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3.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tables/table26.xml" ContentType="application/vnd.openxmlformats-officedocument.spreadsheetml.table+xml"/>
  <Override PartName="/xl/drawings/drawing5.xml" ContentType="application/vnd.openxmlformats-officedocument.drawing+xml"/>
  <Override PartName="/xl/tables/table27.xml" ContentType="application/vnd.openxmlformats-officedocument.spreadsheetml.table+xml"/>
  <Override PartName="/xl/drawings/drawing6.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7.xml" ContentType="application/vnd.openxmlformats-officedocument.drawing+xml"/>
  <Override PartName="/xl/tables/table30.xml" ContentType="application/vnd.openxmlformats-officedocument.spreadsheetml.table+xml"/>
  <Override PartName="/xl/drawings/drawing8.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drawings/drawing9.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drawings/drawing10.xml" ContentType="application/vnd.openxmlformats-officedocument.drawing+xml"/>
  <Override PartName="/xl/tables/table39.xml" ContentType="application/vnd.openxmlformats-officedocument.spreadsheetml.table+xml"/>
  <Override PartName="/xl/tables/table40.xml" ContentType="application/vnd.openxmlformats-officedocument.spreadsheetml.table+xml"/>
  <Override PartName="/xl/drawings/drawing11.xml" ContentType="application/vnd.openxmlformats-officedocument.drawing+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drawings/drawing12.xml" ContentType="application/vnd.openxmlformats-officedocument.drawing+xml"/>
  <Override PartName="/xl/tables/table44.xml" ContentType="application/vnd.openxmlformats-officedocument.spreadsheetml.table+xml"/>
  <Override PartName="/xl/drawings/drawing13.xml" ContentType="application/vnd.openxmlformats-officedocument.drawing+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updateLinks="always"/>
  <mc:AlternateContent xmlns:mc="http://schemas.openxmlformats.org/markup-compatibility/2006">
    <mc:Choice Requires="x15">
      <x15ac:absPath xmlns:x15ac="http://schemas.microsoft.com/office/spreadsheetml/2010/11/ac" url="https://unsw.sharepoint.com/sites/SunswiftVIP-ChallENG/Shared Documents/14 Systems Engineering/Sunswift 8/ADRs/"/>
    </mc:Choice>
  </mc:AlternateContent>
  <xr:revisionPtr revIDLastSave="0" documentId="8_{FFEA79F4-B01B-4EC0-A343-4DD6A45C5E0F}" xr6:coauthVersionLast="47" xr6:coauthVersionMax="47" xr10:uidLastSave="{00000000-0000-0000-0000-000000000000}"/>
  <bookViews>
    <workbookView xWindow="-98" yWindow="-98" windowWidth="21795" windowHeight="13875" tabRatio="781" firstSheet="1" activeTab="1" xr2:uid="{33B4B380-5FEE-F645-822F-493AB64A134A}"/>
  </bookViews>
  <sheets>
    <sheet name="MASTER Verification" sheetId="56" state="hidden" r:id="rId1"/>
    <sheet name="MASTER V&amp;V" sheetId="60" r:id="rId2"/>
    <sheet name="MASTER (Assignment)" sheetId="26" r:id="rId3"/>
    <sheet name="Project Compliance" sheetId="62" r:id="rId4"/>
    <sheet name="ADR Information" sheetId="1" r:id="rId5"/>
    <sheet name="ADR Testing" sheetId="61" r:id="rId6"/>
    <sheet name="ADR Questions" sheetId="32" r:id="rId7"/>
    <sheet name="ADR Tracking" sheetId="3" r:id="rId8"/>
    <sheet name="ADR 1" sheetId="14" r:id="rId9"/>
    <sheet name="ADR 2" sheetId="5" r:id="rId10"/>
    <sheet name="ADR 3" sheetId="44" r:id="rId11"/>
    <sheet name="ADR 4" sheetId="35" r:id="rId12"/>
    <sheet name="ADR 5" sheetId="36" r:id="rId13"/>
    <sheet name="ADR 6" sheetId="15" r:id="rId14"/>
    <sheet name="ADR 8" sheetId="8" r:id="rId15"/>
    <sheet name="ADR 10" sheetId="18" r:id="rId16"/>
    <sheet name="ADR 11" sheetId="19" r:id="rId17"/>
    <sheet name="ADR 13" sheetId="16" r:id="rId18"/>
    <sheet name="ADR 14" sheetId="54" r:id="rId19"/>
    <sheet name="ADR 18" sheetId="6" r:id="rId20"/>
    <sheet name="ADR 21" sheetId="45" r:id="rId21"/>
    <sheet name="ADR 23" sheetId="55" r:id="rId22"/>
    <sheet name="ADR 25" sheetId="12" r:id="rId23"/>
    <sheet name="ADR 29" sheetId="40" r:id="rId24"/>
    <sheet name="ADR 31" sheetId="51" r:id="rId25"/>
    <sheet name="ADR 34" sheetId="47" r:id="rId26"/>
    <sheet name="ADR 42" sheetId="25" r:id="rId27"/>
    <sheet name="ADR 43" sheetId="20" r:id="rId28"/>
    <sheet name="ADR 45" sheetId="30" r:id="rId29"/>
    <sheet name="ADR 46" sheetId="31" r:id="rId30"/>
    <sheet name="ADR 47" sheetId="52" r:id="rId31"/>
    <sheet name="ADR 48" sheetId="34" r:id="rId32"/>
    <sheet name="ADR 49" sheetId="38" r:id="rId33"/>
    <sheet name="ADR 60" sheetId="50" r:id="rId34"/>
    <sheet name="ADR 61" sheetId="43" r:id="rId35"/>
    <sheet name="ADR 69" sheetId="39" r:id="rId36"/>
    <sheet name="ADR 74" sheetId="42" r:id="rId37"/>
    <sheet name="ADR 76" sheetId="53" r:id="rId38"/>
    <sheet name="ADR 90" sheetId="22" r:id="rId39"/>
    <sheet name="ADR 92" sheetId="21" r:id="rId40"/>
    <sheet name="ADR 93" sheetId="48" r:id="rId41"/>
    <sheet name="ADR 94" sheetId="17" r:id="rId42"/>
    <sheet name="ADR 95" sheetId="46" r:id="rId43"/>
    <sheet name="ADR 108" sheetId="49" r:id="rId44"/>
    <sheet name="ADR 109" sheetId="58" r:id="rId45"/>
    <sheet name="ADR 110" sheetId="9" r:id="rId46"/>
    <sheet name="ADR 113" sheetId="59" r:id="rId47"/>
    <sheet name="Drop Down Menu's" sheetId="2" r:id="rId48"/>
    <sheet name="Project Assignment Check" sheetId="23" r:id="rId49"/>
  </sheets>
  <externalReferences>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9" l="1"/>
  <c r="G24" i="9"/>
  <c r="A16" i="21"/>
  <c r="A18" i="21"/>
  <c r="A125" i="35"/>
  <c r="A126" i="35" s="1"/>
  <c r="A127" i="35" s="1"/>
  <c r="A128" i="35" s="1"/>
  <c r="A129" i="35" s="1"/>
  <c r="A131" i="35" s="1"/>
  <c r="A132" i="35" s="1"/>
  <c r="A133" i="35" s="1"/>
  <c r="A134" i="35" s="1"/>
  <c r="A135" i="35" s="1"/>
  <c r="A136" i="35" s="1"/>
  <c r="A137" i="35" s="1"/>
  <c r="A138" i="35" s="1"/>
  <c r="A139" i="35" s="1"/>
  <c r="A140" i="35" s="1"/>
  <c r="A141" i="35" s="1"/>
  <c r="A107" i="35"/>
  <c r="A108" i="35" s="1"/>
  <c r="A109" i="35" s="1"/>
  <c r="A110" i="35" s="1"/>
  <c r="A111" i="35" s="1"/>
  <c r="A112" i="35" s="1"/>
  <c r="A114" i="35" s="1"/>
  <c r="A115" i="35" s="1"/>
  <c r="A116" i="35" s="1"/>
  <c r="A117" i="35" s="1"/>
  <c r="A118" i="35" s="1"/>
  <c r="A119" i="35" s="1"/>
  <c r="A120" i="35" s="1"/>
  <c r="A121" i="35" s="1"/>
  <c r="A122" i="35" s="1"/>
  <c r="E2" i="35"/>
  <c r="F2" i="35"/>
  <c r="E3" i="35"/>
  <c r="F3" i="35"/>
  <c r="E4" i="35"/>
  <c r="F4" i="35"/>
  <c r="E5" i="35"/>
  <c r="F5" i="35"/>
  <c r="E6" i="35"/>
  <c r="F6" i="35"/>
  <c r="E7" i="35"/>
  <c r="F7" i="35"/>
  <c r="E8" i="35"/>
  <c r="F8" i="35"/>
  <c r="E9" i="35"/>
  <c r="F9" i="35"/>
  <c r="E10" i="35"/>
  <c r="F10" i="35"/>
  <c r="E11" i="35"/>
  <c r="F11" i="35"/>
  <c r="E12" i="35"/>
  <c r="F12" i="35"/>
  <c r="E13" i="35"/>
  <c r="F13" i="35"/>
  <c r="E14" i="35"/>
  <c r="F14" i="35"/>
  <c r="E15" i="35"/>
  <c r="F15" i="35"/>
  <c r="E16" i="35"/>
  <c r="F16" i="35"/>
  <c r="E17" i="35"/>
  <c r="F17" i="35"/>
  <c r="E18" i="35"/>
  <c r="F18" i="35"/>
  <c r="E19" i="35"/>
  <c r="F19" i="35"/>
  <c r="E20" i="35"/>
  <c r="F20" i="35"/>
  <c r="E21" i="35"/>
  <c r="F21" i="35"/>
  <c r="E22" i="35"/>
  <c r="F22" i="35"/>
  <c r="E23" i="35"/>
  <c r="F23" i="35"/>
  <c r="E24" i="35"/>
  <c r="F24" i="35"/>
  <c r="E25" i="35"/>
  <c r="F25" i="35"/>
  <c r="E26" i="35"/>
  <c r="F26" i="35"/>
  <c r="E27" i="35"/>
  <c r="F27" i="35"/>
  <c r="E28" i="35"/>
  <c r="F28" i="35"/>
  <c r="E29" i="35"/>
  <c r="F29" i="35"/>
  <c r="E30" i="35"/>
  <c r="F30" i="35"/>
  <c r="E31" i="35"/>
  <c r="F31" i="35"/>
  <c r="E32" i="35"/>
  <c r="F32" i="35"/>
  <c r="E33" i="35"/>
  <c r="F33" i="35"/>
  <c r="E34" i="35"/>
  <c r="F34" i="35"/>
  <c r="G34" i="35"/>
  <c r="E35" i="35"/>
  <c r="F35" i="35"/>
  <c r="E36" i="35"/>
  <c r="F36" i="35"/>
  <c r="E37" i="35"/>
  <c r="F37" i="35"/>
  <c r="G37" i="35"/>
  <c r="E38" i="35"/>
  <c r="F38" i="35"/>
  <c r="E39" i="35"/>
  <c r="F39" i="35"/>
  <c r="G39" i="35"/>
  <c r="E40" i="35"/>
  <c r="F40" i="35"/>
  <c r="E41" i="35"/>
  <c r="F41" i="35"/>
  <c r="G41" i="35"/>
  <c r="E42" i="35"/>
  <c r="F42" i="35"/>
  <c r="E43" i="35"/>
  <c r="F43" i="35"/>
  <c r="E44" i="35"/>
  <c r="F44" i="35"/>
  <c r="E45" i="35"/>
  <c r="F45" i="35"/>
  <c r="E46" i="35"/>
  <c r="F46" i="35"/>
  <c r="E47" i="35"/>
  <c r="F47" i="35"/>
  <c r="E48" i="35"/>
  <c r="F48" i="35"/>
  <c r="G48" i="35"/>
  <c r="E49" i="35"/>
  <c r="F49" i="35"/>
  <c r="E50" i="35"/>
  <c r="F50" i="35"/>
  <c r="E51" i="35"/>
  <c r="F51" i="35"/>
  <c r="E52" i="35"/>
  <c r="F52" i="35"/>
  <c r="E53" i="35"/>
  <c r="F53" i="35"/>
  <c r="E54" i="35"/>
  <c r="F54" i="35"/>
  <c r="E55" i="35"/>
  <c r="F55" i="35"/>
  <c r="E56" i="35"/>
  <c r="F56" i="35"/>
  <c r="E57" i="35"/>
  <c r="F57" i="35"/>
  <c r="E58" i="35"/>
  <c r="F58" i="35"/>
  <c r="E59" i="35"/>
  <c r="F59" i="35"/>
  <c r="E60" i="35"/>
  <c r="F60" i="35"/>
  <c r="E61" i="35"/>
  <c r="F61" i="35"/>
  <c r="E62" i="35"/>
  <c r="F62" i="35"/>
  <c r="E63" i="35"/>
  <c r="F63" i="35"/>
  <c r="E64" i="35"/>
  <c r="F64" i="35"/>
  <c r="E65" i="35"/>
  <c r="F65" i="35"/>
  <c r="G65" i="35"/>
  <c r="E66" i="35"/>
  <c r="F66" i="35"/>
  <c r="E67" i="35"/>
  <c r="F67" i="35"/>
  <c r="E68" i="35"/>
  <c r="F68" i="35"/>
  <c r="E69" i="35"/>
  <c r="F69" i="35"/>
  <c r="E70" i="35"/>
  <c r="F70" i="35"/>
  <c r="G70" i="35"/>
  <c r="E71" i="35"/>
  <c r="F71" i="35"/>
  <c r="E72" i="35"/>
  <c r="F72" i="35"/>
  <c r="E73" i="35"/>
  <c r="F73" i="35"/>
  <c r="E74" i="35"/>
  <c r="F74" i="35"/>
  <c r="E75" i="35"/>
  <c r="F75" i="35"/>
  <c r="E76" i="35"/>
  <c r="F76" i="35"/>
  <c r="E77" i="35"/>
  <c r="F77" i="35"/>
  <c r="E78" i="35"/>
  <c r="F78" i="35"/>
  <c r="E79" i="35"/>
  <c r="F79" i="35"/>
  <c r="E80" i="35"/>
  <c r="F80" i="35"/>
  <c r="E81" i="35"/>
  <c r="F81" i="35"/>
  <c r="E82" i="35"/>
  <c r="F82" i="35"/>
  <c r="E83" i="35"/>
  <c r="F83" i="35"/>
  <c r="E84" i="35"/>
  <c r="F84" i="35"/>
  <c r="E85" i="35"/>
  <c r="F85" i="35"/>
  <c r="E86" i="35"/>
  <c r="F86" i="35"/>
  <c r="E87" i="35"/>
  <c r="F87" i="35"/>
  <c r="E88" i="35"/>
  <c r="F88" i="35"/>
  <c r="E89" i="35"/>
  <c r="F89" i="35"/>
  <c r="E90" i="35"/>
  <c r="F90" i="35"/>
  <c r="E91" i="35"/>
  <c r="F91" i="35"/>
  <c r="E94" i="35"/>
  <c r="F94" i="35"/>
  <c r="E95" i="35"/>
  <c r="F95" i="35"/>
  <c r="E96" i="35"/>
  <c r="F96" i="35"/>
  <c r="E97" i="35"/>
  <c r="F97" i="35"/>
  <c r="E98" i="35"/>
  <c r="F98" i="35"/>
  <c r="E99" i="35"/>
  <c r="F99" i="35"/>
  <c r="E100" i="35"/>
  <c r="F100" i="35"/>
  <c r="E101" i="35"/>
  <c r="F101" i="35"/>
  <c r="E102" i="35"/>
  <c r="F102" i="35"/>
  <c r="E103" i="35"/>
  <c r="F103" i="35"/>
  <c r="E106" i="35"/>
  <c r="F106" i="35"/>
  <c r="E107" i="35"/>
  <c r="F107" i="35"/>
  <c r="E108" i="35"/>
  <c r="F108" i="35"/>
  <c r="E109" i="35"/>
  <c r="F109" i="35"/>
  <c r="E110" i="35"/>
  <c r="F110" i="35"/>
  <c r="E111" i="35"/>
  <c r="F111" i="35"/>
  <c r="E112" i="35"/>
  <c r="F112" i="35"/>
  <c r="E114" i="35"/>
  <c r="F114" i="35"/>
  <c r="E115" i="35"/>
  <c r="F115" i="35"/>
  <c r="E116" i="35"/>
  <c r="F116" i="35"/>
  <c r="E117" i="35"/>
  <c r="F117" i="35"/>
  <c r="E118" i="35"/>
  <c r="F118" i="35"/>
  <c r="E119" i="35"/>
  <c r="F119" i="35"/>
  <c r="E120" i="35"/>
  <c r="F120" i="35"/>
  <c r="E121" i="35"/>
  <c r="F121" i="35"/>
  <c r="E122" i="35"/>
  <c r="F122" i="35"/>
  <c r="E124" i="35"/>
  <c r="F124" i="35"/>
  <c r="E125" i="35"/>
  <c r="F125" i="35"/>
  <c r="E126" i="35"/>
  <c r="F126" i="35"/>
  <c r="E127" i="35"/>
  <c r="F127" i="35"/>
  <c r="E128" i="35"/>
  <c r="F128" i="35"/>
  <c r="E129" i="35"/>
  <c r="F129" i="35"/>
  <c r="E131" i="35"/>
  <c r="F131" i="35"/>
  <c r="E132" i="35"/>
  <c r="F132" i="35"/>
  <c r="E133" i="35"/>
  <c r="F133" i="35"/>
  <c r="E134" i="35"/>
  <c r="F134" i="35"/>
  <c r="E135" i="35"/>
  <c r="F135" i="35"/>
  <c r="E136" i="35"/>
  <c r="F136" i="35"/>
  <c r="E137" i="35"/>
  <c r="F137" i="35"/>
  <c r="E138" i="35"/>
  <c r="F138" i="35"/>
  <c r="E139" i="35"/>
  <c r="F139" i="35"/>
  <c r="E140" i="35"/>
  <c r="F140" i="35"/>
  <c r="E141" i="35"/>
  <c r="F141" i="35"/>
  <c r="A4" i="25"/>
  <c r="A5" i="25" s="1"/>
  <c r="A6" i="25" s="1"/>
  <c r="A7" i="25" s="1"/>
  <c r="A8" i="25" s="1"/>
  <c r="A9" i="25" s="1"/>
  <c r="A10" i="25" s="1"/>
  <c r="A11" i="25" s="1"/>
  <c r="A12" i="25" s="1"/>
  <c r="A13" i="25" s="1"/>
  <c r="A14" i="25" s="1"/>
  <c r="A57" i="54"/>
  <c r="A80" i="54"/>
  <c r="A76" i="54"/>
  <c r="A73" i="54"/>
  <c r="A2" i="54"/>
  <c r="A3" i="54"/>
  <c r="A4" i="54"/>
  <c r="A5" i="54"/>
  <c r="A6" i="54"/>
  <c r="A7" i="54"/>
  <c r="A8" i="54"/>
  <c r="A9" i="54"/>
  <c r="A10" i="54"/>
  <c r="A11" i="54"/>
  <c r="A12" i="54"/>
  <c r="A13" i="54"/>
  <c r="A14" i="54"/>
  <c r="A15" i="54"/>
  <c r="A16" i="54"/>
  <c r="A17" i="54"/>
  <c r="A18" i="54"/>
  <c r="A19" i="54"/>
  <c r="A20" i="54"/>
  <c r="A21" i="54"/>
  <c r="A22" i="54"/>
  <c r="A23" i="54"/>
  <c r="A24" i="54"/>
  <c r="A25" i="54"/>
  <c r="A26" i="54"/>
  <c r="A27" i="54"/>
  <c r="A28" i="54"/>
  <c r="A29" i="54"/>
  <c r="A30" i="54"/>
  <c r="A31" i="54"/>
  <c r="A32" i="54"/>
  <c r="A33" i="54"/>
  <c r="A34" i="54"/>
  <c r="A35" i="54"/>
  <c r="A36" i="54"/>
  <c r="A37" i="54"/>
  <c r="A38" i="54"/>
  <c r="A39" i="54"/>
  <c r="A40" i="54"/>
  <c r="A41" i="54"/>
  <c r="A42" i="54"/>
  <c r="A43" i="54"/>
  <c r="A44" i="54"/>
  <c r="A45" i="54"/>
  <c r="A46" i="54"/>
  <c r="A47" i="54"/>
  <c r="A48" i="54"/>
  <c r="A49" i="54"/>
  <c r="A50" i="54"/>
  <c r="A51" i="54"/>
  <c r="A52" i="54"/>
  <c r="A53" i="54"/>
  <c r="A54" i="54"/>
  <c r="A55" i="54"/>
  <c r="A56" i="54"/>
  <c r="A58" i="54"/>
  <c r="A59" i="54"/>
  <c r="A60" i="54"/>
  <c r="A61" i="54"/>
  <c r="A62" i="54"/>
  <c r="A63" i="54"/>
  <c r="A64" i="54"/>
  <c r="A65" i="54"/>
  <c r="A66" i="54"/>
  <c r="A67" i="54"/>
  <c r="A68" i="54"/>
  <c r="A69" i="54"/>
  <c r="A70" i="54"/>
  <c r="A71" i="54"/>
  <c r="A72" i="54"/>
  <c r="A74" i="54"/>
  <c r="A75" i="54"/>
  <c r="A77" i="54"/>
  <c r="A78" i="54"/>
  <c r="A79" i="54"/>
  <c r="A81" i="54"/>
  <c r="A82" i="54"/>
  <c r="A83" i="54"/>
  <c r="A84" i="54"/>
  <c r="A85" i="54"/>
  <c r="A86" i="54"/>
  <c r="A87" i="54"/>
  <c r="A88" i="54"/>
  <c r="A7" i="12"/>
  <c r="A20" i="12"/>
  <c r="A54" i="22"/>
  <c r="A42" i="22"/>
  <c r="A37" i="22"/>
  <c r="A4" i="22"/>
  <c r="A19" i="51"/>
  <c r="A17" i="51"/>
  <c r="A16" i="51"/>
  <c r="A15" i="51"/>
  <c r="A13" i="51"/>
  <c r="A9" i="21"/>
  <c r="P2" i="21"/>
  <c r="A12" i="18"/>
  <c r="A13" i="18" s="1"/>
  <c r="A87" i="22"/>
  <c r="A88" i="22"/>
  <c r="A83" i="22"/>
  <c r="A84" i="22"/>
  <c r="A78" i="22"/>
  <c r="A77" i="22"/>
  <c r="A72" i="22"/>
  <c r="A73" i="22"/>
  <c r="A66" i="22"/>
  <c r="A58" i="22"/>
  <c r="A60" i="22"/>
  <c r="A61" i="22"/>
  <c r="A62" i="22"/>
  <c r="A57" i="22"/>
  <c r="A56" i="22"/>
  <c r="A53" i="22"/>
  <c r="A51" i="22"/>
  <c r="A47" i="22"/>
  <c r="A48" i="22"/>
  <c r="A49" i="22"/>
  <c r="A41" i="22"/>
  <c r="A43" i="22"/>
  <c r="A39" i="22"/>
  <c r="A38" i="22"/>
  <c r="A35" i="22"/>
  <c r="A33" i="22"/>
  <c r="A29" i="22"/>
  <c r="A24" i="22"/>
  <c r="A20" i="22"/>
  <c r="A19" i="22"/>
  <c r="A18" i="22"/>
  <c r="A16" i="22"/>
  <c r="A13" i="22"/>
  <c r="A11" i="22"/>
  <c r="A9" i="22"/>
  <c r="A5" i="22"/>
  <c r="A22" i="22"/>
  <c r="A23" i="22"/>
  <c r="A25" i="22"/>
  <c r="A26" i="22"/>
  <c r="A27" i="22"/>
  <c r="A28" i="22"/>
  <c r="A30" i="22"/>
  <c r="A31" i="22"/>
  <c r="A32" i="22"/>
  <c r="A34" i="22"/>
  <c r="A36" i="22"/>
  <c r="A40" i="22"/>
  <c r="A44" i="22"/>
  <c r="A45" i="22"/>
  <c r="A46" i="22"/>
  <c r="A50" i="22"/>
  <c r="A52" i="22"/>
  <c r="A55" i="22"/>
  <c r="A59" i="22"/>
  <c r="A63" i="22"/>
  <c r="A64" i="22"/>
  <c r="A65" i="22"/>
  <c r="A67" i="22"/>
  <c r="A68" i="22"/>
  <c r="A69" i="22"/>
  <c r="A70" i="22"/>
  <c r="A71" i="22"/>
  <c r="A74" i="22"/>
  <c r="A75" i="22"/>
  <c r="A76" i="22"/>
  <c r="A79" i="22"/>
  <c r="A80" i="22"/>
  <c r="A81" i="22"/>
  <c r="A82" i="22"/>
  <c r="A85" i="22"/>
  <c r="A86" i="22"/>
  <c r="A89" i="22"/>
  <c r="A90" i="22"/>
  <c r="A91" i="22"/>
  <c r="A92" i="22"/>
  <c r="A93" i="22"/>
  <c r="A94" i="22"/>
  <c r="A95" i="22"/>
  <c r="A96" i="22"/>
  <c r="A97" i="22"/>
  <c r="A98" i="22"/>
  <c r="A99" i="22"/>
  <c r="A100" i="22"/>
  <c r="A101" i="22"/>
  <c r="A102" i="22"/>
  <c r="A103" i="22"/>
  <c r="A104" i="22"/>
  <c r="A105" i="22"/>
  <c r="A106" i="22"/>
  <c r="A107" i="22"/>
  <c r="A108" i="22"/>
  <c r="A109" i="22"/>
  <c r="A110" i="22"/>
  <c r="A111" i="22"/>
  <c r="A112" i="22"/>
  <c r="A113" i="22"/>
  <c r="A114" i="22"/>
  <c r="A115" i="22"/>
  <c r="A116" i="22"/>
  <c r="A117" i="22"/>
  <c r="A118" i="22"/>
  <c r="A119" i="22"/>
  <c r="A120" i="22"/>
  <c r="A121" i="22"/>
  <c r="A122" i="22"/>
  <c r="A123" i="22"/>
  <c r="A124" i="22"/>
  <c r="A125" i="22"/>
  <c r="A126" i="22"/>
  <c r="A127" i="22"/>
  <c r="A128" i="22"/>
  <c r="A129" i="22"/>
  <c r="A130" i="22"/>
  <c r="A131" i="22"/>
  <c r="A132" i="22"/>
  <c r="A133" i="22"/>
  <c r="A134" i="22"/>
  <c r="A135" i="22"/>
  <c r="A136" i="22"/>
  <c r="A137" i="22"/>
  <c r="A138" i="22"/>
  <c r="A139" i="22"/>
  <c r="A140" i="22"/>
  <c r="A3" i="22"/>
  <c r="A6" i="22"/>
  <c r="A7" i="22"/>
  <c r="A8" i="22"/>
  <c r="A10" i="22"/>
  <c r="A12" i="22"/>
  <c r="A14" i="22"/>
  <c r="A15" i="22"/>
  <c r="A17" i="22"/>
  <c r="A21" i="22"/>
  <c r="A2" i="22"/>
  <c r="A156" i="51"/>
  <c r="A152" i="51"/>
  <c r="A151" i="51"/>
  <c r="A145" i="51"/>
  <c r="A143" i="51"/>
  <c r="A159" i="51"/>
  <c r="A160" i="51"/>
  <c r="A161" i="51"/>
  <c r="A162" i="51"/>
  <c r="A163" i="51"/>
  <c r="A164" i="51"/>
  <c r="A165" i="51"/>
  <c r="A166" i="51"/>
  <c r="A167" i="51"/>
  <c r="A168" i="51"/>
  <c r="A169" i="51"/>
  <c r="A170" i="51"/>
  <c r="A171" i="51"/>
  <c r="A172" i="51"/>
  <c r="A173" i="51"/>
  <c r="A174" i="51"/>
  <c r="A175" i="51"/>
  <c r="A146" i="51"/>
  <c r="A147" i="51"/>
  <c r="A148" i="51"/>
  <c r="A149" i="51"/>
  <c r="A150" i="51"/>
  <c r="A153" i="51"/>
  <c r="A154" i="51"/>
  <c r="A155" i="51"/>
  <c r="A157" i="51"/>
  <c r="A158" i="51"/>
  <c r="A120" i="51"/>
  <c r="A121" i="51"/>
  <c r="A122" i="51"/>
  <c r="A123" i="51"/>
  <c r="A124" i="51"/>
  <c r="A125" i="51"/>
  <c r="A126" i="51"/>
  <c r="A127" i="51"/>
  <c r="A128" i="51"/>
  <c r="A129" i="51"/>
  <c r="A130" i="51"/>
  <c r="A131" i="51"/>
  <c r="A132" i="51"/>
  <c r="A133" i="51"/>
  <c r="A134" i="51"/>
  <c r="A135" i="51"/>
  <c r="A136" i="51"/>
  <c r="A137" i="51"/>
  <c r="A138" i="51"/>
  <c r="A139" i="51"/>
  <c r="A140" i="51"/>
  <c r="A141" i="51"/>
  <c r="A142" i="51"/>
  <c r="A144" i="51"/>
  <c r="A111" i="51"/>
  <c r="A3" i="51"/>
  <c r="A4" i="51"/>
  <c r="A5" i="51"/>
  <c r="A6" i="51"/>
  <c r="A7" i="51"/>
  <c r="A8" i="51"/>
  <c r="A9" i="51"/>
  <c r="A10" i="51"/>
  <c r="A11" i="51"/>
  <c r="A12" i="51"/>
  <c r="A14" i="51"/>
  <c r="A18" i="51"/>
  <c r="A20" i="51"/>
  <c r="A21" i="51"/>
  <c r="A22" i="51"/>
  <c r="A23" i="51"/>
  <c r="A24" i="51"/>
  <c r="A25" i="51"/>
  <c r="A26" i="51"/>
  <c r="A27" i="51"/>
  <c r="A28" i="51"/>
  <c r="A29" i="51"/>
  <c r="A30" i="51"/>
  <c r="A31" i="51"/>
  <c r="A32" i="51"/>
  <c r="A33" i="51"/>
  <c r="A34" i="51"/>
  <c r="A35" i="51"/>
  <c r="A36" i="51"/>
  <c r="A37" i="51"/>
  <c r="A38" i="51"/>
  <c r="A39" i="51"/>
  <c r="A40" i="51"/>
  <c r="A41" i="51"/>
  <c r="A42" i="51"/>
  <c r="A43" i="51"/>
  <c r="A44" i="51"/>
  <c r="A45" i="51"/>
  <c r="A46" i="51"/>
  <c r="A47" i="51"/>
  <c r="A48" i="51"/>
  <c r="A49" i="51"/>
  <c r="A50" i="51"/>
  <c r="A51" i="51"/>
  <c r="A52" i="51"/>
  <c r="A53" i="51"/>
  <c r="A54" i="51"/>
  <c r="A55" i="51"/>
  <c r="A56" i="51"/>
  <c r="A57" i="51"/>
  <c r="A58" i="51"/>
  <c r="A59" i="51"/>
  <c r="A60" i="51"/>
  <c r="A61" i="51"/>
  <c r="A62" i="51"/>
  <c r="A63" i="51"/>
  <c r="A64" i="51"/>
  <c r="A65" i="51"/>
  <c r="A66" i="51"/>
  <c r="A67" i="51"/>
  <c r="A68" i="51"/>
  <c r="A69" i="51"/>
  <c r="A70" i="51"/>
  <c r="A71" i="51"/>
  <c r="A72" i="51"/>
  <c r="A73" i="51"/>
  <c r="A74" i="51"/>
  <c r="A75" i="51"/>
  <c r="A76" i="51"/>
  <c r="A77" i="51"/>
  <c r="A78" i="51"/>
  <c r="A79" i="51"/>
  <c r="A80" i="51"/>
  <c r="A81" i="51"/>
  <c r="A82" i="51"/>
  <c r="A83" i="51"/>
  <c r="A84" i="51"/>
  <c r="A85" i="51"/>
  <c r="A86" i="51"/>
  <c r="A87" i="51"/>
  <c r="A88" i="51"/>
  <c r="A89" i="51"/>
  <c r="A90" i="51"/>
  <c r="A91" i="51"/>
  <c r="A92" i="51"/>
  <c r="A93" i="51"/>
  <c r="A94" i="51"/>
  <c r="A95" i="51"/>
  <c r="A96" i="51"/>
  <c r="A97" i="51"/>
  <c r="A98" i="51"/>
  <c r="A99" i="51"/>
  <c r="A100" i="51"/>
  <c r="A101" i="51"/>
  <c r="A102" i="51"/>
  <c r="A103" i="51"/>
  <c r="A104" i="51"/>
  <c r="A105" i="51"/>
  <c r="A106" i="51"/>
  <c r="A107" i="51"/>
  <c r="A108" i="51"/>
  <c r="A109" i="51"/>
  <c r="A110" i="51"/>
  <c r="A112" i="51"/>
  <c r="A113" i="51"/>
  <c r="A114" i="51"/>
  <c r="A115" i="51"/>
  <c r="A116" i="51"/>
  <c r="A117" i="51"/>
  <c r="A118" i="51"/>
  <c r="A119" i="51"/>
  <c r="A6" i="46"/>
  <c r="A8" i="46"/>
  <c r="A9" i="46" s="1"/>
  <c r="A10" i="46" s="1"/>
  <c r="O8" i="55"/>
  <c r="A34" i="44"/>
  <c r="A35" i="44" s="1"/>
  <c r="A36" i="44" s="1"/>
  <c r="A37" i="44" s="1"/>
  <c r="A38" i="44" s="1"/>
  <c r="A39" i="44" s="1"/>
  <c r="A40" i="44" s="1"/>
  <c r="A8" i="44"/>
  <c r="A9" i="44" s="1"/>
  <c r="A10" i="44" s="1"/>
  <c r="A11" i="44" s="1"/>
  <c r="A12" i="44" s="1"/>
  <c r="A13" i="44" s="1"/>
  <c r="A14" i="44" s="1"/>
  <c r="A15" i="44" s="1"/>
  <c r="A16" i="44" s="1"/>
  <c r="A17" i="44" s="1"/>
  <c r="A18" i="44" s="1"/>
  <c r="A19" i="44" s="1"/>
  <c r="A20" i="44" s="1"/>
  <c r="A21" i="44" s="1"/>
  <c r="A22" i="44" s="1"/>
  <c r="A23" i="44" s="1"/>
  <c r="A24" i="44" s="1"/>
  <c r="A25" i="44" s="1"/>
  <c r="A26" i="44" s="1"/>
  <c r="A27" i="44" s="1"/>
  <c r="A28" i="44" s="1"/>
  <c r="G10" i="20"/>
  <c r="A38" i="58"/>
  <c r="A2" i="51"/>
  <c r="A3" i="14"/>
  <c r="A3" i="43"/>
  <c r="A4" i="43" s="1"/>
  <c r="A5" i="43" s="1"/>
  <c r="A6" i="43" s="1"/>
  <c r="A7" i="43" s="1"/>
  <c r="A8" i="43" s="1"/>
  <c r="A9" i="43" s="1"/>
  <c r="A10" i="43" s="1"/>
  <c r="A11" i="43" s="1"/>
  <c r="A12" i="43" s="1"/>
  <c r="A29" i="48"/>
  <c r="A30" i="48" s="1"/>
  <c r="A31" i="48" s="1"/>
  <c r="A32" i="48" s="1"/>
  <c r="A33" i="48" s="1"/>
  <c r="A34" i="48" s="1"/>
  <c r="E7" i="26"/>
  <c r="E8" i="26"/>
  <c r="E9" i="26"/>
  <c r="E10" i="26"/>
  <c r="E16" i="26"/>
  <c r="E31" i="26"/>
  <c r="E32" i="26"/>
  <c r="E34" i="26"/>
  <c r="E36" i="26"/>
  <c r="E41" i="26"/>
  <c r="E42" i="26"/>
  <c r="E43" i="26"/>
  <c r="E53" i="26"/>
  <c r="E54" i="26"/>
  <c r="E55" i="26"/>
  <c r="E61" i="26"/>
  <c r="E63" i="26"/>
  <c r="E68" i="26"/>
  <c r="E69" i="26"/>
  <c r="E70" i="26"/>
  <c r="E71" i="26"/>
  <c r="E72" i="26"/>
  <c r="E73" i="26"/>
  <c r="E74" i="26"/>
  <c r="E75" i="26"/>
  <c r="E76" i="26"/>
  <c r="E77" i="26"/>
  <c r="E79" i="26"/>
  <c r="E80" i="26"/>
  <c r="E81" i="26"/>
  <c r="E87" i="26"/>
  <c r="E90" i="26"/>
  <c r="E91" i="26"/>
  <c r="E92" i="26"/>
  <c r="E95" i="26"/>
  <c r="E96" i="26"/>
  <c r="E97" i="26"/>
  <c r="E98" i="26"/>
  <c r="E100" i="26"/>
  <c r="E102" i="26"/>
  <c r="E104" i="26"/>
  <c r="E105" i="26"/>
  <c r="E106" i="26"/>
  <c r="E108" i="26"/>
  <c r="E109" i="26"/>
  <c r="E110" i="26"/>
  <c r="E113" i="26"/>
  <c r="E114" i="26"/>
  <c r="E116" i="26"/>
  <c r="E117" i="26"/>
  <c r="E118" i="26"/>
  <c r="E119" i="26"/>
  <c r="E120" i="26"/>
  <c r="E121" i="26"/>
  <c r="E122" i="26"/>
  <c r="E123" i="26"/>
  <c r="E125" i="26"/>
  <c r="E127" i="26"/>
  <c r="E134" i="26"/>
  <c r="E135" i="26"/>
  <c r="E136" i="26"/>
  <c r="E137" i="26"/>
  <c r="E138" i="26"/>
  <c r="E139" i="26"/>
  <c r="E140" i="26"/>
  <c r="E141" i="26"/>
  <c r="E142" i="26"/>
  <c r="E143" i="26"/>
  <c r="E144" i="26"/>
  <c r="E145" i="26"/>
  <c r="E146" i="26"/>
  <c r="E147" i="26"/>
  <c r="E148" i="26"/>
  <c r="E149" i="26"/>
  <c r="E150" i="26"/>
  <c r="E151" i="26"/>
  <c r="E152" i="26"/>
  <c r="E153" i="26"/>
  <c r="E154" i="26"/>
  <c r="E155" i="26"/>
  <c r="E159" i="26"/>
  <c r="E160" i="26"/>
  <c r="E161" i="26"/>
  <c r="E162" i="26"/>
  <c r="E163" i="26"/>
  <c r="E164" i="26"/>
  <c r="E165" i="26"/>
  <c r="E166" i="26"/>
  <c r="E177" i="26"/>
  <c r="E178" i="26"/>
  <c r="E179" i="26"/>
  <c r="E180" i="26"/>
  <c r="E181" i="26"/>
  <c r="E182" i="26"/>
  <c r="E183" i="26"/>
  <c r="F7" i="26"/>
  <c r="G7" i="26"/>
  <c r="H7" i="26"/>
  <c r="I7" i="26"/>
  <c r="J7" i="26"/>
  <c r="F8" i="26"/>
  <c r="G8" i="26"/>
  <c r="H8" i="26"/>
  <c r="I8" i="26"/>
  <c r="J8" i="26"/>
  <c r="F9" i="26"/>
  <c r="G9" i="26"/>
  <c r="H9" i="26"/>
  <c r="I9" i="26"/>
  <c r="J9" i="26"/>
  <c r="F10" i="26"/>
  <c r="G10" i="26"/>
  <c r="H10" i="26"/>
  <c r="I10" i="26"/>
  <c r="J10" i="26"/>
  <c r="F16" i="26"/>
  <c r="G16" i="26"/>
  <c r="H16" i="26"/>
  <c r="I16" i="26"/>
  <c r="J16" i="26"/>
  <c r="F31" i="26"/>
  <c r="G31" i="26"/>
  <c r="H31" i="26"/>
  <c r="I31" i="26"/>
  <c r="J31" i="26"/>
  <c r="F32" i="26"/>
  <c r="G32" i="26"/>
  <c r="H32" i="26"/>
  <c r="I32" i="26"/>
  <c r="J32" i="26"/>
  <c r="F34" i="26"/>
  <c r="G34" i="26"/>
  <c r="H34" i="26"/>
  <c r="I34" i="26"/>
  <c r="J34" i="26"/>
  <c r="F36" i="26"/>
  <c r="G36" i="26"/>
  <c r="H36" i="26"/>
  <c r="I36" i="26"/>
  <c r="J36" i="26"/>
  <c r="F41" i="26"/>
  <c r="G41" i="26"/>
  <c r="H41" i="26"/>
  <c r="I41" i="26"/>
  <c r="J41" i="26"/>
  <c r="F42" i="26"/>
  <c r="G42" i="26"/>
  <c r="H42" i="26"/>
  <c r="I42" i="26"/>
  <c r="J42" i="26"/>
  <c r="F43" i="26"/>
  <c r="G43" i="26"/>
  <c r="H43" i="26"/>
  <c r="I43" i="26"/>
  <c r="J43" i="26"/>
  <c r="F53" i="26"/>
  <c r="G53" i="26"/>
  <c r="H53" i="26"/>
  <c r="I53" i="26"/>
  <c r="J53" i="26"/>
  <c r="F54" i="26"/>
  <c r="G54" i="26"/>
  <c r="H54" i="26"/>
  <c r="I54" i="26"/>
  <c r="J54" i="26"/>
  <c r="F55" i="26"/>
  <c r="G55" i="26"/>
  <c r="H55" i="26"/>
  <c r="I55" i="26"/>
  <c r="J55" i="26"/>
  <c r="F61" i="26"/>
  <c r="G61" i="26"/>
  <c r="H61" i="26"/>
  <c r="I61" i="26"/>
  <c r="J61" i="26"/>
  <c r="F63" i="26"/>
  <c r="G63" i="26"/>
  <c r="H63" i="26"/>
  <c r="I63" i="26"/>
  <c r="J63" i="26"/>
  <c r="F68" i="26"/>
  <c r="G68" i="26"/>
  <c r="H68" i="26"/>
  <c r="I68" i="26"/>
  <c r="J68" i="26"/>
  <c r="F69" i="26"/>
  <c r="G69" i="26"/>
  <c r="H69" i="26"/>
  <c r="I69" i="26"/>
  <c r="J69" i="26"/>
  <c r="F70" i="26"/>
  <c r="G70" i="26"/>
  <c r="H70" i="26"/>
  <c r="I70" i="26"/>
  <c r="J70" i="26"/>
  <c r="F71" i="26"/>
  <c r="G71" i="26"/>
  <c r="H71" i="26"/>
  <c r="I71" i="26"/>
  <c r="J71" i="26"/>
  <c r="F72" i="26"/>
  <c r="G72" i="26"/>
  <c r="H72" i="26"/>
  <c r="I72" i="26"/>
  <c r="J72" i="26"/>
  <c r="F73" i="26"/>
  <c r="G73" i="26"/>
  <c r="H73" i="26"/>
  <c r="I73" i="26"/>
  <c r="J73" i="26"/>
  <c r="F74" i="26"/>
  <c r="G74" i="26"/>
  <c r="H74" i="26"/>
  <c r="I74" i="26"/>
  <c r="J74" i="26"/>
  <c r="F75" i="26"/>
  <c r="G75" i="26"/>
  <c r="H75" i="26"/>
  <c r="I75" i="26"/>
  <c r="J75" i="26"/>
  <c r="F76" i="26"/>
  <c r="G76" i="26"/>
  <c r="H76" i="26"/>
  <c r="I76" i="26"/>
  <c r="J76" i="26"/>
  <c r="F77" i="26"/>
  <c r="G77" i="26"/>
  <c r="H77" i="26"/>
  <c r="I77" i="26"/>
  <c r="J77" i="26"/>
  <c r="F79" i="26"/>
  <c r="G79" i="26"/>
  <c r="H79" i="26"/>
  <c r="I79" i="26"/>
  <c r="J79" i="26"/>
  <c r="F80" i="26"/>
  <c r="G80" i="26"/>
  <c r="H80" i="26"/>
  <c r="I80" i="26"/>
  <c r="J80" i="26"/>
  <c r="F81" i="26"/>
  <c r="G81" i="26"/>
  <c r="H81" i="26"/>
  <c r="I81" i="26"/>
  <c r="J81" i="26"/>
  <c r="F87" i="26"/>
  <c r="G87" i="26"/>
  <c r="H87" i="26"/>
  <c r="I87" i="26"/>
  <c r="J87" i="26"/>
  <c r="F90" i="26"/>
  <c r="G90" i="26"/>
  <c r="H90" i="26"/>
  <c r="I90" i="26"/>
  <c r="J90" i="26"/>
  <c r="F91" i="26"/>
  <c r="G91" i="26"/>
  <c r="H91" i="26"/>
  <c r="I91" i="26"/>
  <c r="J91" i="26"/>
  <c r="F92" i="26"/>
  <c r="G92" i="26"/>
  <c r="H92" i="26"/>
  <c r="I92" i="26"/>
  <c r="J92" i="26"/>
  <c r="F95" i="26"/>
  <c r="G95" i="26"/>
  <c r="H95" i="26"/>
  <c r="I95" i="26"/>
  <c r="J95" i="26"/>
  <c r="F96" i="26"/>
  <c r="G96" i="26"/>
  <c r="H96" i="26"/>
  <c r="I96" i="26"/>
  <c r="J96" i="26"/>
  <c r="F97" i="26"/>
  <c r="G97" i="26"/>
  <c r="H97" i="26"/>
  <c r="I97" i="26"/>
  <c r="J97" i="26"/>
  <c r="F98" i="26"/>
  <c r="G98" i="26"/>
  <c r="H98" i="26"/>
  <c r="I98" i="26"/>
  <c r="J98" i="26"/>
  <c r="F100" i="26"/>
  <c r="G100" i="26"/>
  <c r="H100" i="26"/>
  <c r="I100" i="26"/>
  <c r="J100" i="26"/>
  <c r="F102" i="26"/>
  <c r="G102" i="26"/>
  <c r="H102" i="26"/>
  <c r="I102" i="26"/>
  <c r="J102" i="26"/>
  <c r="F104" i="26"/>
  <c r="G104" i="26"/>
  <c r="H104" i="26"/>
  <c r="I104" i="26"/>
  <c r="J104" i="26"/>
  <c r="F105" i="26"/>
  <c r="G105" i="26"/>
  <c r="H105" i="26"/>
  <c r="I105" i="26"/>
  <c r="J105" i="26"/>
  <c r="F106" i="26"/>
  <c r="G106" i="26"/>
  <c r="H106" i="26"/>
  <c r="I106" i="26"/>
  <c r="J106" i="26"/>
  <c r="F108" i="26"/>
  <c r="G108" i="26"/>
  <c r="H108" i="26"/>
  <c r="I108" i="26"/>
  <c r="J108" i="26"/>
  <c r="F109" i="26"/>
  <c r="G109" i="26"/>
  <c r="H109" i="26"/>
  <c r="I109" i="26"/>
  <c r="J109" i="26"/>
  <c r="F110" i="26"/>
  <c r="G110" i="26"/>
  <c r="H110" i="26"/>
  <c r="I110" i="26"/>
  <c r="J110" i="26"/>
  <c r="F113" i="26"/>
  <c r="G113" i="26"/>
  <c r="H113" i="26"/>
  <c r="I113" i="26"/>
  <c r="J113" i="26"/>
  <c r="F114" i="26"/>
  <c r="G114" i="26"/>
  <c r="H114" i="26"/>
  <c r="I114" i="26"/>
  <c r="J114" i="26"/>
  <c r="F116" i="26"/>
  <c r="G116" i="26"/>
  <c r="H116" i="26"/>
  <c r="I116" i="26"/>
  <c r="J116" i="26"/>
  <c r="F117" i="26"/>
  <c r="G117" i="26"/>
  <c r="H117" i="26"/>
  <c r="I117" i="26"/>
  <c r="J117" i="26"/>
  <c r="F118" i="26"/>
  <c r="G118" i="26"/>
  <c r="H118" i="26"/>
  <c r="I118" i="26"/>
  <c r="J118" i="26"/>
  <c r="F119" i="26"/>
  <c r="G119" i="26"/>
  <c r="H119" i="26"/>
  <c r="I119" i="26"/>
  <c r="J119" i="26"/>
  <c r="F120" i="26"/>
  <c r="G120" i="26"/>
  <c r="H120" i="26"/>
  <c r="I120" i="26"/>
  <c r="J120" i="26"/>
  <c r="F121" i="26"/>
  <c r="G121" i="26"/>
  <c r="H121" i="26"/>
  <c r="I121" i="26"/>
  <c r="J121" i="26"/>
  <c r="F122" i="26"/>
  <c r="G122" i="26"/>
  <c r="H122" i="26"/>
  <c r="I122" i="26"/>
  <c r="J122" i="26"/>
  <c r="F123" i="26"/>
  <c r="G123" i="26"/>
  <c r="H123" i="26"/>
  <c r="I123" i="26"/>
  <c r="J123" i="26"/>
  <c r="F125" i="26"/>
  <c r="G125" i="26"/>
  <c r="H125" i="26"/>
  <c r="I125" i="26"/>
  <c r="J125" i="26"/>
  <c r="F127" i="26"/>
  <c r="G127" i="26"/>
  <c r="H127" i="26"/>
  <c r="I127" i="26"/>
  <c r="J127" i="26"/>
  <c r="F134" i="26"/>
  <c r="G134" i="26"/>
  <c r="H134" i="26"/>
  <c r="I134" i="26"/>
  <c r="J134" i="26"/>
  <c r="F135" i="26"/>
  <c r="G135" i="26"/>
  <c r="H135" i="26"/>
  <c r="I135" i="26"/>
  <c r="J135" i="26"/>
  <c r="F136" i="26"/>
  <c r="G136" i="26"/>
  <c r="H136" i="26"/>
  <c r="I136" i="26"/>
  <c r="J136" i="26"/>
  <c r="F137" i="26"/>
  <c r="G137" i="26"/>
  <c r="H137" i="26"/>
  <c r="I137" i="26"/>
  <c r="J137" i="26"/>
  <c r="F138" i="26"/>
  <c r="G138" i="26"/>
  <c r="H138" i="26"/>
  <c r="I138" i="26"/>
  <c r="J138" i="26"/>
  <c r="F139" i="26"/>
  <c r="G139" i="26"/>
  <c r="H139" i="26"/>
  <c r="I139" i="26"/>
  <c r="J139" i="26"/>
  <c r="F140" i="26"/>
  <c r="G140" i="26"/>
  <c r="H140" i="26"/>
  <c r="I140" i="26"/>
  <c r="J140" i="26"/>
  <c r="F141" i="26"/>
  <c r="G141" i="26"/>
  <c r="H141" i="26"/>
  <c r="I141" i="26"/>
  <c r="J141" i="26"/>
  <c r="F142" i="26"/>
  <c r="G142" i="26"/>
  <c r="H142" i="26"/>
  <c r="I142" i="26"/>
  <c r="J142" i="26"/>
  <c r="F143" i="26"/>
  <c r="G143" i="26"/>
  <c r="H143" i="26"/>
  <c r="I143" i="26"/>
  <c r="J143" i="26"/>
  <c r="F144" i="26"/>
  <c r="G144" i="26"/>
  <c r="H144" i="26"/>
  <c r="I144" i="26"/>
  <c r="J144" i="26"/>
  <c r="F145" i="26"/>
  <c r="G145" i="26"/>
  <c r="H145" i="26"/>
  <c r="I145" i="26"/>
  <c r="J145" i="26"/>
  <c r="F146" i="26"/>
  <c r="G146" i="26"/>
  <c r="H146" i="26"/>
  <c r="I146" i="26"/>
  <c r="J146" i="26"/>
  <c r="F147" i="26"/>
  <c r="G147" i="26"/>
  <c r="H147" i="26"/>
  <c r="I147" i="26"/>
  <c r="J147" i="26"/>
  <c r="F148" i="26"/>
  <c r="G148" i="26"/>
  <c r="H148" i="26"/>
  <c r="I148" i="26"/>
  <c r="J148" i="26"/>
  <c r="F149" i="26"/>
  <c r="G149" i="26"/>
  <c r="H149" i="26"/>
  <c r="I149" i="26"/>
  <c r="J149" i="26"/>
  <c r="F150" i="26"/>
  <c r="G150" i="26"/>
  <c r="H150" i="26"/>
  <c r="I150" i="26"/>
  <c r="J150" i="26"/>
  <c r="F151" i="26"/>
  <c r="G151" i="26"/>
  <c r="H151" i="26"/>
  <c r="I151" i="26"/>
  <c r="J151" i="26"/>
  <c r="F152" i="26"/>
  <c r="G152" i="26"/>
  <c r="H152" i="26"/>
  <c r="I152" i="26"/>
  <c r="J152" i="26"/>
  <c r="F153" i="26"/>
  <c r="G153" i="26"/>
  <c r="H153" i="26"/>
  <c r="I153" i="26"/>
  <c r="J153" i="26"/>
  <c r="F154" i="26"/>
  <c r="G154" i="26"/>
  <c r="H154" i="26"/>
  <c r="I154" i="26"/>
  <c r="J154" i="26"/>
  <c r="F155" i="26"/>
  <c r="G155" i="26"/>
  <c r="H155" i="26"/>
  <c r="I155" i="26"/>
  <c r="J155" i="26"/>
  <c r="F159" i="26"/>
  <c r="G159" i="26"/>
  <c r="H159" i="26"/>
  <c r="I159" i="26"/>
  <c r="J159" i="26"/>
  <c r="F160" i="26"/>
  <c r="G160" i="26"/>
  <c r="H160" i="26"/>
  <c r="I160" i="26"/>
  <c r="J160" i="26"/>
  <c r="F161" i="26"/>
  <c r="G161" i="26"/>
  <c r="H161" i="26"/>
  <c r="I161" i="26"/>
  <c r="J161" i="26"/>
  <c r="F162" i="26"/>
  <c r="G162" i="26"/>
  <c r="H162" i="26"/>
  <c r="I162" i="26"/>
  <c r="J162" i="26"/>
  <c r="F163" i="26"/>
  <c r="G163" i="26"/>
  <c r="H163" i="26"/>
  <c r="I163" i="26"/>
  <c r="J163" i="26"/>
  <c r="F164" i="26"/>
  <c r="G164" i="26"/>
  <c r="H164" i="26"/>
  <c r="I164" i="26"/>
  <c r="J164" i="26"/>
  <c r="F165" i="26"/>
  <c r="G165" i="26"/>
  <c r="H165" i="26"/>
  <c r="I165" i="26"/>
  <c r="J165" i="26"/>
  <c r="F166" i="26"/>
  <c r="G166" i="26"/>
  <c r="H166" i="26"/>
  <c r="I166" i="26"/>
  <c r="J166" i="26"/>
  <c r="F177" i="26"/>
  <c r="G177" i="26"/>
  <c r="H177" i="26"/>
  <c r="I177" i="26"/>
  <c r="J177" i="26"/>
  <c r="F178" i="26"/>
  <c r="G178" i="26"/>
  <c r="H178" i="26"/>
  <c r="I178" i="26"/>
  <c r="J178" i="26"/>
  <c r="F179" i="26"/>
  <c r="G179" i="26"/>
  <c r="H179" i="26"/>
  <c r="I179" i="26"/>
  <c r="J179" i="26"/>
  <c r="F180" i="26"/>
  <c r="G180" i="26"/>
  <c r="H180" i="26"/>
  <c r="I180" i="26"/>
  <c r="J180" i="26"/>
  <c r="F181" i="26"/>
  <c r="G181" i="26"/>
  <c r="H181" i="26"/>
  <c r="I181" i="26"/>
  <c r="J181" i="26"/>
  <c r="F182" i="26"/>
  <c r="G182" i="26"/>
  <c r="H182" i="26"/>
  <c r="I182" i="26"/>
  <c r="J182" i="26"/>
  <c r="F183" i="26"/>
  <c r="G183" i="26"/>
  <c r="H183" i="26"/>
  <c r="I183" i="26"/>
  <c r="J183" i="26"/>
  <c r="E47" i="60"/>
  <c r="E84" i="60"/>
  <c r="E85" i="60"/>
  <c r="E86" i="60"/>
  <c r="E87" i="60"/>
  <c r="E88" i="60"/>
  <c r="E89" i="60"/>
  <c r="E90" i="60"/>
  <c r="E91" i="60"/>
  <c r="E92" i="60"/>
  <c r="E89" i="23"/>
  <c r="E90" i="23"/>
  <c r="E91" i="23"/>
  <c r="E92" i="23"/>
  <c r="E93" i="23"/>
  <c r="E94" i="23"/>
  <c r="E95" i="23"/>
  <c r="E96" i="23"/>
  <c r="E97" i="23"/>
  <c r="G47" i="60"/>
  <c r="G84" i="60"/>
  <c r="G85" i="60"/>
  <c r="G86" i="60"/>
  <c r="G87" i="60"/>
  <c r="G88" i="60"/>
  <c r="G89" i="60"/>
  <c r="G90" i="60"/>
  <c r="G91" i="60"/>
  <c r="G92" i="60"/>
  <c r="F47" i="60"/>
  <c r="F84" i="60"/>
  <c r="F85" i="60"/>
  <c r="F86" i="60"/>
  <c r="F87" i="60"/>
  <c r="F88" i="60"/>
  <c r="F89" i="60"/>
  <c r="F90" i="60"/>
  <c r="F91" i="60"/>
  <c r="F92" i="60"/>
  <c r="H84" i="60"/>
  <c r="H85" i="60"/>
  <c r="H86" i="60"/>
  <c r="H87" i="60"/>
  <c r="H88" i="60"/>
  <c r="H89" i="60"/>
  <c r="H90" i="60"/>
  <c r="H91" i="60"/>
  <c r="H92" i="60"/>
  <c r="I84" i="60"/>
  <c r="I85" i="60"/>
  <c r="I86" i="60"/>
  <c r="I87" i="60"/>
  <c r="I88" i="60"/>
  <c r="I89" i="60"/>
  <c r="I90" i="60"/>
  <c r="I91" i="60"/>
  <c r="I92" i="60"/>
  <c r="J84" i="60"/>
  <c r="J85" i="60"/>
  <c r="J86" i="60"/>
  <c r="J87" i="60"/>
  <c r="J88" i="60"/>
  <c r="J89" i="60"/>
  <c r="J90" i="60"/>
  <c r="J91" i="60"/>
  <c r="J92" i="60"/>
  <c r="F107" i="25"/>
  <c r="E356" i="16"/>
  <c r="E277" i="16"/>
  <c r="E256" i="16"/>
  <c r="E239" i="16"/>
  <c r="E235" i="16"/>
  <c r="E229" i="16"/>
  <c r="E222" i="16"/>
  <c r="E215" i="16"/>
  <c r="E209" i="16"/>
  <c r="E202" i="16"/>
  <c r="E195" i="16"/>
  <c r="E197" i="16"/>
  <c r="E196" i="16"/>
  <c r="E190" i="16"/>
  <c r="E171" i="16"/>
  <c r="E168" i="16"/>
  <c r="E164" i="16"/>
  <c r="E160" i="16"/>
  <c r="E156" i="16"/>
  <c r="E152" i="16"/>
  <c r="E147" i="16"/>
  <c r="E137" i="16"/>
  <c r="E350" i="16"/>
  <c r="E349" i="16"/>
  <c r="A67" i="21"/>
  <c r="A68" i="21" s="1"/>
  <c r="A69" i="21" s="1"/>
  <c r="A70" i="21" s="1"/>
  <c r="A71" i="21" s="1"/>
  <c r="A52" i="21"/>
  <c r="A53" i="21" s="1"/>
  <c r="A54" i="21" s="1"/>
  <c r="A55" i="21" s="1"/>
  <c r="A56" i="21" s="1"/>
  <c r="A57" i="21" s="1"/>
  <c r="A58" i="21" s="1"/>
  <c r="A59" i="21" s="1"/>
  <c r="A60" i="21" s="1"/>
  <c r="A61" i="21" s="1"/>
  <c r="A62" i="21" s="1"/>
  <c r="A63" i="21" s="1"/>
  <c r="A64" i="21" s="1"/>
  <c r="A65" i="21" s="1"/>
  <c r="A73" i="21"/>
  <c r="A74" i="21" s="1"/>
  <c r="A75" i="21" s="1"/>
  <c r="A76" i="21" s="1"/>
  <c r="A77" i="21" s="1"/>
  <c r="A78" i="21" s="1"/>
  <c r="A9" i="38"/>
  <c r="A10" i="38"/>
  <c r="A11" i="38"/>
  <c r="A12" i="38"/>
  <c r="A13" i="38"/>
  <c r="A6" i="38"/>
  <c r="A7" i="38"/>
  <c r="A8" i="38"/>
  <c r="A48" i="25"/>
  <c r="A49" i="25" s="1"/>
  <c r="A50" i="25" s="1"/>
  <c r="A51" i="25" s="1"/>
  <c r="A52" i="25" s="1"/>
  <c r="A53" i="25" s="1"/>
  <c r="A54" i="25" s="1"/>
  <c r="A55" i="25" s="1"/>
  <c r="A60" i="25" s="1"/>
  <c r="A61" i="25" s="1"/>
  <c r="A72" i="25"/>
  <c r="A73" i="25" s="1"/>
  <c r="A74" i="25" s="1"/>
  <c r="A75" i="25" s="1"/>
  <c r="A76" i="25" s="1"/>
  <c r="A77" i="25" s="1"/>
  <c r="A78" i="25" s="1"/>
  <c r="A79" i="25" s="1"/>
  <c r="A80" i="25" s="1"/>
  <c r="A81" i="25" s="1"/>
  <c r="A82" i="25" s="1"/>
  <c r="A83" i="25" s="1"/>
  <c r="A84" i="25" s="1"/>
  <c r="A85" i="25" s="1"/>
  <c r="A2" i="58"/>
  <c r="A3" i="58"/>
  <c r="A4" i="58"/>
  <c r="A5" i="58"/>
  <c r="A6" i="58"/>
  <c r="A7" i="58"/>
  <c r="A8" i="58"/>
  <c r="A9" i="58"/>
  <c r="A10" i="58"/>
  <c r="A11" i="58"/>
  <c r="A12" i="58"/>
  <c r="A13" i="58"/>
  <c r="A14" i="58"/>
  <c r="A15" i="58"/>
  <c r="A16" i="58"/>
  <c r="A17" i="58"/>
  <c r="A18" i="58"/>
  <c r="A19" i="58"/>
  <c r="A20" i="58"/>
  <c r="A21" i="58"/>
  <c r="A22" i="58"/>
  <c r="A23" i="58"/>
  <c r="A24" i="58"/>
  <c r="A25" i="58"/>
  <c r="A26" i="58"/>
  <c r="A27" i="58"/>
  <c r="A28" i="58"/>
  <c r="A29" i="58"/>
  <c r="A30" i="58"/>
  <c r="A31" i="58"/>
  <c r="A32" i="58"/>
  <c r="A33" i="58"/>
  <c r="A34" i="58"/>
  <c r="A35" i="58"/>
  <c r="A36" i="58"/>
  <c r="A37" i="58"/>
  <c r="A39" i="58"/>
  <c r="A40" i="58"/>
  <c r="A41" i="58"/>
  <c r="A42" i="58"/>
  <c r="A43" i="58"/>
  <c r="A44" i="58"/>
  <c r="A45" i="58"/>
  <c r="A46" i="58"/>
  <c r="A47" i="58"/>
  <c r="A48" i="58"/>
  <c r="A49" i="58"/>
  <c r="A50" i="58"/>
  <c r="A51" i="58"/>
  <c r="A52" i="58"/>
  <c r="A53" i="58"/>
  <c r="A54" i="58"/>
  <c r="A55" i="58"/>
  <c r="A56" i="58"/>
  <c r="A57" i="58"/>
  <c r="A58" i="58"/>
  <c r="A59" i="58"/>
  <c r="A60" i="58"/>
  <c r="A61" i="58"/>
  <c r="A62" i="58"/>
  <c r="A63" i="58"/>
  <c r="A64" i="58"/>
  <c r="A65" i="58"/>
  <c r="A66" i="58"/>
  <c r="A67" i="58"/>
  <c r="A68" i="58"/>
  <c r="A69" i="58"/>
  <c r="A70" i="58"/>
  <c r="A71" i="58"/>
  <c r="A72" i="58"/>
  <c r="A73" i="58"/>
  <c r="A74" i="58"/>
  <c r="A75" i="58"/>
  <c r="A76" i="58"/>
  <c r="A77" i="58"/>
  <c r="J3" i="1"/>
  <c r="A4" i="31"/>
  <c r="A5" i="31" s="1"/>
  <c r="A6" i="31" s="1"/>
  <c r="A7" i="31" s="1"/>
  <c r="A8" i="31" s="1"/>
  <c r="A9" i="31" s="1"/>
  <c r="A10" i="31" s="1"/>
  <c r="A11" i="31" s="1"/>
  <c r="A12" i="31" s="1"/>
  <c r="E3" i="5"/>
  <c r="E85" i="16"/>
  <c r="E20" i="16"/>
  <c r="E21" i="16"/>
  <c r="E22" i="16"/>
  <c r="E23" i="16"/>
  <c r="E25" i="16"/>
  <c r="E88" i="16"/>
  <c r="E89" i="16"/>
  <c r="E91" i="16"/>
  <c r="E92" i="16"/>
  <c r="E117" i="16"/>
  <c r="E134" i="16"/>
  <c r="E135" i="16"/>
  <c r="E136" i="16"/>
  <c r="E138" i="16"/>
  <c r="E139" i="16"/>
  <c r="E140" i="16"/>
  <c r="E141" i="16"/>
  <c r="E142" i="16"/>
  <c r="E143" i="16"/>
  <c r="E144" i="16"/>
  <c r="E145" i="16"/>
  <c r="E146" i="16"/>
  <c r="E148" i="16"/>
  <c r="E149" i="16"/>
  <c r="E150" i="16"/>
  <c r="E151" i="16"/>
  <c r="E153" i="16"/>
  <c r="E154" i="16"/>
  <c r="E155" i="16"/>
  <c r="E157" i="16"/>
  <c r="E158" i="16"/>
  <c r="E159" i="16"/>
  <c r="E161" i="16"/>
  <c r="E162" i="16"/>
  <c r="E163" i="16"/>
  <c r="E165" i="16"/>
  <c r="E166" i="16"/>
  <c r="E167" i="16"/>
  <c r="E169" i="16"/>
  <c r="E170" i="16"/>
  <c r="E172" i="16"/>
  <c r="E173" i="16"/>
  <c r="E176" i="16"/>
  <c r="E177" i="16"/>
  <c r="E178" i="16"/>
  <c r="E179" i="16"/>
  <c r="E181" i="16"/>
  <c r="E182" i="16"/>
  <c r="E183" i="16"/>
  <c r="E184" i="16"/>
  <c r="E185" i="16"/>
  <c r="E186" i="16"/>
  <c r="E187" i="16"/>
  <c r="E188" i="16"/>
  <c r="E189" i="16"/>
  <c r="E191" i="16"/>
  <c r="E192" i="16"/>
  <c r="E193" i="16"/>
  <c r="E194" i="16"/>
  <c r="E198" i="16"/>
  <c r="E199" i="16"/>
  <c r="E200" i="16"/>
  <c r="E201" i="16"/>
  <c r="E203" i="16"/>
  <c r="E204" i="16"/>
  <c r="E205" i="16"/>
  <c r="E206" i="16"/>
  <c r="E207" i="16"/>
  <c r="E208" i="16"/>
  <c r="E210" i="16"/>
  <c r="E211" i="16"/>
  <c r="E212" i="16"/>
  <c r="E213" i="16"/>
  <c r="E214" i="16"/>
  <c r="E216" i="16"/>
  <c r="E217" i="16"/>
  <c r="E218" i="16"/>
  <c r="E219" i="16"/>
  <c r="E220" i="16"/>
  <c r="E221" i="16"/>
  <c r="E223" i="16"/>
  <c r="E224" i="16"/>
  <c r="E225" i="16"/>
  <c r="E226" i="16"/>
  <c r="E227" i="16"/>
  <c r="E228" i="16"/>
  <c r="E230" i="16"/>
  <c r="E231" i="16"/>
  <c r="E232" i="16"/>
  <c r="E233" i="16"/>
  <c r="E234" i="16"/>
  <c r="E236" i="16"/>
  <c r="E237" i="16"/>
  <c r="E238" i="16"/>
  <c r="E240" i="16"/>
  <c r="E241" i="16"/>
  <c r="E242" i="16"/>
  <c r="E243" i="16"/>
  <c r="E244" i="16"/>
  <c r="E245" i="16"/>
  <c r="E249" i="16"/>
  <c r="E250" i="16"/>
  <c r="E251" i="16"/>
  <c r="E253" i="16"/>
  <c r="E254" i="16"/>
  <c r="E255" i="16"/>
  <c r="E257" i="16"/>
  <c r="E259" i="16"/>
  <c r="E260" i="16"/>
  <c r="E262" i="16"/>
  <c r="E263" i="16"/>
  <c r="E264" i="16"/>
  <c r="E265" i="16"/>
  <c r="E268" i="16"/>
  <c r="E269" i="16"/>
  <c r="E270" i="16"/>
  <c r="E276" i="16"/>
  <c r="E286" i="16"/>
  <c r="E287" i="16"/>
  <c r="E288" i="16"/>
  <c r="E289" i="16"/>
  <c r="E290" i="16"/>
  <c r="E291" i="16"/>
  <c r="E292" i="16"/>
  <c r="E293" i="16"/>
  <c r="E294" i="16"/>
  <c r="E295" i="16"/>
  <c r="E296" i="16"/>
  <c r="E297" i="16"/>
  <c r="E298" i="16"/>
  <c r="E299" i="16"/>
  <c r="E300" i="16"/>
  <c r="E301" i="16"/>
  <c r="E302" i="16"/>
  <c r="E303" i="16"/>
  <c r="E304" i="16"/>
  <c r="E305" i="16"/>
  <c r="E306" i="16"/>
  <c r="E307" i="16"/>
  <c r="E308" i="16"/>
  <c r="E309" i="16"/>
  <c r="E310" i="16"/>
  <c r="E311" i="16"/>
  <c r="E312" i="16"/>
  <c r="E313" i="16"/>
  <c r="E314" i="16"/>
  <c r="E315" i="16"/>
  <c r="E316" i="16"/>
  <c r="E317" i="16"/>
  <c r="E318" i="16"/>
  <c r="E319" i="16"/>
  <c r="E320" i="16"/>
  <c r="E321" i="16"/>
  <c r="E322" i="16"/>
  <c r="E323" i="16"/>
  <c r="E324" i="16"/>
  <c r="E325" i="16"/>
  <c r="E326" i="16"/>
  <c r="E327" i="16"/>
  <c r="E328" i="16"/>
  <c r="E329" i="16"/>
  <c r="E330" i="16"/>
  <c r="E331" i="16"/>
  <c r="E332" i="16"/>
  <c r="E333" i="16"/>
  <c r="E334" i="16"/>
  <c r="E335" i="16"/>
  <c r="E336" i="16"/>
  <c r="E337" i="16"/>
  <c r="E338" i="16"/>
  <c r="E339" i="16"/>
  <c r="E340" i="16"/>
  <c r="E341" i="16"/>
  <c r="E342" i="16"/>
  <c r="E343" i="16"/>
  <c r="E344" i="16"/>
  <c r="E345" i="16"/>
  <c r="E346" i="16"/>
  <c r="E347" i="16"/>
  <c r="E348" i="16"/>
  <c r="E351" i="16"/>
  <c r="E352" i="16"/>
  <c r="E353" i="16"/>
  <c r="E354" i="16"/>
  <c r="E355" i="16"/>
  <c r="E357" i="16"/>
  <c r="E358" i="16"/>
  <c r="E359" i="16"/>
  <c r="E360" i="16"/>
  <c r="E361" i="16"/>
  <c r="E363" i="16"/>
  <c r="E364" i="16"/>
  <c r="E365" i="16"/>
  <c r="E366" i="16"/>
  <c r="E367" i="16"/>
  <c r="E369" i="16"/>
  <c r="E370" i="16"/>
  <c r="E371" i="16"/>
  <c r="E372" i="16"/>
  <c r="E373" i="16"/>
  <c r="E374" i="16"/>
  <c r="E375" i="16"/>
  <c r="E376" i="16"/>
  <c r="E377" i="16"/>
  <c r="E380" i="16"/>
  <c r="E381" i="16"/>
  <c r="E382" i="16"/>
  <c r="E383" i="16"/>
  <c r="E384" i="16"/>
  <c r="E385" i="16"/>
  <c r="E386" i="16"/>
  <c r="E387" i="16"/>
  <c r="E388" i="16"/>
  <c r="E389" i="16"/>
  <c r="E390" i="16"/>
  <c r="E391" i="16"/>
  <c r="E392" i="16"/>
  <c r="E393" i="16"/>
  <c r="E394" i="16"/>
  <c r="E395" i="16"/>
  <c r="E396" i="16"/>
  <c r="E397" i="16"/>
  <c r="E398" i="16"/>
  <c r="E399" i="16"/>
  <c r="E400" i="16"/>
  <c r="E401" i="16"/>
  <c r="E402" i="16"/>
  <c r="E403" i="16"/>
  <c r="E404" i="16"/>
  <c r="E405" i="16"/>
  <c r="E407" i="16"/>
  <c r="E408" i="16"/>
  <c r="E409" i="16"/>
  <c r="E410" i="16"/>
  <c r="E411" i="16"/>
  <c r="E412" i="16"/>
  <c r="E413" i="16"/>
  <c r="E414" i="16"/>
  <c r="E415" i="16"/>
  <c r="E416" i="16"/>
  <c r="E417" i="16"/>
  <c r="E418" i="16"/>
  <c r="E419" i="16"/>
  <c r="E420" i="16"/>
  <c r="E421" i="16"/>
  <c r="E422" i="16"/>
  <c r="E423" i="16"/>
  <c r="E424" i="16"/>
  <c r="E425" i="16"/>
  <c r="E426" i="16"/>
  <c r="E427" i="16"/>
  <c r="E428" i="16"/>
  <c r="E430" i="16"/>
  <c r="E431" i="16"/>
  <c r="E432" i="16"/>
  <c r="E433" i="16"/>
  <c r="E434" i="16"/>
  <c r="E435" i="16"/>
  <c r="E436" i="16"/>
  <c r="E437" i="16"/>
  <c r="E439" i="16"/>
  <c r="E440" i="16"/>
  <c r="E441" i="16"/>
  <c r="E442" i="16"/>
  <c r="E443" i="16"/>
  <c r="E444" i="16"/>
  <c r="E445" i="16"/>
  <c r="E446" i="16"/>
  <c r="E447" i="16"/>
  <c r="E448" i="16"/>
  <c r="E449" i="16"/>
  <c r="E450" i="16"/>
  <c r="E452" i="16"/>
  <c r="E453" i="16"/>
  <c r="E454" i="16"/>
  <c r="E455" i="16"/>
  <c r="E456" i="16"/>
  <c r="E457" i="16"/>
  <c r="E458" i="16"/>
  <c r="E459" i="16"/>
  <c r="E460" i="16"/>
  <c r="E461" i="16"/>
  <c r="E462" i="16"/>
  <c r="E463" i="16"/>
  <c r="E465" i="16"/>
  <c r="E466" i="16"/>
  <c r="E467" i="16"/>
  <c r="E468" i="16"/>
  <c r="E469" i="16"/>
  <c r="E470" i="16"/>
  <c r="E471" i="16"/>
  <c r="E472" i="16"/>
  <c r="E473" i="16"/>
  <c r="E474" i="16"/>
  <c r="E475" i="16"/>
  <c r="E476" i="16"/>
  <c r="E477" i="16"/>
  <c r="E478" i="16"/>
  <c r="E479" i="16"/>
  <c r="E480" i="16"/>
  <c r="E481" i="16"/>
  <c r="E482" i="16"/>
  <c r="E483" i="16"/>
  <c r="E484" i="16"/>
  <c r="E485" i="16"/>
  <c r="E487" i="16"/>
  <c r="E488" i="16"/>
  <c r="E489" i="16"/>
  <c r="E490" i="16"/>
  <c r="E491" i="16"/>
  <c r="E492" i="16"/>
  <c r="E493" i="16"/>
  <c r="E494" i="16"/>
  <c r="E495" i="16"/>
  <c r="E496" i="16"/>
  <c r="E498" i="16"/>
  <c r="E499" i="16"/>
  <c r="E500" i="16"/>
  <c r="E501" i="16"/>
  <c r="E502" i="16"/>
  <c r="E503" i="16"/>
  <c r="E504" i="16"/>
  <c r="E505" i="16"/>
  <c r="E506" i="16"/>
  <c r="E507" i="16"/>
  <c r="E508" i="16"/>
  <c r="E510" i="16"/>
  <c r="E511" i="16"/>
  <c r="E512" i="16"/>
  <c r="E513" i="16"/>
  <c r="E514" i="16"/>
  <c r="E515" i="16"/>
  <c r="E516" i="16"/>
  <c r="E517" i="16"/>
  <c r="E518" i="16"/>
  <c r="E528" i="16"/>
  <c r="E529" i="16"/>
  <c r="E530" i="16"/>
  <c r="E531" i="16"/>
  <c r="E532" i="16"/>
  <c r="E533" i="16"/>
  <c r="E534" i="16"/>
  <c r="E535" i="16"/>
  <c r="E536" i="16"/>
  <c r="E537" i="16"/>
  <c r="E538" i="16"/>
  <c r="E539" i="16"/>
  <c r="E540" i="16"/>
  <c r="E541" i="16"/>
  <c r="E542" i="16"/>
  <c r="E543" i="16"/>
  <c r="E15" i="16"/>
  <c r="E16" i="16"/>
  <c r="E17" i="16"/>
  <c r="E18" i="16"/>
  <c r="E12" i="16"/>
  <c r="E13" i="16"/>
  <c r="E11" i="16"/>
  <c r="E10" i="16"/>
  <c r="E9" i="16"/>
  <c r="P3" i="55"/>
  <c r="O3" i="55"/>
  <c r="B259" i="16"/>
  <c r="B260" i="16" s="1"/>
  <c r="B261" i="16" s="1"/>
  <c r="B262" i="16" s="1"/>
  <c r="B263" i="16" s="1"/>
  <c r="B264" i="16" s="1"/>
  <c r="B265" i="16" s="1"/>
  <c r="B266" i="16" s="1"/>
  <c r="B267" i="16" s="1"/>
  <c r="B268" i="16" s="1"/>
  <c r="B269" i="16" s="1"/>
  <c r="B270" i="16" s="1"/>
  <c r="B271" i="16" s="1"/>
  <c r="B272" i="16" s="1"/>
  <c r="B273" i="16" s="1"/>
  <c r="B274" i="16" s="1"/>
  <c r="B275" i="16" s="1"/>
  <c r="B276" i="16" s="1"/>
  <c r="B277" i="16" s="1"/>
  <c r="B278" i="16" s="1"/>
  <c r="B279" i="16" s="1"/>
  <c r="B280" i="16" s="1"/>
  <c r="B281" i="16" s="1"/>
  <c r="B282" i="16" s="1"/>
  <c r="B283" i="16" s="1"/>
  <c r="B284" i="16" s="1"/>
  <c r="B285" i="16" s="1"/>
  <c r="M2" i="54"/>
  <c r="P2" i="54" s="1"/>
  <c r="P2" i="53"/>
  <c r="A9" i="16"/>
  <c r="A11" i="16"/>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9" i="16" s="1"/>
  <c r="A90"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A115" i="16" s="1"/>
  <c r="A116" i="16" s="1"/>
  <c r="A117" i="16" s="1"/>
  <c r="A118" i="16" s="1"/>
  <c r="A119" i="16" s="1"/>
  <c r="A120" i="16" s="1"/>
  <c r="A121" i="16" s="1"/>
  <c r="A122" i="16" s="1"/>
  <c r="A123" i="16" s="1"/>
  <c r="A124" i="16" s="1"/>
  <c r="A125" i="16" s="1"/>
  <c r="A126" i="16" s="1"/>
  <c r="A127" i="16" s="1"/>
  <c r="A128" i="16" s="1"/>
  <c r="A129" i="16" s="1"/>
  <c r="A130" i="16" s="1"/>
  <c r="A131" i="16" s="1"/>
  <c r="A133" i="16" s="1"/>
  <c r="A134" i="16" s="1"/>
  <c r="A135" i="16" s="1"/>
  <c r="A136" i="16" s="1"/>
  <c r="A137" i="16" s="1"/>
  <c r="A138" i="16" s="1"/>
  <c r="A139" i="16" s="1"/>
  <c r="A140" i="16" s="1"/>
  <c r="A141" i="16" s="1"/>
  <c r="A142" i="16" s="1"/>
  <c r="A143" i="16" s="1"/>
  <c r="A144" i="16" s="1"/>
  <c r="A145" i="16" s="1"/>
  <c r="A146" i="16" s="1"/>
  <c r="A147" i="16" s="1"/>
  <c r="A148" i="16" s="1"/>
  <c r="A149" i="16" s="1"/>
  <c r="A150" i="16" s="1"/>
  <c r="A151" i="16" s="1"/>
  <c r="A152" i="16" s="1"/>
  <c r="A153" i="16" s="1"/>
  <c r="A154" i="16" s="1"/>
  <c r="A155" i="16" s="1"/>
  <c r="A156" i="16" s="1"/>
  <c r="A157" i="16" s="1"/>
  <c r="A158" i="16" s="1"/>
  <c r="A159" i="16" s="1"/>
  <c r="A160" i="16" s="1"/>
  <c r="A161" i="16" s="1"/>
  <c r="A162" i="16" s="1"/>
  <c r="A163" i="16" s="1"/>
  <c r="A164" i="16" s="1"/>
  <c r="A165" i="16" s="1"/>
  <c r="A166" i="16" s="1"/>
  <c r="A167" i="16" s="1"/>
  <c r="A168" i="16" s="1"/>
  <c r="A169" i="16" s="1"/>
  <c r="A170" i="16" s="1"/>
  <c r="A171" i="16" s="1"/>
  <c r="A172" i="16" s="1"/>
  <c r="A173" i="16" s="1"/>
  <c r="A174" i="16" s="1"/>
  <c r="A175" i="16" s="1"/>
  <c r="A176" i="16" s="1"/>
  <c r="A177" i="16" s="1"/>
  <c r="A178" i="16" s="1"/>
  <c r="A179" i="16" s="1"/>
  <c r="A180" i="16" s="1"/>
  <c r="A181" i="16" s="1"/>
  <c r="A182" i="16" s="1"/>
  <c r="A183" i="16" s="1"/>
  <c r="A184" i="16" s="1"/>
  <c r="A185" i="16" s="1"/>
  <c r="A186" i="16" s="1"/>
  <c r="A187" i="16" s="1"/>
  <c r="A188" i="16" s="1"/>
  <c r="A189" i="16" s="1"/>
  <c r="A190" i="16" s="1"/>
  <c r="A191" i="16" s="1"/>
  <c r="A192" i="16" s="1"/>
  <c r="A193" i="16" s="1"/>
  <c r="A194" i="16" s="1"/>
  <c r="A195" i="16" s="1"/>
  <c r="A196" i="16" s="1"/>
  <c r="A197" i="16" s="1"/>
  <c r="A198" i="16" s="1"/>
  <c r="A199" i="16" s="1"/>
  <c r="A200" i="16" s="1"/>
  <c r="A201" i="16" s="1"/>
  <c r="A202" i="16" s="1"/>
  <c r="A203" i="16" s="1"/>
  <c r="A204" i="16" s="1"/>
  <c r="A205" i="16" s="1"/>
  <c r="A206" i="16" s="1"/>
  <c r="A207" i="16" s="1"/>
  <c r="A208" i="16" s="1"/>
  <c r="A209" i="16" s="1"/>
  <c r="A210" i="16" s="1"/>
  <c r="A211" i="16" s="1"/>
  <c r="A212" i="16" s="1"/>
  <c r="A213" i="16" s="1"/>
  <c r="A214" i="16" s="1"/>
  <c r="A215" i="16" s="1"/>
  <c r="A216" i="16" s="1"/>
  <c r="A217" i="16" s="1"/>
  <c r="A218" i="16" s="1"/>
  <c r="A219" i="16" s="1"/>
  <c r="A220" i="16" s="1"/>
  <c r="A221" i="16" s="1"/>
  <c r="A222" i="16" s="1"/>
  <c r="A223" i="16" s="1"/>
  <c r="A224" i="16" s="1"/>
  <c r="A225" i="16" s="1"/>
  <c r="A226" i="16" s="1"/>
  <c r="A227" i="16" s="1"/>
  <c r="A228" i="16" s="1"/>
  <c r="A229" i="16" s="1"/>
  <c r="A230" i="16" s="1"/>
  <c r="A231" i="16" s="1"/>
  <c r="A232" i="16" s="1"/>
  <c r="A233" i="16" s="1"/>
  <c r="A234" i="16" s="1"/>
  <c r="A235" i="16" s="1"/>
  <c r="A236" i="16" s="1"/>
  <c r="A237" i="16" s="1"/>
  <c r="A238" i="16" s="1"/>
  <c r="A239" i="16" s="1"/>
  <c r="A240" i="16" s="1"/>
  <c r="A241" i="16" s="1"/>
  <c r="A242" i="16" s="1"/>
  <c r="A243" i="16" s="1"/>
  <c r="A244" i="16" s="1"/>
  <c r="A245" i="16" s="1"/>
  <c r="A246" i="16" s="1"/>
  <c r="A247" i="16" s="1"/>
  <c r="A248" i="16" s="1"/>
  <c r="A249" i="16" s="1"/>
  <c r="A250" i="16" s="1"/>
  <c r="A251" i="16" s="1"/>
  <c r="A252" i="16" s="1"/>
  <c r="A253" i="16" s="1"/>
  <c r="A254" i="16" s="1"/>
  <c r="A255" i="16" s="1"/>
  <c r="A256" i="16" s="1"/>
  <c r="A257" i="16" s="1"/>
  <c r="A258" i="16" s="1"/>
  <c r="A259" i="16" s="1"/>
  <c r="A260" i="16" s="1"/>
  <c r="A261" i="16" s="1"/>
  <c r="A262" i="16" s="1"/>
  <c r="A263" i="16" s="1"/>
  <c r="A264" i="16" s="1"/>
  <c r="A265" i="16" s="1"/>
  <c r="A266" i="16" s="1"/>
  <c r="A267" i="16" s="1"/>
  <c r="A268" i="16" s="1"/>
  <c r="A269" i="16" s="1"/>
  <c r="A270" i="16" s="1"/>
  <c r="A271" i="16" s="1"/>
  <c r="A272" i="16" s="1"/>
  <c r="A273" i="16" s="1"/>
  <c r="A274" i="16" s="1"/>
  <c r="A275" i="16" s="1"/>
  <c r="A276" i="16" s="1"/>
  <c r="A277" i="16" s="1"/>
  <c r="A278" i="16" s="1"/>
  <c r="A279" i="16" s="1"/>
  <c r="A280" i="16" s="1"/>
  <c r="A281" i="16" s="1"/>
  <c r="A282" i="16" s="1"/>
  <c r="A283" i="16" s="1"/>
  <c r="A284" i="16" s="1"/>
  <c r="A285" i="16" s="1"/>
  <c r="A286" i="16" s="1"/>
  <c r="A287" i="16" s="1"/>
  <c r="A288" i="16" s="1"/>
  <c r="A289" i="16" s="1"/>
  <c r="A290" i="16" s="1"/>
  <c r="A291" i="16" s="1"/>
  <c r="A292" i="16" s="1"/>
  <c r="A293" i="16" s="1"/>
  <c r="A294" i="16" s="1"/>
  <c r="A295" i="16" s="1"/>
  <c r="A296" i="16" s="1"/>
  <c r="A297" i="16" s="1"/>
  <c r="A298" i="16" s="1"/>
  <c r="A299" i="16" s="1"/>
  <c r="A300" i="16" s="1"/>
  <c r="A301" i="16" s="1"/>
  <c r="A302" i="16" s="1"/>
  <c r="A303" i="16" s="1"/>
  <c r="A304" i="16" s="1"/>
  <c r="A305" i="16" s="1"/>
  <c r="A306" i="16" s="1"/>
  <c r="A307" i="16" s="1"/>
  <c r="A308" i="16" s="1"/>
  <c r="A309" i="16" s="1"/>
  <c r="A310" i="16" s="1"/>
  <c r="A311" i="16" s="1"/>
  <c r="A312" i="16" s="1"/>
  <c r="A313" i="16" s="1"/>
  <c r="A314" i="16" s="1"/>
  <c r="A315" i="16" s="1"/>
  <c r="A316" i="16" s="1"/>
  <c r="A317" i="16" s="1"/>
  <c r="A318" i="16" s="1"/>
  <c r="A319" i="16" s="1"/>
  <c r="A320" i="16" s="1"/>
  <c r="A321" i="16" s="1"/>
  <c r="A322" i="16" s="1"/>
  <c r="A323" i="16" s="1"/>
  <c r="A324" i="16" s="1"/>
  <c r="A325" i="16" s="1"/>
  <c r="A326" i="16" s="1"/>
  <c r="A327" i="16" s="1"/>
  <c r="A328" i="16" s="1"/>
  <c r="A329" i="16" s="1"/>
  <c r="A330" i="16" s="1"/>
  <c r="A331" i="16" s="1"/>
  <c r="A332" i="16" s="1"/>
  <c r="A333" i="16" s="1"/>
  <c r="A334" i="16" s="1"/>
  <c r="A335" i="16" s="1"/>
  <c r="A336" i="16" s="1"/>
  <c r="A337" i="16" s="1"/>
  <c r="A338" i="16" s="1"/>
  <c r="A339" i="16" s="1"/>
  <c r="A340" i="16" s="1"/>
  <c r="A341" i="16" s="1"/>
  <c r="A342" i="16" s="1"/>
  <c r="A343" i="16" s="1"/>
  <c r="A344" i="16" s="1"/>
  <c r="A345" i="16" s="1"/>
  <c r="A346" i="16" s="1"/>
  <c r="A347" i="16" s="1"/>
  <c r="A348" i="16" s="1"/>
  <c r="A349" i="16" s="1"/>
  <c r="A350" i="16" s="1"/>
  <c r="A351" i="16" s="1"/>
  <c r="A352" i="16" s="1"/>
  <c r="A353" i="16" s="1"/>
  <c r="A354" i="16" s="1"/>
  <c r="A355" i="16" s="1"/>
  <c r="A356" i="16" s="1"/>
  <c r="A357" i="16" s="1"/>
  <c r="A358" i="16" s="1"/>
  <c r="A359" i="16" s="1"/>
  <c r="A360" i="16" s="1"/>
  <c r="A361" i="16" s="1"/>
  <c r="A362" i="16" s="1"/>
  <c r="A363" i="16" s="1"/>
  <c r="A364" i="16" s="1"/>
  <c r="A365" i="16" s="1"/>
  <c r="A366" i="16" s="1"/>
  <c r="A367" i="16" s="1"/>
  <c r="A368" i="16" s="1"/>
  <c r="A369" i="16" s="1"/>
  <c r="A370" i="16" s="1"/>
  <c r="A371" i="16" s="1"/>
  <c r="A372" i="16" s="1"/>
  <c r="A373" i="16" s="1"/>
  <c r="A374" i="16" s="1"/>
  <c r="A375" i="16" s="1"/>
  <c r="A376" i="16" s="1"/>
  <c r="A377" i="16" s="1"/>
  <c r="A378" i="16" s="1"/>
  <c r="A379" i="16" s="1"/>
  <c r="A380" i="16" s="1"/>
  <c r="A381" i="16" s="1"/>
  <c r="A382" i="16" s="1"/>
  <c r="A383" i="16" s="1"/>
  <c r="A384" i="16" s="1"/>
  <c r="A385" i="16" s="1"/>
  <c r="A386" i="16" s="1"/>
  <c r="A387" i="16" s="1"/>
  <c r="A388" i="16" s="1"/>
  <c r="A389" i="16" s="1"/>
  <c r="A390" i="16" s="1"/>
  <c r="A391" i="16" s="1"/>
  <c r="A392" i="16" s="1"/>
  <c r="A393" i="16" s="1"/>
  <c r="A394" i="16" s="1"/>
  <c r="A395" i="16" s="1"/>
  <c r="A396" i="16" s="1"/>
  <c r="A397" i="16" s="1"/>
  <c r="A398" i="16" s="1"/>
  <c r="A399" i="16" s="1"/>
  <c r="A400" i="16" s="1"/>
  <c r="A401" i="16" s="1"/>
  <c r="A402" i="16" s="1"/>
  <c r="A403" i="16" s="1"/>
  <c r="A404" i="16" s="1"/>
  <c r="A405" i="16" s="1"/>
  <c r="A406" i="16" s="1"/>
  <c r="A407" i="16" s="1"/>
  <c r="A408" i="16" s="1"/>
  <c r="A409" i="16" s="1"/>
  <c r="A410" i="16" s="1"/>
  <c r="A411" i="16" s="1"/>
  <c r="A412" i="16" s="1"/>
  <c r="A413" i="16" s="1"/>
  <c r="A414" i="16" s="1"/>
  <c r="A415" i="16" s="1"/>
  <c r="A416" i="16" s="1"/>
  <c r="A417" i="16" s="1"/>
  <c r="A418" i="16" s="1"/>
  <c r="A419" i="16" s="1"/>
  <c r="A420" i="16" s="1"/>
  <c r="A421" i="16" s="1"/>
  <c r="A422" i="16" s="1"/>
  <c r="A423" i="16" s="1"/>
  <c r="A424" i="16" s="1"/>
  <c r="A425" i="16" s="1"/>
  <c r="A426" i="16" s="1"/>
  <c r="A427" i="16" s="1"/>
  <c r="A428" i="16" s="1"/>
  <c r="A429" i="16" s="1"/>
  <c r="A430" i="16" s="1"/>
  <c r="A431" i="16" s="1"/>
  <c r="A432" i="16" s="1"/>
  <c r="A433" i="16" s="1"/>
  <c r="A434" i="16" s="1"/>
  <c r="A435" i="16" s="1"/>
  <c r="A436" i="16" s="1"/>
  <c r="A437" i="16" s="1"/>
  <c r="A438" i="16" s="1"/>
  <c r="A439" i="16" s="1"/>
  <c r="A440" i="16" s="1"/>
  <c r="A441" i="16" s="1"/>
  <c r="A442" i="16" s="1"/>
  <c r="A443" i="16" s="1"/>
  <c r="A444" i="16" s="1"/>
  <c r="A445" i="16" s="1"/>
  <c r="A446" i="16" s="1"/>
  <c r="A447" i="16" s="1"/>
  <c r="A448" i="16" s="1"/>
  <c r="A449" i="16" s="1"/>
  <c r="A450" i="16" s="1"/>
  <c r="A451" i="16" s="1"/>
  <c r="A452" i="16" s="1"/>
  <c r="A453" i="16" s="1"/>
  <c r="A454" i="16" s="1"/>
  <c r="A455" i="16" s="1"/>
  <c r="A456" i="16" s="1"/>
  <c r="A457" i="16" s="1"/>
  <c r="A458" i="16" s="1"/>
  <c r="A459" i="16" s="1"/>
  <c r="A460" i="16" s="1"/>
  <c r="A461" i="16" s="1"/>
  <c r="A462" i="16" s="1"/>
  <c r="A463" i="16" s="1"/>
  <c r="A464" i="16" s="1"/>
  <c r="A466" i="16" s="1"/>
  <c r="A468" i="16" s="1"/>
  <c r="A470" i="16" s="1"/>
  <c r="A471" i="16" s="1"/>
  <c r="A472" i="16" s="1"/>
  <c r="A473" i="16" s="1"/>
  <c r="A475" i="16" s="1"/>
  <c r="A477" i="16" s="1"/>
  <c r="A479" i="16" s="1"/>
  <c r="A481" i="16" s="1"/>
  <c r="A483" i="16" s="1"/>
  <c r="A484" i="16" s="1"/>
  <c r="A485" i="16" s="1"/>
  <c r="A486" i="16" s="1"/>
  <c r="A487" i="16" s="1"/>
  <c r="A488" i="16" s="1"/>
  <c r="A489" i="16" s="1"/>
  <c r="A490" i="16" s="1"/>
  <c r="A491" i="16" s="1"/>
  <c r="A492" i="16" s="1"/>
  <c r="A493" i="16" s="1"/>
  <c r="A494" i="16" s="1"/>
  <c r="A495" i="16" s="1"/>
  <c r="A496" i="16" s="1"/>
  <c r="A497" i="16" s="1"/>
  <c r="A498" i="16" s="1"/>
  <c r="A499" i="16" s="1"/>
  <c r="A500" i="16" s="1"/>
  <c r="A501" i="16" s="1"/>
  <c r="A502" i="16" s="1"/>
  <c r="A503" i="16" s="1"/>
  <c r="A504" i="16" s="1"/>
  <c r="A505" i="16" s="1"/>
  <c r="A506" i="16" s="1"/>
  <c r="A507" i="16" s="1"/>
  <c r="A508" i="16" s="1"/>
  <c r="A509" i="16" s="1"/>
  <c r="A510" i="16" s="1"/>
  <c r="A511" i="16" s="1"/>
  <c r="A512" i="16" s="1"/>
  <c r="A513" i="16" s="1"/>
  <c r="A514" i="16" s="1"/>
  <c r="A515" i="16" s="1"/>
  <c r="A516" i="16" s="1"/>
  <c r="A517" i="16" s="1"/>
  <c r="A518" i="16" s="1"/>
  <c r="A519" i="16" s="1"/>
  <c r="A520" i="16" s="1"/>
  <c r="A521" i="16" s="1"/>
  <c r="A522" i="16" s="1"/>
  <c r="A523" i="16" s="1"/>
  <c r="A524" i="16" s="1"/>
  <c r="A525" i="16" s="1"/>
  <c r="A526" i="16" s="1"/>
  <c r="A527" i="16" s="1"/>
  <c r="A528" i="16" s="1"/>
  <c r="A529" i="16" s="1"/>
  <c r="A530" i="16" s="1"/>
  <c r="A531" i="16" s="1"/>
  <c r="A532" i="16" s="1"/>
  <c r="A533" i="16" s="1"/>
  <c r="A534" i="16" s="1"/>
  <c r="A535" i="16" s="1"/>
  <c r="A536" i="16" s="1"/>
  <c r="A537" i="16" s="1"/>
  <c r="A538" i="16" s="1"/>
  <c r="A539" i="16" s="1"/>
  <c r="A540" i="16" s="1"/>
  <c r="A541" i="16" s="1"/>
  <c r="A542" i="16" s="1"/>
  <c r="A543" i="16" s="1"/>
  <c r="E2" i="23"/>
  <c r="D25" i="49"/>
  <c r="D26" i="49" s="1"/>
  <c r="D27" i="49" s="1"/>
  <c r="D28" i="49" s="1"/>
  <c r="D29" i="49" s="1"/>
  <c r="D30" i="49" s="1"/>
  <c r="D31" i="49" s="1"/>
  <c r="D13" i="49"/>
  <c r="D14" i="49" s="1"/>
  <c r="D15" i="49" s="1"/>
  <c r="D16" i="49" s="1"/>
  <c r="D17" i="49" s="1"/>
  <c r="D18" i="49" s="1"/>
  <c r="D19" i="49" s="1"/>
  <c r="D20" i="49" s="1"/>
  <c r="D21" i="49" s="1"/>
  <c r="D22" i="49" s="1"/>
  <c r="D4" i="49"/>
  <c r="D5" i="49" s="1"/>
  <c r="D6" i="49" s="1"/>
  <c r="D7" i="49" s="1"/>
  <c r="D8" i="49" s="1"/>
  <c r="D9" i="49" s="1"/>
  <c r="D10" i="49" s="1"/>
  <c r="P2" i="51"/>
  <c r="A2" i="38"/>
  <c r="A3" i="38"/>
  <c r="A4" i="38"/>
  <c r="A5" i="38"/>
  <c r="A17" i="45"/>
  <c r="A18" i="45" s="1"/>
  <c r="A19" i="45" s="1"/>
  <c r="A20" i="45" s="1"/>
  <c r="A21" i="45" s="1"/>
  <c r="A22" i="45" s="1"/>
  <c r="A27" i="45" s="1"/>
  <c r="A12" i="45"/>
  <c r="E26" i="50"/>
  <c r="E27" i="50" s="1"/>
  <c r="E28" i="50" s="1"/>
  <c r="E29" i="50" s="1"/>
  <c r="E30" i="50" s="1"/>
  <c r="E31" i="50" s="1"/>
  <c r="E32" i="50" s="1"/>
  <c r="E33" i="50" s="1"/>
  <c r="E34" i="50" s="1"/>
  <c r="E35" i="50" s="1"/>
  <c r="E36" i="50" s="1"/>
  <c r="E37" i="50" s="1"/>
  <c r="E38" i="50" s="1"/>
  <c r="E39" i="50" s="1"/>
  <c r="E40" i="50" s="1"/>
  <c r="E41" i="50" s="1"/>
  <c r="E5" i="50"/>
  <c r="E6" i="50" s="1"/>
  <c r="E7" i="50" s="1"/>
  <c r="E8" i="50" s="1"/>
  <c r="E9" i="50" s="1"/>
  <c r="E11" i="50" s="1"/>
  <c r="E12" i="50" s="1"/>
  <c r="E13" i="50" s="1"/>
  <c r="E14" i="50" s="1"/>
  <c r="E15" i="50" s="1"/>
  <c r="E16" i="50" s="1"/>
  <c r="P2" i="45"/>
  <c r="A2" i="50"/>
  <c r="A3" i="50"/>
  <c r="A4" i="50"/>
  <c r="A5" i="50"/>
  <c r="A6" i="50"/>
  <c r="A7" i="50"/>
  <c r="A8" i="50"/>
  <c r="A9" i="50"/>
  <c r="A10" i="50"/>
  <c r="A11" i="50"/>
  <c r="A12" i="50"/>
  <c r="P2" i="46"/>
  <c r="O2" i="49"/>
  <c r="N2" i="49"/>
  <c r="A12" i="48"/>
  <c r="A13" i="48" s="1"/>
  <c r="A14" i="48" s="1"/>
  <c r="A15" i="48" s="1"/>
  <c r="A16" i="48" s="1"/>
  <c r="A20" i="48" s="1"/>
  <c r="A21" i="48" s="1"/>
  <c r="A22" i="48" s="1"/>
  <c r="A23" i="48" s="1"/>
  <c r="A24" i="48" s="1"/>
  <c r="A25" i="48" s="1"/>
  <c r="A6" i="48"/>
  <c r="P2" i="48"/>
  <c r="P4" i="47"/>
  <c r="O4" i="47"/>
  <c r="A14" i="45"/>
  <c r="A6" i="45"/>
  <c r="P7" i="44"/>
  <c r="A2" i="42"/>
  <c r="G13" i="40"/>
  <c r="F13" i="40"/>
  <c r="E13" i="40"/>
  <c r="G12" i="40"/>
  <c r="F12" i="40"/>
  <c r="E12" i="40"/>
  <c r="G11" i="40"/>
  <c r="F11" i="40"/>
  <c r="E11" i="40"/>
  <c r="G10" i="40"/>
  <c r="F10" i="40"/>
  <c r="E10" i="40"/>
  <c r="G8" i="40"/>
  <c r="F8" i="40"/>
  <c r="E8" i="40"/>
  <c r="G7" i="40"/>
  <c r="E7" i="40"/>
  <c r="G6" i="40"/>
  <c r="F6" i="40"/>
  <c r="E6" i="40"/>
  <c r="G5" i="40"/>
  <c r="F5" i="40"/>
  <c r="E5" i="40"/>
  <c r="G3" i="40"/>
  <c r="F3" i="40"/>
  <c r="E3" i="40"/>
  <c r="P2" i="40"/>
  <c r="O2" i="40"/>
  <c r="G2" i="40"/>
  <c r="F2" i="40"/>
  <c r="E2" i="40"/>
  <c r="A4" i="39"/>
  <c r="A5" i="39" s="1"/>
  <c r="A6" i="39" s="1"/>
  <c r="A57" i="36"/>
  <c r="A58" i="36" s="1"/>
  <c r="A52" i="36"/>
  <c r="A53" i="36" s="1"/>
  <c r="A54" i="36" s="1"/>
  <c r="F54" i="36"/>
  <c r="E54" i="36"/>
  <c r="A48" i="36"/>
  <c r="A49" i="36" s="1"/>
  <c r="E49" i="36"/>
  <c r="F49" i="36"/>
  <c r="E48" i="36"/>
  <c r="F48" i="36"/>
  <c r="E47" i="36"/>
  <c r="F47" i="36"/>
  <c r="E45" i="36"/>
  <c r="F45" i="36"/>
  <c r="F44" i="36"/>
  <c r="E44" i="36"/>
  <c r="F43" i="36"/>
  <c r="E43" i="36"/>
  <c r="A40" i="36"/>
  <c r="A41" i="36" s="1"/>
  <c r="A42" i="36" s="1"/>
  <c r="A43" i="36" s="1"/>
  <c r="A44" i="36" s="1"/>
  <c r="A45" i="36" s="1"/>
  <c r="E39" i="36"/>
  <c r="F39" i="36"/>
  <c r="F36" i="36"/>
  <c r="E36" i="36"/>
  <c r="E30" i="36"/>
  <c r="F30" i="36"/>
  <c r="E29" i="36"/>
  <c r="F29" i="36"/>
  <c r="A9" i="36"/>
  <c r="A17" i="36"/>
  <c r="A18" i="36" s="1"/>
  <c r="A19" i="36" s="1"/>
  <c r="A20" i="36" s="1"/>
  <c r="A21" i="36" s="1"/>
  <c r="A24" i="36"/>
  <c r="A25" i="36" s="1"/>
  <c r="A26" i="36" s="1"/>
  <c r="A27" i="36" s="1"/>
  <c r="A28" i="36" s="1"/>
  <c r="A29" i="36" s="1"/>
  <c r="A30" i="36" s="1"/>
  <c r="A34" i="36"/>
  <c r="A6" i="36"/>
  <c r="F58" i="36"/>
  <c r="E58" i="36"/>
  <c r="F57" i="36"/>
  <c r="E57" i="36"/>
  <c r="F56" i="36"/>
  <c r="E56" i="36"/>
  <c r="F53" i="36"/>
  <c r="E53" i="36"/>
  <c r="F52" i="36"/>
  <c r="E52" i="36"/>
  <c r="F51" i="36"/>
  <c r="E51" i="36"/>
  <c r="F42" i="36"/>
  <c r="E42" i="36"/>
  <c r="F41" i="36"/>
  <c r="E41" i="36"/>
  <c r="F40" i="36"/>
  <c r="E40" i="36"/>
  <c r="F38" i="36"/>
  <c r="E38" i="36"/>
  <c r="F34" i="36"/>
  <c r="E34" i="36"/>
  <c r="F33" i="36"/>
  <c r="E33" i="36"/>
  <c r="F28" i="36"/>
  <c r="E28" i="36"/>
  <c r="F27" i="36"/>
  <c r="E27" i="36"/>
  <c r="F26" i="36"/>
  <c r="E26" i="36"/>
  <c r="F25" i="36"/>
  <c r="E25" i="36"/>
  <c r="F24" i="36"/>
  <c r="E24" i="36"/>
  <c r="F23" i="36"/>
  <c r="E23" i="36"/>
  <c r="F21" i="36"/>
  <c r="E21" i="36"/>
  <c r="F20" i="36"/>
  <c r="E20" i="36"/>
  <c r="F19" i="36"/>
  <c r="E19" i="36"/>
  <c r="F18" i="36"/>
  <c r="E18" i="36"/>
  <c r="F17" i="36"/>
  <c r="E17" i="36"/>
  <c r="F14" i="36"/>
  <c r="E14" i="36"/>
  <c r="F13" i="36"/>
  <c r="E13" i="36"/>
  <c r="F12" i="36"/>
  <c r="E12" i="36"/>
  <c r="F11" i="36"/>
  <c r="E11" i="36"/>
  <c r="F10" i="36"/>
  <c r="E10" i="36"/>
  <c r="F9" i="36"/>
  <c r="E9" i="36"/>
  <c r="F8" i="36"/>
  <c r="E8" i="36"/>
  <c r="F6" i="36"/>
  <c r="E6" i="36"/>
  <c r="F5" i="36"/>
  <c r="E5" i="36"/>
  <c r="P4" i="36"/>
  <c r="A40" i="35"/>
  <c r="A41" i="35" s="1"/>
  <c r="A42" i="35" s="1"/>
  <c r="A43" i="35" s="1"/>
  <c r="A44" i="35" s="1"/>
  <c r="A45" i="35" s="1"/>
  <c r="A46" i="35" s="1"/>
  <c r="A47" i="35" s="1"/>
  <c r="A49" i="35" s="1"/>
  <c r="A50" i="35" s="1"/>
  <c r="A51" i="35" s="1"/>
  <c r="A52" i="35" s="1"/>
  <c r="A53" i="35" s="1"/>
  <c r="A54" i="35" s="1"/>
  <c r="A55" i="35" s="1"/>
  <c r="A56" i="35" s="1"/>
  <c r="A57" i="35" s="1"/>
  <c r="A58" i="35" s="1"/>
  <c r="A59" i="35" s="1"/>
  <c r="A60" i="35" s="1"/>
  <c r="A61" i="35" s="1"/>
  <c r="A62" i="35" s="1"/>
  <c r="A63" i="35" s="1"/>
  <c r="A64" i="35" s="1"/>
  <c r="A66" i="35" s="1"/>
  <c r="A67" i="35" s="1"/>
  <c r="A68" i="35" s="1"/>
  <c r="A69" i="35" s="1"/>
  <c r="A71" i="35" s="1"/>
  <c r="A72" i="35" s="1"/>
  <c r="A73" i="35" s="1"/>
  <c r="A74" i="35" s="1"/>
  <c r="A75" i="35" s="1"/>
  <c r="A35" i="35"/>
  <c r="A36" i="35" s="1"/>
  <c r="A38" i="35" s="1"/>
  <c r="A31" i="35"/>
  <c r="A32" i="35" s="1"/>
  <c r="A33" i="35" s="1"/>
  <c r="A19" i="35"/>
  <c r="A20" i="35" s="1"/>
  <c r="A21" i="35" s="1"/>
  <c r="A22" i="35" s="1"/>
  <c r="A23" i="35" s="1"/>
  <c r="A24" i="35" s="1"/>
  <c r="A25" i="35" s="1"/>
  <c r="A26" i="35" s="1"/>
  <c r="A27" i="35" s="1"/>
  <c r="A28" i="35" s="1"/>
  <c r="P3" i="35"/>
  <c r="A44" i="21"/>
  <c r="A45" i="21" s="1"/>
  <c r="A46" i="21" s="1"/>
  <c r="A47" i="21" s="1"/>
  <c r="A48" i="21" s="1"/>
  <c r="A49" i="21" s="1"/>
  <c r="A50" i="21" s="1"/>
  <c r="G15" i="20"/>
  <c r="G14" i="20"/>
  <c r="G13" i="20"/>
  <c r="G11" i="20"/>
  <c r="G9" i="20"/>
  <c r="G8" i="20"/>
  <c r="A15" i="3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O8" i="1"/>
  <c r="O7" i="1"/>
  <c r="A11" i="15"/>
  <c r="A12" i="15" s="1"/>
  <c r="A13" i="15" s="1"/>
  <c r="A14" i="15" s="1"/>
  <c r="A15" i="15" s="1"/>
  <c r="A16" i="15" s="1"/>
  <c r="A17" i="15" s="1"/>
  <c r="A18" i="15" s="1"/>
  <c r="A19" i="15" s="1"/>
  <c r="A20" i="15" s="1"/>
  <c r="A21" i="15" s="1"/>
  <c r="A22" i="15" s="1"/>
  <c r="A23" i="15" s="1"/>
  <c r="A24" i="15" s="1"/>
  <c r="A25" i="15" s="1"/>
  <c r="A3" i="15"/>
  <c r="A4" i="15" s="1"/>
  <c r="A5" i="15" s="1"/>
  <c r="A6" i="15" s="1"/>
  <c r="A7" i="15" s="1"/>
  <c r="M7" i="1"/>
  <c r="M8" i="1"/>
  <c r="K8" i="1"/>
  <c r="K7" i="1"/>
  <c r="G21" i="20"/>
  <c r="E14" i="5"/>
  <c r="O2" i="17"/>
  <c r="P2" i="17"/>
  <c r="P2" i="22"/>
  <c r="P2" i="25"/>
  <c r="O2" i="6"/>
  <c r="P2" i="6"/>
  <c r="P3" i="16"/>
  <c r="P2" i="15"/>
  <c r="P2" i="14"/>
  <c r="A20" i="25"/>
  <c r="A21" i="25" s="1"/>
  <c r="A33" i="21"/>
  <c r="A34" i="21" s="1"/>
  <c r="A35" i="21" s="1"/>
  <c r="A36" i="21" s="1"/>
  <c r="A37" i="21" s="1"/>
  <c r="A38" i="21" s="1"/>
  <c r="A39" i="21" s="1"/>
  <c r="A40" i="21" s="1"/>
  <c r="G22" i="20"/>
  <c r="F22" i="20"/>
  <c r="G19" i="20"/>
  <c r="G16" i="20"/>
  <c r="G12" i="20"/>
  <c r="G5" i="20"/>
  <c r="G3" i="20"/>
  <c r="A3" i="20"/>
  <c r="O2" i="20" s="1"/>
  <c r="P2" i="20"/>
  <c r="A4" i="19"/>
  <c r="A8" i="19"/>
  <c r="A10" i="19" s="1"/>
  <c r="M2" i="19"/>
  <c r="P2" i="19" s="1"/>
  <c r="A4" i="18"/>
  <c r="A5" i="18" s="1"/>
  <c r="A6" i="18" s="1"/>
  <c r="A7" i="18" s="1"/>
  <c r="A8" i="18" s="1"/>
  <c r="A9" i="18" s="1"/>
  <c r="A10" i="18" s="1"/>
  <c r="M2" i="18"/>
  <c r="P2" i="18" s="1"/>
  <c r="M50" i="12"/>
  <c r="M43" i="12"/>
  <c r="M36" i="12"/>
  <c r="M27" i="12"/>
  <c r="M3" i="12"/>
  <c r="A8" i="12"/>
  <c r="A9" i="12" s="1"/>
  <c r="A10" i="12" s="1"/>
  <c r="A11" i="12" s="1"/>
  <c r="P8" i="1"/>
  <c r="F83" i="9"/>
  <c r="F84" i="9"/>
  <c r="G83" i="9"/>
  <c r="G84" i="9"/>
  <c r="F82" i="9"/>
  <c r="G82" i="9"/>
  <c r="F72" i="9"/>
  <c r="G72" i="9"/>
  <c r="F73" i="9"/>
  <c r="G73" i="9"/>
  <c r="F74" i="9"/>
  <c r="G74" i="9"/>
  <c r="F75" i="9"/>
  <c r="G75" i="9"/>
  <c r="E75" i="9"/>
  <c r="E74" i="9"/>
  <c r="E73" i="9"/>
  <c r="E72" i="9"/>
  <c r="G76" i="9"/>
  <c r="G77" i="9"/>
  <c r="G78" i="9"/>
  <c r="G79" i="9"/>
  <c r="G80" i="9"/>
  <c r="P12" i="9"/>
  <c r="P32" i="9"/>
  <c r="G55" i="9"/>
  <c r="G56" i="9"/>
  <c r="G57" i="9"/>
  <c r="G58" i="9"/>
  <c r="G59" i="9"/>
  <c r="G60" i="9"/>
  <c r="G61" i="9"/>
  <c r="G62" i="9"/>
  <c r="G63" i="9"/>
  <c r="G64" i="9"/>
  <c r="G65" i="9"/>
  <c r="G66" i="9"/>
  <c r="G67" i="9"/>
  <c r="G68" i="9"/>
  <c r="G70" i="9"/>
  <c r="G71" i="9"/>
  <c r="G54" i="9"/>
  <c r="G43" i="9"/>
  <c r="G45" i="9"/>
  <c r="G46" i="9"/>
  <c r="G47" i="9"/>
  <c r="G48" i="9"/>
  <c r="G49" i="9"/>
  <c r="G51" i="9"/>
  <c r="G52" i="9"/>
  <c r="G53" i="9"/>
  <c r="G32" i="9"/>
  <c r="G44" i="9"/>
  <c r="G42" i="9"/>
  <c r="G41" i="9"/>
  <c r="G40" i="9"/>
  <c r="G35" i="9"/>
  <c r="G36" i="9"/>
  <c r="G37" i="9"/>
  <c r="G38" i="9"/>
  <c r="G39" i="9"/>
  <c r="G34" i="9"/>
  <c r="A63" i="9"/>
  <c r="A64" i="9" s="1"/>
  <c r="A65" i="9" s="1"/>
  <c r="A66" i="9" s="1"/>
  <c r="A67" i="9" s="1"/>
  <c r="A68" i="9" s="1"/>
  <c r="A69" i="9" s="1"/>
  <c r="A70" i="9" s="1"/>
  <c r="A71" i="9" s="1"/>
  <c r="A72" i="9" s="1"/>
  <c r="A73" i="9" s="1"/>
  <c r="A74" i="9" s="1"/>
  <c r="A75" i="9" s="1"/>
  <c r="A79" i="9"/>
  <c r="A80" i="9" s="1"/>
  <c r="A81" i="9" s="1"/>
  <c r="A82" i="9" s="1"/>
  <c r="A83" i="9" s="1"/>
  <c r="A84" i="9" s="1"/>
  <c r="G33" i="9"/>
  <c r="A23" i="9"/>
  <c r="A25" i="9" s="1"/>
  <c r="A26" i="9" s="1"/>
  <c r="A27" i="9" s="1"/>
  <c r="A28" i="9" s="1"/>
  <c r="A29" i="9" s="1"/>
  <c r="A30" i="9" s="1"/>
  <c r="A31" i="9" s="1"/>
  <c r="A33" i="9" s="1"/>
  <c r="G26" i="9"/>
  <c r="G25" i="9"/>
  <c r="G27" i="9"/>
  <c r="G28" i="9"/>
  <c r="G29" i="9"/>
  <c r="G30" i="9"/>
  <c r="G31" i="9"/>
  <c r="G23" i="9"/>
  <c r="G22" i="9"/>
  <c r="G21" i="9"/>
  <c r="G12" i="9"/>
  <c r="G20" i="9"/>
  <c r="G19" i="9"/>
  <c r="G18" i="9"/>
  <c r="G17" i="9"/>
  <c r="A3" i="9"/>
  <c r="A4" i="9" s="1"/>
  <c r="A5" i="9" s="1"/>
  <c r="A6" i="9" s="1"/>
  <c r="A7" i="9" s="1"/>
  <c r="A8" i="9" s="1"/>
  <c r="G16" i="9"/>
  <c r="G15" i="9"/>
  <c r="G14" i="9"/>
  <c r="G13" i="9"/>
  <c r="G11" i="9"/>
  <c r="G10" i="9"/>
  <c r="G9" i="9"/>
  <c r="F14" i="5"/>
  <c r="G14" i="5"/>
  <c r="F13" i="5"/>
  <c r="G13" i="5"/>
  <c r="E13" i="5"/>
  <c r="F2" i="5"/>
  <c r="G2" i="5"/>
  <c r="F3" i="5"/>
  <c r="G3" i="5"/>
  <c r="F4" i="5"/>
  <c r="G4" i="5"/>
  <c r="F5" i="5"/>
  <c r="G5" i="5"/>
  <c r="G6" i="5"/>
  <c r="F7" i="5"/>
  <c r="G7" i="5"/>
  <c r="F8" i="5"/>
  <c r="G8" i="5"/>
  <c r="F9" i="5"/>
  <c r="G9" i="5"/>
  <c r="F10" i="5"/>
  <c r="G10" i="5"/>
  <c r="F11" i="5"/>
  <c r="G11" i="5"/>
  <c r="F12" i="5"/>
  <c r="G12" i="5"/>
  <c r="E4" i="5"/>
  <c r="E5" i="5"/>
  <c r="E6" i="5"/>
  <c r="E7" i="5"/>
  <c r="E8" i="5"/>
  <c r="E9" i="5"/>
  <c r="E10" i="5"/>
  <c r="E11" i="5"/>
  <c r="E12" i="5"/>
  <c r="G2" i="9"/>
  <c r="G3" i="9"/>
  <c r="G4" i="9"/>
  <c r="G5" i="9"/>
  <c r="G6" i="9"/>
  <c r="G7" i="9"/>
  <c r="G8" i="9"/>
  <c r="P9" i="8"/>
  <c r="O9" i="8"/>
  <c r="P2" i="8"/>
  <c r="O2" i="8"/>
  <c r="N8" i="1"/>
  <c r="L8" i="1"/>
  <c r="N7" i="1"/>
  <c r="L7" i="1"/>
  <c r="P2" i="5"/>
  <c r="O2" i="5"/>
  <c r="A27" i="21"/>
  <c r="A28" i="21" s="1"/>
  <c r="A29" i="21" s="1"/>
  <c r="A30" i="21" s="1"/>
  <c r="A30" i="25"/>
  <c r="A31" i="25" s="1"/>
  <c r="A32" i="25" s="1"/>
  <c r="A33" i="25" s="1"/>
  <c r="A34" i="25" s="1"/>
  <c r="A35" i="25" s="1"/>
  <c r="A36" i="25" s="1"/>
  <c r="A37" i="25" s="1"/>
  <c r="A19" i="12"/>
  <c r="A21" i="12" s="1"/>
  <c r="A22" i="12" s="1"/>
  <c r="A23" i="12" s="1"/>
  <c r="A24" i="12" s="1"/>
  <c r="A25" i="12" s="1"/>
  <c r="A28" i="12" s="1"/>
  <c r="A29" i="12" s="1"/>
  <c r="A30" i="12" s="1"/>
  <c r="A31" i="12" s="1"/>
  <c r="A32" i="12" s="1"/>
  <c r="A33" i="12" s="1"/>
  <c r="A34" i="12" s="1"/>
  <c r="A35" i="12" s="1"/>
  <c r="A37" i="12" s="1"/>
  <c r="A38" i="12" s="1"/>
  <c r="A39" i="12" s="1"/>
  <c r="A40" i="12" s="1"/>
  <c r="A41" i="12" s="1"/>
  <c r="A42" i="12" s="1"/>
  <c r="A44" i="12" s="1"/>
  <c r="A45" i="12" s="1"/>
  <c r="A49" i="12"/>
  <c r="A51" i="12" s="1"/>
  <c r="A52" i="12" s="1"/>
  <c r="A53" i="12" s="1"/>
  <c r="P2" i="59"/>
  <c r="O2" i="59"/>
  <c r="O2" i="53"/>
  <c r="A79" i="35"/>
  <c r="A80" i="35" s="1"/>
  <c r="A81" i="35" s="1"/>
  <c r="A82" i="35" s="1"/>
  <c r="A83" i="35" s="1"/>
  <c r="A84" i="35" s="1"/>
  <c r="A87" i="35"/>
  <c r="A88" i="35" s="1"/>
  <c r="A89" i="35" s="1"/>
  <c r="A90" i="35" s="1"/>
  <c r="A91" i="35" s="1"/>
  <c r="A96" i="35"/>
  <c r="A97" i="35" s="1"/>
  <c r="A98" i="35" s="1"/>
  <c r="A99" i="35" s="1"/>
  <c r="A100" i="35" s="1"/>
  <c r="A101" i="35" s="1"/>
  <c r="A102" i="35" s="1"/>
  <c r="H47" i="60"/>
  <c r="I47" i="60"/>
  <c r="J47" i="60"/>
  <c r="A19" i="21"/>
  <c r="A20" i="21" s="1"/>
  <c r="A21" i="21"/>
  <c r="A22" i="21" s="1"/>
  <c r="G107" i="26"/>
  <c r="E107" i="26"/>
  <c r="F107" i="26"/>
  <c r="I107" i="26"/>
  <c r="H107" i="26"/>
  <c r="J107" i="26"/>
  <c r="A23" i="21"/>
  <c r="A24" i="21" s="1"/>
  <c r="A40" i="25"/>
  <c r="A41" i="25" s="1"/>
  <c r="A42" i="25" s="1"/>
  <c r="A43" i="25" s="1"/>
  <c r="I168" i="26"/>
  <c r="H168" i="26"/>
  <c r="F168" i="26"/>
  <c r="J168" i="26"/>
  <c r="G168" i="26"/>
  <c r="E168" i="26"/>
  <c r="A11" i="46"/>
  <c r="A12" i="46" s="1"/>
  <c r="A13" i="46" s="1"/>
  <c r="O2" i="46" s="1"/>
  <c r="BA127" i="3"/>
  <c r="AL107" i="3"/>
  <c r="BG11" i="3"/>
  <c r="BA41" i="23"/>
  <c r="BH135" i="3"/>
  <c r="O14" i="3"/>
  <c r="X14" i="3"/>
  <c r="BF9" i="3"/>
  <c r="AQ11" i="3"/>
  <c r="W113" i="3"/>
  <c r="AQ110" i="3"/>
  <c r="AQ42" i="23"/>
  <c r="H156" i="3"/>
  <c r="AC35" i="23"/>
  <c r="BF148" i="3"/>
  <c r="BK15" i="23"/>
  <c r="BK7" i="3"/>
  <c r="U153" i="3"/>
  <c r="BC41" i="3"/>
  <c r="S10" i="3"/>
  <c r="J72" i="3"/>
  <c r="Q8" i="23"/>
  <c r="BL16" i="3"/>
  <c r="R16" i="23"/>
  <c r="BD30" i="3"/>
  <c r="Y50" i="3"/>
  <c r="AY57" i="23"/>
  <c r="AS136" i="3"/>
  <c r="U37" i="3"/>
  <c r="AX44" i="23"/>
  <c r="BH12" i="3"/>
  <c r="BD16" i="3"/>
  <c r="AM28" i="3"/>
  <c r="K25" i="23"/>
  <c r="AI21" i="3"/>
  <c r="AL6" i="3"/>
  <c r="AU8" i="3"/>
  <c r="AO61" i="23"/>
  <c r="AM21" i="3"/>
  <c r="I67" i="3"/>
  <c r="AG10" i="3"/>
  <c r="Q59" i="3"/>
  <c r="AH73" i="3"/>
  <c r="AO13" i="3"/>
  <c r="I142" i="3"/>
  <c r="AO96" i="3"/>
  <c r="K46" i="3"/>
  <c r="G6" i="3"/>
  <c r="AN13" i="3"/>
  <c r="AO49" i="3"/>
  <c r="AG13" i="3"/>
  <c r="BF64" i="3"/>
  <c r="J100" i="3"/>
  <c r="AN40" i="23"/>
  <c r="BG81" i="3"/>
  <c r="BC100" i="3"/>
  <c r="BF11" i="3"/>
  <c r="AD38" i="23"/>
  <c r="H49" i="23"/>
  <c r="AC84" i="3"/>
  <c r="BF85" i="23"/>
  <c r="R14" i="3"/>
  <c r="BA155" i="3"/>
  <c r="AM9" i="3"/>
  <c r="BG54" i="3"/>
  <c r="M87" i="3"/>
  <c r="AZ6" i="23"/>
  <c r="AZ72" i="3"/>
  <c r="BE7" i="3"/>
  <c r="AK76" i="23"/>
  <c r="BC8" i="3"/>
  <c r="AB32" i="23"/>
  <c r="BK146" i="3"/>
  <c r="BE28" i="23"/>
  <c r="S83" i="23"/>
  <c r="AR71" i="3"/>
  <c r="BI48" i="3"/>
  <c r="BJ37" i="3"/>
  <c r="K9" i="3"/>
  <c r="AA68" i="23"/>
  <c r="AN29" i="23"/>
  <c r="AH13" i="3"/>
  <c r="X104" i="3"/>
  <c r="S29" i="23"/>
  <c r="AY6" i="3"/>
  <c r="BC9" i="23"/>
  <c r="BF101" i="3"/>
  <c r="BH14" i="3"/>
  <c r="AS46" i="3"/>
  <c r="BA147" i="3"/>
  <c r="BJ94" i="3"/>
  <c r="AL50" i="3"/>
  <c r="BA60" i="3"/>
  <c r="X7" i="23"/>
  <c r="AQ62" i="3"/>
  <c r="AW48" i="23"/>
  <c r="R18" i="3"/>
  <c r="AX122" i="3"/>
  <c r="AT78" i="23"/>
  <c r="AR6" i="3"/>
  <c r="P131" i="3"/>
  <c r="AI108" i="3"/>
  <c r="BG10" i="23"/>
  <c r="AF76" i="3"/>
  <c r="T6" i="3"/>
  <c r="O156" i="3"/>
  <c r="T58" i="23"/>
  <c r="L51" i="23"/>
  <c r="AA147" i="3"/>
  <c r="AB61" i="3"/>
  <c r="AU26" i="3"/>
  <c r="BH156" i="3"/>
  <c r="BD37" i="3"/>
  <c r="BF45" i="3"/>
  <c r="R73" i="23"/>
  <c r="S13" i="3"/>
  <c r="AT47" i="3"/>
  <c r="BE62" i="3"/>
  <c r="AG30" i="3"/>
  <c r="BF3" i="23"/>
  <c r="AM13" i="23"/>
  <c r="R6" i="23"/>
  <c r="BK46" i="23"/>
  <c r="T13" i="23"/>
  <c r="U14" i="3"/>
  <c r="AN30" i="3"/>
  <c r="Y13" i="3"/>
  <c r="S8" i="3"/>
  <c r="AJ46" i="3"/>
  <c r="AP131" i="3"/>
  <c r="P93" i="3"/>
  <c r="U71" i="3"/>
  <c r="BL39" i="23"/>
  <c r="P2" i="49" l="1"/>
  <c r="Q2" i="17"/>
  <c r="A34" i="9"/>
  <c r="A35" i="9" s="1"/>
  <c r="A36" i="9" s="1"/>
  <c r="A37" i="9" s="1"/>
  <c r="A38" i="9" s="1"/>
  <c r="A39" i="9" s="1"/>
  <c r="A40" i="9" s="1"/>
  <c r="A41" i="9" s="1"/>
  <c r="A42" i="9" s="1"/>
  <c r="A44" i="9" s="1"/>
  <c r="A45" i="9" s="1"/>
  <c r="A46" i="9" s="1"/>
  <c r="A47" i="9" s="1"/>
  <c r="A48" i="9" s="1"/>
  <c r="A49" i="9" s="1"/>
  <c r="A50" i="9" s="1"/>
  <c r="A51" i="9" s="1"/>
  <c r="A52" i="9" s="1"/>
  <c r="A53" i="9" s="1"/>
  <c r="M2" i="3"/>
  <c r="M4" i="3" s="1"/>
  <c r="Q2" i="8"/>
  <c r="Q2" i="40"/>
  <c r="Q2" i="59"/>
  <c r="O2" i="45"/>
  <c r="O5" i="45" s="1"/>
  <c r="O5" i="8"/>
  <c r="O5" i="17"/>
  <c r="Q4" i="47"/>
  <c r="O5" i="59"/>
  <c r="Q2" i="53"/>
  <c r="A4" i="14"/>
  <c r="O2" i="21"/>
  <c r="Q2" i="21" s="1"/>
  <c r="O2" i="54"/>
  <c r="Q2" i="54" s="1"/>
  <c r="O2" i="51"/>
  <c r="O7" i="55"/>
  <c r="O6" i="40"/>
  <c r="Q2" i="6"/>
  <c r="O2" i="19"/>
  <c r="Q2" i="19" s="1"/>
  <c r="P3" i="12"/>
  <c r="T2" i="9"/>
  <c r="A22" i="25"/>
  <c r="A23" i="25" s="1"/>
  <c r="A24" i="25" s="1"/>
  <c r="A25" i="25" s="1"/>
  <c r="A26" i="25" s="1"/>
  <c r="Q2" i="46"/>
  <c r="O5" i="46"/>
  <c r="T9" i="9"/>
  <c r="T10" i="9"/>
  <c r="T8" i="9"/>
  <c r="A9" i="9"/>
  <c r="A10" i="9" s="1"/>
  <c r="A11" i="9" s="1"/>
  <c r="A13" i="9" s="1"/>
  <c r="A14" i="9" s="1"/>
  <c r="A15" i="9" s="1"/>
  <c r="A16" i="9" s="1"/>
  <c r="A17" i="9" s="1"/>
  <c r="A18" i="9" s="1"/>
  <c r="A19" i="9" s="1"/>
  <c r="A20" i="9" s="1"/>
  <c r="A12" i="12"/>
  <c r="A13" i="12" s="1"/>
  <c r="A14" i="12" s="1"/>
  <c r="O2" i="18"/>
  <c r="Q2" i="18" s="1"/>
  <c r="O2" i="48"/>
  <c r="O3" i="16"/>
  <c r="Q3" i="16" s="1"/>
  <c r="H2" i="3"/>
  <c r="H4" i="3" s="1"/>
  <c r="Q2" i="5"/>
  <c r="O5" i="5"/>
  <c r="A10" i="36"/>
  <c r="A11" i="36" s="1"/>
  <c r="A12" i="36" s="1"/>
  <c r="A13" i="36" s="1"/>
  <c r="O7" i="44"/>
  <c r="Q3" i="55"/>
  <c r="O2" i="15"/>
  <c r="Q2" i="15" s="1"/>
  <c r="O3" i="35"/>
  <c r="Q2" i="20"/>
  <c r="O4" i="20"/>
  <c r="O2" i="22"/>
  <c r="Q2" i="22" s="1"/>
  <c r="Q6" i="3"/>
  <c r="BK13" i="3"/>
  <c r="S10" i="23"/>
  <c r="AI85" i="3"/>
  <c r="T7" i="3"/>
  <c r="AR92" i="3"/>
  <c r="AZ65" i="23"/>
  <c r="AE71" i="3"/>
  <c r="Q97" i="3"/>
  <c r="BJ133" i="3"/>
  <c r="J8" i="3"/>
  <c r="BJ107" i="3"/>
  <c r="O43" i="3"/>
  <c r="A54" i="9" l="1"/>
  <c r="A56" i="9" s="1"/>
  <c r="A57" i="9" s="1"/>
  <c r="A58" i="9" s="1"/>
  <c r="A5" i="14"/>
  <c r="Q2" i="45"/>
  <c r="O2" i="25"/>
  <c r="Q2" i="25" s="1"/>
  <c r="O6" i="21"/>
  <c r="Q2" i="51"/>
  <c r="O5" i="51"/>
  <c r="Q2" i="48"/>
  <c r="O8" i="48"/>
  <c r="Q7" i="44"/>
  <c r="O10" i="44"/>
  <c r="O6" i="35"/>
  <c r="Q3" i="35"/>
  <c r="A15" i="12"/>
  <c r="A14" i="36"/>
  <c r="O4" i="36" s="1"/>
  <c r="O9" i="3"/>
  <c r="AZ13" i="23"/>
  <c r="X24" i="3"/>
  <c r="BE85" i="23"/>
  <c r="I76" i="3"/>
  <c r="S70" i="3"/>
  <c r="P33" i="3"/>
  <c r="BF13" i="3"/>
  <c r="AG50" i="23"/>
  <c r="AK13" i="3"/>
  <c r="AF147" i="3"/>
  <c r="BJ11" i="3"/>
  <c r="M53" i="23"/>
  <c r="AN112" i="3"/>
  <c r="AR52" i="23"/>
  <c r="AK156" i="3"/>
  <c r="P16" i="23"/>
  <c r="Q33" i="23"/>
  <c r="AV37" i="23"/>
  <c r="BK64" i="23"/>
  <c r="AM48" i="23"/>
  <c r="H58" i="3"/>
  <c r="AG157" i="3"/>
  <c r="AC49" i="3"/>
  <c r="AT143" i="3"/>
  <c r="BF63" i="23"/>
  <c r="L64" i="23"/>
  <c r="J83" i="3"/>
  <c r="W19" i="3"/>
  <c r="AQ8" i="3"/>
  <c r="BC81" i="3"/>
  <c r="J38" i="3"/>
  <c r="AI117" i="3"/>
  <c r="AK36" i="3"/>
  <c r="AL10" i="3"/>
  <c r="AD9" i="3"/>
  <c r="AS17" i="3"/>
  <c r="BD65" i="23"/>
  <c r="P146" i="3"/>
  <c r="AN11" i="3"/>
  <c r="AV32" i="3"/>
  <c r="AJ119" i="3"/>
  <c r="AU140" i="3"/>
  <c r="G58" i="3"/>
  <c r="K50" i="3"/>
  <c r="AQ146" i="3"/>
  <c r="AY53" i="3"/>
  <c r="BJ76" i="3"/>
  <c r="R24" i="23"/>
  <c r="BH87" i="3"/>
  <c r="AR35" i="23"/>
  <c r="M45" i="23"/>
  <c r="AG116" i="3"/>
  <c r="BA80" i="3"/>
  <c r="BG52" i="23"/>
  <c r="BD10" i="3"/>
  <c r="AT133" i="3"/>
  <c r="AW55" i="23"/>
  <c r="AD7" i="3"/>
  <c r="AB16" i="3"/>
  <c r="H44" i="23"/>
  <c r="BI30" i="23"/>
  <c r="AI154" i="3"/>
  <c r="AA12" i="3"/>
  <c r="BK36" i="3"/>
  <c r="AI38" i="3"/>
  <c r="AT13" i="3"/>
  <c r="N122" i="3"/>
  <c r="AF47" i="3"/>
  <c r="BF67" i="3"/>
  <c r="AP138" i="3"/>
  <c r="P144" i="3"/>
  <c r="V68" i="23"/>
  <c r="L26" i="3"/>
  <c r="AD26" i="23"/>
  <c r="BI15" i="3"/>
  <c r="AC27" i="3"/>
  <c r="R28" i="23"/>
  <c r="AD127" i="3"/>
  <c r="S156" i="3"/>
  <c r="BC27" i="3"/>
  <c r="A6" i="14" l="1"/>
  <c r="A7" i="14" s="1"/>
  <c r="A8" i="14" s="1"/>
  <c r="A9" i="14" s="1"/>
  <c r="A10" i="14" s="1"/>
  <c r="A11" i="14" s="1"/>
  <c r="A12" i="14" s="1"/>
  <c r="A13" i="14" s="1"/>
  <c r="A14" i="14" s="1"/>
  <c r="A59" i="9"/>
  <c r="O6" i="25"/>
  <c r="Q4" i="36"/>
  <c r="O7" i="36"/>
  <c r="A16" i="12"/>
  <c r="O3" i="12" s="1"/>
  <c r="Q3" i="12" s="1"/>
  <c r="BC69" i="23"/>
  <c r="AL106" i="3"/>
  <c r="AM134" i="3"/>
  <c r="BJ65" i="3"/>
  <c r="AZ50" i="23"/>
  <c r="O2" i="14" l="1"/>
  <c r="Q2" i="14" s="1"/>
  <c r="G2" i="3"/>
  <c r="G4" i="3" s="1"/>
  <c r="A60" i="9"/>
  <c r="S2" i="9" s="1"/>
  <c r="M146" i="3"/>
  <c r="H108" i="3"/>
  <c r="AL31" i="23"/>
  <c r="AL63" i="23"/>
  <c r="P37" i="3"/>
  <c r="AH69" i="23"/>
  <c r="AA77" i="23"/>
  <c r="AA131" i="3"/>
  <c r="Y28" i="3"/>
  <c r="AK55" i="23"/>
  <c r="U68" i="3"/>
  <c r="AH78" i="3"/>
  <c r="BD11" i="3"/>
  <c r="BJ47" i="23"/>
  <c r="U144" i="3"/>
  <c r="BK31" i="23"/>
  <c r="AA3" i="23"/>
  <c r="X34" i="23"/>
  <c r="AP54" i="3"/>
  <c r="R9" i="43"/>
  <c r="W48" i="3"/>
  <c r="Q89" i="3"/>
  <c r="AE7" i="3"/>
  <c r="BE49" i="3"/>
  <c r="AC62" i="23"/>
  <c r="AF13" i="3"/>
  <c r="AC77" i="23"/>
  <c r="AH125" i="3"/>
  <c r="I128" i="3"/>
  <c r="R12" i="3"/>
  <c r="L122" i="3"/>
  <c r="S74" i="23"/>
  <c r="AN10" i="23"/>
  <c r="L59" i="23"/>
  <c r="AX28" i="23"/>
  <c r="W63" i="3"/>
  <c r="M95" i="3"/>
  <c r="S111" i="3"/>
  <c r="AK80" i="23"/>
  <c r="BB127" i="3"/>
  <c r="Z125" i="3"/>
  <c r="AQ102" i="3"/>
  <c r="Q61" i="3"/>
  <c r="X9" i="3"/>
  <c r="U22" i="23"/>
  <c r="U80" i="3"/>
  <c r="BK98" i="3"/>
  <c r="BI135" i="3"/>
  <c r="Y43" i="3"/>
  <c r="AB142" i="3"/>
  <c r="AZ63" i="3"/>
  <c r="AR65" i="23"/>
  <c r="AC30" i="23"/>
  <c r="U2" i="9" l="1"/>
  <c r="S5" i="9"/>
  <c r="G157" i="3"/>
  <c r="O17" i="23"/>
  <c r="G39" i="3"/>
  <c r="AJ78" i="3"/>
  <c r="I33" i="23"/>
  <c r="K70" i="23"/>
  <c r="AG38" i="23"/>
  <c r="AN28" i="23"/>
  <c r="R9" i="31"/>
  <c r="P28" i="3"/>
  <c r="AC36" i="23"/>
  <c r="BD45" i="3"/>
  <c r="O29" i="3"/>
  <c r="AJ145" i="3"/>
  <c r="N77" i="3"/>
  <c r="I15" i="23"/>
  <c r="X62" i="23"/>
  <c r="AB105" i="3"/>
  <c r="AH131" i="3"/>
  <c r="BJ120" i="3"/>
  <c r="X25" i="23"/>
  <c r="BE118" i="3"/>
  <c r="N67" i="3"/>
  <c r="H15" i="3"/>
  <c r="M97" i="3"/>
  <c r="AE153" i="3"/>
  <c r="AK95" i="3"/>
  <c r="G110" i="3"/>
  <c r="BC147" i="3"/>
  <c r="AE85" i="23"/>
  <c r="I124" i="3"/>
  <c r="I51" i="3"/>
  <c r="Q93" i="3"/>
  <c r="AY75" i="3"/>
  <c r="AC84" i="23"/>
  <c r="BM110" i="3"/>
  <c r="Z10" i="3"/>
  <c r="AF55" i="3"/>
  <c r="R37" i="3"/>
  <c r="W143" i="3"/>
  <c r="O61" i="3"/>
  <c r="BH143" i="3"/>
  <c r="AW84" i="3"/>
  <c r="BC79" i="23"/>
  <c r="AE88" i="23"/>
  <c r="AB68" i="3"/>
  <c r="X33" i="3"/>
  <c r="AN84" i="3"/>
  <c r="BB72" i="23"/>
  <c r="J12" i="3"/>
  <c r="T30" i="23"/>
  <c r="X13" i="3"/>
  <c r="AK127" i="3"/>
  <c r="H51" i="23"/>
  <c r="AM80" i="3"/>
  <c r="BE70" i="3"/>
  <c r="R27" i="3"/>
  <c r="AR62" i="3"/>
  <c r="AK153" i="3"/>
  <c r="AC124" i="3"/>
  <c r="BI148" i="3"/>
  <c r="I129" i="3"/>
  <c r="BH4" i="23"/>
  <c r="M133" i="3"/>
  <c r="BG71" i="3"/>
  <c r="AE144" i="3"/>
  <c r="AJ75" i="3"/>
  <c r="BJ42" i="3"/>
  <c r="AY77" i="3"/>
  <c r="J156" i="3"/>
  <c r="BG149" i="3"/>
  <c r="AF65" i="3"/>
  <c r="AI121" i="3"/>
  <c r="BG93" i="3"/>
  <c r="AC26" i="3"/>
  <c r="AW45" i="23"/>
  <c r="AY138" i="3"/>
  <c r="AG155" i="3"/>
  <c r="R19" i="3"/>
  <c r="BG29" i="23"/>
  <c r="M57" i="3"/>
  <c r="AN51" i="3"/>
  <c r="Q102" i="3"/>
  <c r="G50" i="3"/>
  <c r="H64" i="23"/>
  <c r="X37" i="3"/>
  <c r="R79" i="23"/>
  <c r="G26" i="23"/>
  <c r="I87" i="3"/>
  <c r="AJ64" i="23"/>
  <c r="X81" i="23"/>
  <c r="M140" i="3"/>
  <c r="AR108" i="3"/>
  <c r="AC62" i="3"/>
  <c r="AF148" i="3"/>
  <c r="U36" i="23"/>
  <c r="AL55" i="3"/>
  <c r="BM8" i="3"/>
  <c r="K137" i="3"/>
  <c r="AZ17" i="3"/>
  <c r="L62" i="3"/>
  <c r="AZ85" i="23"/>
  <c r="BD136" i="3"/>
  <c r="AT70" i="3"/>
  <c r="AS13" i="3"/>
  <c r="AI116" i="3"/>
  <c r="H24" i="23"/>
  <c r="AL60" i="23"/>
  <c r="BH77" i="3"/>
  <c r="O56" i="3"/>
  <c r="AD84" i="23"/>
  <c r="BH22" i="3"/>
  <c r="BH76" i="23"/>
  <c r="N56" i="23"/>
  <c r="AV57" i="23"/>
  <c r="BG50" i="23"/>
  <c r="AX139" i="3"/>
  <c r="O21" i="23"/>
  <c r="AA19" i="23"/>
  <c r="AL84" i="23"/>
  <c r="AQ41" i="23"/>
  <c r="I61" i="23"/>
  <c r="AZ92" i="3"/>
  <c r="AU16" i="23"/>
  <c r="R37" i="23"/>
  <c r="AB33" i="23"/>
  <c r="BC123" i="3"/>
  <c r="AV150" i="3"/>
  <c r="H123" i="3"/>
  <c r="BH107" i="3"/>
  <c r="M40" i="3"/>
  <c r="W66" i="3"/>
  <c r="BD92" i="3"/>
  <c r="AR82" i="23"/>
  <c r="BK119" i="3"/>
  <c r="K58" i="3"/>
  <c r="AM17" i="3"/>
  <c r="AD17" i="3"/>
  <c r="U65" i="23"/>
  <c r="AF84" i="3"/>
  <c r="BJ25" i="3"/>
  <c r="AQ32" i="3"/>
  <c r="AC38" i="23"/>
  <c r="BJ72" i="23"/>
  <c r="AN96" i="3"/>
  <c r="BL6" i="23"/>
  <c r="BF126" i="3"/>
  <c r="AI57" i="23"/>
  <c r="AK46" i="3"/>
  <c r="AG123" i="3"/>
  <c r="K106" i="3"/>
  <c r="G45" i="3"/>
  <c r="V65" i="3"/>
  <c r="Q92" i="3"/>
  <c r="AL98" i="3"/>
  <c r="Y19" i="3"/>
  <c r="BG76" i="23"/>
  <c r="AK40" i="23"/>
  <c r="K74" i="23"/>
  <c r="BH46" i="23"/>
  <c r="U139" i="3"/>
  <c r="AE43" i="3"/>
  <c r="BL54" i="3"/>
  <c r="I70" i="23"/>
  <c r="V129" i="3"/>
  <c r="AN24" i="3"/>
  <c r="J140" i="3"/>
  <c r="AQ83" i="23"/>
  <c r="AB21" i="3"/>
  <c r="AM51" i="23"/>
  <c r="AS132" i="3"/>
  <c r="X12" i="23"/>
  <c r="AD28" i="3"/>
  <c r="I5" i="23"/>
  <c r="BK103" i="3"/>
  <c r="U77" i="3"/>
  <c r="AC142" i="3"/>
  <c r="K45" i="3"/>
  <c r="AY129" i="3"/>
  <c r="AR40" i="3"/>
  <c r="AI20" i="23"/>
  <c r="AW49" i="23"/>
  <c r="AO7" i="3"/>
  <c r="AZ88" i="3"/>
  <c r="AQ105" i="3"/>
  <c r="AG84" i="3"/>
  <c r="AU145" i="3"/>
  <c r="AG58" i="3"/>
  <c r="BI151" i="3"/>
  <c r="T86" i="23"/>
  <c r="R39" i="23"/>
  <c r="U132" i="3"/>
  <c r="T72" i="3"/>
  <c r="M42" i="3"/>
  <c r="Y107" i="3"/>
  <c r="BK62" i="23"/>
  <c r="BM30" i="23"/>
  <c r="BM148" i="3"/>
  <c r="R112" i="3"/>
  <c r="AP48" i="3"/>
  <c r="AO98" i="3"/>
  <c r="AG152" i="3"/>
  <c r="K151" i="3"/>
  <c r="AC79" i="3"/>
  <c r="AX43" i="3"/>
  <c r="AO28" i="23"/>
  <c r="Y150" i="3"/>
  <c r="H89" i="3"/>
  <c r="M79" i="23"/>
  <c r="W127" i="3"/>
  <c r="Y58" i="3"/>
  <c r="BE23" i="23"/>
  <c r="AW67" i="3"/>
  <c r="BH81" i="3"/>
  <c r="H25" i="3"/>
  <c r="AB71" i="3"/>
  <c r="AX118" i="3"/>
  <c r="G69" i="3"/>
  <c r="I54" i="3"/>
  <c r="S43" i="23"/>
  <c r="H18" i="23"/>
  <c r="AZ99" i="3"/>
  <c r="AM114" i="3"/>
  <c r="G45" i="23"/>
  <c r="BF7" i="23"/>
  <c r="AV72" i="23"/>
  <c r="M63" i="23"/>
  <c r="AJ139" i="3"/>
  <c r="AL71" i="23"/>
  <c r="Y151" i="3"/>
  <c r="K112" i="3"/>
  <c r="AR153" i="3"/>
  <c r="T58" i="3"/>
  <c r="AK84" i="3"/>
  <c r="AD45" i="23"/>
  <c r="Q64" i="3"/>
  <c r="BG88" i="23"/>
  <c r="AX53" i="23"/>
  <c r="AF123" i="3"/>
  <c r="BJ156" i="3"/>
  <c r="AN137" i="3"/>
  <c r="AC14" i="23"/>
  <c r="AY42" i="3"/>
  <c r="P101" i="3"/>
  <c r="AZ75" i="23"/>
  <c r="BE33" i="23"/>
  <c r="AB143" i="3"/>
  <c r="X66" i="3"/>
  <c r="AO107" i="3"/>
  <c r="T67" i="3"/>
  <c r="AL22" i="23"/>
  <c r="AD142" i="3"/>
  <c r="AO50" i="3"/>
  <c r="K14" i="3"/>
  <c r="H38" i="23"/>
  <c r="AV11" i="23"/>
  <c r="V64" i="3"/>
  <c r="BJ80" i="23"/>
  <c r="H71" i="23"/>
  <c r="BJ43" i="3"/>
  <c r="BF129" i="3"/>
  <c r="R14" i="55"/>
  <c r="AH37" i="23"/>
  <c r="AB64" i="23"/>
  <c r="BJ58" i="3"/>
  <c r="K84" i="23"/>
  <c r="W152" i="3"/>
  <c r="AW131" i="3"/>
  <c r="AF27" i="23"/>
  <c r="BK85" i="23"/>
  <c r="T80" i="3"/>
  <c r="AC49" i="23"/>
  <c r="AO83" i="3"/>
  <c r="O83" i="3"/>
  <c r="AF46" i="23"/>
  <c r="AB146" i="3"/>
  <c r="BF70" i="23"/>
  <c r="G143" i="3"/>
  <c r="I42" i="3"/>
  <c r="AA55" i="23"/>
  <c r="BA45" i="3"/>
  <c r="AK65" i="3"/>
  <c r="AM50" i="23"/>
  <c r="O20" i="23"/>
  <c r="AU119" i="3"/>
  <c r="AL42" i="23"/>
  <c r="AI64" i="3"/>
  <c r="AJ25" i="23"/>
  <c r="AG14" i="23"/>
  <c r="AA87" i="23"/>
  <c r="AF114" i="3"/>
  <c r="BK95" i="3"/>
  <c r="X44" i="23"/>
  <c r="AS130" i="3"/>
  <c r="BF25" i="3"/>
  <c r="X19" i="23"/>
  <c r="U151" i="3"/>
  <c r="Y36" i="23"/>
  <c r="AS15" i="23"/>
  <c r="O122" i="3"/>
  <c r="T37" i="3"/>
  <c r="R9" i="50"/>
  <c r="X51" i="3"/>
  <c r="AA38" i="23"/>
  <c r="AS24" i="23"/>
  <c r="BD22" i="3"/>
  <c r="BK75" i="23"/>
  <c r="AD12" i="23"/>
  <c r="X72" i="23"/>
  <c r="AU36" i="3"/>
  <c r="AI18" i="23"/>
  <c r="AN56" i="3"/>
  <c r="AX7" i="3"/>
  <c r="AX7" i="23"/>
  <c r="AP73" i="23"/>
  <c r="J10" i="3"/>
  <c r="R9" i="42"/>
  <c r="T127" i="3"/>
  <c r="K103" i="3"/>
  <c r="N147" i="3"/>
  <c r="AA18" i="23"/>
  <c r="BJ44" i="3"/>
  <c r="AI67" i="23"/>
  <c r="Z36" i="3"/>
  <c r="G37" i="3"/>
  <c r="AC63" i="23"/>
  <c r="BB146" i="3"/>
  <c r="AA114" i="3"/>
  <c r="AP82" i="3"/>
  <c r="AT46" i="3"/>
  <c r="AT80" i="23"/>
  <c r="I149" i="3"/>
  <c r="AA75" i="23"/>
  <c r="BA21" i="3"/>
  <c r="H12" i="23"/>
  <c r="AM153" i="3"/>
  <c r="BM90" i="3"/>
  <c r="BK6" i="23"/>
  <c r="AV36" i="3"/>
  <c r="AA89" i="3"/>
  <c r="AU105" i="3"/>
  <c r="AM43" i="23"/>
  <c r="AN122" i="3"/>
  <c r="BM150" i="3"/>
  <c r="AJ40" i="3"/>
  <c r="BM75" i="23"/>
  <c r="BB54" i="23"/>
  <c r="AP143" i="3"/>
  <c r="X92" i="3"/>
  <c r="I155" i="3"/>
  <c r="U23" i="23"/>
  <c r="AL3" i="23"/>
  <c r="AI101" i="3"/>
  <c r="BJ10" i="3"/>
  <c r="BM46" i="23"/>
  <c r="AU131" i="3"/>
  <c r="AL13" i="3"/>
  <c r="AU132" i="3"/>
  <c r="AZ44" i="23"/>
  <c r="AR105" i="3"/>
  <c r="AE30" i="23"/>
  <c r="S158" i="3"/>
  <c r="AK98" i="3"/>
  <c r="BI146" i="3"/>
  <c r="AB27" i="23"/>
  <c r="BL94" i="3"/>
  <c r="P30" i="23"/>
  <c r="M115" i="3"/>
  <c r="BC15" i="23"/>
  <c r="BM86" i="23"/>
  <c r="R68" i="23"/>
  <c r="AC115" i="3"/>
  <c r="Y14" i="23"/>
  <c r="AC11" i="3"/>
  <c r="S20" i="23"/>
  <c r="AP58" i="3"/>
  <c r="AL29" i="3"/>
  <c r="BF38" i="23"/>
  <c r="AY50" i="23"/>
  <c r="N80" i="3"/>
  <c r="BL134" i="3"/>
  <c r="AM99" i="3"/>
  <c r="P14" i="3"/>
  <c r="V18" i="23"/>
  <c r="V110" i="3"/>
  <c r="N15" i="3"/>
  <c r="T62" i="3"/>
  <c r="J91" i="3"/>
  <c r="N91" i="3"/>
  <c r="S11" i="3"/>
  <c r="BG79" i="3"/>
  <c r="AU78" i="23"/>
  <c r="N10" i="3"/>
  <c r="G65" i="23"/>
  <c r="AN121" i="3"/>
  <c r="G153" i="3"/>
  <c r="T56" i="23"/>
  <c r="AL61" i="3"/>
  <c r="AF27" i="3"/>
  <c r="O127" i="3"/>
  <c r="AE16" i="3"/>
  <c r="BJ31" i="23"/>
  <c r="BH79" i="3"/>
  <c r="BK35" i="3"/>
  <c r="Y60" i="3"/>
  <c r="AW36" i="3"/>
  <c r="AJ140" i="3"/>
  <c r="AY23" i="3"/>
  <c r="AM68" i="23"/>
  <c r="I114" i="3"/>
  <c r="AK11" i="3"/>
  <c r="AI33" i="3"/>
  <c r="AK27" i="23"/>
  <c r="AI56" i="3"/>
  <c r="BA85" i="3"/>
  <c r="BJ8" i="23"/>
  <c r="AK24" i="3"/>
  <c r="AO144" i="3"/>
  <c r="Q58" i="23"/>
  <c r="O58" i="3"/>
  <c r="BI44" i="23"/>
  <c r="X88" i="23"/>
  <c r="BD48" i="3"/>
  <c r="AY58" i="3"/>
  <c r="K85" i="23"/>
  <c r="AI86" i="23"/>
  <c r="J78" i="3"/>
  <c r="R119" i="3"/>
  <c r="Y132" i="3"/>
  <c r="X23" i="3"/>
  <c r="AM22" i="3"/>
  <c r="AR113" i="3"/>
  <c r="AM85" i="23"/>
  <c r="BC60" i="23"/>
  <c r="AX13" i="3"/>
  <c r="AT132" i="3"/>
  <c r="Z82" i="3"/>
  <c r="AW51" i="23"/>
  <c r="AZ15" i="23"/>
  <c r="V67" i="23"/>
  <c r="V61" i="23"/>
  <c r="BC84" i="3"/>
  <c r="AY7" i="23"/>
  <c r="W23" i="3"/>
  <c r="Y39" i="3"/>
  <c r="AE127" i="3"/>
  <c r="AF62" i="3"/>
  <c r="H142" i="3"/>
  <c r="BG158" i="3"/>
  <c r="BG84" i="23"/>
  <c r="AR9" i="23"/>
  <c r="AU46" i="23"/>
  <c r="W114" i="3"/>
  <c r="Y78" i="23"/>
  <c r="AG25" i="3"/>
  <c r="X64" i="23"/>
  <c r="K39" i="23"/>
  <c r="R11" i="45"/>
  <c r="BG138" i="3"/>
  <c r="AS16" i="3"/>
  <c r="BM21" i="3"/>
  <c r="U36" i="3"/>
  <c r="AH55" i="23"/>
  <c r="S85" i="3"/>
  <c r="AU46" i="3"/>
  <c r="U25" i="3"/>
  <c r="X135" i="3"/>
  <c r="BB89" i="3"/>
  <c r="BJ14" i="3"/>
  <c r="V5" i="23"/>
  <c r="AU146" i="3"/>
  <c r="BM86" i="3"/>
  <c r="Z51" i="3"/>
  <c r="U54" i="3"/>
  <c r="BC47" i="23"/>
  <c r="AC33" i="23"/>
  <c r="AP149" i="3"/>
  <c r="AP142" i="3"/>
  <c r="AH52" i="3"/>
  <c r="AL86" i="23"/>
  <c r="BL3" i="23"/>
  <c r="AU29" i="3"/>
  <c r="AG43" i="3"/>
  <c r="AE47" i="3"/>
  <c r="H50" i="3"/>
  <c r="AM158" i="3"/>
  <c r="AH146" i="3"/>
  <c r="M15" i="23"/>
  <c r="AV117" i="3"/>
  <c r="AR85" i="3"/>
  <c r="BJ22" i="3"/>
  <c r="BI156" i="3"/>
  <c r="BL38" i="3"/>
  <c r="AN71" i="23"/>
  <c r="AM64" i="23"/>
  <c r="O89" i="3"/>
  <c r="BE48" i="23"/>
  <c r="G36" i="3"/>
  <c r="BB129" i="3"/>
  <c r="AI28" i="23"/>
  <c r="AL72" i="23"/>
  <c r="AY141" i="3"/>
  <c r="W52" i="3"/>
  <c r="AE66" i="3"/>
  <c r="BI153" i="3"/>
  <c r="AT76" i="3"/>
  <c r="AE35" i="23"/>
  <c r="AG83" i="3"/>
  <c r="I137" i="3"/>
  <c r="AF39" i="23"/>
  <c r="AX133" i="3"/>
  <c r="BI122" i="3"/>
  <c r="V68" i="3"/>
  <c r="AT53" i="3"/>
  <c r="AJ98" i="3"/>
  <c r="BL64" i="23"/>
  <c r="AL82" i="23"/>
  <c r="L118" i="3"/>
  <c r="S36" i="3"/>
  <c r="J121" i="3"/>
  <c r="AZ22" i="3"/>
  <c r="BL82" i="3"/>
  <c r="AY94" i="3"/>
  <c r="BD125" i="3"/>
  <c r="Y7" i="23"/>
  <c r="K135" i="3"/>
  <c r="AZ73" i="23"/>
  <c r="AW26" i="23"/>
  <c r="AT122" i="3"/>
  <c r="AG64" i="23"/>
  <c r="AP50" i="3"/>
  <c r="AI6" i="3"/>
  <c r="AD126" i="3"/>
  <c r="Q71" i="3"/>
  <c r="AQ36" i="3"/>
  <c r="AN20" i="23"/>
  <c r="AY39" i="3"/>
  <c r="BM106" i="3"/>
  <c r="BH41" i="23"/>
  <c r="AT31" i="3"/>
  <c r="AC53" i="3"/>
  <c r="AY105" i="3"/>
  <c r="BE5" i="23"/>
  <c r="AC103" i="3"/>
  <c r="AD53" i="3"/>
  <c r="K57" i="3"/>
  <c r="AT136" i="3"/>
  <c r="BF41" i="3"/>
  <c r="J71" i="23"/>
  <c r="AL13" i="23"/>
  <c r="BL138" i="3"/>
  <c r="AT50" i="3"/>
  <c r="J107" i="3"/>
  <c r="N9" i="23"/>
  <c r="K36" i="23"/>
  <c r="Q127" i="3"/>
  <c r="AJ56" i="3"/>
  <c r="BM142" i="3"/>
  <c r="BF10" i="3"/>
  <c r="S23" i="3"/>
  <c r="R55" i="3"/>
  <c r="AB98" i="3"/>
  <c r="AW148" i="3"/>
  <c r="AC44" i="23"/>
  <c r="AQ22" i="3"/>
  <c r="M89" i="3"/>
  <c r="BK53" i="3"/>
  <c r="AS141" i="3"/>
  <c r="AO54" i="3"/>
  <c r="O108" i="3"/>
  <c r="AP3" i="23"/>
  <c r="Z59" i="3"/>
  <c r="AS80" i="3"/>
  <c r="AA61" i="3"/>
  <c r="L68" i="23"/>
  <c r="V62" i="23"/>
  <c r="Y156" i="3"/>
  <c r="AX4" i="23"/>
  <c r="AP127" i="3"/>
  <c r="U129" i="3"/>
  <c r="BH113" i="3"/>
  <c r="BL27" i="23"/>
  <c r="I67" i="23"/>
  <c r="AP57" i="3"/>
  <c r="BA69" i="23"/>
  <c r="AD108" i="3"/>
  <c r="AY69" i="23"/>
  <c r="AV71" i="3"/>
  <c r="BE61" i="23"/>
  <c r="AG88" i="23"/>
  <c r="AI62" i="3"/>
  <c r="AL35" i="3"/>
  <c r="L158" i="3"/>
  <c r="U43" i="3"/>
  <c r="AE60" i="23"/>
  <c r="M48" i="3"/>
  <c r="BL25" i="3"/>
  <c r="BD33" i="3"/>
  <c r="AT97" i="3"/>
  <c r="AN69" i="3"/>
  <c r="AE10" i="3"/>
  <c r="AO40" i="23"/>
  <c r="AP68" i="3"/>
  <c r="AE33" i="3"/>
  <c r="AB30" i="3"/>
  <c r="U7" i="23"/>
  <c r="BE25" i="23"/>
  <c r="AX74" i="23"/>
  <c r="AD106" i="3"/>
  <c r="BB8" i="3"/>
  <c r="S70" i="23"/>
  <c r="Y26" i="23"/>
  <c r="Y86" i="23"/>
  <c r="AM52" i="3"/>
  <c r="AI31" i="3"/>
  <c r="AK64" i="3"/>
  <c r="AM11" i="23"/>
  <c r="BG42" i="3"/>
  <c r="AY111" i="3"/>
  <c r="BM35" i="23"/>
  <c r="BM69" i="23"/>
  <c r="R128" i="3"/>
  <c r="T18" i="3"/>
  <c r="BB34" i="3"/>
  <c r="AN8" i="3"/>
  <c r="BH101" i="3"/>
  <c r="T27" i="3"/>
  <c r="BK105" i="3"/>
  <c r="AP10" i="3"/>
  <c r="BA35" i="3"/>
  <c r="O57" i="3"/>
  <c r="BF156" i="3"/>
  <c r="AF40" i="23"/>
  <c r="BD29" i="3"/>
  <c r="K62" i="3"/>
  <c r="BB31" i="23"/>
  <c r="AR144" i="3"/>
  <c r="R20" i="23"/>
  <c r="BM9" i="23"/>
  <c r="BL23" i="3"/>
  <c r="BH86" i="3"/>
  <c r="I12" i="3"/>
  <c r="I102" i="3"/>
  <c r="BF57" i="3"/>
  <c r="BB50" i="23"/>
  <c r="BI68" i="23"/>
  <c r="BF65" i="23"/>
  <c r="AX17" i="23"/>
  <c r="AQ62" i="23"/>
  <c r="AV20" i="23"/>
  <c r="I77" i="3"/>
  <c r="V36" i="23"/>
  <c r="BH82" i="23"/>
  <c r="BL29" i="3"/>
  <c r="BA77" i="23"/>
  <c r="BF75" i="3"/>
  <c r="Q107" i="3"/>
  <c r="BE21" i="3"/>
  <c r="O27" i="3"/>
  <c r="M80" i="23"/>
  <c r="AP147" i="3"/>
  <c r="R92" i="3"/>
  <c r="AU57" i="3"/>
  <c r="AX125" i="3"/>
  <c r="AE39" i="3"/>
  <c r="O46" i="3"/>
  <c r="AM97" i="3"/>
  <c r="AW62" i="23"/>
  <c r="AR82" i="3"/>
  <c r="AM82" i="3"/>
  <c r="BK31" i="3"/>
  <c r="AI49" i="3"/>
  <c r="I141" i="3"/>
  <c r="AM68" i="3"/>
  <c r="BG17" i="3"/>
  <c r="Y14" i="3"/>
  <c r="BI61" i="23"/>
  <c r="AS134" i="3"/>
  <c r="AU15" i="23"/>
  <c r="AC134" i="3"/>
  <c r="S100" i="3"/>
  <c r="N85" i="3"/>
  <c r="BC6" i="3"/>
  <c r="AD67" i="23"/>
  <c r="T31" i="3"/>
  <c r="AE73" i="3"/>
  <c r="BK113" i="3"/>
  <c r="BJ130" i="3"/>
  <c r="AH26" i="23"/>
  <c r="Y94" i="3"/>
  <c r="AK40" i="3"/>
  <c r="AR59" i="3"/>
  <c r="Z42" i="3"/>
  <c r="AL76" i="23"/>
  <c r="AE128" i="3"/>
  <c r="BH10" i="23"/>
  <c r="AD59" i="3"/>
  <c r="AN110" i="3"/>
  <c r="BI77" i="3"/>
  <c r="T75" i="23"/>
  <c r="T55" i="23"/>
  <c r="T83" i="23"/>
  <c r="BH3" i="23"/>
  <c r="BB24" i="3"/>
  <c r="BB80" i="3"/>
  <c r="AR63" i="3"/>
  <c r="AR32" i="3"/>
  <c r="BL73" i="3"/>
  <c r="L32" i="3"/>
  <c r="AU37" i="23"/>
  <c r="BD90" i="3"/>
  <c r="AG120" i="3"/>
  <c r="AZ101" i="3"/>
  <c r="AD77" i="23"/>
  <c r="L17" i="3"/>
  <c r="G22" i="23"/>
  <c r="V92" i="3"/>
  <c r="N50" i="3"/>
  <c r="AY79" i="3"/>
  <c r="BD16" i="23"/>
  <c r="BH85" i="3"/>
  <c r="BI74" i="23"/>
  <c r="AD139" i="3"/>
  <c r="AE21" i="3"/>
  <c r="J14" i="3"/>
  <c r="AU137" i="3"/>
  <c r="AR18" i="23"/>
  <c r="S86" i="3"/>
  <c r="BM119" i="3"/>
  <c r="AM10" i="3"/>
  <c r="Z107" i="3"/>
  <c r="AL128" i="3"/>
  <c r="AR10" i="23"/>
  <c r="Y111" i="3"/>
  <c r="V82" i="3"/>
  <c r="G5" i="23"/>
  <c r="BI25" i="23"/>
  <c r="BC45" i="23"/>
  <c r="W5" i="23"/>
  <c r="AJ36" i="3"/>
  <c r="BG27" i="3"/>
  <c r="V70" i="23"/>
  <c r="N59" i="3"/>
  <c r="AT111" i="3"/>
  <c r="J69" i="23"/>
  <c r="AR25" i="23"/>
  <c r="BH45" i="3"/>
  <c r="U8" i="3"/>
  <c r="AK66" i="3"/>
  <c r="AJ118" i="3"/>
  <c r="AE112" i="3"/>
  <c r="Q155" i="3"/>
  <c r="AF23" i="23"/>
  <c r="BB10" i="3"/>
  <c r="T88" i="3"/>
  <c r="Y63" i="23"/>
  <c r="AH115" i="3"/>
  <c r="AH42" i="23"/>
  <c r="L29" i="23"/>
  <c r="I145" i="3"/>
  <c r="AN65" i="23"/>
  <c r="AY58" i="23"/>
  <c r="AT55" i="23"/>
  <c r="AQ53" i="23"/>
  <c r="Q112" i="3"/>
  <c r="AQ61" i="3"/>
  <c r="BJ73" i="23"/>
  <c r="Q64" i="23"/>
  <c r="AK17" i="23"/>
  <c r="AV84" i="23"/>
  <c r="AV44" i="3"/>
  <c r="W85" i="23"/>
  <c r="AY122" i="3"/>
  <c r="H92" i="3"/>
  <c r="AY10" i="3"/>
  <c r="H131" i="3"/>
  <c r="AD47" i="23"/>
  <c r="BM64" i="3"/>
  <c r="AN45" i="3"/>
  <c r="BH127" i="3"/>
  <c r="I16" i="3"/>
  <c r="O22" i="23"/>
  <c r="O144" i="3"/>
  <c r="AL129" i="3"/>
  <c r="L63" i="3"/>
  <c r="K33" i="3"/>
  <c r="AL62" i="3"/>
  <c r="AN62" i="23"/>
  <c r="BB66" i="23"/>
  <c r="AM51" i="3"/>
  <c r="Y128" i="3"/>
  <c r="BJ124" i="3"/>
  <c r="Q106" i="3"/>
  <c r="BG55" i="3"/>
  <c r="Q145" i="3"/>
  <c r="P65" i="3"/>
  <c r="R102" i="3"/>
  <c r="BB78" i="23"/>
  <c r="AY101" i="3"/>
  <c r="G151" i="3"/>
  <c r="AK152" i="3"/>
  <c r="G88" i="23"/>
  <c r="AO25" i="23"/>
  <c r="AD96" i="3"/>
  <c r="AU12" i="23"/>
  <c r="W122" i="3"/>
  <c r="AJ32" i="23"/>
  <c r="AQ156" i="3"/>
  <c r="BK87" i="23"/>
  <c r="U24" i="23"/>
  <c r="R95" i="3"/>
  <c r="M36" i="23"/>
  <c r="Y92" i="3"/>
  <c r="AE5" i="23"/>
  <c r="W57" i="3"/>
  <c r="AO71" i="3"/>
  <c r="BJ148" i="3"/>
  <c r="BL33" i="3"/>
  <c r="BL66" i="23"/>
  <c r="BM17" i="3"/>
  <c r="K127" i="3"/>
  <c r="AG153" i="3"/>
  <c r="Q59" i="23"/>
  <c r="BJ29" i="3"/>
  <c r="AP45" i="23"/>
  <c r="AN9" i="23"/>
  <c r="AB91" i="3"/>
  <c r="AZ75" i="3"/>
  <c r="L13" i="3"/>
  <c r="BM102" i="3"/>
  <c r="AA30" i="23"/>
  <c r="K81" i="23"/>
  <c r="AJ117" i="3"/>
  <c r="BB47" i="23"/>
  <c r="V12" i="3"/>
  <c r="BF88" i="3"/>
  <c r="AP153" i="3"/>
  <c r="AG36" i="3"/>
  <c r="Y143" i="3"/>
  <c r="U16" i="3"/>
  <c r="T49" i="23"/>
  <c r="AP108" i="3"/>
  <c r="Y69" i="3"/>
  <c r="Q58" i="3"/>
  <c r="AP74" i="3"/>
  <c r="AZ76" i="23"/>
  <c r="AV24" i="3"/>
  <c r="AO39" i="3"/>
  <c r="AC32" i="3"/>
  <c r="AV91" i="3"/>
  <c r="X74" i="23"/>
  <c r="R13" i="23"/>
  <c r="BH31" i="23"/>
  <c r="AS97" i="3"/>
  <c r="AE21" i="23"/>
  <c r="AN146" i="3"/>
  <c r="BM22" i="23"/>
  <c r="AU35" i="23"/>
  <c r="AP121" i="3"/>
  <c r="G14" i="23"/>
  <c r="R7" i="3"/>
  <c r="G76" i="23"/>
  <c r="AV36" i="23"/>
  <c r="AN116" i="3"/>
  <c r="K4" i="23"/>
  <c r="AP53" i="3"/>
  <c r="AZ95" i="3"/>
  <c r="AN76" i="3"/>
  <c r="AC21" i="3"/>
  <c r="AD87" i="3"/>
  <c r="AU93" i="3"/>
  <c r="N78" i="3"/>
  <c r="BL56" i="3"/>
  <c r="BD25" i="23"/>
  <c r="R124" i="3"/>
  <c r="BG62" i="3"/>
  <c r="R155" i="3"/>
  <c r="BI70" i="23"/>
  <c r="BA45" i="23"/>
  <c r="BC38" i="23"/>
  <c r="BD95" i="3"/>
  <c r="P18" i="3"/>
  <c r="BJ17" i="23"/>
  <c r="Z9" i="3"/>
  <c r="BK79" i="23"/>
  <c r="AV55" i="23"/>
  <c r="V104" i="3"/>
  <c r="AO50" i="23"/>
  <c r="N38" i="23"/>
  <c r="J73" i="3"/>
  <c r="AR39" i="3"/>
  <c r="AP77" i="23"/>
  <c r="S74" i="3"/>
  <c r="AW27" i="3"/>
  <c r="AR80" i="23"/>
  <c r="AN33" i="3"/>
  <c r="X8" i="3"/>
  <c r="U120" i="3"/>
  <c r="AT129" i="3"/>
  <c r="BD106" i="3"/>
  <c r="AL130" i="3"/>
  <c r="AL27" i="3"/>
  <c r="AJ84" i="23"/>
  <c r="BH73" i="23"/>
  <c r="BD38" i="3"/>
  <c r="BM11" i="3"/>
  <c r="AE35" i="3"/>
  <c r="BA69" i="3"/>
  <c r="BJ61" i="3"/>
  <c r="AG84" i="23"/>
  <c r="X155" i="3"/>
  <c r="AJ123" i="3"/>
  <c r="BK87" i="3"/>
  <c r="BG110" i="3"/>
  <c r="AM59" i="3"/>
  <c r="X157" i="3"/>
  <c r="AF80" i="3"/>
  <c r="AX146" i="3"/>
  <c r="Q137" i="3"/>
  <c r="Z83" i="23"/>
  <c r="S67" i="3"/>
  <c r="AY127" i="3"/>
  <c r="R46" i="23"/>
  <c r="AA46" i="3"/>
  <c r="V31" i="23"/>
  <c r="AK74" i="23"/>
  <c r="N73" i="3"/>
  <c r="AG137" i="3"/>
  <c r="K59" i="3"/>
  <c r="I26" i="23"/>
  <c r="AY117" i="3"/>
  <c r="AB18" i="23"/>
  <c r="J41" i="3"/>
  <c r="AP60" i="3"/>
  <c r="N65" i="3"/>
  <c r="BC7" i="3"/>
  <c r="BH69" i="3"/>
  <c r="BC32" i="23"/>
  <c r="X123" i="3"/>
  <c r="BA60" i="23"/>
  <c r="AL52" i="23"/>
  <c r="BB70" i="3"/>
  <c r="S9" i="23"/>
  <c r="BC58" i="3"/>
  <c r="AS88" i="3"/>
  <c r="AQ126" i="3"/>
  <c r="AN70" i="3"/>
  <c r="AM104" i="3"/>
  <c r="N28" i="23"/>
  <c r="AO38" i="23"/>
  <c r="AO24" i="23"/>
  <c r="BK77" i="3"/>
  <c r="AG108" i="3"/>
  <c r="M98" i="3"/>
  <c r="S8" i="23"/>
  <c r="P61" i="23"/>
  <c r="U131" i="3"/>
  <c r="AZ24" i="23"/>
  <c r="AV77" i="23"/>
  <c r="W3" i="23"/>
  <c r="G29" i="3"/>
  <c r="BB34" i="23"/>
  <c r="X69" i="23"/>
  <c r="R90" i="3"/>
  <c r="V70" i="3"/>
  <c r="AJ6" i="23"/>
  <c r="BK56" i="3"/>
  <c r="AH75" i="3"/>
  <c r="AP118" i="3"/>
  <c r="N133" i="3"/>
  <c r="P71" i="3"/>
  <c r="AW132" i="3"/>
  <c r="AM129" i="3"/>
  <c r="BC56" i="3"/>
  <c r="W137" i="3"/>
  <c r="BH75" i="3"/>
  <c r="T63" i="23"/>
  <c r="R109" i="3"/>
  <c r="AR118" i="3"/>
  <c r="AN82" i="3"/>
  <c r="AN63" i="3"/>
  <c r="BK72" i="3"/>
  <c r="G119" i="3"/>
  <c r="AS157" i="3"/>
  <c r="W153" i="3"/>
  <c r="BI82" i="3"/>
  <c r="AA50" i="3"/>
  <c r="S15" i="23"/>
  <c r="AM31" i="3"/>
  <c r="AA119" i="3"/>
  <c r="AU73" i="23"/>
  <c r="AG24" i="23"/>
  <c r="AV112" i="3"/>
  <c r="K44" i="23"/>
  <c r="AO123" i="3"/>
  <c r="BH44" i="3"/>
  <c r="AS69" i="3"/>
  <c r="AZ67" i="23"/>
  <c r="BM71" i="3"/>
  <c r="AU9" i="23"/>
  <c r="AB33" i="3"/>
  <c r="AF82" i="3"/>
  <c r="T10" i="23"/>
  <c r="AM29" i="23"/>
  <c r="AW57" i="23"/>
  <c r="BJ27" i="3"/>
  <c r="AZ31" i="3"/>
  <c r="AH50" i="3"/>
  <c r="BB32" i="3"/>
  <c r="AT63" i="3"/>
  <c r="BG61" i="3"/>
  <c r="N41" i="3"/>
  <c r="AD24" i="3"/>
  <c r="V25" i="3"/>
  <c r="AF10" i="23"/>
  <c r="R133" i="3"/>
  <c r="P43" i="3"/>
  <c r="R138" i="3"/>
  <c r="AR22" i="23"/>
  <c r="BC117" i="3"/>
  <c r="AX15" i="23"/>
  <c r="I18" i="23"/>
  <c r="AS11" i="23"/>
  <c r="J50" i="23"/>
  <c r="M152" i="3"/>
  <c r="Y12" i="3"/>
  <c r="BI144" i="3"/>
  <c r="Q94" i="3"/>
  <c r="AA16" i="3"/>
  <c r="BI107" i="3"/>
  <c r="AR87" i="23"/>
  <c r="BA111" i="3"/>
  <c r="BK9" i="3"/>
  <c r="I118" i="3"/>
  <c r="AD119" i="3"/>
  <c r="AT155" i="3"/>
  <c r="BC101" i="3"/>
  <c r="AW105" i="3"/>
  <c r="AO34" i="3"/>
  <c r="S92" i="3"/>
  <c r="AC127" i="3"/>
  <c r="BM111" i="3"/>
  <c r="AD74" i="23"/>
  <c r="AT64" i="3"/>
  <c r="V71" i="23"/>
  <c r="AV12" i="3"/>
  <c r="AC152" i="3"/>
  <c r="AH39" i="23"/>
  <c r="AB8" i="23"/>
  <c r="P73" i="23"/>
  <c r="L144" i="3"/>
  <c r="BJ41" i="23"/>
  <c r="AV83" i="3"/>
  <c r="AM132" i="3"/>
  <c r="AS76" i="23"/>
  <c r="Q14" i="3"/>
  <c r="BG16" i="23"/>
  <c r="AE138" i="3"/>
  <c r="BD57" i="3"/>
  <c r="BG73" i="3"/>
  <c r="AE55" i="23"/>
  <c r="P138" i="3"/>
  <c r="BI29" i="23"/>
  <c r="BH18" i="3"/>
  <c r="U124" i="3"/>
  <c r="AG77" i="23"/>
  <c r="AL150" i="3"/>
  <c r="AB55" i="23"/>
  <c r="V158" i="3"/>
  <c r="AR7" i="3"/>
  <c r="BC28" i="23"/>
  <c r="J80" i="23"/>
  <c r="AP79" i="23"/>
  <c r="BH46" i="3"/>
  <c r="Z82" i="23"/>
  <c r="BG157" i="3"/>
  <c r="I27" i="23"/>
  <c r="BD81" i="23"/>
  <c r="H85" i="23"/>
  <c r="AJ39" i="3"/>
  <c r="BD130" i="3"/>
  <c r="BK47" i="3"/>
  <c r="AO56" i="3"/>
  <c r="X90" i="3"/>
  <c r="BF54" i="3"/>
  <c r="AE82" i="23"/>
  <c r="AW87" i="3"/>
  <c r="AN16" i="23"/>
  <c r="AM85" i="3"/>
  <c r="U20" i="23"/>
  <c r="AK58" i="3"/>
  <c r="W17" i="3"/>
  <c r="T115" i="3"/>
  <c r="R53" i="23"/>
  <c r="AY74" i="23"/>
  <c r="AI127" i="3"/>
  <c r="AG29" i="23"/>
  <c r="AT26" i="3"/>
  <c r="AL100" i="3"/>
  <c r="AY95" i="3"/>
  <c r="S52" i="23"/>
  <c r="AE133" i="3"/>
  <c r="AC46" i="23"/>
  <c r="Y54" i="3"/>
  <c r="BI147" i="3"/>
  <c r="AN37" i="23"/>
  <c r="AU77" i="23"/>
  <c r="H56" i="23"/>
  <c r="BM89" i="3"/>
  <c r="U23" i="3"/>
  <c r="AZ11" i="3"/>
  <c r="S12" i="23"/>
  <c r="BD98" i="3"/>
  <c r="AD125" i="3"/>
  <c r="Y88" i="23"/>
  <c r="AQ12" i="23"/>
  <c r="P76" i="23"/>
  <c r="AH79" i="23"/>
  <c r="K88" i="23"/>
  <c r="Q130" i="3"/>
  <c r="AI87" i="23"/>
  <c r="Z6" i="23"/>
  <c r="AQ53" i="3"/>
  <c r="R146" i="3"/>
  <c r="AO42" i="3"/>
  <c r="AH49" i="23"/>
  <c r="AI79" i="23"/>
  <c r="AL38" i="3"/>
  <c r="M50" i="3"/>
  <c r="BA9" i="3"/>
  <c r="AK59" i="3"/>
  <c r="BM140" i="3"/>
  <c r="AS73" i="3"/>
  <c r="AQ55" i="23"/>
  <c r="AS67" i="23"/>
  <c r="AX26" i="3"/>
  <c r="S46" i="3"/>
  <c r="J24" i="3"/>
  <c r="AL141" i="3"/>
  <c r="BB15" i="3"/>
  <c r="R80" i="23"/>
  <c r="BC24" i="3"/>
  <c r="AS42" i="23"/>
  <c r="AQ118" i="3"/>
  <c r="T139" i="3"/>
  <c r="O76" i="23"/>
  <c r="P7" i="23"/>
  <c r="V66" i="3"/>
  <c r="AN38" i="23"/>
  <c r="BM62" i="23"/>
  <c r="AC74" i="3"/>
  <c r="T25" i="23"/>
  <c r="AM109" i="3"/>
  <c r="AV84" i="3"/>
  <c r="BD72" i="23"/>
  <c r="AZ78" i="3"/>
  <c r="AN9" i="3"/>
  <c r="BD79" i="23"/>
  <c r="AW64" i="3"/>
  <c r="L63" i="23"/>
  <c r="AN58" i="3"/>
  <c r="Z104" i="3"/>
  <c r="BC39" i="3"/>
  <c r="AH43" i="3"/>
  <c r="AJ23" i="23"/>
  <c r="Z7" i="23"/>
  <c r="W83" i="23"/>
  <c r="H21" i="23"/>
  <c r="AC16" i="3"/>
  <c r="S19" i="3"/>
  <c r="N98" i="3"/>
  <c r="AB109" i="3"/>
  <c r="BE35" i="3"/>
  <c r="BI22" i="23"/>
  <c r="T79" i="3"/>
  <c r="L60" i="3"/>
  <c r="AG39" i="23"/>
  <c r="BI152" i="3"/>
  <c r="N80" i="23"/>
  <c r="N60" i="23"/>
  <c r="P81" i="3"/>
  <c r="AK26" i="3"/>
  <c r="J57" i="23"/>
  <c r="BM139" i="3"/>
  <c r="BI76" i="3"/>
  <c r="AY59" i="23"/>
  <c r="AB96" i="3"/>
  <c r="BC80" i="3"/>
  <c r="BG59" i="3"/>
  <c r="Q87" i="3"/>
  <c r="AD63" i="3"/>
  <c r="BA101" i="3"/>
  <c r="Z19" i="3"/>
  <c r="BM18" i="3"/>
  <c r="BC106" i="3"/>
  <c r="T84" i="3"/>
  <c r="BD82" i="23"/>
  <c r="Z41" i="23"/>
  <c r="Z13" i="23"/>
  <c r="AQ152" i="3"/>
  <c r="AC10" i="3"/>
  <c r="O38" i="23"/>
  <c r="AC31" i="23"/>
  <c r="AT21" i="3"/>
  <c r="BI36" i="23"/>
  <c r="N145" i="3"/>
  <c r="BJ33" i="3"/>
  <c r="Y45" i="3"/>
  <c r="AT32" i="3"/>
  <c r="M39" i="3"/>
  <c r="M78" i="23"/>
  <c r="M157" i="3"/>
  <c r="BC94" i="3"/>
  <c r="AM57" i="3"/>
  <c r="AC25" i="3"/>
  <c r="AQ28" i="3"/>
  <c r="W37" i="3"/>
  <c r="J62" i="3"/>
  <c r="AI146" i="3"/>
  <c r="AI76" i="23"/>
  <c r="X71" i="3"/>
  <c r="L9" i="3"/>
  <c r="N74" i="3"/>
  <c r="R96" i="3"/>
  <c r="BL40" i="23"/>
  <c r="AC109" i="3"/>
  <c r="BG74" i="23"/>
  <c r="AV60" i="3"/>
  <c r="BH11" i="3"/>
  <c r="AK29" i="3"/>
  <c r="BL136" i="3"/>
  <c r="Y40" i="23"/>
  <c r="AK93" i="3"/>
  <c r="BI16" i="23"/>
  <c r="Y82" i="23"/>
  <c r="AJ54" i="3"/>
  <c r="AE76" i="3"/>
  <c r="AL11" i="3"/>
  <c r="BH138" i="3"/>
  <c r="AV12" i="23"/>
  <c r="AW82" i="23"/>
  <c r="Z34" i="23"/>
  <c r="P53" i="23"/>
  <c r="T135" i="3"/>
  <c r="AB138" i="3"/>
  <c r="AS78" i="3"/>
  <c r="BA150" i="3"/>
  <c r="AA84" i="23"/>
  <c r="AD19" i="23"/>
  <c r="AE59" i="23"/>
  <c r="T63" i="3"/>
  <c r="R41" i="3"/>
  <c r="V81" i="3"/>
  <c r="AN26" i="3"/>
  <c r="Z43" i="23"/>
  <c r="K16" i="3"/>
  <c r="BF128" i="3"/>
  <c r="AA36" i="23"/>
  <c r="AQ143" i="3"/>
  <c r="AW112" i="3"/>
  <c r="AY18" i="3"/>
  <c r="BK45" i="23"/>
  <c r="AS91" i="3"/>
  <c r="AN24" i="23"/>
  <c r="AP32" i="23"/>
  <c r="BD60" i="3"/>
  <c r="AY19" i="3"/>
  <c r="M52" i="3"/>
  <c r="AK78" i="3"/>
  <c r="BL147" i="3"/>
  <c r="R74" i="3"/>
  <c r="BJ75" i="23"/>
  <c r="BJ122" i="3"/>
  <c r="AZ118" i="3"/>
  <c r="AU36" i="23"/>
  <c r="BM79" i="3"/>
  <c r="BB106" i="3"/>
  <c r="AO35" i="23"/>
  <c r="BH31" i="3"/>
  <c r="P77" i="3"/>
  <c r="AM142" i="3"/>
  <c r="AZ82" i="3"/>
  <c r="AL23" i="23"/>
  <c r="AE152" i="3"/>
  <c r="AE102" i="3"/>
  <c r="BC93" i="3"/>
  <c r="BH55" i="23"/>
  <c r="AZ15" i="3"/>
  <c r="BI14" i="23"/>
  <c r="H7" i="3"/>
  <c r="BI114" i="3"/>
  <c r="BB49" i="23"/>
  <c r="AA60" i="3"/>
  <c r="AI9" i="23"/>
  <c r="X41" i="3"/>
  <c r="AU153" i="3"/>
  <c r="AH7" i="23"/>
  <c r="AV74" i="23"/>
  <c r="BC24" i="23"/>
  <c r="AC59" i="3"/>
  <c r="BB76" i="3"/>
  <c r="Q70" i="3"/>
  <c r="P39" i="23"/>
  <c r="BB121" i="3"/>
  <c r="U126" i="3"/>
  <c r="N20" i="3"/>
  <c r="AM70" i="3"/>
  <c r="AS85" i="3"/>
  <c r="K8" i="3"/>
  <c r="Y30" i="3"/>
  <c r="AT41" i="3"/>
  <c r="AW24" i="3"/>
  <c r="K150" i="3"/>
  <c r="BG128" i="3"/>
  <c r="K116" i="3"/>
  <c r="Z24" i="3"/>
  <c r="BB141" i="3"/>
  <c r="BH137" i="3"/>
  <c r="Z38" i="3"/>
  <c r="AD37" i="23"/>
  <c r="X59" i="3"/>
  <c r="P26" i="3"/>
  <c r="Y13" i="23"/>
  <c r="G132" i="3"/>
  <c r="BG80" i="3"/>
  <c r="BJ70" i="3"/>
  <c r="AV64" i="3"/>
  <c r="AY22" i="3"/>
  <c r="BD156" i="3"/>
  <c r="AB21" i="23"/>
  <c r="AD35" i="23"/>
  <c r="AA77" i="3"/>
  <c r="BE62" i="23"/>
  <c r="AZ40" i="23"/>
  <c r="H33" i="3"/>
  <c r="J101" i="3"/>
  <c r="S32" i="23"/>
  <c r="R156" i="3"/>
  <c r="I55" i="3"/>
  <c r="AD16" i="23"/>
  <c r="R120" i="3"/>
  <c r="M14" i="23"/>
  <c r="AW75" i="3"/>
  <c r="AY32" i="3"/>
  <c r="AR114" i="3"/>
  <c r="H61" i="3"/>
  <c r="AS65" i="3"/>
  <c r="AO105" i="3"/>
  <c r="BD21" i="23"/>
  <c r="AH24" i="3"/>
  <c r="BD127" i="3"/>
  <c r="AN94" i="3"/>
  <c r="BL67" i="23"/>
  <c r="U68" i="23"/>
  <c r="AD27" i="3"/>
  <c r="AW47" i="23"/>
  <c r="G123" i="3"/>
  <c r="BJ18" i="3"/>
  <c r="AN38" i="3"/>
  <c r="AT154" i="3"/>
  <c r="AR17" i="3"/>
  <c r="R38" i="23"/>
  <c r="BC66" i="23"/>
  <c r="AW122" i="3"/>
  <c r="K95" i="3"/>
  <c r="N99" i="3"/>
  <c r="AN35" i="23"/>
  <c r="BA20" i="23"/>
  <c r="AU13" i="3"/>
  <c r="BD59" i="23"/>
  <c r="Z50" i="23"/>
  <c r="AG50" i="3"/>
  <c r="BL99" i="3"/>
  <c r="BB21" i="3"/>
  <c r="BK24" i="23"/>
  <c r="AJ34" i="3"/>
  <c r="BM9" i="3"/>
  <c r="AV34" i="3"/>
  <c r="BL133" i="3"/>
  <c r="AG146" i="3"/>
  <c r="BG90" i="3"/>
  <c r="BK59" i="23"/>
  <c r="AD61" i="23"/>
  <c r="S41" i="3"/>
  <c r="AR75" i="23"/>
  <c r="AY88" i="3"/>
  <c r="M62" i="3"/>
  <c r="BJ69" i="3"/>
  <c r="Y59" i="3"/>
  <c r="S44" i="23"/>
  <c r="BF157" i="3"/>
  <c r="AZ128" i="3"/>
  <c r="AB14" i="3"/>
  <c r="W13" i="3"/>
  <c r="Y9" i="3"/>
  <c r="AV46" i="23"/>
  <c r="W23" i="23"/>
  <c r="AV6" i="23"/>
  <c r="R158" i="3"/>
  <c r="BB54" i="3"/>
  <c r="AK73" i="3"/>
  <c r="AH57" i="3"/>
  <c r="BF24" i="3"/>
  <c r="AB74" i="3"/>
  <c r="BM65" i="3"/>
  <c r="T156" i="3"/>
  <c r="V29" i="23"/>
  <c r="K31" i="23"/>
  <c r="I38" i="23"/>
  <c r="BD43" i="3"/>
  <c r="X43" i="3"/>
  <c r="BC95" i="3"/>
  <c r="BH72" i="3"/>
  <c r="T122" i="3"/>
  <c r="BG18" i="3"/>
  <c r="BE75" i="3"/>
  <c r="AX72" i="23"/>
  <c r="AK19" i="23"/>
  <c r="BM33" i="3"/>
  <c r="W128" i="3"/>
  <c r="AM149" i="3"/>
  <c r="AV58" i="3"/>
  <c r="P52" i="23"/>
  <c r="W14" i="23"/>
  <c r="AZ121" i="3"/>
  <c r="AF156" i="3"/>
  <c r="BL79" i="3"/>
  <c r="BC11" i="3"/>
  <c r="V108" i="3"/>
  <c r="U87" i="3"/>
  <c r="BM45" i="23"/>
  <c r="M125" i="3"/>
  <c r="S93" i="3"/>
  <c r="AW73" i="3"/>
  <c r="AR13" i="3"/>
  <c r="AO81" i="3"/>
  <c r="AM64" i="3"/>
  <c r="BC78" i="3"/>
  <c r="K29" i="23"/>
  <c r="BM143" i="3"/>
  <c r="AD39" i="3"/>
  <c r="AG46" i="23"/>
  <c r="BJ30" i="23"/>
  <c r="AU74" i="3"/>
  <c r="BA14" i="23"/>
  <c r="K89" i="3"/>
  <c r="BJ24" i="23"/>
  <c r="AU70" i="23"/>
  <c r="Z49" i="23"/>
  <c r="X66" i="23"/>
  <c r="BJ72" i="3"/>
  <c r="AA68" i="3"/>
  <c r="Q99" i="3"/>
  <c r="AU21" i="3"/>
  <c r="N70" i="23"/>
  <c r="AZ20" i="23"/>
  <c r="AI140" i="3"/>
  <c r="BJ9" i="3"/>
  <c r="BE150" i="3"/>
  <c r="BB81" i="23"/>
  <c r="AE18" i="3"/>
  <c r="AJ103" i="3"/>
  <c r="M30" i="3"/>
  <c r="BJ69" i="23"/>
  <c r="AN50" i="3"/>
  <c r="U90" i="3"/>
  <c r="AX95" i="3"/>
  <c r="J17" i="3"/>
  <c r="AF145" i="3"/>
  <c r="O19" i="23"/>
  <c r="BC49" i="23"/>
  <c r="R76" i="3"/>
  <c r="AB113" i="3"/>
  <c r="AT157" i="3"/>
  <c r="L88" i="3"/>
  <c r="AX94" i="3"/>
  <c r="AK26" i="23"/>
  <c r="G34" i="3"/>
  <c r="BF41" i="23"/>
  <c r="AB79" i="23"/>
  <c r="AO12" i="3"/>
  <c r="AV61" i="23"/>
  <c r="BE8" i="23"/>
  <c r="AT11" i="3"/>
  <c r="AS61" i="3"/>
  <c r="M68" i="3"/>
  <c r="S97" i="3"/>
  <c r="AK4" i="23"/>
  <c r="AJ151" i="3"/>
  <c r="AC116" i="3"/>
  <c r="AG122" i="3"/>
  <c r="AT26" i="23"/>
  <c r="AK14" i="3"/>
  <c r="H146" i="3"/>
  <c r="L125" i="3"/>
  <c r="AZ138" i="3"/>
  <c r="AJ72" i="23"/>
  <c r="AX151" i="3"/>
  <c r="BK71" i="3"/>
  <c r="AO8" i="23"/>
  <c r="X124" i="3"/>
  <c r="AI156" i="3"/>
  <c r="AA18" i="3"/>
  <c r="R117" i="3"/>
  <c r="BM54" i="3"/>
  <c r="AR67" i="3"/>
  <c r="J84" i="3"/>
  <c r="AR122" i="3"/>
  <c r="AH80" i="23"/>
  <c r="AN20" i="3"/>
  <c r="AF14" i="23"/>
  <c r="Q43" i="3"/>
  <c r="BD47" i="23"/>
  <c r="AR43" i="3"/>
  <c r="AC25" i="23"/>
  <c r="BF8" i="23"/>
  <c r="Z97" i="3"/>
  <c r="AJ62" i="23"/>
  <c r="W77" i="23"/>
  <c r="X35" i="3"/>
  <c r="BG144" i="3"/>
  <c r="I143" i="3"/>
  <c r="X37" i="23"/>
  <c r="I127" i="3"/>
  <c r="BB97" i="3"/>
  <c r="X25" i="3"/>
  <c r="AR10" i="3"/>
  <c r="BL21" i="23"/>
  <c r="AX87" i="3"/>
  <c r="J18" i="23"/>
  <c r="AM40" i="3"/>
  <c r="G78" i="3"/>
  <c r="X63" i="3"/>
  <c r="AI27" i="3"/>
  <c r="AI11" i="23"/>
  <c r="AW35" i="3"/>
  <c r="BB6" i="23"/>
  <c r="X130" i="3"/>
  <c r="AV125" i="3"/>
  <c r="AC76" i="23"/>
  <c r="AX16" i="3"/>
  <c r="BL44" i="23"/>
  <c r="AZ151" i="3"/>
  <c r="O4" i="23"/>
  <c r="AE37" i="3"/>
  <c r="Q42" i="3"/>
  <c r="I55" i="23"/>
  <c r="AV73" i="3"/>
  <c r="K34" i="3"/>
  <c r="AX86" i="23"/>
  <c r="AL81" i="23"/>
  <c r="AH141" i="3"/>
  <c r="N30" i="3"/>
  <c r="K131" i="3"/>
  <c r="P22" i="3"/>
  <c r="R153" i="3"/>
  <c r="AI130" i="3"/>
  <c r="AF134" i="3"/>
  <c r="AQ23" i="23"/>
  <c r="AW143" i="3"/>
  <c r="AG30" i="23"/>
  <c r="BK30" i="3"/>
  <c r="R127" i="3"/>
  <c r="Z10" i="23"/>
  <c r="AK86" i="23"/>
  <c r="AS50" i="23"/>
  <c r="AT8" i="3"/>
  <c r="U150" i="3"/>
  <c r="AB145" i="3"/>
  <c r="Q111" i="3"/>
  <c r="AX49" i="3"/>
  <c r="BL32" i="23"/>
  <c r="Y42" i="23"/>
  <c r="AJ51" i="3"/>
  <c r="BK86" i="23"/>
  <c r="AL26" i="3"/>
  <c r="I83" i="23"/>
  <c r="Q144" i="3"/>
  <c r="U6" i="3"/>
  <c r="M31" i="3"/>
  <c r="BE111" i="3"/>
  <c r="AR34" i="3"/>
  <c r="BF21" i="3"/>
  <c r="L61" i="23"/>
  <c r="AB108" i="3"/>
  <c r="BA20" i="3"/>
  <c r="L93" i="3"/>
  <c r="AG61" i="23"/>
  <c r="AD81" i="23"/>
  <c r="AW46" i="3"/>
  <c r="BK151" i="3"/>
  <c r="AH18" i="3"/>
  <c r="AM57" i="23"/>
  <c r="AN21" i="23"/>
  <c r="AQ92" i="3"/>
  <c r="AP28" i="3"/>
  <c r="AT120" i="3"/>
  <c r="O10" i="3"/>
  <c r="U53" i="3"/>
  <c r="W46" i="3"/>
  <c r="AU81" i="3"/>
  <c r="R49" i="23"/>
  <c r="AQ103" i="3"/>
  <c r="AA54" i="23"/>
  <c r="AO111" i="3"/>
  <c r="AY149" i="3"/>
  <c r="X87" i="3"/>
  <c r="N102" i="3"/>
  <c r="AY91" i="3"/>
  <c r="U61" i="3"/>
  <c r="AR62" i="23"/>
  <c r="R81" i="3"/>
  <c r="AU68" i="23"/>
  <c r="AD69" i="23"/>
  <c r="BG63" i="3"/>
  <c r="BC139" i="3"/>
  <c r="AP33" i="3"/>
  <c r="AZ55" i="3"/>
  <c r="AO22" i="23"/>
  <c r="AA76" i="23"/>
  <c r="BH125" i="3"/>
  <c r="I49" i="3"/>
  <c r="O118" i="3"/>
  <c r="X88" i="3"/>
  <c r="W44" i="3"/>
  <c r="BJ143" i="3"/>
  <c r="X73" i="3"/>
  <c r="AF32" i="23"/>
  <c r="P41" i="23"/>
  <c r="BM74" i="23"/>
  <c r="BE85" i="3"/>
  <c r="AK120" i="3"/>
  <c r="S51" i="23"/>
  <c r="AI72" i="23"/>
  <c r="Z137" i="3"/>
  <c r="AK122" i="3"/>
  <c r="AZ136" i="3"/>
  <c r="AS8" i="3"/>
  <c r="AV123" i="3"/>
  <c r="AP51" i="3"/>
  <c r="BD69" i="3"/>
  <c r="M3" i="23"/>
  <c r="AW55" i="3"/>
  <c r="AO154" i="3"/>
  <c r="AG69" i="23"/>
  <c r="AV79" i="3"/>
  <c r="AP12" i="23"/>
  <c r="W6" i="3"/>
  <c r="AK41" i="23"/>
  <c r="AZ29" i="23"/>
  <c r="AH82" i="23"/>
  <c r="BC67" i="23"/>
  <c r="AU41" i="3"/>
  <c r="W33" i="3"/>
  <c r="BA134" i="3"/>
  <c r="AN145" i="3"/>
  <c r="BL32" i="3"/>
  <c r="G7" i="23"/>
  <c r="AM33" i="23"/>
  <c r="L22" i="3"/>
  <c r="BC71" i="3"/>
  <c r="AY47" i="23"/>
  <c r="G74" i="23"/>
  <c r="AZ9" i="3"/>
  <c r="AL94" i="3"/>
  <c r="AF91" i="3"/>
  <c r="BB96" i="3"/>
  <c r="AX60" i="3"/>
  <c r="AI53" i="3"/>
  <c r="AD134" i="3"/>
  <c r="S103" i="3"/>
  <c r="G98" i="3"/>
  <c r="G51" i="23"/>
  <c r="AR27" i="3"/>
  <c r="AR143" i="3"/>
  <c r="AI95" i="3"/>
  <c r="AK149" i="3"/>
  <c r="M142" i="3"/>
  <c r="BA76" i="23"/>
  <c r="V81" i="23"/>
  <c r="Y32" i="23"/>
  <c r="AZ86" i="23"/>
  <c r="AP75" i="3"/>
  <c r="AQ43" i="23"/>
  <c r="BL9" i="23"/>
  <c r="G69" i="23"/>
  <c r="J47" i="3"/>
  <c r="AW78" i="23"/>
  <c r="M76" i="23"/>
  <c r="AW144" i="3"/>
  <c r="BF55" i="23"/>
  <c r="AD148" i="3"/>
  <c r="AF54" i="3"/>
  <c r="AN7" i="3"/>
  <c r="H20" i="3"/>
  <c r="P94" i="3"/>
  <c r="W35" i="3"/>
  <c r="W30" i="23"/>
  <c r="T80" i="23"/>
  <c r="P20" i="23"/>
  <c r="AT86" i="3"/>
  <c r="W88" i="3"/>
  <c r="R11" i="19"/>
  <c r="AP16" i="23"/>
  <c r="AH6" i="23"/>
  <c r="BE119" i="3"/>
  <c r="AV29" i="23"/>
  <c r="P49" i="23"/>
  <c r="P63" i="23"/>
  <c r="AN114" i="3"/>
  <c r="AE105" i="3"/>
  <c r="BE17" i="3"/>
  <c r="AK146" i="3"/>
  <c r="BE6" i="23"/>
  <c r="AK16" i="23"/>
  <c r="BM14" i="3"/>
  <c r="AQ81" i="23"/>
  <c r="AP86" i="3"/>
  <c r="BG39" i="3"/>
  <c r="AM103" i="3"/>
  <c r="U148" i="3"/>
  <c r="AF65" i="23"/>
  <c r="Y11" i="3"/>
  <c r="BK83" i="23"/>
  <c r="AK17" i="3"/>
  <c r="BD148" i="3"/>
  <c r="BM19" i="23"/>
  <c r="AC17" i="3"/>
  <c r="N70" i="3"/>
  <c r="BE59" i="3"/>
  <c r="M26" i="23"/>
  <c r="U12" i="3"/>
  <c r="BM42" i="3"/>
  <c r="BG140" i="3"/>
  <c r="AD7" i="23"/>
  <c r="AE15" i="3"/>
  <c r="K98" i="3"/>
  <c r="AO59" i="3"/>
  <c r="AR64" i="23"/>
  <c r="AW109" i="3"/>
  <c r="U5" i="23"/>
  <c r="P114" i="3"/>
  <c r="AF140" i="3"/>
  <c r="AL78" i="23"/>
  <c r="AZ149" i="3"/>
  <c r="AJ42" i="3"/>
  <c r="BC55" i="3"/>
  <c r="AT94" i="3"/>
  <c r="Q24" i="3"/>
  <c r="M48" i="23"/>
  <c r="BL68" i="3"/>
  <c r="BM4" i="23"/>
  <c r="AV37" i="3"/>
  <c r="Z71" i="3"/>
  <c r="AG101" i="3"/>
  <c r="AQ108" i="3"/>
  <c r="AZ45" i="3"/>
  <c r="BI72" i="23"/>
  <c r="BK65" i="23"/>
  <c r="BI157" i="3"/>
  <c r="BM121" i="3"/>
  <c r="R142" i="3"/>
  <c r="H22" i="3"/>
  <c r="BL97" i="3"/>
  <c r="AY46" i="3"/>
  <c r="Q110" i="3"/>
  <c r="S121" i="3"/>
  <c r="AN64" i="23"/>
  <c r="AI37" i="23"/>
  <c r="AK3" i="23"/>
  <c r="M109" i="3"/>
  <c r="Z59" i="23"/>
  <c r="AO90" i="3"/>
  <c r="BC19" i="3"/>
  <c r="AS92" i="3"/>
  <c r="AZ86" i="3"/>
  <c r="BA22" i="3"/>
  <c r="AI44" i="3"/>
  <c r="AS111" i="3"/>
  <c r="BH111" i="3"/>
  <c r="AV81" i="23"/>
  <c r="M49" i="23"/>
  <c r="AW18" i="3"/>
  <c r="AC45" i="23"/>
  <c r="BL14" i="3"/>
  <c r="BE76" i="23"/>
  <c r="AT52" i="23"/>
  <c r="AG38" i="3"/>
  <c r="AW74" i="23"/>
  <c r="AQ100" i="3"/>
  <c r="AV59" i="3"/>
  <c r="V118" i="3"/>
  <c r="AG70" i="23"/>
  <c r="BM53" i="3"/>
  <c r="K62" i="23"/>
  <c r="Z75" i="3"/>
  <c r="BF13" i="23"/>
  <c r="AZ123" i="3"/>
  <c r="U113" i="3"/>
  <c r="S147" i="3"/>
  <c r="K84" i="3"/>
  <c r="AZ47" i="23"/>
  <c r="BB65" i="23"/>
  <c r="O25" i="3"/>
  <c r="AG40" i="3"/>
  <c r="AU53" i="3"/>
  <c r="AU88" i="23"/>
  <c r="BG26" i="23"/>
  <c r="O39" i="23"/>
  <c r="H29" i="3"/>
  <c r="AS37" i="23"/>
  <c r="AD30" i="3"/>
  <c r="O18" i="23"/>
  <c r="BD52" i="3"/>
  <c r="M23" i="3"/>
  <c r="U50" i="3"/>
  <c r="BB14" i="3"/>
  <c r="Z134" i="3"/>
  <c r="AF61" i="23"/>
  <c r="P47" i="3"/>
  <c r="BG7" i="23"/>
  <c r="G111" i="3"/>
  <c r="BA86" i="23"/>
  <c r="AN79" i="3"/>
  <c r="AW22" i="23"/>
  <c r="BI95" i="3"/>
  <c r="BE11" i="23"/>
  <c r="S43" i="3"/>
  <c r="AF66" i="23"/>
  <c r="BC78" i="23"/>
  <c r="BH142" i="3"/>
  <c r="AR24" i="3"/>
  <c r="P51" i="23"/>
  <c r="AG51" i="3"/>
  <c r="BE14" i="23"/>
  <c r="BM103" i="3"/>
  <c r="X41" i="23"/>
  <c r="AD49" i="23"/>
  <c r="AM18" i="3"/>
  <c r="BB45" i="3"/>
  <c r="AS54" i="23"/>
  <c r="K64" i="3"/>
  <c r="AI69" i="23"/>
  <c r="AR60" i="3"/>
  <c r="U75" i="23"/>
  <c r="T50" i="23"/>
  <c r="AI131" i="3"/>
  <c r="BG143" i="3"/>
  <c r="AQ65" i="3"/>
  <c r="AS53" i="3"/>
  <c r="BJ49" i="23"/>
  <c r="AR78" i="23"/>
  <c r="AC20" i="3"/>
  <c r="Y64" i="23"/>
  <c r="BB22" i="3"/>
  <c r="AT61" i="3"/>
  <c r="AT6" i="3"/>
  <c r="P83" i="23"/>
  <c r="AF53" i="23"/>
  <c r="AF79" i="3"/>
  <c r="BI29" i="3"/>
  <c r="AW58" i="23"/>
  <c r="BI3" i="23"/>
  <c r="J119" i="3"/>
  <c r="H47" i="3"/>
  <c r="W67" i="3"/>
  <c r="BE56" i="3"/>
  <c r="AX50" i="23"/>
  <c r="T94" i="3"/>
  <c r="AC15" i="3"/>
  <c r="BK32" i="23"/>
  <c r="BL107" i="3"/>
  <c r="T91" i="3"/>
  <c r="M35" i="23"/>
  <c r="BC19" i="23"/>
  <c r="BG82" i="3"/>
  <c r="AO52" i="23"/>
  <c r="Z70" i="23"/>
  <c r="AO55" i="23"/>
  <c r="BE12" i="3"/>
  <c r="BD18" i="3"/>
  <c r="BE18" i="3"/>
  <c r="BD138" i="3"/>
  <c r="BM16" i="23"/>
  <c r="BH78" i="3"/>
  <c r="G85" i="23"/>
  <c r="O55" i="23"/>
  <c r="K43" i="23"/>
  <c r="Q120" i="3"/>
  <c r="T43" i="3"/>
  <c r="AY87" i="23"/>
  <c r="BG78" i="23"/>
  <c r="AO21" i="23"/>
  <c r="L88" i="23"/>
  <c r="BL56" i="23"/>
  <c r="U58" i="23"/>
  <c r="BE67" i="3"/>
  <c r="AL69" i="23"/>
  <c r="AB136" i="3"/>
  <c r="AB34" i="3"/>
  <c r="S104" i="3"/>
  <c r="AE123" i="3"/>
  <c r="N61" i="23"/>
  <c r="BA26" i="23"/>
  <c r="AH136" i="3"/>
  <c r="AN86" i="3"/>
  <c r="AO19" i="23"/>
  <c r="V83" i="23"/>
  <c r="BC110" i="3"/>
  <c r="AM122" i="3"/>
  <c r="AV126" i="3"/>
  <c r="U8" i="23"/>
  <c r="BB59" i="23"/>
  <c r="BK104" i="3"/>
  <c r="BK15" i="3"/>
  <c r="BE61" i="3"/>
  <c r="AF83" i="23"/>
  <c r="AS146" i="3"/>
  <c r="AT82" i="23"/>
  <c r="BL37" i="3"/>
  <c r="AS31" i="3"/>
  <c r="G72" i="3"/>
  <c r="AM77" i="3"/>
  <c r="T29" i="23"/>
  <c r="M35" i="3"/>
  <c r="BE63" i="23"/>
  <c r="AT106" i="3"/>
  <c r="BH56" i="23"/>
  <c r="AA71" i="23"/>
  <c r="L58" i="23"/>
  <c r="AP79" i="3"/>
  <c r="BA12" i="3"/>
  <c r="AA6" i="3"/>
  <c r="BI78" i="3"/>
  <c r="AA133" i="3"/>
  <c r="AC47" i="3"/>
  <c r="AA70" i="23"/>
  <c r="BG29" i="3"/>
  <c r="T89" i="3"/>
  <c r="AC72" i="3"/>
  <c r="H94" i="3"/>
  <c r="BM17" i="23"/>
  <c r="AA54" i="3"/>
  <c r="Q51" i="3"/>
  <c r="AK18" i="3"/>
  <c r="BD158" i="3"/>
  <c r="U88" i="23"/>
  <c r="AX87" i="23"/>
  <c r="AA47" i="3"/>
  <c r="U33" i="23"/>
  <c r="R136" i="3"/>
  <c r="AE79" i="3"/>
  <c r="AB68" i="23"/>
  <c r="AS39" i="23"/>
  <c r="AS79" i="3"/>
  <c r="BI14" i="3"/>
  <c r="AN154" i="3"/>
  <c r="BA65" i="3"/>
  <c r="W38" i="23"/>
  <c r="BH131" i="3"/>
  <c r="AF16" i="23"/>
  <c r="AU19" i="3"/>
  <c r="N66" i="23"/>
  <c r="BE87" i="23"/>
  <c r="AK110" i="3"/>
  <c r="K133" i="3"/>
  <c r="BH16" i="3"/>
  <c r="AV35" i="23"/>
  <c r="O115" i="3"/>
  <c r="BE38" i="3"/>
  <c r="L61" i="3"/>
  <c r="BI105" i="3"/>
  <c r="AT21" i="23"/>
  <c r="BG59" i="23"/>
  <c r="BF80" i="3"/>
  <c r="BK12" i="23"/>
  <c r="AV28" i="23"/>
  <c r="AJ12" i="3"/>
  <c r="BK52" i="23"/>
  <c r="Q72" i="3"/>
  <c r="AZ79" i="23"/>
  <c r="H77" i="23"/>
  <c r="AN126" i="3"/>
  <c r="BG130" i="3"/>
  <c r="BA71" i="3"/>
  <c r="AM73" i="3"/>
  <c r="AW41" i="3"/>
  <c r="Z53" i="23"/>
  <c r="AT76" i="23"/>
  <c r="V22" i="23"/>
  <c r="BM32" i="23"/>
  <c r="AM107" i="3"/>
  <c r="O101" i="3"/>
  <c r="S12" i="3"/>
  <c r="V140" i="3"/>
  <c r="AX6" i="3"/>
  <c r="BD81" i="3"/>
  <c r="T114" i="3"/>
  <c r="AB151" i="3"/>
  <c r="AN142" i="3"/>
  <c r="BM70" i="23"/>
  <c r="AA15" i="23"/>
  <c r="BG14" i="3"/>
  <c r="T103" i="3"/>
  <c r="BE9" i="23"/>
  <c r="AA93" i="3"/>
  <c r="AU152" i="3"/>
  <c r="BE113" i="3"/>
  <c r="AH81" i="3"/>
  <c r="G61" i="3"/>
  <c r="BI69" i="23"/>
  <c r="BI79" i="23"/>
  <c r="AT37" i="3"/>
  <c r="AF31" i="3"/>
  <c r="AK56" i="23"/>
  <c r="N84" i="3"/>
  <c r="M21" i="23"/>
  <c r="H64" i="3"/>
  <c r="AR61" i="23"/>
  <c r="AT139" i="3"/>
  <c r="AY61" i="23"/>
  <c r="AV41" i="3"/>
  <c r="BF138" i="3"/>
  <c r="BJ117" i="3"/>
  <c r="BL24" i="3"/>
  <c r="AR40" i="23"/>
  <c r="G76" i="3"/>
  <c r="BE32" i="3"/>
  <c r="AI60" i="23"/>
  <c r="I25" i="3"/>
  <c r="AX9" i="3"/>
  <c r="AW45" i="3"/>
  <c r="R148" i="3"/>
  <c r="AQ128" i="3"/>
  <c r="BC61" i="23"/>
  <c r="Z114" i="3"/>
  <c r="AI49" i="23"/>
  <c r="AR70" i="3"/>
  <c r="AX75" i="23"/>
  <c r="U84" i="23"/>
  <c r="AX12" i="3"/>
  <c r="N95" i="3"/>
  <c r="G11" i="3"/>
  <c r="BL10" i="23"/>
  <c r="W80" i="23"/>
  <c r="AK6" i="23"/>
  <c r="AB144" i="3"/>
  <c r="AL68" i="23"/>
  <c r="AA97" i="3"/>
  <c r="BB118" i="3"/>
  <c r="M18" i="23"/>
  <c r="BM78" i="23"/>
  <c r="AE32" i="23"/>
  <c r="U48" i="3"/>
  <c r="BG35" i="3"/>
  <c r="AG49" i="23"/>
  <c r="AK107" i="3"/>
  <c r="BL72" i="3"/>
  <c r="AZ76" i="3"/>
  <c r="I17" i="23"/>
  <c r="AZ47" i="3"/>
  <c r="V41" i="3"/>
  <c r="M24" i="23"/>
  <c r="R88" i="23"/>
  <c r="AI75" i="3"/>
  <c r="G155" i="3"/>
  <c r="AD120" i="3"/>
  <c r="AU14" i="3"/>
  <c r="R134" i="3"/>
  <c r="AX140" i="3"/>
  <c r="AS117" i="3"/>
  <c r="AH76" i="23"/>
  <c r="AA94" i="3"/>
  <c r="BD139" i="3"/>
  <c r="O150" i="3"/>
  <c r="BK59" i="3"/>
  <c r="S126" i="3"/>
  <c r="BF102" i="3"/>
  <c r="AV76" i="3"/>
  <c r="AS127" i="3"/>
  <c r="X152" i="3"/>
  <c r="AV115" i="3"/>
  <c r="BE8" i="3"/>
  <c r="AR65" i="3"/>
  <c r="BH58" i="3"/>
  <c r="AF54" i="23"/>
  <c r="BH62" i="23"/>
  <c r="G84" i="23"/>
  <c r="BB43" i="3"/>
  <c r="K120" i="3"/>
  <c r="AZ117" i="3"/>
  <c r="AW38" i="3"/>
  <c r="AY47" i="3"/>
  <c r="BA48" i="23"/>
  <c r="AH71" i="3"/>
  <c r="K109" i="3"/>
  <c r="AG87" i="3"/>
  <c r="BJ44" i="23"/>
  <c r="AQ63" i="3"/>
  <c r="T66" i="23"/>
  <c r="AA81" i="3"/>
  <c r="AB49" i="3"/>
  <c r="AN61" i="3"/>
  <c r="BH7" i="3"/>
  <c r="O111" i="3"/>
  <c r="BE128" i="3"/>
  <c r="U22" i="3"/>
  <c r="AJ85" i="23"/>
  <c r="M15" i="3"/>
  <c r="BK69" i="3"/>
  <c r="AH33" i="3"/>
  <c r="AL22" i="3"/>
  <c r="BC23" i="3"/>
  <c r="AW110" i="3"/>
  <c r="AS151" i="3"/>
  <c r="H37" i="3"/>
  <c r="BE52" i="23"/>
  <c r="AZ21" i="23"/>
  <c r="P123" i="3"/>
  <c r="I22" i="23"/>
  <c r="AT68" i="23"/>
  <c r="AP130" i="3"/>
  <c r="V41" i="23"/>
  <c r="AD10" i="23"/>
  <c r="AL140" i="3"/>
  <c r="AC44" i="3"/>
  <c r="S50" i="23"/>
  <c r="AP65" i="3"/>
  <c r="N158" i="3"/>
  <c r="BK114" i="3"/>
  <c r="U64" i="23"/>
  <c r="BI58" i="3"/>
  <c r="BM47" i="3"/>
  <c r="M132" i="3"/>
  <c r="Y83" i="23"/>
  <c r="I59" i="3"/>
  <c r="AH9" i="3"/>
  <c r="O145" i="3"/>
  <c r="AX64" i="23"/>
  <c r="AZ56" i="23"/>
  <c r="AG44" i="23"/>
  <c r="N18" i="23"/>
  <c r="AU75" i="23"/>
  <c r="Q117" i="3"/>
  <c r="BM55" i="23"/>
  <c r="AG115" i="3"/>
  <c r="AK36" i="23"/>
  <c r="M139" i="3"/>
  <c r="U26" i="23"/>
  <c r="AC91" i="3"/>
  <c r="AK81" i="3"/>
  <c r="G29" i="23"/>
  <c r="H43" i="3"/>
  <c r="BM75" i="3"/>
  <c r="BK110" i="3"/>
  <c r="K26" i="23"/>
  <c r="M41" i="23"/>
  <c r="L143" i="3"/>
  <c r="I84" i="3"/>
  <c r="AF72" i="3"/>
  <c r="Q7" i="23"/>
  <c r="V145" i="3"/>
  <c r="AS156" i="3"/>
  <c r="AE80" i="3"/>
  <c r="BF26" i="23"/>
  <c r="I13" i="23"/>
  <c r="Q46" i="23"/>
  <c r="AM40" i="23"/>
  <c r="AV69" i="3"/>
  <c r="O86" i="3"/>
  <c r="AZ38" i="3"/>
  <c r="AW17" i="3"/>
  <c r="AL132" i="3"/>
  <c r="BI34" i="23"/>
  <c r="AP17" i="23"/>
  <c r="W29" i="3"/>
  <c r="T72" i="23"/>
  <c r="AY25" i="23"/>
  <c r="BC142" i="3"/>
  <c r="AC135" i="3"/>
  <c r="K60" i="3"/>
  <c r="P92" i="3"/>
  <c r="BK77" i="23"/>
  <c r="AY64" i="3"/>
  <c r="AP35" i="3"/>
  <c r="AD48" i="3"/>
  <c r="BI90" i="3"/>
  <c r="BE102" i="3"/>
  <c r="AZ49" i="23"/>
  <c r="AI138" i="3"/>
  <c r="X52" i="3"/>
  <c r="AM60" i="23"/>
  <c r="BI7" i="3"/>
  <c r="AY120" i="3"/>
  <c r="J33" i="3"/>
  <c r="AG119" i="3"/>
  <c r="AO122" i="3"/>
  <c r="S129" i="3"/>
  <c r="J31" i="3"/>
  <c r="AH8" i="23"/>
  <c r="AT43" i="3"/>
  <c r="AB49" i="23"/>
  <c r="BC12" i="3"/>
  <c r="AU66" i="23"/>
  <c r="BA143" i="3"/>
  <c r="BA67" i="23"/>
  <c r="AQ43" i="3"/>
  <c r="AC21" i="23"/>
  <c r="S84" i="3"/>
  <c r="AI66" i="3"/>
  <c r="AX89" i="3"/>
  <c r="BG30" i="23"/>
  <c r="AW83" i="3"/>
  <c r="AS67" i="3"/>
  <c r="AJ112" i="3"/>
  <c r="J48" i="23"/>
  <c r="BH47" i="23"/>
  <c r="V97" i="3"/>
  <c r="BE41" i="3"/>
  <c r="H138" i="3"/>
  <c r="AB66" i="3"/>
  <c r="AN63" i="23"/>
  <c r="AZ32" i="3"/>
  <c r="BF147" i="3"/>
  <c r="L83" i="3"/>
  <c r="BF33" i="3"/>
  <c r="Q55" i="23"/>
  <c r="AV42" i="3"/>
  <c r="Q87" i="23"/>
  <c r="BC77" i="3"/>
  <c r="BC88" i="23"/>
  <c r="I6" i="23"/>
  <c r="BC154" i="3"/>
  <c r="BD135" i="3"/>
  <c r="AD23" i="23"/>
  <c r="G87" i="3"/>
  <c r="AJ3" i="23"/>
  <c r="AA41" i="23"/>
  <c r="BE87" i="3"/>
  <c r="AJ69" i="3"/>
  <c r="AS83" i="3"/>
  <c r="BD66" i="23"/>
  <c r="BG69" i="23"/>
  <c r="AB44" i="23"/>
  <c r="AC82" i="23"/>
  <c r="AB38" i="3"/>
  <c r="AA11" i="3"/>
  <c r="V143" i="3"/>
  <c r="AF78" i="3"/>
  <c r="AD77" i="3"/>
  <c r="AX65" i="3"/>
  <c r="AP71" i="3"/>
  <c r="G33" i="3"/>
  <c r="AN81" i="3"/>
  <c r="AM3" i="23"/>
  <c r="AB84" i="3"/>
  <c r="Q32" i="3"/>
  <c r="K45" i="23"/>
  <c r="AG75" i="3"/>
  <c r="AD82" i="23"/>
  <c r="BK152" i="3"/>
  <c r="BB108" i="3"/>
  <c r="N32" i="3"/>
  <c r="AO63" i="23"/>
  <c r="AA53" i="23"/>
  <c r="BJ9" i="23"/>
  <c r="AL119" i="3"/>
  <c r="BD73" i="3"/>
  <c r="BL39" i="3"/>
  <c r="BE33" i="3"/>
  <c r="AU5" i="23"/>
  <c r="U72" i="23"/>
  <c r="AA101" i="3"/>
  <c r="BH148" i="3"/>
  <c r="AJ154" i="3"/>
  <c r="BC21" i="3"/>
  <c r="BD46" i="3"/>
  <c r="BE77" i="3"/>
  <c r="AL50" i="23"/>
  <c r="BA70" i="23"/>
  <c r="BI24" i="3"/>
  <c r="U122" i="3"/>
  <c r="L79" i="3"/>
  <c r="AF15" i="3"/>
  <c r="BE45" i="3"/>
  <c r="AK85" i="3"/>
  <c r="BJ19" i="23"/>
  <c r="BL158" i="3"/>
  <c r="BM29" i="23"/>
  <c r="AQ140" i="3"/>
  <c r="AY62" i="23"/>
  <c r="AT81" i="23"/>
  <c r="BF29" i="3"/>
  <c r="AZ35" i="3"/>
  <c r="BH144" i="3"/>
  <c r="Y52" i="3"/>
  <c r="BD8" i="23"/>
  <c r="BA94" i="3"/>
  <c r="AT142" i="3"/>
  <c r="Q29" i="3"/>
  <c r="U63" i="3"/>
  <c r="AX37" i="3"/>
  <c r="X122" i="3"/>
  <c r="BA79" i="3"/>
  <c r="P80" i="23"/>
  <c r="BJ89" i="3"/>
  <c r="AC118" i="3"/>
  <c r="AT30" i="23"/>
  <c r="BE107" i="3"/>
  <c r="I44" i="3"/>
  <c r="BJ144" i="3"/>
  <c r="O10" i="23"/>
  <c r="AT17" i="23"/>
  <c r="Q30" i="3"/>
  <c r="AC54" i="3"/>
  <c r="AO44" i="3"/>
  <c r="Y73" i="23"/>
  <c r="BL65" i="3"/>
  <c r="AF57" i="23"/>
  <c r="AQ22" i="23"/>
  <c r="AQ151" i="3"/>
  <c r="Y10" i="3"/>
  <c r="AG62" i="23"/>
  <c r="Z58" i="3"/>
  <c r="W36" i="3"/>
  <c r="AC30" i="3"/>
  <c r="AJ4" i="23"/>
  <c r="S53" i="23"/>
  <c r="BG69" i="3"/>
  <c r="AC52" i="3"/>
  <c r="AF60" i="23"/>
  <c r="AR116" i="3"/>
  <c r="AS56" i="3"/>
  <c r="O26" i="3"/>
  <c r="AV105" i="3"/>
  <c r="BM126" i="3"/>
  <c r="AT63" i="23"/>
  <c r="AO73" i="3"/>
  <c r="BE76" i="3"/>
  <c r="AT67" i="3"/>
  <c r="AM10" i="23"/>
  <c r="AB94" i="3"/>
  <c r="O68" i="23"/>
  <c r="BE83" i="3"/>
  <c r="AR58" i="23"/>
  <c r="R108" i="3"/>
  <c r="T99" i="3"/>
  <c r="AU116" i="3"/>
  <c r="BE121" i="3"/>
  <c r="BB105" i="3"/>
  <c r="M20" i="23"/>
  <c r="I53" i="3"/>
  <c r="AI10" i="23"/>
  <c r="AQ13" i="3"/>
  <c r="BF21" i="23"/>
  <c r="BC79" i="3"/>
  <c r="G57" i="3"/>
  <c r="BI55" i="23"/>
  <c r="AL8" i="23"/>
  <c r="L52" i="23"/>
  <c r="AV88" i="3"/>
  <c r="BE139" i="3"/>
  <c r="AG60" i="3"/>
  <c r="AD144" i="3"/>
  <c r="AX62" i="23"/>
  <c r="BA8" i="3"/>
  <c r="K82" i="23"/>
  <c r="AA104" i="3"/>
  <c r="N19" i="23"/>
  <c r="O16" i="3"/>
  <c r="X107" i="3"/>
  <c r="BC111" i="3"/>
  <c r="AJ23" i="3"/>
  <c r="AK42" i="23"/>
  <c r="AK28" i="23"/>
  <c r="L31" i="3"/>
  <c r="T66" i="3"/>
  <c r="P39" i="3"/>
  <c r="AV66" i="23"/>
  <c r="AS35" i="3"/>
  <c r="R71" i="3"/>
  <c r="AJ148" i="3"/>
  <c r="BC54" i="23"/>
  <c r="AQ114" i="3"/>
  <c r="AT24" i="23"/>
  <c r="H69" i="3"/>
  <c r="AE95" i="3"/>
  <c r="AS145" i="3"/>
  <c r="BD101" i="3"/>
  <c r="J21" i="3"/>
  <c r="AL85" i="3"/>
  <c r="AV133" i="3"/>
  <c r="AH15" i="3"/>
  <c r="S133" i="3"/>
  <c r="AC102" i="3"/>
  <c r="BJ45" i="3"/>
  <c r="BD76" i="23"/>
  <c r="BL84" i="23"/>
  <c r="AD8" i="3"/>
  <c r="AM36" i="3"/>
  <c r="AU41" i="23"/>
  <c r="AZ6" i="3"/>
  <c r="R69" i="3"/>
  <c r="AZ139" i="3"/>
  <c r="T107" i="3"/>
  <c r="AB18" i="3"/>
  <c r="Y124" i="3"/>
  <c r="AS53" i="23"/>
  <c r="G64" i="23"/>
  <c r="AK52" i="23"/>
  <c r="BJ78" i="23"/>
  <c r="M96" i="3"/>
  <c r="BF121" i="3"/>
  <c r="AP85" i="23"/>
  <c r="AF88" i="23"/>
  <c r="Y131" i="3"/>
  <c r="W119" i="3"/>
  <c r="BC86" i="3"/>
  <c r="AY45" i="23"/>
  <c r="L31" i="23"/>
  <c r="AC86" i="23"/>
  <c r="AS52" i="3"/>
  <c r="AA56" i="23"/>
  <c r="L46" i="23"/>
  <c r="R24" i="3"/>
  <c r="AJ31" i="23"/>
  <c r="AN60" i="23"/>
  <c r="AL5" i="23"/>
  <c r="AV93" i="3"/>
  <c r="G21" i="23"/>
  <c r="BB23" i="3"/>
  <c r="BM146" i="3"/>
  <c r="AJ143" i="3"/>
  <c r="BM155" i="3"/>
  <c r="AG81" i="3"/>
  <c r="AW85" i="23"/>
  <c r="Q40" i="23"/>
  <c r="L54" i="3"/>
  <c r="N56" i="3"/>
  <c r="AD152" i="3"/>
  <c r="BD74" i="23"/>
  <c r="P145" i="3"/>
  <c r="AI30" i="3"/>
  <c r="AC18" i="23"/>
  <c r="BB98" i="3"/>
  <c r="S3" i="23"/>
  <c r="AC64" i="3"/>
  <c r="N40" i="3"/>
  <c r="AH25" i="23"/>
  <c r="Z26" i="23"/>
  <c r="W39" i="23"/>
  <c r="P7" i="3"/>
  <c r="AE136" i="3"/>
  <c r="AQ66" i="3"/>
  <c r="AG13" i="23"/>
  <c r="AU61" i="3"/>
  <c r="AP56" i="3"/>
  <c r="BF153" i="3"/>
  <c r="AU76" i="3"/>
  <c r="BB10" i="23"/>
  <c r="T105" i="3"/>
  <c r="BH23" i="23"/>
  <c r="BE44" i="23"/>
  <c r="AF122" i="3"/>
  <c r="V99" i="3"/>
  <c r="AI151" i="3"/>
  <c r="AO92" i="3"/>
  <c r="BD86" i="3"/>
  <c r="AN83" i="23"/>
  <c r="AY80" i="3"/>
  <c r="BB25" i="3"/>
  <c r="I59" i="23"/>
  <c r="P22" i="23"/>
  <c r="AX45" i="23"/>
  <c r="M37" i="23"/>
  <c r="AX69" i="3"/>
  <c r="AA44" i="3"/>
  <c r="AX55" i="3"/>
  <c r="BH85" i="23"/>
  <c r="T20" i="23"/>
  <c r="AL113" i="3"/>
  <c r="AT83" i="23"/>
  <c r="K69" i="23"/>
  <c r="Y112" i="3"/>
  <c r="BD32" i="3"/>
  <c r="V59" i="3"/>
  <c r="L58" i="3"/>
  <c r="AM63" i="3"/>
  <c r="BI54" i="23"/>
  <c r="J18" i="3"/>
  <c r="BH61" i="23"/>
  <c r="AA37" i="23"/>
  <c r="BI15" i="23"/>
  <c r="S21" i="23"/>
  <c r="AR86" i="23"/>
  <c r="BM98" i="3"/>
  <c r="K15" i="3"/>
  <c r="BB47" i="3"/>
  <c r="W38" i="3"/>
  <c r="AU12" i="3"/>
  <c r="AH65" i="23"/>
  <c r="AS21" i="23"/>
  <c r="AL77" i="23"/>
  <c r="BH73" i="3"/>
  <c r="Y135" i="3"/>
  <c r="R129" i="3"/>
  <c r="G25" i="3"/>
  <c r="J88" i="23"/>
  <c r="BK17" i="3"/>
  <c r="M110" i="3"/>
  <c r="AT40" i="23"/>
  <c r="BL69" i="23"/>
  <c r="BH53" i="3"/>
  <c r="BI131" i="3"/>
  <c r="BE78" i="23"/>
  <c r="BL53" i="3"/>
  <c r="P126" i="3"/>
  <c r="K145" i="3"/>
  <c r="Q66" i="3"/>
  <c r="AN35" i="3"/>
  <c r="I39" i="3"/>
  <c r="Z21" i="3"/>
  <c r="AL84" i="3"/>
  <c r="BE66" i="23"/>
  <c r="AQ8" i="23"/>
  <c r="AE99" i="3"/>
  <c r="AP101" i="3"/>
  <c r="BE88" i="23"/>
  <c r="Q65" i="3"/>
  <c r="AE69" i="23"/>
  <c r="AR38" i="3"/>
  <c r="L140" i="3"/>
  <c r="BF23" i="3"/>
  <c r="AV46" i="3"/>
  <c r="AS72" i="23"/>
  <c r="AX33" i="3"/>
  <c r="L84" i="23"/>
  <c r="AI78" i="23"/>
  <c r="AZ68" i="3"/>
  <c r="BL64" i="3"/>
  <c r="AV10" i="23"/>
  <c r="K10" i="23"/>
  <c r="O69" i="23"/>
  <c r="S60" i="23"/>
  <c r="BH6" i="23"/>
  <c r="AL80" i="3"/>
  <c r="BB18" i="3"/>
  <c r="BE15" i="23"/>
  <c r="AG29" i="3"/>
  <c r="AD90" i="3"/>
  <c r="BC45" i="3"/>
  <c r="AA118" i="3"/>
  <c r="BM60" i="3"/>
  <c r="AJ100" i="3"/>
  <c r="Q69" i="3"/>
  <c r="H53" i="23"/>
  <c r="N83" i="23"/>
  <c r="G8" i="23"/>
  <c r="Z120" i="3"/>
  <c r="BC46" i="23"/>
  <c r="AE108" i="3"/>
  <c r="Y66" i="3"/>
  <c r="Q14" i="23"/>
  <c r="X15" i="23"/>
  <c r="AE24" i="23"/>
  <c r="BC65" i="3"/>
  <c r="AJ109" i="3"/>
  <c r="BE60" i="23"/>
  <c r="AX134" i="3"/>
  <c r="AI148" i="3"/>
  <c r="BJ109" i="3"/>
  <c r="H14" i="3"/>
  <c r="AZ103" i="3"/>
  <c r="T57" i="23"/>
  <c r="M147" i="3"/>
  <c r="AG9" i="3"/>
  <c r="BK16" i="23"/>
  <c r="K155" i="3"/>
  <c r="AE34" i="23"/>
  <c r="AY24" i="23"/>
  <c r="BM113" i="3"/>
  <c r="AS140" i="3"/>
  <c r="R135" i="3"/>
  <c r="BA83" i="23"/>
  <c r="BK62" i="3"/>
  <c r="AF4" i="23"/>
  <c r="AS47" i="3"/>
  <c r="X18" i="23"/>
  <c r="N48" i="3"/>
  <c r="AX71" i="3"/>
  <c r="BC25" i="3"/>
  <c r="S67" i="23"/>
  <c r="BL88" i="23"/>
  <c r="BG54" i="23"/>
  <c r="W150" i="3"/>
  <c r="AO14" i="23"/>
  <c r="K48" i="3"/>
  <c r="AD50" i="23"/>
  <c r="AK75" i="23"/>
  <c r="T102" i="3"/>
  <c r="AJ11" i="3"/>
  <c r="G130" i="3"/>
  <c r="AH74" i="3"/>
  <c r="AO69" i="23"/>
  <c r="BD153" i="3"/>
  <c r="AW75" i="23"/>
  <c r="AB50" i="3"/>
  <c r="AB100" i="3"/>
  <c r="BG40" i="23"/>
  <c r="W141" i="3"/>
  <c r="AE11" i="3"/>
  <c r="AB52" i="23"/>
  <c r="R132" i="3"/>
  <c r="BA72" i="3"/>
  <c r="Q45" i="3"/>
  <c r="AE61" i="23"/>
  <c r="N138" i="3"/>
  <c r="Q121" i="3"/>
  <c r="BJ93" i="3"/>
  <c r="BL145" i="3"/>
  <c r="BK23" i="23"/>
  <c r="BL11" i="3"/>
  <c r="U60" i="3"/>
  <c r="BH141" i="3"/>
  <c r="AL101" i="3"/>
  <c r="P8" i="23"/>
  <c r="L150" i="3"/>
  <c r="Z6" i="3"/>
  <c r="AB10" i="3"/>
  <c r="AX54" i="3"/>
  <c r="AQ89" i="3"/>
  <c r="I21" i="23"/>
  <c r="BL45" i="3"/>
  <c r="AH145" i="3"/>
  <c r="N154" i="3"/>
  <c r="BF49" i="3"/>
  <c r="Q38" i="3"/>
  <c r="AV14" i="3"/>
  <c r="U18" i="23"/>
  <c r="BL24" i="23"/>
  <c r="W46" i="23"/>
  <c r="AN5" i="23"/>
  <c r="AR44" i="3"/>
  <c r="AA35" i="23"/>
  <c r="BH112" i="3"/>
  <c r="W41" i="23"/>
  <c r="AT70" i="23"/>
  <c r="BL34" i="3"/>
  <c r="M135" i="3"/>
  <c r="AA65" i="23"/>
  <c r="N19" i="3"/>
  <c r="AQ25" i="23"/>
  <c r="AK51" i="23"/>
  <c r="AU14" i="23"/>
  <c r="AW39" i="23"/>
  <c r="U39" i="3"/>
  <c r="BI21" i="3"/>
  <c r="M60" i="3"/>
  <c r="BL152" i="3"/>
  <c r="AU108" i="3"/>
  <c r="AF48" i="23"/>
  <c r="AJ71" i="23"/>
  <c r="O62" i="3"/>
  <c r="AZ146" i="3"/>
  <c r="AT67" i="23"/>
  <c r="W22" i="23"/>
  <c r="AJ47" i="23"/>
  <c r="BG85" i="23"/>
  <c r="AD56" i="3"/>
  <c r="AP4" i="23"/>
  <c r="Q115" i="3"/>
  <c r="G13" i="3"/>
  <c r="BA77" i="3"/>
  <c r="X108" i="3"/>
  <c r="X5" i="23"/>
  <c r="AW106" i="3"/>
  <c r="K30" i="3"/>
  <c r="AP22" i="3"/>
  <c r="BL83" i="23"/>
  <c r="AU63" i="23"/>
  <c r="V39" i="3"/>
  <c r="AX123" i="3"/>
  <c r="N141" i="3"/>
  <c r="V30" i="3"/>
  <c r="AA86" i="23"/>
  <c r="AL51" i="3"/>
  <c r="BK79" i="3"/>
  <c r="AD82" i="3"/>
  <c r="AW30" i="3"/>
  <c r="AL67" i="23"/>
  <c r="Q21" i="3"/>
  <c r="AF19" i="3"/>
  <c r="V36" i="3"/>
  <c r="AO91" i="3"/>
  <c r="V146" i="3"/>
  <c r="BJ126" i="3"/>
  <c r="X27" i="23"/>
  <c r="AS89" i="3"/>
  <c r="BJ26" i="23"/>
  <c r="AU89" i="3"/>
  <c r="BC73" i="23"/>
  <c r="AO63" i="3"/>
  <c r="W58" i="3"/>
  <c r="K87" i="3"/>
  <c r="AD33" i="3"/>
  <c r="J61" i="3"/>
  <c r="AC39" i="3"/>
  <c r="AD25" i="3"/>
  <c r="BB17" i="3"/>
  <c r="N104" i="3"/>
  <c r="AE52" i="3"/>
  <c r="G59" i="23"/>
  <c r="N69" i="3"/>
  <c r="I120" i="3"/>
  <c r="AB50" i="23"/>
  <c r="J16" i="3"/>
  <c r="AP100" i="3"/>
  <c r="AR94" i="3"/>
  <c r="M79" i="3"/>
  <c r="BL86" i="3"/>
  <c r="O126" i="3"/>
  <c r="BB142" i="3"/>
  <c r="AU10" i="23"/>
  <c r="BI158" i="3"/>
  <c r="Z30" i="3"/>
  <c r="AL58" i="3"/>
  <c r="V51" i="23"/>
  <c r="AJ141" i="3"/>
  <c r="G135" i="3"/>
  <c r="AI119" i="3"/>
  <c r="AS33" i="3"/>
  <c r="BL18" i="3"/>
  <c r="BE145" i="3"/>
  <c r="L95" i="3"/>
  <c r="P79" i="3"/>
  <c r="I105" i="3"/>
  <c r="Y153" i="3"/>
  <c r="BD83" i="3"/>
  <c r="AW60" i="23"/>
  <c r="AS75" i="23"/>
  <c r="P74" i="23"/>
  <c r="AT56" i="3"/>
  <c r="AS112" i="3"/>
  <c r="N9" i="3"/>
  <c r="AH138" i="3"/>
  <c r="BM85" i="23"/>
  <c r="AU11" i="3"/>
  <c r="AQ147" i="3"/>
  <c r="BL75" i="3"/>
  <c r="AP156" i="3"/>
  <c r="AS154" i="3"/>
  <c r="AF28" i="3"/>
  <c r="T44" i="3"/>
  <c r="AM67" i="3"/>
  <c r="AX108" i="3"/>
  <c r="AL74" i="3"/>
  <c r="N34" i="3"/>
  <c r="Z12" i="3"/>
  <c r="AI8" i="23"/>
  <c r="BB22" i="23"/>
  <c r="AZ129" i="3"/>
  <c r="BJ73" i="3"/>
  <c r="AX8" i="3"/>
  <c r="BL53" i="23"/>
  <c r="K53" i="3"/>
  <c r="AE87" i="23"/>
  <c r="AB117" i="3"/>
  <c r="H80" i="23"/>
  <c r="AG76" i="3"/>
  <c r="P79" i="23"/>
  <c r="BL87" i="3"/>
  <c r="P78" i="3"/>
  <c r="AD34" i="3"/>
  <c r="AZ63" i="23"/>
  <c r="AU92" i="3"/>
  <c r="BK60" i="3"/>
  <c r="BE38" i="23"/>
  <c r="AH29" i="3"/>
  <c r="Y21" i="23"/>
  <c r="T146" i="3"/>
  <c r="U45" i="3"/>
  <c r="S127" i="3"/>
  <c r="AC88" i="23"/>
  <c r="AZ64" i="3"/>
  <c r="K21" i="3"/>
  <c r="AX34" i="3"/>
  <c r="AO67" i="3"/>
  <c r="AV3" i="23"/>
  <c r="BI55" i="3"/>
  <c r="R63" i="23"/>
  <c r="AW156" i="3"/>
  <c r="BJ103" i="3"/>
  <c r="BH71" i="3"/>
  <c r="BE156" i="3"/>
  <c r="AE6" i="3"/>
  <c r="AF20" i="23"/>
  <c r="AY31" i="23"/>
  <c r="Z153" i="3"/>
  <c r="L50" i="3"/>
  <c r="AN78" i="3"/>
  <c r="Q12" i="23"/>
  <c r="AA31" i="23"/>
  <c r="AD36" i="23"/>
  <c r="G40" i="23"/>
  <c r="AF135" i="3"/>
  <c r="BI68" i="3"/>
  <c r="BB92" i="3"/>
  <c r="N108" i="3"/>
  <c r="S16" i="23"/>
  <c r="BC18" i="3"/>
  <c r="AW12" i="23"/>
  <c r="M24" i="3"/>
  <c r="H67" i="23"/>
  <c r="R143" i="3"/>
  <c r="AR42" i="23"/>
  <c r="M26" i="3"/>
  <c r="AE51" i="3"/>
  <c r="BF66" i="23"/>
  <c r="BD116" i="3"/>
  <c r="AP17" i="3"/>
  <c r="P82" i="23"/>
  <c r="BG5" i="23"/>
  <c r="AU111" i="3"/>
  <c r="AC60" i="23"/>
  <c r="AM87" i="3"/>
  <c r="AS52" i="23"/>
  <c r="I4" i="23"/>
  <c r="N116" i="3"/>
  <c r="BC115" i="3"/>
  <c r="AR34" i="23"/>
  <c r="I97" i="3"/>
  <c r="AY99" i="3"/>
  <c r="T83" i="3"/>
  <c r="X36" i="3"/>
  <c r="BC89" i="3"/>
  <c r="AE110" i="3"/>
  <c r="N54" i="3"/>
  <c r="BE14" i="3"/>
  <c r="V157" i="3"/>
  <c r="AK57" i="3"/>
  <c r="AC16" i="23"/>
  <c r="AK137" i="3"/>
  <c r="V21" i="23"/>
  <c r="BH32" i="3"/>
  <c r="BF70" i="3"/>
  <c r="BF19" i="23"/>
  <c r="BF32" i="3"/>
  <c r="AF138" i="3"/>
  <c r="BD50" i="23"/>
  <c r="BE24" i="3"/>
  <c r="V25" i="23"/>
  <c r="AZ45" i="23"/>
  <c r="AR20" i="23"/>
  <c r="AM52" i="23"/>
  <c r="W27" i="23"/>
  <c r="U31" i="3"/>
  <c r="AJ60" i="3"/>
  <c r="P69" i="23"/>
  <c r="BC48" i="3"/>
  <c r="BE153" i="3"/>
  <c r="BB31" i="3"/>
  <c r="BD40" i="23"/>
  <c r="AJ28" i="3"/>
  <c r="AC37" i="23"/>
  <c r="AS113" i="3"/>
  <c r="AP54" i="23"/>
  <c r="AN36" i="23"/>
  <c r="BE123" i="3"/>
  <c r="N155" i="3"/>
  <c r="AR126" i="3"/>
  <c r="K46" i="23"/>
  <c r="J35" i="3"/>
  <c r="AV51" i="3"/>
  <c r="BE47" i="3"/>
  <c r="AL7" i="23"/>
  <c r="BH147" i="3"/>
  <c r="AX46" i="3"/>
  <c r="S75" i="23"/>
  <c r="AM16" i="23"/>
  <c r="AH119" i="3"/>
  <c r="Y15" i="23"/>
  <c r="AU22" i="23"/>
  <c r="N69" i="23"/>
  <c r="BK37" i="3"/>
  <c r="BM44" i="3"/>
  <c r="BM108" i="3"/>
  <c r="AT50" i="23"/>
  <c r="AV17" i="3"/>
  <c r="AF127" i="3"/>
  <c r="BA65" i="23"/>
  <c r="Q90" i="3"/>
  <c r="AN129" i="3"/>
  <c r="I107" i="3"/>
  <c r="L129" i="3"/>
  <c r="AW147" i="3"/>
  <c r="BE137" i="3"/>
  <c r="AH104" i="3"/>
  <c r="X67" i="3"/>
  <c r="BG7" i="3"/>
  <c r="AM111" i="3"/>
  <c r="M51" i="23"/>
  <c r="BC50" i="23"/>
  <c r="BH132" i="3"/>
  <c r="AL47" i="23"/>
  <c r="BF77" i="3"/>
  <c r="BL70" i="23"/>
  <c r="N35" i="23"/>
  <c r="V79" i="23"/>
  <c r="Y17" i="23"/>
  <c r="BH121" i="3"/>
  <c r="AY23" i="23"/>
  <c r="AY46" i="23"/>
  <c r="AB34" i="23"/>
  <c r="BC33" i="3"/>
  <c r="Q74" i="23"/>
  <c r="AD141" i="3"/>
  <c r="I20" i="23"/>
  <c r="K23" i="3"/>
  <c r="AG151" i="3"/>
  <c r="BG41" i="3"/>
  <c r="BI81" i="23"/>
  <c r="BF53" i="3"/>
  <c r="AS32" i="3"/>
  <c r="AK81" i="23"/>
  <c r="BB48" i="23"/>
  <c r="BA15" i="23"/>
  <c r="R121" i="3"/>
  <c r="W91" i="3"/>
  <c r="BH108" i="3"/>
  <c r="Y62" i="3"/>
  <c r="BH20" i="23"/>
  <c r="BB150" i="3"/>
  <c r="G85" i="3"/>
  <c r="BK39" i="3"/>
  <c r="AK71" i="3"/>
  <c r="BI136" i="3"/>
  <c r="Q38" i="23"/>
  <c r="BC54" i="3"/>
  <c r="AL43" i="23"/>
  <c r="Q7" i="3"/>
  <c r="M13" i="23"/>
  <c r="AJ91" i="3"/>
  <c r="BJ70" i="23"/>
  <c r="AJ8" i="23"/>
  <c r="BD154" i="3"/>
  <c r="AR14" i="3"/>
  <c r="AM30" i="3"/>
  <c r="AW42" i="3"/>
  <c r="W132" i="3"/>
  <c r="BA74" i="23"/>
  <c r="L82" i="23"/>
  <c r="AM113" i="3"/>
  <c r="W94" i="3"/>
  <c r="AM98" i="3"/>
  <c r="BG58" i="23"/>
  <c r="BJ147" i="3"/>
  <c r="W71" i="23"/>
  <c r="Q154" i="3"/>
  <c r="W62" i="3"/>
  <c r="AY71" i="23"/>
  <c r="BC80" i="23"/>
  <c r="BH12" i="23"/>
  <c r="AQ71" i="23"/>
  <c r="U110" i="3"/>
  <c r="BG122" i="3"/>
  <c r="AF18" i="3"/>
  <c r="BL77" i="3"/>
  <c r="V50" i="3"/>
  <c r="O75" i="23"/>
  <c r="AL136" i="3"/>
  <c r="O142" i="3"/>
  <c r="AL144" i="3"/>
  <c r="I85" i="3"/>
  <c r="BH49" i="3"/>
  <c r="AC41" i="3"/>
  <c r="BM105" i="3"/>
  <c r="BE57" i="3"/>
  <c r="G148" i="3"/>
  <c r="BG11" i="23"/>
  <c r="K3" i="23"/>
  <c r="R21" i="3"/>
  <c r="AN150" i="3"/>
  <c r="AQ104" i="3"/>
  <c r="AG158" i="3"/>
  <c r="AI141" i="3"/>
  <c r="AK62" i="23"/>
  <c r="BH56" i="3"/>
  <c r="R9" i="3"/>
  <c r="BB19" i="23"/>
  <c r="M156" i="3"/>
  <c r="I30" i="23"/>
  <c r="BC157" i="3"/>
  <c r="AK63" i="23"/>
  <c r="H25" i="23"/>
  <c r="S151" i="3"/>
  <c r="N88" i="3"/>
  <c r="AY78" i="3"/>
  <c r="BA110" i="3"/>
  <c r="AJ24" i="23"/>
  <c r="AY132" i="3"/>
  <c r="AD83" i="3"/>
  <c r="BJ64" i="3"/>
  <c r="P119" i="3"/>
  <c r="AA98" i="3"/>
  <c r="AU91" i="3"/>
  <c r="BC140" i="3"/>
  <c r="M27" i="23"/>
  <c r="AN133" i="3"/>
  <c r="BL153" i="3"/>
  <c r="W40" i="23"/>
  <c r="G93" i="3"/>
  <c r="AU33" i="3"/>
  <c r="AI112" i="3"/>
  <c r="BJ36" i="23"/>
  <c r="P88" i="23"/>
  <c r="AC63" i="3"/>
  <c r="Y95" i="3"/>
  <c r="AN91" i="3"/>
  <c r="BC90" i="3"/>
  <c r="K111" i="3"/>
  <c r="AM95" i="3"/>
  <c r="V12" i="23"/>
  <c r="X3" i="23"/>
  <c r="AR110" i="3"/>
  <c r="Q41" i="23"/>
  <c r="AC40" i="3"/>
  <c r="AB135" i="3"/>
  <c r="BJ11" i="23"/>
  <c r="Y142" i="3"/>
  <c r="BF43" i="3"/>
  <c r="AQ142" i="3"/>
  <c r="G63" i="23"/>
  <c r="AT73" i="3"/>
  <c r="AG124" i="3"/>
  <c r="AH80" i="3"/>
  <c r="Z89" i="3"/>
  <c r="AD61" i="3"/>
  <c r="S155" i="3"/>
  <c r="AP44" i="23"/>
  <c r="AL32" i="23"/>
  <c r="AC46" i="3"/>
  <c r="AT55" i="3"/>
  <c r="AM130" i="3"/>
  <c r="BG94" i="3"/>
  <c r="BL73" i="23"/>
  <c r="AZ97" i="3"/>
  <c r="W39" i="3"/>
  <c r="AT103" i="3"/>
  <c r="BM82" i="3"/>
  <c r="BJ26" i="3"/>
  <c r="AP87" i="3"/>
  <c r="X121" i="3"/>
  <c r="AJ26" i="3"/>
  <c r="AN70" i="23"/>
  <c r="AK151" i="3"/>
  <c r="L67" i="3"/>
  <c r="AN68" i="3"/>
  <c r="X93" i="3"/>
  <c r="AE146" i="3"/>
  <c r="BE74" i="23"/>
  <c r="AU4" i="23"/>
  <c r="BM44" i="23"/>
  <c r="BB151" i="3"/>
  <c r="AR24" i="23"/>
  <c r="W42" i="23"/>
  <c r="I63" i="23"/>
  <c r="AE54" i="23"/>
  <c r="AK37" i="3"/>
  <c r="H73" i="3"/>
  <c r="AL17" i="23"/>
  <c r="BJ13" i="3"/>
  <c r="BE90" i="3"/>
  <c r="BL20" i="3"/>
  <c r="AJ5" i="23"/>
  <c r="AD64" i="23"/>
  <c r="BF35" i="3"/>
  <c r="AC22" i="23"/>
  <c r="H73" i="23"/>
  <c r="U125" i="3"/>
  <c r="G101" i="3"/>
  <c r="BI49" i="23"/>
  <c r="R98" i="3"/>
  <c r="J42" i="23"/>
  <c r="AQ15" i="3"/>
  <c r="AL147" i="3"/>
  <c r="AH121" i="3"/>
  <c r="AC70" i="3"/>
  <c r="P77" i="23"/>
  <c r="AW14" i="23"/>
  <c r="X35" i="23"/>
  <c r="AL21" i="23"/>
  <c r="AS30" i="3"/>
  <c r="AZ57" i="3"/>
  <c r="V21" i="3"/>
  <c r="BI43" i="23"/>
  <c r="AJ16" i="23"/>
  <c r="BE124" i="3"/>
  <c r="T26" i="3"/>
  <c r="AK131" i="3"/>
  <c r="AD76" i="23"/>
  <c r="AY86" i="3"/>
  <c r="Z15" i="3"/>
  <c r="AR60" i="23"/>
  <c r="AK15" i="23"/>
  <c r="AA34" i="23"/>
  <c r="X116" i="3"/>
  <c r="BM100" i="3"/>
  <c r="BI59" i="23"/>
  <c r="BD28" i="23"/>
  <c r="AE13" i="23"/>
  <c r="BB49" i="3"/>
  <c r="O153" i="3"/>
  <c r="Z18" i="23"/>
  <c r="M9" i="3"/>
  <c r="P27" i="23"/>
  <c r="W14" i="3"/>
  <c r="AI3" i="23"/>
  <c r="BK33" i="23"/>
  <c r="AT5" i="23"/>
  <c r="BL85" i="3"/>
  <c r="AZ26" i="23"/>
  <c r="AS38" i="23"/>
  <c r="BJ106" i="3"/>
  <c r="U73" i="23"/>
  <c r="AD72" i="23"/>
  <c r="AT124" i="3"/>
  <c r="AI52" i="3"/>
  <c r="AB84" i="23"/>
  <c r="AI122" i="3"/>
  <c r="Q104" i="3"/>
  <c r="AP41" i="3"/>
  <c r="K20" i="23"/>
  <c r="AO16" i="23"/>
  <c r="AB35" i="23"/>
  <c r="AO83" i="23"/>
  <c r="AO46" i="23"/>
  <c r="R74" i="23"/>
  <c r="AN108" i="3"/>
  <c r="AB56" i="23"/>
  <c r="L66" i="23"/>
  <c r="AG7" i="23"/>
  <c r="BH77" i="23"/>
  <c r="X10" i="23"/>
  <c r="AB129" i="3"/>
  <c r="Y68" i="23"/>
  <c r="BA23" i="23"/>
  <c r="BM80" i="3"/>
  <c r="BA10" i="3"/>
  <c r="T104" i="3"/>
  <c r="P91" i="3"/>
  <c r="AT9" i="23"/>
  <c r="H37" i="23"/>
  <c r="AP92" i="3"/>
  <c r="BC8" i="23"/>
  <c r="AI19" i="23"/>
  <c r="AK66" i="23"/>
  <c r="AR102" i="3"/>
  <c r="Y17" i="3"/>
  <c r="AB19" i="3"/>
  <c r="AH139" i="3"/>
  <c r="BC14" i="23"/>
  <c r="G8" i="3"/>
  <c r="AN15" i="3"/>
  <c r="AO37" i="23"/>
  <c r="AP84" i="3"/>
  <c r="AI40" i="23"/>
  <c r="M54" i="23"/>
  <c r="Z25" i="3"/>
  <c r="AN42" i="23"/>
  <c r="T7" i="23"/>
  <c r="G35" i="3"/>
  <c r="AZ61" i="3"/>
  <c r="O47" i="3"/>
  <c r="BG56" i="3"/>
  <c r="I32" i="23"/>
  <c r="I131" i="3"/>
  <c r="BL71" i="23"/>
  <c r="AE82" i="3"/>
  <c r="BD20" i="23"/>
  <c r="O149" i="3"/>
  <c r="AJ24" i="3"/>
  <c r="L85" i="23"/>
  <c r="AE120" i="3"/>
  <c r="AI61" i="3"/>
  <c r="BA97" i="3"/>
  <c r="AG53" i="3"/>
  <c r="AH26" i="3"/>
  <c r="AV80" i="3"/>
  <c r="AX145" i="3"/>
  <c r="AS6" i="23"/>
  <c r="AX31" i="3"/>
  <c r="AP29" i="3"/>
  <c r="R104" i="3"/>
  <c r="O12" i="23"/>
  <c r="AQ141" i="3"/>
  <c r="AA25" i="23"/>
  <c r="BL149" i="3"/>
  <c r="AA59" i="23"/>
  <c r="AD31" i="23"/>
  <c r="AO26" i="3"/>
  <c r="AH88" i="3"/>
  <c r="Q78" i="23"/>
  <c r="X18" i="3"/>
  <c r="O54" i="3"/>
  <c r="BH53" i="23"/>
  <c r="AY38" i="23"/>
  <c r="AH120" i="3"/>
  <c r="P97" i="3"/>
  <c r="BE45" i="23"/>
  <c r="J25" i="23"/>
  <c r="BM48" i="23"/>
  <c r="BK60" i="23"/>
  <c r="AI74" i="23"/>
  <c r="AD14" i="3"/>
  <c r="W49" i="23"/>
  <c r="BL41" i="23"/>
  <c r="AD38" i="3"/>
  <c r="AV78" i="23"/>
  <c r="AK83" i="23"/>
  <c r="AX142" i="3"/>
  <c r="I95" i="3"/>
  <c r="I74" i="23"/>
  <c r="AF59" i="3"/>
  <c r="AZ133" i="3"/>
  <c r="R122" i="3"/>
  <c r="AT73" i="23"/>
  <c r="AO31" i="23"/>
  <c r="BF105" i="3"/>
  <c r="J38" i="23"/>
  <c r="AZ37" i="23"/>
  <c r="AA85" i="23"/>
  <c r="P8" i="3"/>
  <c r="BJ55" i="3"/>
  <c r="BL139" i="3"/>
  <c r="M84" i="23"/>
  <c r="AH21" i="23"/>
  <c r="BF25" i="23"/>
  <c r="U60" i="23"/>
  <c r="AH60" i="3"/>
  <c r="AO41" i="3"/>
  <c r="V6" i="3"/>
  <c r="BI6" i="3"/>
  <c r="BA58" i="3"/>
  <c r="AG48" i="23"/>
  <c r="N143" i="3"/>
  <c r="BA14" i="3"/>
  <c r="BJ40" i="3"/>
  <c r="Q152" i="3"/>
  <c r="BK18" i="23"/>
  <c r="BL45" i="23"/>
  <c r="AH27" i="23"/>
  <c r="Q71" i="23"/>
  <c r="BE58" i="23"/>
  <c r="AH5" i="23"/>
  <c r="J104" i="3"/>
  <c r="X75" i="23"/>
  <c r="AM69" i="3"/>
  <c r="Q84" i="3"/>
  <c r="H35" i="3"/>
  <c r="AY66" i="23"/>
  <c r="BI37" i="3"/>
  <c r="AX5" i="23"/>
  <c r="H78" i="3"/>
  <c r="BM135" i="3"/>
  <c r="G3" i="23"/>
  <c r="K40" i="3"/>
  <c r="Z45" i="23"/>
  <c r="BF9" i="23"/>
  <c r="L112" i="3"/>
  <c r="AJ38" i="23"/>
  <c r="AL66" i="3"/>
  <c r="G27" i="23"/>
  <c r="BE77" i="23"/>
  <c r="I36" i="23"/>
  <c r="O54" i="23"/>
  <c r="AS38" i="3"/>
  <c r="AB95" i="3"/>
  <c r="AI93" i="3"/>
  <c r="Y24" i="23"/>
  <c r="AU17" i="23"/>
  <c r="Z121" i="3"/>
  <c r="AU109" i="3"/>
  <c r="I35" i="23"/>
  <c r="BC22" i="3"/>
  <c r="BI5" i="23"/>
  <c r="AA51" i="23"/>
  <c r="AM7" i="3"/>
  <c r="BD3" i="23"/>
  <c r="AP120" i="3"/>
  <c r="AH89" i="3"/>
  <c r="AA52" i="3"/>
  <c r="Y43" i="23"/>
  <c r="R55" i="23"/>
  <c r="AA99" i="3"/>
  <c r="AH74" i="23"/>
  <c r="J55" i="23"/>
  <c r="AH47" i="23"/>
  <c r="AA128" i="3"/>
  <c r="BB82" i="23"/>
  <c r="S38" i="3"/>
  <c r="G47" i="3"/>
  <c r="X84" i="23"/>
  <c r="BE74" i="3"/>
  <c r="AR132" i="3"/>
  <c r="R26" i="23"/>
  <c r="X30" i="23"/>
  <c r="J16" i="23"/>
  <c r="AS69" i="23"/>
  <c r="AH156" i="3"/>
  <c r="BG147" i="3"/>
  <c r="AJ20" i="23"/>
  <c r="AX31" i="23"/>
  <c r="AT66" i="3"/>
  <c r="AS114" i="3"/>
  <c r="S40" i="23"/>
  <c r="H30" i="23"/>
  <c r="AX11" i="3"/>
  <c r="V19" i="3"/>
  <c r="AS39" i="3"/>
  <c r="BM144" i="3"/>
  <c r="V63" i="23"/>
  <c r="AG32" i="23"/>
  <c r="AF69" i="23"/>
  <c r="AB25" i="23"/>
  <c r="L34" i="3"/>
  <c r="BG153" i="3"/>
  <c r="AN73" i="3"/>
  <c r="AR50" i="3"/>
  <c r="AC136" i="3"/>
  <c r="O121" i="3"/>
  <c r="T88" i="23"/>
  <c r="AN27" i="23"/>
  <c r="AY32" i="23"/>
  <c r="BI62" i="3"/>
  <c r="W40" i="3"/>
  <c r="Y70" i="3"/>
  <c r="V14" i="3"/>
  <c r="BM50" i="3"/>
  <c r="AF26" i="23"/>
  <c r="R71" i="23"/>
  <c r="K51" i="23"/>
  <c r="BG17" i="23"/>
  <c r="L156" i="3"/>
  <c r="P17" i="3"/>
  <c r="BB58" i="3"/>
  <c r="I115" i="3"/>
  <c r="AL83" i="3"/>
  <c r="BB18" i="23"/>
  <c r="BD60" i="23"/>
  <c r="M49" i="3"/>
  <c r="AR30" i="3"/>
  <c r="V155" i="3"/>
  <c r="AY70" i="23"/>
  <c r="J70" i="3"/>
  <c r="Q113" i="3"/>
  <c r="V7" i="23"/>
  <c r="U10" i="3"/>
  <c r="AW103" i="3"/>
  <c r="BD107" i="3"/>
  <c r="BH103" i="3"/>
  <c r="O24" i="23"/>
  <c r="AE12" i="23"/>
  <c r="BH79" i="23"/>
  <c r="Q27" i="3"/>
  <c r="AM110" i="3"/>
  <c r="P13" i="3"/>
  <c r="AW129" i="3"/>
  <c r="AB93" i="3"/>
  <c r="Q37" i="3"/>
  <c r="L26" i="23"/>
  <c r="G80" i="3"/>
  <c r="AL11" i="23"/>
  <c r="T33" i="23"/>
  <c r="AL48" i="23"/>
  <c r="G66" i="3"/>
  <c r="AK68" i="3"/>
  <c r="BG96" i="3"/>
  <c r="AB102" i="3"/>
  <c r="AD4" i="23"/>
  <c r="AW83" i="23"/>
  <c r="V35" i="3"/>
  <c r="AG135" i="3"/>
  <c r="AA82" i="3"/>
  <c r="R86" i="23"/>
  <c r="AE14" i="23"/>
  <c r="BA142" i="3"/>
  <c r="H34" i="23"/>
  <c r="AT27" i="3"/>
  <c r="L49" i="23"/>
  <c r="BJ56" i="3"/>
  <c r="AY31" i="3"/>
  <c r="AV153" i="3"/>
  <c r="W22" i="3"/>
  <c r="AV38" i="3"/>
  <c r="BI30" i="3"/>
  <c r="BC129" i="3"/>
  <c r="BJ81" i="3"/>
  <c r="AY156" i="3"/>
  <c r="Q108" i="3"/>
  <c r="AQ48" i="23"/>
  <c r="R13" i="36"/>
  <c r="BD109" i="3"/>
  <c r="AT14" i="23"/>
  <c r="BG91" i="3"/>
  <c r="BG51" i="3"/>
  <c r="BH33" i="23"/>
  <c r="Z130" i="3"/>
  <c r="AQ157" i="3"/>
  <c r="AX84" i="23"/>
  <c r="AT60" i="3"/>
  <c r="V80" i="23"/>
  <c r="BI33" i="3"/>
  <c r="I20" i="3"/>
  <c r="AG74" i="23"/>
  <c r="Q158" i="3"/>
  <c r="J15" i="23"/>
  <c r="G66" i="23"/>
  <c r="M61" i="23"/>
  <c r="AO20" i="3"/>
  <c r="AS110" i="3"/>
  <c r="AX48" i="23"/>
  <c r="H21" i="3"/>
  <c r="G92" i="3"/>
  <c r="Z8" i="3"/>
  <c r="AN55" i="23"/>
  <c r="BH109" i="3"/>
  <c r="BC61" i="3"/>
  <c r="AJ57" i="3"/>
  <c r="AM76" i="23"/>
  <c r="AM56" i="3"/>
  <c r="K11" i="23"/>
  <c r="L148" i="3"/>
  <c r="G43" i="23"/>
  <c r="BC15" i="3"/>
  <c r="BB134" i="3"/>
  <c r="M32" i="23"/>
  <c r="G107" i="3"/>
  <c r="G100" i="3"/>
  <c r="AX80" i="23"/>
  <c r="T48" i="3"/>
  <c r="P70" i="3"/>
  <c r="BG64" i="3"/>
  <c r="O137" i="3"/>
  <c r="BK73" i="23"/>
  <c r="X70" i="3"/>
  <c r="AC37" i="3"/>
  <c r="AU56" i="3"/>
  <c r="BF52" i="23"/>
  <c r="BF44" i="3"/>
  <c r="BA41" i="3"/>
  <c r="BB67" i="3"/>
  <c r="AZ21" i="3"/>
  <c r="O13" i="3"/>
  <c r="L21" i="3"/>
  <c r="BC120" i="3"/>
  <c r="BD118" i="3"/>
  <c r="M81" i="3"/>
  <c r="AQ86" i="3"/>
  <c r="T53" i="3"/>
  <c r="AO121" i="3"/>
  <c r="M38" i="3"/>
  <c r="AI132" i="3"/>
  <c r="AE42" i="23"/>
  <c r="W26" i="23"/>
  <c r="R25" i="3"/>
  <c r="U154" i="3"/>
  <c r="W56" i="23"/>
  <c r="AL35" i="23"/>
  <c r="AS62" i="3"/>
  <c r="N139" i="3"/>
  <c r="M111" i="3"/>
  <c r="AN7" i="23"/>
  <c r="N12" i="3"/>
  <c r="J106" i="3"/>
  <c r="AM78" i="23"/>
  <c r="BJ155" i="3"/>
  <c r="BA121" i="3"/>
  <c r="T158" i="3"/>
  <c r="AX88" i="23"/>
  <c r="AQ79" i="3"/>
  <c r="R110" i="3"/>
  <c r="T108" i="3"/>
  <c r="M77" i="23"/>
  <c r="AS96" i="3"/>
  <c r="J58" i="23"/>
  <c r="AV99" i="3"/>
  <c r="BA89" i="3"/>
  <c r="V131" i="3"/>
  <c r="AY24" i="3"/>
  <c r="AO51" i="3"/>
  <c r="BI28" i="3"/>
  <c r="BF86" i="3"/>
  <c r="AE9" i="3"/>
  <c r="AP94" i="3"/>
  <c r="AZ26" i="3"/>
  <c r="J30" i="23"/>
  <c r="H126" i="3"/>
  <c r="AB122" i="3"/>
  <c r="AB43" i="23"/>
  <c r="AM79" i="23"/>
  <c r="W54" i="23"/>
  <c r="AM155" i="3"/>
  <c r="BH13" i="3"/>
  <c r="AI137" i="3"/>
  <c r="G80" i="23"/>
  <c r="M16" i="3"/>
  <c r="K79" i="23"/>
  <c r="BL13" i="23"/>
  <c r="K52" i="3"/>
  <c r="AY12" i="3"/>
  <c r="AQ61" i="23"/>
  <c r="AD57" i="3"/>
  <c r="BK85" i="3"/>
  <c r="BD105" i="3"/>
  <c r="BJ158" i="3"/>
  <c r="Z124" i="3"/>
  <c r="Z22" i="23"/>
  <c r="BM141" i="3"/>
  <c r="AN77" i="3"/>
  <c r="AN109" i="3"/>
  <c r="AY135" i="3"/>
  <c r="BA16" i="3"/>
  <c r="AW124" i="3"/>
  <c r="AP151" i="3"/>
  <c r="AM79" i="3"/>
  <c r="N43" i="3"/>
  <c r="AP81" i="23"/>
  <c r="BA9" i="23"/>
  <c r="BC34" i="3"/>
  <c r="Y25" i="3"/>
  <c r="AW21" i="23"/>
  <c r="S128" i="3"/>
  <c r="BI45" i="3"/>
  <c r="BJ56" i="23"/>
  <c r="BI22" i="3"/>
  <c r="S108" i="3"/>
  <c r="AA37" i="3"/>
  <c r="U46" i="3"/>
  <c r="BM107" i="3"/>
  <c r="Z16" i="3"/>
  <c r="AJ150" i="3"/>
  <c r="BC3" i="23"/>
  <c r="Z48" i="23"/>
  <c r="X68" i="23"/>
  <c r="AT35" i="23"/>
  <c r="AF88" i="3"/>
  <c r="Y71" i="3"/>
  <c r="AR87" i="3"/>
  <c r="AD129" i="3"/>
  <c r="L138" i="3"/>
  <c r="BC64" i="23"/>
  <c r="AV77" i="3"/>
  <c r="Z35" i="3"/>
  <c r="Y69" i="23"/>
  <c r="AR56" i="3"/>
  <c r="AV42" i="23"/>
  <c r="BL57" i="3"/>
  <c r="O29" i="23"/>
  <c r="O40" i="23"/>
  <c r="G109" i="3"/>
  <c r="Y146" i="3"/>
  <c r="Q119" i="3"/>
  <c r="AB67" i="3"/>
  <c r="AM141" i="3"/>
  <c r="M12" i="3"/>
  <c r="AW5" i="23"/>
  <c r="BL104" i="3"/>
  <c r="AE48" i="23"/>
  <c r="BI62" i="23"/>
  <c r="AX110" i="3"/>
  <c r="AC110" i="3"/>
  <c r="AY107" i="3"/>
  <c r="AH101" i="3"/>
  <c r="BH87" i="23"/>
  <c r="AQ4" i="23"/>
  <c r="I123" i="3"/>
  <c r="AR48" i="3"/>
  <c r="AV52" i="23"/>
  <c r="AO19" i="3"/>
  <c r="L68" i="3"/>
  <c r="AU115" i="3"/>
  <c r="BI88" i="3"/>
  <c r="AF119" i="3"/>
  <c r="AD22" i="3"/>
  <c r="AX20" i="23"/>
  <c r="AP56" i="23"/>
  <c r="AV56" i="23"/>
  <c r="V42" i="23"/>
  <c r="BI115" i="3"/>
  <c r="AN58" i="23"/>
  <c r="AG93" i="3"/>
  <c r="H150" i="3"/>
  <c r="AS82" i="3"/>
  <c r="BB75" i="23"/>
  <c r="AY82" i="23"/>
  <c r="BB32" i="23"/>
  <c r="AX102" i="3"/>
  <c r="AP18" i="3"/>
  <c r="S35" i="23"/>
  <c r="V87" i="3"/>
  <c r="U108" i="3"/>
  <c r="AG57" i="3"/>
  <c r="W112" i="3"/>
  <c r="BF15" i="3"/>
  <c r="P120" i="3"/>
  <c r="O62" i="23"/>
  <c r="BA31" i="23"/>
  <c r="AD156" i="3"/>
  <c r="BI80" i="23"/>
  <c r="Z93" i="3"/>
  <c r="AG54" i="3"/>
  <c r="V73" i="3"/>
  <c r="R115" i="3"/>
  <c r="AA66" i="23"/>
  <c r="AI75" i="23"/>
  <c r="BE144" i="3"/>
  <c r="AY72" i="23"/>
  <c r="I83" i="3"/>
  <c r="AP43" i="23"/>
  <c r="BF10" i="23"/>
  <c r="W31" i="23"/>
  <c r="AR70" i="23"/>
  <c r="L87" i="23"/>
  <c r="S140" i="3"/>
  <c r="AQ131" i="3"/>
  <c r="AN4" i="23"/>
  <c r="S82" i="23"/>
  <c r="AN47" i="23"/>
  <c r="BK33" i="3"/>
  <c r="R64" i="23"/>
  <c r="BC21" i="23"/>
  <c r="BD42" i="23"/>
  <c r="Y57" i="3"/>
  <c r="AQ9" i="23"/>
  <c r="P42" i="23"/>
  <c r="BH39" i="23"/>
  <c r="V54" i="23"/>
  <c r="BI9" i="23"/>
  <c r="BD64" i="3"/>
  <c r="AB3" i="23"/>
  <c r="AZ73" i="3"/>
  <c r="AO54" i="23"/>
  <c r="BA119" i="3"/>
  <c r="AN11" i="23"/>
  <c r="AI90" i="3"/>
  <c r="AF29" i="23"/>
  <c r="AC114" i="3"/>
  <c r="G128" i="3"/>
  <c r="AL28" i="3"/>
  <c r="AJ137" i="3"/>
  <c r="BE117" i="3"/>
  <c r="AT46" i="23"/>
  <c r="AY96" i="3"/>
  <c r="BB158" i="3"/>
  <c r="G75" i="3"/>
  <c r="K139" i="3"/>
  <c r="BJ7" i="3"/>
  <c r="AC57" i="3"/>
  <c r="BF51" i="3"/>
  <c r="L82" i="3"/>
  <c r="AY67" i="23"/>
  <c r="AI92" i="3"/>
  <c r="R65" i="3"/>
  <c r="N114" i="3"/>
  <c r="BJ142" i="3"/>
  <c r="AX21" i="23"/>
  <c r="AG11" i="23"/>
  <c r="BD82" i="3"/>
  <c r="AM38" i="23"/>
  <c r="G41" i="23"/>
  <c r="M46" i="23"/>
  <c r="AK55" i="3"/>
  <c r="AL65" i="3"/>
  <c r="AN14" i="23"/>
  <c r="AC98" i="3"/>
  <c r="AV146" i="3"/>
  <c r="BA26" i="3"/>
  <c r="BJ77" i="3"/>
  <c r="Z24" i="23"/>
  <c r="S149" i="3"/>
  <c r="AD43" i="23"/>
  <c r="G65" i="3"/>
  <c r="W72" i="3"/>
  <c r="BI21" i="23"/>
  <c r="AA88" i="3"/>
  <c r="AL48" i="3"/>
  <c r="L37" i="23"/>
  <c r="AZ7" i="23"/>
  <c r="AX135" i="3"/>
  <c r="AR41" i="3"/>
  <c r="AL91" i="3"/>
  <c r="BH152" i="3"/>
  <c r="V59" i="23"/>
  <c r="AH55" i="3"/>
  <c r="R22" i="3"/>
  <c r="BM158" i="3"/>
  <c r="BL154" i="3"/>
  <c r="P130" i="3"/>
  <c r="N34" i="23"/>
  <c r="R57" i="3"/>
  <c r="Z101" i="3"/>
  <c r="BC27" i="23"/>
  <c r="AG9" i="23"/>
  <c r="BJ87" i="3"/>
  <c r="Z44" i="3"/>
  <c r="BE81" i="3"/>
  <c r="S53" i="3"/>
  <c r="N153" i="3"/>
  <c r="AF29" i="3"/>
  <c r="AD62" i="23"/>
  <c r="AC149" i="3"/>
  <c r="AA96" i="3"/>
  <c r="AM123" i="3"/>
  <c r="AW33" i="23"/>
  <c r="AV53" i="23"/>
  <c r="AF3" i="23"/>
  <c r="BK12" i="3"/>
  <c r="W72" i="23"/>
  <c r="AZ36" i="23"/>
  <c r="G52" i="23"/>
  <c r="T117" i="3"/>
  <c r="V111" i="3"/>
  <c r="AA137" i="3"/>
  <c r="S58" i="3"/>
  <c r="AW30" i="23"/>
  <c r="AJ30" i="23"/>
  <c r="AW90" i="3"/>
  <c r="BK34" i="23"/>
  <c r="Z62" i="3"/>
  <c r="AC45" i="3"/>
  <c r="AE74" i="23"/>
  <c r="P62" i="3"/>
  <c r="AI76" i="3"/>
  <c r="AY128" i="3"/>
  <c r="AH108" i="3"/>
  <c r="BD45" i="23"/>
  <c r="AK64" i="23"/>
  <c r="AJ18" i="3"/>
  <c r="BM3" i="23"/>
  <c r="V134" i="3"/>
  <c r="AT29" i="23"/>
  <c r="AO47" i="3"/>
  <c r="BM59" i="23"/>
  <c r="AD67" i="3"/>
  <c r="AW66" i="23"/>
  <c r="M56" i="3"/>
  <c r="BD83" i="23"/>
  <c r="AK80" i="3"/>
  <c r="AY108" i="3"/>
  <c r="AJ55" i="23"/>
  <c r="AV68" i="3"/>
  <c r="BK118" i="3"/>
  <c r="Q55" i="3"/>
  <c r="N7" i="23"/>
  <c r="AG78" i="3"/>
  <c r="AQ75" i="23"/>
  <c r="AW39" i="3"/>
  <c r="BG136" i="3"/>
  <c r="AJ158" i="3"/>
  <c r="AV43" i="23"/>
  <c r="AL103" i="3"/>
  <c r="AC8" i="23"/>
  <c r="S60" i="3"/>
  <c r="AG11" i="3"/>
  <c r="AH62" i="3"/>
  <c r="AE26" i="23"/>
  <c r="AB25" i="3"/>
  <c r="X29" i="3"/>
  <c r="Y74" i="23"/>
  <c r="BA91" i="3"/>
  <c r="I69" i="3"/>
  <c r="AN31" i="3"/>
  <c r="AM65" i="3"/>
  <c r="G7" i="3"/>
  <c r="Z27" i="23"/>
  <c r="AG109" i="3"/>
  <c r="AG59" i="23"/>
  <c r="AF35" i="3"/>
  <c r="AV45" i="23"/>
  <c r="BJ20" i="23"/>
  <c r="N77" i="23"/>
  <c r="T154" i="3"/>
  <c r="BE131" i="3"/>
  <c r="AI82" i="23"/>
  <c r="BB65" i="3"/>
  <c r="S57" i="23"/>
  <c r="AQ57" i="3"/>
  <c r="AT49" i="3"/>
  <c r="BD78" i="23"/>
  <c r="BA30" i="23"/>
  <c r="BD120" i="3"/>
  <c r="AP5" i="23"/>
  <c r="P70" i="23"/>
  <c r="AZ38" i="23"/>
  <c r="AR30" i="23"/>
  <c r="AG79" i="23"/>
  <c r="R152" i="3"/>
  <c r="L142" i="3"/>
  <c r="AA57" i="3"/>
  <c r="L120" i="3"/>
  <c r="Q10" i="3"/>
  <c r="R59" i="3"/>
  <c r="K48" i="23"/>
  <c r="AQ59" i="23"/>
  <c r="N27" i="3"/>
  <c r="BD13" i="23"/>
  <c r="U88" i="3"/>
  <c r="Y158" i="3"/>
  <c r="BC26" i="3"/>
  <c r="BL51" i="23"/>
  <c r="G46" i="3"/>
  <c r="BF71" i="23"/>
  <c r="AJ66" i="3"/>
  <c r="BG133" i="3"/>
  <c r="AG156" i="3"/>
  <c r="BI83" i="23"/>
  <c r="N89" i="3"/>
  <c r="BI54" i="3"/>
  <c r="S81" i="3"/>
  <c r="AI87" i="3"/>
  <c r="BM27" i="23"/>
  <c r="X53" i="3"/>
  <c r="AY51" i="23"/>
  <c r="AN106" i="3"/>
  <c r="AM147" i="3"/>
  <c r="X158" i="3"/>
  <c r="AC42" i="3"/>
  <c r="AO62" i="23"/>
  <c r="AM5" i="23"/>
  <c r="BC88" i="3"/>
  <c r="BD117" i="3"/>
  <c r="AN156" i="3"/>
  <c r="AR101" i="3"/>
  <c r="AR25" i="3"/>
  <c r="AD122" i="3"/>
  <c r="AN46" i="3"/>
  <c r="BC99" i="3"/>
  <c r="AF37" i="23"/>
  <c r="AI34" i="3"/>
  <c r="W105" i="3"/>
  <c r="X113" i="3"/>
  <c r="L80" i="23"/>
  <c r="AK119" i="3"/>
  <c r="AU20" i="23"/>
  <c r="O124" i="3"/>
  <c r="Q114" i="3"/>
  <c r="AG66" i="23"/>
  <c r="AA139" i="3"/>
  <c r="AQ15" i="23"/>
  <c r="AZ71" i="23"/>
  <c r="AI147" i="3"/>
  <c r="M82" i="23"/>
  <c r="K69" i="3"/>
  <c r="BH82" i="3"/>
  <c r="AN44" i="3"/>
  <c r="BE44" i="3"/>
  <c r="BJ8" i="3"/>
  <c r="AK79" i="3"/>
  <c r="AH6" i="3"/>
  <c r="X134" i="3"/>
  <c r="AV15" i="3"/>
  <c r="AT77" i="3"/>
  <c r="R23" i="23"/>
  <c r="AZ154" i="3"/>
  <c r="BM48" i="3"/>
  <c r="AL9" i="23"/>
  <c r="AO137" i="3"/>
  <c r="AP33" i="23"/>
  <c r="BH128" i="3"/>
  <c r="W126" i="3"/>
  <c r="Y25" i="23"/>
  <c r="M39" i="23"/>
  <c r="L40" i="3"/>
  <c r="BI64" i="3"/>
  <c r="AN95" i="3"/>
  <c r="Y16" i="23"/>
  <c r="BL49" i="23"/>
  <c r="V22" i="3"/>
  <c r="AJ107" i="3"/>
  <c r="BM71" i="23"/>
  <c r="Q77" i="23"/>
  <c r="AG121" i="3"/>
  <c r="AL17" i="3"/>
  <c r="AK135" i="3"/>
  <c r="BD74" i="3"/>
  <c r="AX72" i="3"/>
  <c r="AA91" i="3"/>
  <c r="T116" i="3"/>
  <c r="Q80" i="3"/>
  <c r="AM30" i="23"/>
  <c r="AJ58" i="23"/>
  <c r="AB80" i="3"/>
  <c r="J134" i="3"/>
  <c r="AR16" i="3"/>
  <c r="AG45" i="3"/>
  <c r="Z46" i="23"/>
  <c r="V16" i="3"/>
  <c r="BI70" i="3"/>
  <c r="AV70" i="3"/>
  <c r="J66" i="23"/>
  <c r="AM118" i="3"/>
  <c r="AM78" i="3"/>
  <c r="T97" i="3"/>
  <c r="BD126" i="3"/>
  <c r="I45" i="3"/>
  <c r="AP8" i="3"/>
  <c r="AG79" i="3"/>
  <c r="AN85" i="23"/>
  <c r="AG75" i="23"/>
  <c r="K16" i="23"/>
  <c r="AZ14" i="3"/>
  <c r="I43" i="3"/>
  <c r="L36" i="3"/>
  <c r="AH23" i="23"/>
  <c r="AH84" i="3"/>
  <c r="AC26" i="23"/>
  <c r="BF54" i="23"/>
  <c r="AN117" i="3"/>
  <c r="W104" i="3"/>
  <c r="P44" i="23"/>
  <c r="AR49" i="23"/>
  <c r="T71" i="23"/>
  <c r="AA110" i="3"/>
  <c r="AB62" i="3"/>
  <c r="AY104" i="3"/>
  <c r="BC37" i="3"/>
  <c r="BA158" i="3"/>
  <c r="U155" i="3"/>
  <c r="BA118" i="3"/>
  <c r="AJ21" i="23"/>
  <c r="AV104" i="3"/>
  <c r="AX82" i="3"/>
  <c r="J57" i="3"/>
  <c r="Z13" i="3"/>
  <c r="Q19" i="23"/>
  <c r="AR106" i="3"/>
  <c r="AS17" i="23"/>
  <c r="AZ53" i="3"/>
  <c r="AM151" i="3"/>
  <c r="BJ40" i="23"/>
  <c r="S27" i="23"/>
  <c r="L45" i="3"/>
  <c r="AW145" i="3"/>
  <c r="BC137" i="3"/>
  <c r="AO11" i="23"/>
  <c r="BJ24" i="3"/>
  <c r="AK130" i="3"/>
  <c r="AC117" i="3"/>
  <c r="T23" i="23"/>
  <c r="BM109" i="3"/>
  <c r="L137" i="3"/>
  <c r="AR128" i="3"/>
  <c r="L36" i="23"/>
  <c r="AC51" i="23"/>
  <c r="AY112" i="3"/>
  <c r="AB40" i="3"/>
  <c r="BE135" i="3"/>
  <c r="T24" i="23"/>
  <c r="G77" i="23"/>
  <c r="BI138" i="3"/>
  <c r="K63" i="3"/>
  <c r="Z133" i="3"/>
  <c r="AQ52" i="23"/>
  <c r="AC67" i="23"/>
  <c r="AP89" i="3"/>
  <c r="AP23" i="23"/>
  <c r="BD47" i="3"/>
  <c r="BC126" i="3"/>
  <c r="AP148" i="3"/>
  <c r="O79" i="3"/>
  <c r="H133" i="3"/>
  <c r="BM47" i="23"/>
  <c r="AI83" i="23"/>
  <c r="X50" i="23"/>
  <c r="AA86" i="3"/>
  <c r="AG18" i="23"/>
  <c r="BE9" i="3"/>
  <c r="M40" i="23"/>
  <c r="M101" i="3"/>
  <c r="BL44" i="3"/>
  <c r="AF16" i="3"/>
  <c r="K19" i="23"/>
  <c r="M83" i="23"/>
  <c r="Q9" i="3"/>
  <c r="O73" i="23"/>
  <c r="BB147" i="3"/>
  <c r="AF43" i="23"/>
  <c r="S61" i="3"/>
  <c r="AS142" i="3"/>
  <c r="BD24" i="23"/>
  <c r="AZ90" i="3"/>
  <c r="AE44" i="23"/>
  <c r="R18" i="23"/>
  <c r="M72" i="3"/>
  <c r="AO49" i="23"/>
  <c r="AG62" i="3"/>
  <c r="AB57" i="23"/>
  <c r="BE10" i="23"/>
  <c r="W148" i="3"/>
  <c r="P20" i="3"/>
  <c r="AQ64" i="23"/>
  <c r="AQ26" i="3"/>
  <c r="AG35" i="23"/>
  <c r="BK51" i="3"/>
  <c r="O119" i="3"/>
  <c r="G90" i="3"/>
  <c r="Q37" i="23"/>
  <c r="AH49" i="3"/>
  <c r="AU9" i="3"/>
  <c r="W60" i="23"/>
  <c r="U47" i="3"/>
  <c r="AG20" i="23"/>
  <c r="AI58" i="3"/>
  <c r="Q139" i="3"/>
  <c r="N28" i="3"/>
  <c r="L71" i="23"/>
  <c r="AP72" i="3"/>
  <c r="AU49" i="3"/>
  <c r="AC108" i="3"/>
  <c r="G16" i="23"/>
  <c r="S109" i="3"/>
  <c r="AL67" i="3"/>
  <c r="AH112" i="3"/>
  <c r="BD157" i="3"/>
  <c r="BK28" i="23"/>
  <c r="AT104" i="3"/>
  <c r="AV33" i="3"/>
  <c r="AF105" i="3"/>
  <c r="AQ73" i="3"/>
  <c r="AU126" i="3"/>
  <c r="AS88" i="23"/>
  <c r="BG121" i="3"/>
  <c r="BG9" i="23"/>
  <c r="AS101" i="3"/>
  <c r="AX98" i="3"/>
  <c r="AA73" i="3"/>
  <c r="BD39" i="3"/>
  <c r="S79" i="3"/>
  <c r="AJ61" i="3"/>
  <c r="T65" i="3"/>
  <c r="X89" i="3"/>
  <c r="AR8" i="3"/>
  <c r="AC83" i="3"/>
  <c r="AV154" i="3"/>
  <c r="AX68" i="3"/>
  <c r="AH43" i="23"/>
  <c r="K143" i="3"/>
  <c r="AX27" i="23"/>
  <c r="AC129" i="3"/>
  <c r="AK60" i="23"/>
  <c r="BJ82" i="3"/>
  <c r="AK136" i="3"/>
  <c r="BF39" i="23"/>
  <c r="X36" i="23"/>
  <c r="AW93" i="3"/>
  <c r="BI92" i="3"/>
  <c r="BK122" i="3"/>
  <c r="AG83" i="23"/>
  <c r="AM66" i="23"/>
  <c r="AI31" i="23"/>
  <c r="P35" i="3"/>
  <c r="BI11" i="23"/>
  <c r="BA59" i="3"/>
  <c r="Q78" i="3"/>
  <c r="AP31" i="23"/>
  <c r="BD137" i="3"/>
  <c r="V53" i="23"/>
  <c r="AH87" i="3"/>
  <c r="AF51" i="23"/>
  <c r="I37" i="3"/>
  <c r="AM71" i="3"/>
  <c r="AS18" i="23"/>
  <c r="AN53" i="3"/>
  <c r="AT54" i="23"/>
  <c r="S69" i="3"/>
  <c r="Y5" i="23"/>
  <c r="BC86" i="23"/>
  <c r="AR81" i="3"/>
  <c r="BF66" i="3"/>
  <c r="BF73" i="3"/>
  <c r="AH18" i="23"/>
  <c r="Q50" i="3"/>
  <c r="AN43" i="23"/>
  <c r="S110" i="3"/>
  <c r="AG145" i="3"/>
  <c r="G146" i="3"/>
  <c r="AJ92" i="3"/>
  <c r="U72" i="3"/>
  <c r="J71" i="3"/>
  <c r="BK158" i="3"/>
  <c r="AO108" i="3"/>
  <c r="L40" i="23"/>
  <c r="U104" i="3"/>
  <c r="AM54" i="23"/>
  <c r="AR131" i="3"/>
  <c r="T12" i="23"/>
  <c r="AT15" i="23"/>
  <c r="P66" i="23"/>
  <c r="W65" i="3"/>
  <c r="AR58" i="3"/>
  <c r="AJ65" i="3"/>
  <c r="AE147" i="3"/>
  <c r="J80" i="3"/>
  <c r="Z67" i="3"/>
  <c r="V38" i="3"/>
  <c r="BC40" i="23"/>
  <c r="BM31" i="23"/>
  <c r="AZ39" i="23"/>
  <c r="M94" i="3"/>
  <c r="BD38" i="23"/>
  <c r="BL120" i="3"/>
  <c r="O70" i="23"/>
  <c r="AR119" i="3"/>
  <c r="BM104" i="3"/>
  <c r="V149" i="3"/>
  <c r="BK50" i="23"/>
  <c r="AF36" i="3"/>
  <c r="AC87" i="23"/>
  <c r="AA28" i="3"/>
  <c r="AI99" i="3"/>
  <c r="L24" i="3"/>
  <c r="AW88" i="3"/>
  <c r="AB73" i="3"/>
  <c r="BC39" i="23"/>
  <c r="X32" i="23"/>
  <c r="S26" i="23"/>
  <c r="BB155" i="3"/>
  <c r="J148" i="3"/>
  <c r="AN42" i="3"/>
  <c r="R61" i="23"/>
  <c r="U75" i="3"/>
  <c r="V52" i="3"/>
  <c r="AA72" i="23"/>
  <c r="BG33" i="23"/>
  <c r="W30" i="3"/>
  <c r="G150" i="3"/>
  <c r="AJ70" i="23"/>
  <c r="AS22" i="23"/>
  <c r="AF117" i="3"/>
  <c r="N13" i="3"/>
  <c r="AQ3" i="23"/>
  <c r="AH126" i="3"/>
  <c r="AA121" i="3"/>
  <c r="AZ19" i="3"/>
  <c r="L41" i="23"/>
  <c r="BJ62" i="3"/>
  <c r="AT34" i="23"/>
  <c r="AJ121" i="3"/>
  <c r="N46" i="3"/>
  <c r="L126" i="3"/>
  <c r="AK42" i="3"/>
  <c r="AP63" i="3"/>
  <c r="BC83" i="23"/>
  <c r="AS77" i="23"/>
  <c r="AW107" i="3"/>
  <c r="AP47" i="23"/>
  <c r="AJ134" i="3"/>
  <c r="AU58" i="23"/>
  <c r="AR28" i="23"/>
  <c r="AX76" i="23"/>
  <c r="BL50" i="3"/>
  <c r="T28" i="23"/>
  <c r="AJ20" i="3"/>
  <c r="J60" i="3"/>
  <c r="AB78" i="23"/>
  <c r="BF104" i="3"/>
  <c r="AU77" i="3"/>
  <c r="AS55" i="23"/>
  <c r="I57" i="23"/>
  <c r="AA136" i="3"/>
  <c r="AE87" i="3"/>
  <c r="AE93" i="3"/>
  <c r="BL118" i="3"/>
  <c r="AW52" i="23"/>
  <c r="Y55" i="3"/>
  <c r="AO60" i="3"/>
  <c r="AO72" i="3"/>
  <c r="W64" i="23"/>
  <c r="BK70" i="3"/>
  <c r="AB90" i="3"/>
  <c r="P10" i="3"/>
  <c r="Z28" i="3"/>
  <c r="AB36" i="3"/>
  <c r="BD22" i="23"/>
  <c r="I47" i="23"/>
  <c r="AW32" i="3"/>
  <c r="K25" i="3"/>
  <c r="AM16" i="3"/>
  <c r="AM137" i="3"/>
  <c r="AB89" i="3"/>
  <c r="W76" i="3"/>
  <c r="AT88" i="23"/>
  <c r="AE40" i="3"/>
  <c r="BJ66" i="23"/>
  <c r="AC61" i="23"/>
  <c r="BL69" i="3"/>
  <c r="L18" i="23"/>
  <c r="AB121" i="3"/>
  <c r="AC132" i="3"/>
  <c r="BI17" i="3"/>
  <c r="J35" i="23"/>
  <c r="BJ112" i="3"/>
  <c r="AR9" i="3"/>
  <c r="G79" i="3"/>
  <c r="AQ21" i="3"/>
  <c r="Y58" i="23"/>
  <c r="H98" i="3"/>
  <c r="BC52" i="23"/>
  <c r="AI42" i="3"/>
  <c r="AR84" i="23"/>
  <c r="AI57" i="3"/>
  <c r="AJ13" i="23"/>
  <c r="BD20" i="3"/>
  <c r="AS115" i="3"/>
  <c r="AS51" i="3"/>
  <c r="AZ141" i="3"/>
  <c r="AH42" i="3"/>
  <c r="BJ123" i="3"/>
  <c r="I66" i="23"/>
  <c r="Z155" i="3"/>
  <c r="N63" i="23"/>
  <c r="Z63" i="23"/>
  <c r="AK82" i="23"/>
  <c r="AM108" i="3"/>
  <c r="AA149" i="3"/>
  <c r="H118" i="3"/>
  <c r="AJ64" i="3"/>
  <c r="X126" i="3"/>
  <c r="I153" i="3"/>
  <c r="J25" i="3"/>
  <c r="U13" i="3"/>
  <c r="AS122" i="3"/>
  <c r="L101" i="3"/>
  <c r="AL38" i="23"/>
  <c r="AI68" i="23"/>
  <c r="AE100" i="3"/>
  <c r="AS44" i="3"/>
  <c r="AI149" i="3"/>
  <c r="BH38" i="3"/>
  <c r="AJ36" i="23"/>
  <c r="AT74" i="23"/>
  <c r="AH107" i="3"/>
  <c r="AV27" i="3"/>
  <c r="Q60" i="23"/>
  <c r="AW113" i="3"/>
  <c r="AH64" i="3"/>
  <c r="Q95" i="3"/>
  <c r="J55" i="3"/>
  <c r="AM22" i="23"/>
  <c r="G26" i="3"/>
  <c r="U41" i="23"/>
  <c r="BK55" i="23"/>
  <c r="BJ84" i="23"/>
  <c r="AH86" i="23"/>
  <c r="AX138" i="3"/>
  <c r="G140" i="3"/>
  <c r="L28" i="23"/>
  <c r="S7" i="23"/>
  <c r="BG137" i="3"/>
  <c r="BH118" i="3"/>
  <c r="BB83" i="23"/>
  <c r="H22" i="23"/>
  <c r="I19" i="3"/>
  <c r="AZ59" i="23"/>
  <c r="I89" i="3"/>
  <c r="AA79" i="3"/>
  <c r="K154" i="3"/>
  <c r="BD37" i="23"/>
  <c r="AC4" i="23"/>
  <c r="L53" i="23"/>
  <c r="AI12" i="3"/>
  <c r="BK25" i="23"/>
  <c r="X129" i="3"/>
  <c r="AN74" i="23"/>
  <c r="J73" i="23"/>
  <c r="AM36" i="23"/>
  <c r="BA17" i="23"/>
  <c r="BC35" i="23"/>
  <c r="P89" i="3"/>
  <c r="AO9" i="23"/>
  <c r="M65" i="3"/>
  <c r="K6" i="3"/>
  <c r="BB55" i="23"/>
  <c r="S72" i="3"/>
  <c r="M46" i="3"/>
  <c r="L80" i="3"/>
  <c r="AQ68" i="3"/>
  <c r="AD121" i="3"/>
  <c r="BE116" i="3"/>
  <c r="AZ84" i="3"/>
  <c r="AK39" i="3"/>
  <c r="BB111" i="3"/>
  <c r="AJ135" i="3"/>
  <c r="O58" i="23"/>
  <c r="AM25" i="23"/>
  <c r="BK106" i="3"/>
  <c r="AR124" i="3"/>
  <c r="AD11" i="3"/>
  <c r="R97" i="3"/>
  <c r="BM13" i="23"/>
  <c r="AT16" i="23"/>
  <c r="O36" i="23"/>
  <c r="S22" i="3"/>
  <c r="N79" i="3"/>
  <c r="AI157" i="3"/>
  <c r="AT12" i="23"/>
  <c r="BF99" i="3"/>
  <c r="BG70" i="3"/>
  <c r="AV148" i="3"/>
  <c r="BJ88" i="3"/>
  <c r="AG154" i="3"/>
  <c r="AP30" i="3"/>
  <c r="V57" i="3"/>
  <c r="AX18" i="23"/>
  <c r="W93" i="3"/>
  <c r="BI129" i="3"/>
  <c r="W45" i="3"/>
  <c r="T142" i="3"/>
  <c r="AZ12" i="3"/>
  <c r="O117" i="3"/>
  <c r="AF125" i="3"/>
  <c r="AQ67" i="23"/>
  <c r="AP87" i="23"/>
  <c r="AC69" i="23"/>
  <c r="BC64" i="3"/>
  <c r="R81" i="23"/>
  <c r="BL25" i="23"/>
  <c r="AE121" i="3"/>
  <c r="BK26" i="23"/>
  <c r="I90" i="3"/>
  <c r="BH105" i="3"/>
  <c r="V63" i="3"/>
  <c r="AU139" i="3"/>
  <c r="AN17" i="3"/>
  <c r="BF30" i="3"/>
  <c r="AH13" i="23"/>
  <c r="BG14" i="23"/>
  <c r="AO58" i="23"/>
  <c r="AM48" i="3"/>
  <c r="AM91" i="3"/>
  <c r="AM86" i="23"/>
  <c r="AY30" i="23"/>
  <c r="AJ69" i="23"/>
  <c r="M107" i="3"/>
  <c r="AH114" i="3"/>
  <c r="X15" i="3"/>
  <c r="AG112" i="3"/>
  <c r="N16" i="3"/>
  <c r="O69" i="3"/>
  <c r="AJ58" i="3"/>
  <c r="BD57" i="23"/>
  <c r="AS124" i="3"/>
  <c r="AR125" i="3"/>
  <c r="P26" i="23"/>
  <c r="BH21" i="3"/>
  <c r="BF123" i="3"/>
  <c r="AN140" i="3"/>
  <c r="W81" i="23"/>
  <c r="K153" i="3"/>
  <c r="AI107" i="3"/>
  <c r="BK40" i="23"/>
  <c r="AO103" i="3"/>
  <c r="P139" i="3"/>
  <c r="AH16" i="3"/>
  <c r="AC83" i="23"/>
  <c r="BF120" i="3"/>
  <c r="BB102" i="3"/>
  <c r="AJ53" i="23"/>
  <c r="R40" i="23"/>
  <c r="BB122" i="3"/>
  <c r="AM88" i="3"/>
  <c r="AW137" i="3"/>
  <c r="AS25" i="3"/>
  <c r="AF35" i="23"/>
  <c r="BI27" i="3"/>
  <c r="BD19" i="3"/>
  <c r="BD69" i="23"/>
  <c r="AY5" i="23"/>
  <c r="I58" i="3"/>
  <c r="AQ59" i="3"/>
  <c r="M7" i="3"/>
  <c r="AW20" i="3"/>
  <c r="M31" i="23"/>
  <c r="AP141" i="3"/>
  <c r="Q88" i="23"/>
  <c r="AV132" i="3"/>
  <c r="AQ17" i="3"/>
  <c r="AF132" i="3"/>
  <c r="AU65" i="23"/>
  <c r="AO3" i="23"/>
  <c r="AJ93" i="3"/>
  <c r="BH18" i="23"/>
  <c r="BD84" i="23"/>
  <c r="U62" i="23"/>
  <c r="J79" i="23"/>
  <c r="AQ56" i="3"/>
  <c r="Z32" i="23"/>
  <c r="BA43" i="3"/>
  <c r="L25" i="23"/>
  <c r="BG34" i="23"/>
  <c r="V24" i="3"/>
  <c r="K19" i="3"/>
  <c r="AC154" i="3"/>
  <c r="BH68" i="3"/>
  <c r="AP123" i="3"/>
  <c r="AD146" i="3"/>
  <c r="K5" i="23"/>
  <c r="BM58" i="23"/>
  <c r="AY146" i="3"/>
  <c r="Q41" i="3"/>
  <c r="AO27" i="3"/>
  <c r="AO15" i="23"/>
  <c r="AQ27" i="23"/>
  <c r="AT39" i="3"/>
  <c r="H58" i="23"/>
  <c r="AE32" i="3"/>
  <c r="BL110" i="3"/>
  <c r="P58" i="23"/>
  <c r="BD103" i="3"/>
  <c r="BB16" i="3"/>
  <c r="BG151" i="3"/>
  <c r="J92" i="3"/>
  <c r="AT72" i="3"/>
  <c r="Y119" i="3"/>
  <c r="AF52" i="23"/>
  <c r="AF142" i="3"/>
  <c r="K18" i="3"/>
  <c r="Z42" i="23"/>
  <c r="BB61" i="3"/>
  <c r="BI42" i="3"/>
  <c r="BL12" i="3"/>
  <c r="Q68" i="23"/>
  <c r="AQ64" i="3"/>
  <c r="AQ70" i="3"/>
  <c r="BE105" i="3"/>
  <c r="AO29" i="23"/>
  <c r="Q54" i="23"/>
  <c r="AC24" i="23"/>
  <c r="K83" i="3"/>
  <c r="AA51" i="3"/>
  <c r="G12" i="23"/>
  <c r="AL89" i="3"/>
  <c r="R30" i="23"/>
  <c r="BB86" i="23"/>
  <c r="AI62" i="23"/>
  <c r="O88" i="3"/>
  <c r="AN68" i="23"/>
  <c r="AO71" i="23"/>
  <c r="AV41" i="23"/>
  <c r="AW29" i="23"/>
  <c r="BK133" i="3"/>
  <c r="BG105" i="3"/>
  <c r="BF18" i="3"/>
  <c r="AM12" i="23"/>
  <c r="BG60" i="23"/>
  <c r="BE50" i="3"/>
  <c r="H114" i="3"/>
  <c r="BA53" i="3"/>
  <c r="AF71" i="23"/>
  <c r="K149" i="3"/>
  <c r="BE84" i="23"/>
  <c r="AE26" i="3"/>
  <c r="AF72" i="23"/>
  <c r="BE27" i="3"/>
  <c r="AV14" i="23"/>
  <c r="U84" i="3"/>
  <c r="Y104" i="3"/>
  <c r="BL57" i="23"/>
  <c r="AZ37" i="3"/>
  <c r="T23" i="3"/>
  <c r="AE36" i="23"/>
  <c r="AZ55" i="23"/>
  <c r="I34" i="3"/>
  <c r="V88" i="3"/>
  <c r="Z81" i="3"/>
  <c r="I35" i="3"/>
  <c r="N31" i="23"/>
  <c r="AT18" i="3"/>
  <c r="AE29" i="3"/>
  <c r="I122" i="3"/>
  <c r="AN101" i="3"/>
  <c r="AG143" i="3"/>
  <c r="AK61" i="23"/>
  <c r="J6" i="23"/>
  <c r="U77" i="23"/>
  <c r="V106" i="3"/>
  <c r="I136" i="3"/>
  <c r="AW11" i="3"/>
  <c r="BM101" i="3"/>
  <c r="G42" i="23"/>
  <c r="AT56" i="23"/>
  <c r="AA140" i="3"/>
  <c r="AK77" i="23"/>
  <c r="AL64" i="23"/>
  <c r="W12" i="23"/>
  <c r="M32" i="3"/>
  <c r="AJ59" i="23"/>
  <c r="M141" i="3"/>
  <c r="P134" i="3"/>
  <c r="S28" i="3"/>
  <c r="BJ74" i="3"/>
  <c r="J14" i="23"/>
  <c r="V11" i="23"/>
  <c r="N120" i="3"/>
  <c r="AO10" i="23"/>
  <c r="AU6" i="23"/>
  <c r="BM95" i="3"/>
  <c r="R50" i="3"/>
  <c r="BL121" i="3"/>
  <c r="L60" i="23"/>
  <c r="AZ70" i="3"/>
  <c r="S112" i="3"/>
  <c r="BJ82" i="23"/>
  <c r="T92" i="3"/>
  <c r="BH24" i="3"/>
  <c r="J52" i="23"/>
  <c r="BA87" i="23"/>
  <c r="H147" i="3"/>
  <c r="AQ55" i="3"/>
  <c r="BM26" i="3"/>
  <c r="G73" i="3"/>
  <c r="AW19" i="3"/>
  <c r="W9" i="3"/>
  <c r="AS137" i="3"/>
  <c r="BM79" i="23"/>
  <c r="W55" i="23"/>
  <c r="AO68" i="3"/>
  <c r="O138" i="3"/>
  <c r="AZ30" i="3"/>
  <c r="V127" i="3"/>
  <c r="AG139" i="3"/>
  <c r="S68" i="3"/>
  <c r="T78" i="23"/>
  <c r="L34" i="23"/>
  <c r="AV106" i="3"/>
  <c r="K79" i="3"/>
  <c r="P32" i="23"/>
  <c r="AY54" i="23"/>
  <c r="BD93" i="3"/>
  <c r="BE157" i="3"/>
  <c r="AK129" i="3"/>
  <c r="BA72" i="23"/>
  <c r="K80" i="23"/>
  <c r="BJ28" i="3"/>
  <c r="M82" i="3"/>
  <c r="Z78" i="3"/>
  <c r="AU84" i="23"/>
  <c r="BH52" i="23"/>
  <c r="BH93" i="3"/>
  <c r="AL54" i="3"/>
  <c r="V156" i="3"/>
  <c r="AL9" i="3"/>
  <c r="AD56" i="23"/>
  <c r="J24" i="23"/>
  <c r="AP88" i="23"/>
  <c r="W140" i="3"/>
  <c r="V74" i="3"/>
  <c r="AP8" i="23"/>
  <c r="Y52" i="23"/>
  <c r="I73" i="23"/>
  <c r="AH38" i="3"/>
  <c r="V96" i="3"/>
  <c r="AZ106" i="3"/>
  <c r="AJ83" i="23"/>
  <c r="Q35" i="23"/>
  <c r="BK91" i="3"/>
  <c r="AS59" i="23"/>
  <c r="AG52" i="3"/>
  <c r="AF139" i="3"/>
  <c r="AY152" i="3"/>
  <c r="BA27" i="23"/>
  <c r="AH113" i="3"/>
  <c r="P81" i="23"/>
  <c r="I156" i="3"/>
  <c r="AN31" i="23"/>
  <c r="BC62" i="3"/>
  <c r="BA122" i="3"/>
  <c r="BL37" i="23"/>
  <c r="AT90" i="3"/>
  <c r="L134" i="3"/>
  <c r="AO74" i="3"/>
  <c r="L76" i="23"/>
  <c r="X77" i="23"/>
  <c r="AQ24" i="3"/>
  <c r="H106" i="3"/>
  <c r="BL34" i="23"/>
  <c r="AL53" i="3"/>
  <c r="AP81" i="3"/>
  <c r="AB77" i="3"/>
  <c r="L9" i="23"/>
  <c r="AE81" i="3"/>
  <c r="R53" i="3"/>
  <c r="AA23" i="3"/>
  <c r="BJ48" i="23"/>
  <c r="AV28" i="3"/>
  <c r="BD71" i="23"/>
  <c r="Z151" i="3"/>
  <c r="O98" i="3"/>
  <c r="AH35" i="23"/>
  <c r="P154" i="3"/>
  <c r="N72" i="3"/>
  <c r="AV116" i="3"/>
  <c r="S119" i="3"/>
  <c r="O60" i="23"/>
  <c r="G22" i="3"/>
  <c r="AJ152" i="3"/>
  <c r="AD53" i="23"/>
  <c r="AV67" i="23"/>
  <c r="R91" i="3"/>
  <c r="BF37" i="23"/>
  <c r="BB88" i="23"/>
  <c r="BE36" i="23"/>
  <c r="Z122" i="3"/>
  <c r="BD89" i="3"/>
  <c r="AC81" i="3"/>
  <c r="G139" i="3"/>
  <c r="R22" i="23"/>
  <c r="L33" i="3"/>
  <c r="R66" i="23"/>
  <c r="BF6" i="3"/>
  <c r="V11" i="3"/>
  <c r="AG95" i="3"/>
  <c r="S57" i="3"/>
  <c r="AE39" i="23"/>
  <c r="AE30" i="3"/>
  <c r="BL16" i="23"/>
  <c r="R42" i="3"/>
  <c r="U115" i="3"/>
  <c r="BM23" i="3"/>
  <c r="AC43" i="23"/>
  <c r="AQ97" i="3"/>
  <c r="S114" i="3"/>
  <c r="AB46" i="23"/>
  <c r="BL26" i="3"/>
  <c r="AH149" i="3"/>
  <c r="AT86" i="23"/>
  <c r="AC112" i="3"/>
  <c r="I69" i="23"/>
  <c r="BH75" i="23"/>
  <c r="R9" i="30"/>
  <c r="AL28" i="23"/>
  <c r="BL88" i="3"/>
  <c r="AK12" i="3"/>
  <c r="AX37" i="23"/>
  <c r="J21" i="23"/>
  <c r="AL43" i="3"/>
  <c r="BD67" i="3"/>
  <c r="N17" i="3"/>
  <c r="I60" i="23"/>
  <c r="AL51" i="23"/>
  <c r="AD73" i="3"/>
  <c r="AA148" i="3"/>
  <c r="AF111" i="3"/>
  <c r="AI102" i="3"/>
  <c r="BG23" i="3"/>
  <c r="AD79" i="3"/>
  <c r="Z19" i="23"/>
  <c r="AU60" i="23"/>
  <c r="AH44" i="3"/>
  <c r="Y80" i="23"/>
  <c r="Z80" i="23"/>
  <c r="AK117" i="3"/>
  <c r="Y33" i="23"/>
  <c r="BC76" i="3"/>
  <c r="W65" i="23"/>
  <c r="BC13" i="3"/>
  <c r="M56" i="23"/>
  <c r="P135" i="3"/>
  <c r="BM51" i="3"/>
  <c r="BG67" i="23"/>
  <c r="AV108" i="3"/>
  <c r="AT61" i="23"/>
  <c r="AY85" i="23"/>
  <c r="AM39" i="3"/>
  <c r="AO73" i="23"/>
  <c r="Y114" i="3"/>
  <c r="S5" i="23"/>
  <c r="Z100" i="3"/>
  <c r="AJ8" i="3"/>
  <c r="BJ151" i="3"/>
  <c r="AK45" i="23"/>
  <c r="BI112" i="3"/>
  <c r="L65" i="23"/>
  <c r="S146" i="3"/>
  <c r="Q156" i="3"/>
  <c r="BL30" i="23"/>
  <c r="I84" i="23"/>
  <c r="Q150" i="3"/>
  <c r="AL70" i="3"/>
  <c r="BD70" i="23"/>
  <c r="U11" i="3"/>
  <c r="AT119" i="3"/>
  <c r="V113" i="3"/>
  <c r="BC113" i="3"/>
  <c r="AZ53" i="23"/>
  <c r="BF47" i="23"/>
  <c r="H47" i="23"/>
  <c r="AX41" i="3"/>
  <c r="AL27" i="23"/>
  <c r="AB42" i="3"/>
  <c r="AR133" i="3"/>
  <c r="AI12" i="23"/>
  <c r="BI75" i="3"/>
  <c r="L79" i="23"/>
  <c r="BK44" i="3"/>
  <c r="AB8" i="3"/>
  <c r="AU18" i="23"/>
  <c r="AV22" i="3"/>
  <c r="AC99" i="3"/>
  <c r="T68" i="23"/>
  <c r="N101" i="3"/>
  <c r="AJ10" i="3"/>
  <c r="BI17" i="23"/>
  <c r="AW72" i="23"/>
  <c r="AU23" i="23"/>
  <c r="I31" i="23"/>
  <c r="R21" i="23"/>
  <c r="BH151" i="3"/>
  <c r="G113" i="3"/>
  <c r="BF122" i="3"/>
  <c r="AM75" i="3"/>
  <c r="S45" i="23"/>
  <c r="Y80" i="3"/>
  <c r="AT145" i="3"/>
  <c r="AP64" i="3"/>
  <c r="AK105" i="3"/>
  <c r="BF48" i="23"/>
  <c r="AZ102" i="3"/>
  <c r="BM21" i="23"/>
  <c r="Y23" i="3"/>
  <c r="AY19" i="23"/>
  <c r="AS108" i="3"/>
  <c r="BB13" i="3"/>
  <c r="AL146" i="3"/>
  <c r="H65" i="23"/>
  <c r="AN47" i="3"/>
  <c r="N136" i="3"/>
  <c r="AH21" i="3"/>
  <c r="AW12" i="3"/>
  <c r="AZ16" i="3"/>
  <c r="Z55" i="23"/>
  <c r="AO152" i="3"/>
  <c r="AA39" i="23"/>
  <c r="R14" i="23"/>
  <c r="AG78" i="23"/>
  <c r="N33" i="3"/>
  <c r="AO70" i="3"/>
  <c r="BL79" i="23"/>
  <c r="U30" i="3"/>
  <c r="L119" i="3"/>
  <c r="I121" i="3"/>
  <c r="V121" i="3"/>
  <c r="BE96" i="3"/>
  <c r="BG80" i="23"/>
  <c r="BB114" i="3"/>
  <c r="S6" i="3"/>
  <c r="N29" i="23"/>
  <c r="Z77" i="3"/>
  <c r="AO79" i="23"/>
  <c r="AN19" i="3"/>
  <c r="AR75" i="3"/>
  <c r="R103" i="3"/>
  <c r="AX70" i="3"/>
  <c r="K72" i="3"/>
  <c r="I154" i="3"/>
  <c r="BH20" i="3"/>
  <c r="BB57" i="3"/>
  <c r="AU58" i="3"/>
  <c r="X81" i="3"/>
  <c r="AK31" i="23"/>
  <c r="AY140" i="3"/>
  <c r="AM72" i="23"/>
  <c r="R26" i="3"/>
  <c r="AQ96" i="3"/>
  <c r="W53" i="3"/>
  <c r="X47" i="23"/>
  <c r="BK10" i="23"/>
  <c r="AV107" i="3"/>
  <c r="BF93" i="3"/>
  <c r="BF151" i="3"/>
  <c r="M117" i="3"/>
  <c r="AJ59" i="3"/>
  <c r="AT48" i="23"/>
  <c r="AO78" i="23"/>
  <c r="AY84" i="23"/>
  <c r="U80" i="23"/>
  <c r="AS10" i="3"/>
  <c r="BI45" i="23"/>
  <c r="P103" i="3"/>
  <c r="G88" i="3"/>
  <c r="H68" i="3"/>
  <c r="BC119" i="3"/>
  <c r="AX22" i="3"/>
  <c r="BH70" i="23"/>
  <c r="I56" i="23"/>
  <c r="R52" i="3"/>
  <c r="AZ94" i="3"/>
  <c r="P32" i="3"/>
  <c r="L75" i="3"/>
  <c r="AR152" i="3"/>
  <c r="BL112" i="3"/>
  <c r="BB6" i="3"/>
  <c r="AF150" i="3"/>
  <c r="AE25" i="3"/>
  <c r="AS59" i="3"/>
  <c r="I65" i="3"/>
  <c r="H42" i="3"/>
  <c r="AQ148" i="3"/>
  <c r="AE83" i="23"/>
  <c r="AS74" i="23"/>
  <c r="AH8" i="3"/>
  <c r="AU28" i="23"/>
  <c r="BB15" i="23"/>
  <c r="AU15" i="3"/>
  <c r="Q28" i="23"/>
  <c r="Y37" i="23"/>
  <c r="BJ21" i="23"/>
  <c r="AQ38" i="3"/>
  <c r="T21" i="3"/>
  <c r="AG72" i="3"/>
  <c r="N51" i="3"/>
  <c r="AP58" i="23"/>
  <c r="Z31" i="3"/>
  <c r="AX130" i="3"/>
  <c r="AM12" i="3"/>
  <c r="BI86" i="3"/>
  <c r="AG129" i="3"/>
  <c r="BD44" i="23"/>
  <c r="AV72" i="3"/>
  <c r="BG6" i="23"/>
  <c r="BF76" i="3"/>
  <c r="AR57" i="3"/>
  <c r="Q23" i="3"/>
  <c r="V69" i="23"/>
  <c r="AZ20" i="3"/>
  <c r="AB72" i="23"/>
  <c r="BH114" i="3"/>
  <c r="K41" i="23"/>
  <c r="Z108" i="3"/>
  <c r="K75" i="23"/>
  <c r="AQ10" i="3"/>
  <c r="AS9" i="23"/>
  <c r="BF24" i="23"/>
  <c r="AI64" i="23"/>
  <c r="AH137" i="3"/>
  <c r="BC85" i="3"/>
  <c r="AX24" i="23"/>
  <c r="AU52" i="23"/>
  <c r="H41" i="23"/>
  <c r="L51" i="3"/>
  <c r="AC15" i="23"/>
  <c r="AZ41" i="23"/>
  <c r="BF141" i="3"/>
  <c r="H32" i="23"/>
  <c r="AQ123" i="3"/>
  <c r="G44" i="3"/>
  <c r="AN138" i="3"/>
  <c r="BI106" i="3"/>
  <c r="AK63" i="3"/>
  <c r="AY78" i="23"/>
  <c r="X49" i="23"/>
  <c r="AU24" i="3"/>
  <c r="I45" i="23"/>
  <c r="G16" i="3"/>
  <c r="BJ52" i="23"/>
  <c r="AQ85" i="23"/>
  <c r="AP66" i="23"/>
  <c r="Y49" i="23"/>
  <c r="P106" i="3"/>
  <c r="K114" i="3"/>
  <c r="J69" i="3"/>
  <c r="BE68" i="3"/>
  <c r="AJ17" i="23"/>
  <c r="K121" i="3"/>
  <c r="BH95" i="3"/>
  <c r="AP90" i="3"/>
  <c r="H91" i="3"/>
  <c r="H50" i="23"/>
  <c r="AQ49" i="3"/>
  <c r="N131" i="3"/>
  <c r="M41" i="3"/>
  <c r="I135" i="3"/>
  <c r="AN44" i="23"/>
  <c r="BI104" i="3"/>
  <c r="BH37" i="23"/>
  <c r="N42" i="23"/>
  <c r="Q57" i="3"/>
  <c r="AQ11" i="23"/>
  <c r="AG92" i="3"/>
  <c r="AW40" i="23"/>
  <c r="AQ98" i="3"/>
  <c r="BF63" i="3"/>
  <c r="Z103" i="3"/>
  <c r="AF106" i="3"/>
  <c r="BL148" i="3"/>
  <c r="BK58" i="3"/>
  <c r="BE112" i="3"/>
  <c r="AK154" i="3"/>
  <c r="AP91" i="3"/>
  <c r="K14" i="23"/>
  <c r="AF8" i="23"/>
  <c r="AZ14" i="23"/>
  <c r="AM101" i="3"/>
  <c r="AC40" i="23"/>
  <c r="AZ30" i="23"/>
  <c r="V119" i="3"/>
  <c r="AX71" i="23"/>
  <c r="AE3" i="23"/>
  <c r="G19" i="3"/>
  <c r="AH19" i="23"/>
  <c r="AW26" i="3"/>
  <c r="AI153" i="3"/>
  <c r="AR95" i="3"/>
  <c r="Z126" i="3"/>
  <c r="AQ56" i="23"/>
  <c r="BA84" i="3"/>
  <c r="AG150" i="3"/>
  <c r="Z94" i="3"/>
  <c r="N36" i="23"/>
  <c r="AG130" i="3"/>
  <c r="Z149" i="3"/>
  <c r="BF20" i="3"/>
  <c r="AF44" i="23"/>
  <c r="AD36" i="3"/>
  <c r="Q40" i="3"/>
  <c r="AY6" i="23"/>
  <c r="BF80" i="23"/>
  <c r="G15" i="23"/>
  <c r="N83" i="3"/>
  <c r="AJ127" i="3"/>
  <c r="BM20" i="23"/>
  <c r="BB70" i="23"/>
  <c r="G137" i="3"/>
  <c r="AE96" i="3"/>
  <c r="AH54" i="23"/>
  <c r="X69" i="3"/>
  <c r="R10" i="54"/>
  <c r="BD104" i="3"/>
  <c r="R32" i="23"/>
  <c r="AD55" i="3"/>
  <c r="AC60" i="3"/>
  <c r="AT91" i="3"/>
  <c r="T86" i="3"/>
  <c r="AH33" i="23"/>
  <c r="L29" i="3"/>
  <c r="L77" i="3"/>
  <c r="AS57" i="3"/>
  <c r="BK74" i="23"/>
  <c r="AG67" i="23"/>
  <c r="L55" i="23"/>
  <c r="AU43" i="3"/>
  <c r="AF39" i="3"/>
  <c r="AQ138" i="3"/>
  <c r="AD118" i="3"/>
  <c r="Y99" i="3"/>
  <c r="AC50" i="23"/>
  <c r="AK91" i="3"/>
  <c r="BA10" i="23"/>
  <c r="AV114" i="3"/>
  <c r="K22" i="23"/>
  <c r="AX30" i="23"/>
  <c r="BG102" i="3"/>
  <c r="P9" i="3"/>
  <c r="AE70" i="23"/>
  <c r="P59" i="23"/>
  <c r="AW8" i="3"/>
  <c r="G28" i="3"/>
  <c r="AS86" i="23"/>
  <c r="AF12" i="23"/>
  <c r="AB13" i="3"/>
  <c r="BG100" i="3"/>
  <c r="AU42" i="23"/>
  <c r="AH41" i="23"/>
  <c r="K72" i="23"/>
  <c r="W78" i="23"/>
  <c r="AH127" i="3"/>
  <c r="AH24" i="23"/>
  <c r="BI132" i="3"/>
  <c r="N8" i="3"/>
  <c r="AS73" i="23"/>
  <c r="AS86" i="3"/>
  <c r="V40" i="23"/>
  <c r="R80" i="3"/>
  <c r="H24" i="3"/>
  <c r="BC68" i="23"/>
  <c r="AM35" i="3"/>
  <c r="AW154" i="3"/>
  <c r="K144" i="3"/>
  <c r="BJ36" i="3"/>
  <c r="BI81" i="3"/>
  <c r="AS71" i="23"/>
  <c r="BG32" i="23"/>
  <c r="J19" i="23"/>
  <c r="AA41" i="3"/>
  <c r="BJ29" i="23"/>
  <c r="I73" i="3"/>
  <c r="W20" i="23"/>
  <c r="P46" i="23"/>
  <c r="BG139" i="3"/>
  <c r="R79" i="3"/>
  <c r="R50" i="23"/>
  <c r="Y8" i="23"/>
  <c r="AE73" i="23"/>
  <c r="Z150" i="3"/>
  <c r="AV30" i="3"/>
  <c r="BA73" i="23"/>
  <c r="N31" i="3"/>
  <c r="Q86" i="23"/>
  <c r="BE49" i="23"/>
  <c r="H115" i="3"/>
  <c r="BF4" i="23"/>
  <c r="Y91" i="3"/>
  <c r="G70" i="23"/>
  <c r="O23" i="3"/>
  <c r="G73" i="23"/>
  <c r="P5" i="23"/>
  <c r="U19" i="23"/>
  <c r="K66" i="3"/>
  <c r="J126" i="3"/>
  <c r="Q19" i="3"/>
  <c r="O34" i="3"/>
  <c r="BI110" i="3"/>
  <c r="AP64" i="23"/>
  <c r="V9" i="23"/>
  <c r="BK157" i="3"/>
  <c r="BE155" i="3"/>
  <c r="AC144" i="3"/>
  <c r="O11" i="23"/>
  <c r="N86" i="23"/>
  <c r="BD115" i="3"/>
  <c r="R64" i="3"/>
  <c r="Q101" i="3"/>
  <c r="I78" i="3"/>
  <c r="AL25" i="3"/>
  <c r="AY48" i="23"/>
  <c r="AM23" i="23"/>
  <c r="BM22" i="3"/>
  <c r="AI7" i="3"/>
  <c r="L149" i="3"/>
  <c r="AY93" i="3"/>
  <c r="Q123" i="3"/>
  <c r="BG53" i="23"/>
  <c r="Q67" i="3"/>
  <c r="J36" i="3"/>
  <c r="Z152" i="3"/>
  <c r="J30" i="3"/>
  <c r="BH70" i="3"/>
  <c r="AT79" i="23"/>
  <c r="AJ10" i="23"/>
  <c r="L24" i="23"/>
  <c r="N62" i="3"/>
  <c r="AD18" i="23"/>
  <c r="BK136" i="3"/>
  <c r="BI111" i="3"/>
  <c r="AR100" i="3"/>
  <c r="P30" i="3"/>
  <c r="AW94" i="3"/>
  <c r="BM96" i="3"/>
  <c r="BB76" i="23"/>
  <c r="U117" i="3"/>
  <c r="AM47" i="3"/>
  <c r="Y36" i="3"/>
  <c r="BL123" i="3"/>
  <c r="AB120" i="3"/>
  <c r="AG37" i="3"/>
  <c r="K13" i="23"/>
  <c r="O147" i="3"/>
  <c r="AW15" i="23"/>
  <c r="AD54" i="23"/>
  <c r="BK20" i="23"/>
  <c r="AB123" i="3"/>
  <c r="BH74" i="3"/>
  <c r="AA46" i="23"/>
  <c r="J117" i="3"/>
  <c r="L105" i="3"/>
  <c r="BC43" i="23"/>
  <c r="T17" i="3"/>
  <c r="AD88" i="3"/>
  <c r="AV152" i="3"/>
  <c r="BI116" i="3"/>
  <c r="AL23" i="3"/>
  <c r="AD32" i="23"/>
  <c r="AQ67" i="3"/>
  <c r="AD149" i="3"/>
  <c r="AX39" i="23"/>
  <c r="M28" i="3"/>
  <c r="BE88" i="3"/>
  <c r="Q77" i="3"/>
  <c r="BB77" i="23"/>
  <c r="O20" i="3"/>
  <c r="BF35" i="23"/>
  <c r="Z61" i="23"/>
  <c r="BB99" i="3"/>
  <c r="AW120" i="3"/>
  <c r="L38" i="23"/>
  <c r="H40" i="23"/>
  <c r="O78" i="3"/>
  <c r="BE34" i="3"/>
  <c r="BI80" i="3"/>
  <c r="AK103" i="3"/>
  <c r="AX22" i="23"/>
  <c r="AE134" i="3"/>
  <c r="AS87" i="3"/>
  <c r="AM17" i="23"/>
  <c r="O32" i="3"/>
  <c r="BI143" i="3"/>
  <c r="G31" i="3"/>
  <c r="N43" i="23"/>
  <c r="W47" i="23"/>
  <c r="S64" i="3"/>
  <c r="AA102" i="3"/>
  <c r="BL5" i="23"/>
  <c r="BD49" i="23"/>
  <c r="BC48" i="23"/>
  <c r="AR31" i="3"/>
  <c r="U49" i="23"/>
  <c r="BI155" i="3"/>
  <c r="S25" i="3"/>
  <c r="T69" i="23"/>
  <c r="AB81" i="3"/>
  <c r="AX144" i="3"/>
  <c r="BE71" i="23"/>
  <c r="BB112" i="3"/>
  <c r="AO77" i="3"/>
  <c r="K73" i="3"/>
  <c r="M50" i="23"/>
  <c r="K119" i="3"/>
  <c r="AF30" i="3"/>
  <c r="I72" i="3"/>
  <c r="AV43" i="3"/>
  <c r="AD41" i="3"/>
  <c r="AH39" i="3"/>
  <c r="O6" i="3"/>
  <c r="BJ23" i="3"/>
  <c r="AE27" i="3"/>
  <c r="BL33" i="23"/>
  <c r="Z11" i="23"/>
  <c r="BE80" i="23"/>
  <c r="N103" i="3"/>
  <c r="Z96" i="3"/>
  <c r="AE31" i="23"/>
  <c r="BC87" i="3"/>
  <c r="I28" i="23"/>
  <c r="BF98" i="3"/>
  <c r="J153" i="3"/>
  <c r="AD132" i="3"/>
  <c r="BM45" i="3"/>
  <c r="W86" i="23"/>
  <c r="AS10" i="23"/>
  <c r="J68" i="3"/>
  <c r="AI70" i="3"/>
  <c r="AZ44" i="3"/>
  <c r="AZ49" i="3"/>
  <c r="AY84" i="3"/>
  <c r="AI14" i="23"/>
  <c r="AL155" i="3"/>
  <c r="AH50" i="23"/>
  <c r="K87" i="23"/>
  <c r="AR26" i="23"/>
  <c r="I41" i="23"/>
  <c r="AE46" i="3"/>
  <c r="AH48" i="23"/>
  <c r="BE4" i="23"/>
  <c r="H124" i="3"/>
  <c r="X146" i="3"/>
  <c r="S49" i="23"/>
  <c r="BD111" i="3"/>
  <c r="AO5" i="23"/>
  <c r="AN13" i="23"/>
  <c r="AE55" i="3"/>
  <c r="AV86" i="3"/>
  <c r="BE103" i="3"/>
  <c r="X96" i="3"/>
  <c r="BA54" i="23"/>
  <c r="BF34" i="3"/>
  <c r="AX66" i="3"/>
  <c r="Y75" i="23"/>
  <c r="I23" i="3"/>
  <c r="AF75" i="3"/>
  <c r="AA122" i="3"/>
  <c r="AP25" i="23"/>
  <c r="AT37" i="23"/>
  <c r="AG36" i="23"/>
  <c r="W158" i="3"/>
  <c r="AZ36" i="3"/>
  <c r="BM149" i="3"/>
  <c r="AQ66" i="23"/>
  <c r="L136" i="3"/>
  <c r="BD119" i="3"/>
  <c r="AJ99" i="3"/>
  <c r="J40" i="23"/>
  <c r="K74" i="3"/>
  <c r="BB8" i="23"/>
  <c r="AY43" i="3"/>
  <c r="AV89" i="3"/>
  <c r="AU31" i="3"/>
  <c r="L83" i="23"/>
  <c r="AL73" i="3"/>
  <c r="BJ152" i="3"/>
  <c r="AB41" i="3"/>
  <c r="X68" i="3"/>
  <c r="AP60" i="23"/>
  <c r="O40" i="3"/>
  <c r="P17" i="23"/>
  <c r="AK101" i="3"/>
  <c r="AB47" i="23"/>
  <c r="AB103" i="3"/>
  <c r="H76" i="3"/>
  <c r="BK97" i="3"/>
  <c r="AJ102" i="3"/>
  <c r="BG24" i="23"/>
  <c r="AH130" i="3"/>
  <c r="W25" i="3"/>
  <c r="AM88" i="23"/>
  <c r="AE89" i="3"/>
  <c r="W9" i="23"/>
  <c r="AR148" i="3"/>
  <c r="AH60" i="23"/>
  <c r="AY86" i="23"/>
  <c r="AV51" i="23"/>
  <c r="X97" i="3"/>
  <c r="AO135" i="3"/>
  <c r="AI36" i="23"/>
  <c r="AZ7" i="3"/>
  <c r="K130" i="3"/>
  <c r="X151" i="3"/>
  <c r="BI150" i="3"/>
  <c r="O133" i="3"/>
  <c r="BA87" i="3"/>
  <c r="AT41" i="23"/>
  <c r="AK22" i="23"/>
  <c r="BC152" i="3"/>
  <c r="K42" i="3"/>
  <c r="BL76" i="3"/>
  <c r="AG69" i="3"/>
  <c r="AI97" i="3"/>
  <c r="AM128" i="3"/>
  <c r="O139" i="3"/>
  <c r="BM55" i="3"/>
  <c r="BB132" i="3"/>
  <c r="AH95" i="3"/>
  <c r="H41" i="3"/>
  <c r="K38" i="3"/>
  <c r="AM66" i="3"/>
  <c r="Y33" i="3"/>
  <c r="BD155" i="3"/>
  <c r="BE53" i="23"/>
  <c r="AQ51" i="23"/>
  <c r="BC102" i="3"/>
  <c r="K101" i="3"/>
  <c r="BE65" i="23"/>
  <c r="AP66" i="3"/>
  <c r="P11" i="23"/>
  <c r="AA48" i="3"/>
  <c r="BJ91" i="3"/>
  <c r="AX88" i="3"/>
  <c r="AA30" i="3"/>
  <c r="AR53" i="3"/>
  <c r="BE115" i="3"/>
  <c r="BA75" i="3"/>
  <c r="P52" i="3"/>
  <c r="BJ75" i="3"/>
  <c r="BD8" i="3"/>
  <c r="W37" i="23"/>
  <c r="AK125" i="3"/>
  <c r="AK90" i="3"/>
  <c r="AH91" i="3"/>
  <c r="AS58" i="23"/>
  <c r="BC83" i="3"/>
  <c r="AX38" i="3"/>
  <c r="BK52" i="3"/>
  <c r="T98" i="3"/>
  <c r="BH57" i="23"/>
  <c r="AF153" i="3"/>
  <c r="AI51" i="23"/>
  <c r="Q47" i="23"/>
  <c r="BH102" i="3"/>
  <c r="AA19" i="3"/>
  <c r="AB157" i="3"/>
  <c r="N48" i="23"/>
  <c r="AP71" i="23"/>
  <c r="AR154" i="3"/>
  <c r="AV82" i="23"/>
  <c r="BB52" i="23"/>
  <c r="BA136" i="3"/>
  <c r="BB100" i="3"/>
  <c r="R30" i="3"/>
  <c r="K138" i="3"/>
  <c r="O24" i="3"/>
  <c r="AH147" i="3"/>
  <c r="J48" i="3"/>
  <c r="BB42" i="23"/>
  <c r="BC114" i="3"/>
  <c r="L5" i="23"/>
  <c r="BJ18" i="23"/>
  <c r="BK107" i="3"/>
  <c r="AN3" i="23"/>
  <c r="BH30" i="23"/>
  <c r="T74" i="3"/>
  <c r="AI71" i="23"/>
  <c r="AH94" i="3"/>
  <c r="BI18" i="3"/>
  <c r="AY142" i="3"/>
  <c r="BL72" i="23"/>
  <c r="AT130" i="3"/>
  <c r="AW7" i="23"/>
  <c r="H134" i="3"/>
  <c r="AL44" i="3"/>
  <c r="O87" i="23"/>
  <c r="AJ105" i="3"/>
  <c r="P46" i="3"/>
  <c r="O81" i="23"/>
  <c r="K52" i="23"/>
  <c r="AV66" i="3"/>
  <c r="BF51" i="23"/>
  <c r="AE37" i="23"/>
  <c r="T68" i="3"/>
  <c r="Y74" i="3"/>
  <c r="BF31" i="23"/>
  <c r="AN80" i="23"/>
  <c r="R57" i="23"/>
  <c r="AJ34" i="23"/>
  <c r="AT118" i="3"/>
  <c r="AH63" i="23"/>
  <c r="T119" i="3"/>
  <c r="S71" i="3"/>
  <c r="U109" i="3"/>
  <c r="V151" i="3"/>
  <c r="AD49" i="3"/>
  <c r="BE46" i="3"/>
  <c r="R16" i="3"/>
  <c r="AD85" i="3"/>
  <c r="BM132" i="3"/>
  <c r="S88" i="23"/>
  <c r="AQ44" i="23"/>
  <c r="AA109" i="3"/>
  <c r="I76" i="23"/>
  <c r="BM25" i="23"/>
  <c r="BF103" i="3"/>
  <c r="P111" i="3"/>
  <c r="AR14" i="23"/>
  <c r="BI63" i="3"/>
  <c r="AQ21" i="23"/>
  <c r="BA79" i="23"/>
  <c r="AV15" i="23"/>
  <c r="AV118" i="3"/>
  <c r="M19" i="3"/>
  <c r="AQ50" i="3"/>
  <c r="AL116" i="3"/>
  <c r="AA60" i="23"/>
  <c r="L33" i="23"/>
  <c r="G131" i="3"/>
  <c r="AF58" i="23"/>
  <c r="AE45" i="3"/>
  <c r="AR31" i="23"/>
  <c r="BD12" i="23"/>
  <c r="R17" i="23"/>
  <c r="AH116" i="3"/>
  <c r="AX13" i="23"/>
  <c r="T59" i="3"/>
  <c r="BH28" i="23"/>
  <c r="AO58" i="3"/>
  <c r="AG12" i="23"/>
  <c r="AB17" i="23"/>
  <c r="J43" i="3"/>
  <c r="AP11" i="23"/>
  <c r="X131" i="3"/>
  <c r="AB58" i="23"/>
  <c r="AD60" i="23"/>
  <c r="AH30" i="3"/>
  <c r="AA95" i="3"/>
  <c r="U27" i="3"/>
  <c r="AY64" i="23"/>
  <c r="K12" i="3"/>
  <c r="AZ91" i="3"/>
  <c r="H45" i="3"/>
  <c r="AL79" i="3"/>
  <c r="AB125" i="3"/>
  <c r="AJ122" i="3"/>
  <c r="BG12" i="3"/>
  <c r="AN66" i="23"/>
  <c r="AO48" i="3"/>
  <c r="AY21" i="23"/>
  <c r="BJ85" i="23"/>
  <c r="AN39" i="23"/>
  <c r="AA129" i="3"/>
  <c r="AU82" i="3"/>
  <c r="AZ60" i="23"/>
  <c r="BK99" i="3"/>
  <c r="AJ33" i="23"/>
  <c r="AY7" i="3"/>
  <c r="AD116" i="3"/>
  <c r="N27" i="23"/>
  <c r="BJ17" i="3"/>
  <c r="I3" i="23"/>
  <c r="BL19" i="23"/>
  <c r="AJ147" i="3"/>
  <c r="AU27" i="23"/>
  <c r="AP44" i="3"/>
  <c r="BF68" i="3"/>
  <c r="AZ98" i="3"/>
  <c r="N23" i="3"/>
  <c r="AK62" i="3"/>
  <c r="AP31" i="3"/>
  <c r="BC58" i="23"/>
  <c r="Y8" i="3"/>
  <c r="BF145" i="3"/>
  <c r="J61" i="23"/>
  <c r="U112" i="3"/>
  <c r="J110" i="3"/>
  <c r="AA69" i="3"/>
  <c r="G46" i="23"/>
  <c r="AV69" i="23"/>
  <c r="AT69" i="3"/>
  <c r="AM150" i="3"/>
  <c r="AN78" i="23"/>
  <c r="AN54" i="3"/>
  <c r="AH128" i="3"/>
  <c r="G82" i="3"/>
  <c r="G49" i="23"/>
  <c r="AB22" i="23"/>
  <c r="AE38" i="23"/>
  <c r="BH65" i="23"/>
  <c r="H88" i="23"/>
  <c r="AX156" i="3"/>
  <c r="BE25" i="3"/>
  <c r="G12" i="3"/>
  <c r="AW76" i="3"/>
  <c r="AO29" i="3"/>
  <c r="R130" i="3"/>
  <c r="H70" i="3"/>
  <c r="AX78" i="23"/>
  <c r="AH155" i="3"/>
  <c r="G104" i="3"/>
  <c r="AY133" i="3"/>
  <c r="AL96" i="3"/>
  <c r="AB43" i="3"/>
  <c r="BB7" i="23"/>
  <c r="V31" i="3"/>
  <c r="BB14" i="23"/>
  <c r="AY50" i="3"/>
  <c r="AC150" i="3"/>
  <c r="AE72" i="23"/>
  <c r="AS75" i="3"/>
  <c r="AY61" i="3"/>
  <c r="BI87" i="23"/>
  <c r="M99" i="3"/>
  <c r="N115" i="3"/>
  <c r="G144" i="3"/>
  <c r="AM23" i="3"/>
  <c r="J60" i="23"/>
  <c r="AP26" i="23"/>
  <c r="P3" i="23"/>
  <c r="AA80" i="3"/>
  <c r="N66" i="3"/>
  <c r="AL56" i="23"/>
  <c r="AU143" i="3"/>
  <c r="AC5" i="23"/>
  <c r="BG10" i="3"/>
  <c r="O33" i="3"/>
  <c r="I63" i="3"/>
  <c r="X119" i="3"/>
  <c r="AU86" i="23"/>
  <c r="J56" i="3"/>
  <c r="BB73" i="3"/>
  <c r="O68" i="3"/>
  <c r="BK29" i="23"/>
  <c r="BC36" i="3"/>
  <c r="V8" i="23"/>
  <c r="AQ7" i="3"/>
  <c r="BI27" i="23"/>
  <c r="H26" i="3"/>
  <c r="BM61" i="3"/>
  <c r="BK14" i="23"/>
  <c r="R56" i="23"/>
  <c r="BA49" i="3"/>
  <c r="AS45" i="23"/>
  <c r="L108" i="3"/>
  <c r="G52" i="3"/>
  <c r="W51" i="3"/>
  <c r="U118" i="3"/>
  <c r="AB97" i="3"/>
  <c r="BG15" i="3"/>
  <c r="AT33" i="3"/>
  <c r="AK143" i="3"/>
  <c r="AB9" i="3"/>
  <c r="BC150" i="3"/>
  <c r="AC86" i="3"/>
  <c r="BB20" i="23"/>
  <c r="AY43" i="23"/>
  <c r="AV79" i="23"/>
  <c r="BL11" i="23"/>
  <c r="AH69" i="3"/>
  <c r="T109" i="3"/>
  <c r="G127" i="3"/>
  <c r="AL37" i="23"/>
  <c r="X26" i="23"/>
  <c r="AL112" i="3"/>
  <c r="BG52" i="3"/>
  <c r="Z86" i="23"/>
  <c r="K86" i="3"/>
  <c r="AD63" i="23"/>
  <c r="AP6" i="3"/>
  <c r="AG63" i="23"/>
  <c r="AH31" i="23"/>
  <c r="AV92" i="3"/>
  <c r="AB48" i="23"/>
  <c r="AB14" i="23"/>
  <c r="AO74" i="23"/>
  <c r="BM57" i="23"/>
  <c r="BB84" i="3"/>
  <c r="BB119" i="3"/>
  <c r="BE35" i="23"/>
  <c r="BB24" i="23"/>
  <c r="O45" i="3"/>
  <c r="AN104" i="3"/>
  <c r="AY69" i="3"/>
  <c r="AV88" i="23"/>
  <c r="Y53" i="3"/>
  <c r="AQ16" i="23"/>
  <c r="Y108" i="3"/>
  <c r="AY109" i="3"/>
  <c r="AD150" i="3"/>
  <c r="AT36" i="23"/>
  <c r="AD71" i="23"/>
  <c r="AA124" i="3"/>
  <c r="AJ94" i="3"/>
  <c r="S157" i="3"/>
  <c r="R28" i="3"/>
  <c r="AK97" i="3"/>
  <c r="AD19" i="3"/>
  <c r="BA82" i="3"/>
  <c r="S80" i="3"/>
  <c r="S47" i="23"/>
  <c r="I80" i="23"/>
  <c r="BJ157" i="3"/>
  <c r="AV7" i="3"/>
  <c r="I43" i="23"/>
  <c r="Y106" i="3"/>
  <c r="J67" i="3"/>
  <c r="BA40" i="23"/>
  <c r="Q135" i="3"/>
  <c r="AU51" i="3"/>
  <c r="AQ88" i="23"/>
  <c r="AQ65" i="23"/>
  <c r="AP102" i="3"/>
  <c r="BF155" i="3"/>
  <c r="AP105" i="3"/>
  <c r="AC55" i="3"/>
  <c r="AC34" i="23"/>
  <c r="AQ31" i="23"/>
  <c r="X70" i="23"/>
  <c r="I56" i="3"/>
  <c r="G136" i="3"/>
  <c r="BA12" i="23"/>
  <c r="AH154" i="3"/>
  <c r="Q16" i="3"/>
  <c r="AZ132" i="3"/>
  <c r="O31" i="23"/>
  <c r="BA128" i="3"/>
  <c r="L154" i="3"/>
  <c r="AL57" i="23"/>
  <c r="AB156" i="3"/>
  <c r="BA16" i="23"/>
  <c r="BF83" i="3"/>
  <c r="AA135" i="3"/>
  <c r="M151" i="3"/>
  <c r="X111" i="3"/>
  <c r="AO142" i="3"/>
  <c r="AG42" i="3"/>
  <c r="AU96" i="3"/>
  <c r="AU101" i="3"/>
  <c r="BA59" i="23"/>
  <c r="BE67" i="23"/>
  <c r="BL71" i="3"/>
  <c r="BK19" i="3"/>
  <c r="AZ52" i="3"/>
  <c r="AD43" i="3"/>
  <c r="L81" i="23"/>
  <c r="AX132" i="3"/>
  <c r="AK16" i="3"/>
  <c r="AT140" i="3"/>
  <c r="BM74" i="3"/>
  <c r="U32" i="3"/>
  <c r="U127" i="3"/>
  <c r="I116" i="3"/>
  <c r="BM63" i="23"/>
  <c r="S18" i="3"/>
  <c r="BI67" i="3"/>
  <c r="AE65" i="3"/>
  <c r="AN67" i="3"/>
  <c r="AY103" i="3"/>
  <c r="BI23" i="23"/>
  <c r="AP135" i="3"/>
  <c r="AI98" i="3"/>
  <c r="N22" i="3"/>
  <c r="Q54" i="3"/>
  <c r="AW32" i="23"/>
  <c r="BJ63" i="23"/>
  <c r="V125" i="3"/>
  <c r="O33" i="23"/>
  <c r="AS23" i="23"/>
  <c r="U56" i="23"/>
  <c r="G42" i="3"/>
  <c r="S137" i="3"/>
  <c r="AB44" i="3"/>
  <c r="BH17" i="23"/>
  <c r="I71" i="3"/>
  <c r="AN48" i="3"/>
  <c r="AJ49" i="3"/>
  <c r="U138" i="3"/>
  <c r="BE95" i="3"/>
  <c r="BB28" i="3"/>
  <c r="AQ117" i="3"/>
  <c r="V23" i="3"/>
  <c r="W145" i="3"/>
  <c r="M83" i="3"/>
  <c r="BG87" i="3"/>
  <c r="T74" i="23"/>
  <c r="Y149" i="3"/>
  <c r="AH23" i="3"/>
  <c r="AW29" i="3"/>
  <c r="AZ4" i="23"/>
  <c r="AB31" i="23"/>
  <c r="W11" i="23"/>
  <c r="P102" i="3"/>
  <c r="W8" i="23"/>
  <c r="I80" i="3"/>
  <c r="K76" i="3"/>
  <c r="BF87" i="3"/>
  <c r="Y81" i="23"/>
  <c r="AB15" i="23"/>
  <c r="AK54" i="23"/>
  <c r="S72" i="23"/>
  <c r="Q13" i="3"/>
  <c r="AU38" i="23"/>
  <c r="I40" i="23"/>
  <c r="X51" i="23"/>
  <c r="BK72" i="23"/>
  <c r="M129" i="3"/>
  <c r="BG66" i="23"/>
  <c r="AE49" i="23"/>
  <c r="L109" i="3"/>
  <c r="BD128" i="3"/>
  <c r="S46" i="23"/>
  <c r="BD35" i="3"/>
  <c r="BD51" i="23"/>
  <c r="AG72" i="23"/>
  <c r="BH83" i="23"/>
  <c r="T40" i="23"/>
  <c r="J59" i="3"/>
  <c r="BG64" i="23"/>
  <c r="AB6" i="3"/>
  <c r="R157" i="3"/>
  <c r="BL4" i="23"/>
  <c r="AL10" i="23"/>
  <c r="P85" i="23"/>
  <c r="AT112" i="3"/>
  <c r="AG125" i="3"/>
  <c r="AB45" i="23"/>
  <c r="Y122" i="3"/>
  <c r="AO102" i="3"/>
  <c r="AL21" i="3"/>
  <c r="W85" i="3"/>
  <c r="BB145" i="3"/>
  <c r="T111" i="3"/>
  <c r="AO39" i="23"/>
  <c r="AF7" i="23"/>
  <c r="AB37" i="3"/>
  <c r="BI8" i="3"/>
  <c r="T44" i="23"/>
  <c r="Z62" i="23"/>
  <c r="AI24" i="23"/>
  <c r="AH158" i="3"/>
  <c r="AX55" i="23"/>
  <c r="BB44" i="23"/>
  <c r="AQ37" i="23"/>
  <c r="Y126" i="3"/>
  <c r="AB101" i="3"/>
  <c r="R149" i="3"/>
  <c r="BK134" i="3"/>
  <c r="BI20" i="23"/>
  <c r="R69" i="23"/>
  <c r="L18" i="3"/>
  <c r="AT68" i="3"/>
  <c r="AL66" i="23"/>
  <c r="N60" i="3"/>
  <c r="AS100" i="3"/>
  <c r="AM93" i="3"/>
  <c r="R87" i="3"/>
  <c r="J75" i="3"/>
  <c r="AY36" i="23"/>
  <c r="BB36" i="23"/>
  <c r="AH22" i="3"/>
  <c r="BK109" i="3"/>
  <c r="AN61" i="23"/>
  <c r="K17" i="23"/>
  <c r="BL30" i="3"/>
  <c r="BC72" i="23"/>
  <c r="AH105" i="3"/>
  <c r="AU127" i="3"/>
  <c r="AN132" i="3"/>
  <c r="AB153" i="3"/>
  <c r="BH13" i="23"/>
  <c r="BL6" i="3"/>
  <c r="AS106" i="3"/>
  <c r="AZ83" i="3"/>
  <c r="BH106" i="3"/>
  <c r="U48" i="23"/>
  <c r="AK52" i="3"/>
  <c r="BL43" i="3"/>
  <c r="AG26" i="3"/>
  <c r="G62" i="3"/>
  <c r="AJ155" i="3"/>
  <c r="V154" i="3"/>
  <c r="U34" i="23"/>
  <c r="BC109" i="3"/>
  <c r="O50" i="3"/>
  <c r="R86" i="3"/>
  <c r="BI16" i="3"/>
  <c r="AC67" i="3"/>
  <c r="H43" i="23"/>
  <c r="AY115" i="3"/>
  <c r="AC85" i="3"/>
  <c r="AX86" i="3"/>
  <c r="H27" i="23"/>
  <c r="U17" i="23"/>
  <c r="M8" i="23"/>
  <c r="AF67" i="23"/>
  <c r="AT147" i="3"/>
  <c r="I71" i="23"/>
  <c r="Y87" i="3"/>
  <c r="L74" i="3"/>
  <c r="P55" i="3"/>
  <c r="U65" i="3"/>
  <c r="AS128" i="3"/>
  <c r="Y127" i="3"/>
  <c r="BA43" i="23"/>
  <c r="BI154" i="3"/>
  <c r="AD109" i="3"/>
  <c r="AF113" i="3"/>
  <c r="Z78" i="23"/>
  <c r="W83" i="3"/>
  <c r="AD32" i="3"/>
  <c r="AF50" i="23"/>
  <c r="BJ100" i="3"/>
  <c r="AM139" i="3"/>
  <c r="M70" i="3"/>
  <c r="BK75" i="3"/>
  <c r="Z80" i="3"/>
  <c r="Y86" i="3"/>
  <c r="AY118" i="3"/>
  <c r="BI60" i="3"/>
  <c r="J83" i="23"/>
  <c r="AY87" i="3"/>
  <c r="L47" i="23"/>
  <c r="BB46" i="23"/>
  <c r="AH28" i="23"/>
  <c r="AR96" i="3"/>
  <c r="G75" i="23"/>
  <c r="AY49" i="23"/>
  <c r="BD4" i="23"/>
  <c r="BK17" i="23"/>
  <c r="Z47" i="3"/>
  <c r="AY26" i="3"/>
  <c r="AM6" i="3"/>
  <c r="G94" i="3"/>
  <c r="K115" i="3"/>
  <c r="W29" i="23"/>
  <c r="V62" i="3"/>
  <c r="BF59" i="23"/>
  <c r="BJ50" i="23"/>
  <c r="AS29" i="23"/>
  <c r="AB51" i="3"/>
  <c r="U21" i="23"/>
  <c r="Z54" i="23"/>
  <c r="AZ119" i="3"/>
  <c r="AX61" i="23"/>
  <c r="AC50" i="3"/>
  <c r="AV40" i="23"/>
  <c r="H39" i="23"/>
  <c r="P60" i="23"/>
  <c r="BK56" i="23"/>
  <c r="O39" i="3"/>
  <c r="AY83" i="23"/>
  <c r="AK102" i="3"/>
  <c r="BI73" i="23"/>
  <c r="U91" i="3"/>
  <c r="M78" i="3"/>
  <c r="Z69" i="23"/>
  <c r="AU141" i="3"/>
  <c r="AA155" i="3"/>
  <c r="BC7" i="23"/>
  <c r="U57" i="23"/>
  <c r="BF135" i="3"/>
  <c r="AD60" i="3"/>
  <c r="AR17" i="23"/>
  <c r="AY52" i="23"/>
  <c r="S134" i="3"/>
  <c r="BL21" i="3"/>
  <c r="AX66" i="23"/>
  <c r="P38" i="23"/>
  <c r="Q8" i="3"/>
  <c r="AU69" i="23"/>
  <c r="AB70" i="3"/>
  <c r="BB62" i="3"/>
  <c r="AJ6" i="3"/>
  <c r="AU54" i="23"/>
  <c r="AX44" i="3"/>
  <c r="AU45" i="23"/>
  <c r="I6" i="3"/>
  <c r="M91" i="3"/>
  <c r="AF71" i="3"/>
  <c r="X4" i="23"/>
  <c r="AO87" i="23"/>
  <c r="AI80" i="23"/>
  <c r="AN50" i="23"/>
  <c r="AM100" i="3"/>
  <c r="BC121" i="3"/>
  <c r="AH124" i="3"/>
  <c r="AY80" i="23"/>
  <c r="AO17" i="23"/>
  <c r="V23" i="23"/>
  <c r="AE38" i="3"/>
  <c r="AD100" i="3"/>
  <c r="N44" i="23"/>
  <c r="BJ4" i="23"/>
  <c r="AQ35" i="3"/>
  <c r="BM116" i="3"/>
  <c r="AV145" i="3"/>
  <c r="AF48" i="3"/>
  <c r="BJ134" i="3"/>
  <c r="AW53" i="3"/>
  <c r="AK128" i="3"/>
  <c r="BH23" i="3"/>
  <c r="BD77" i="23"/>
  <c r="BJ43" i="23"/>
  <c r="BJ139" i="3"/>
  <c r="T85" i="3"/>
  <c r="AE68" i="23"/>
  <c r="AU73" i="3"/>
  <c r="AL93" i="3"/>
  <c r="AG37" i="23"/>
  <c r="AP40" i="23"/>
  <c r="AZ51" i="23"/>
  <c r="S22" i="23"/>
  <c r="V137" i="3"/>
  <c r="M69" i="3"/>
  <c r="AZ156" i="3"/>
  <c r="BK54" i="23"/>
  <c r="H45" i="23"/>
  <c r="J147" i="3"/>
  <c r="V66" i="23"/>
  <c r="BK82" i="3"/>
  <c r="AM53" i="23"/>
  <c r="AB63" i="23"/>
  <c r="BG132" i="3"/>
  <c r="AF50" i="3"/>
  <c r="AP152" i="3"/>
  <c r="AZ157" i="3"/>
  <c r="AT20" i="3"/>
  <c r="AN14" i="3"/>
  <c r="AK70" i="23"/>
  <c r="N14" i="3"/>
  <c r="Q149" i="3"/>
  <c r="W78" i="3"/>
  <c r="S40" i="3"/>
  <c r="AK65" i="23"/>
  <c r="U26" i="3"/>
  <c r="BB11" i="3"/>
  <c r="AS48" i="3"/>
  <c r="BD108" i="3"/>
  <c r="P69" i="3"/>
  <c r="AU129" i="3"/>
  <c r="Q76" i="23"/>
  <c r="J44" i="3"/>
  <c r="H63" i="23"/>
  <c r="H59" i="23"/>
  <c r="AL72" i="3"/>
  <c r="T78" i="3"/>
  <c r="AU75" i="3"/>
  <c r="AE60" i="3"/>
  <c r="Q18" i="23"/>
  <c r="BB39" i="3"/>
  <c r="H17" i="3"/>
  <c r="AL59" i="3"/>
  <c r="N45" i="3"/>
  <c r="AV22" i="23"/>
  <c r="BB63" i="3"/>
  <c r="V86" i="3"/>
  <c r="AG127" i="3"/>
  <c r="W151" i="3"/>
  <c r="T53" i="23"/>
  <c r="AR11" i="3"/>
  <c r="Y31" i="23"/>
  <c r="M105" i="3"/>
  <c r="AZ125" i="3"/>
  <c r="BE17" i="23"/>
  <c r="K13" i="3"/>
  <c r="AT74" i="3"/>
  <c r="BL92" i="3"/>
  <c r="BI19" i="23"/>
  <c r="AV157" i="3"/>
  <c r="BK115" i="3"/>
  <c r="AW60" i="3"/>
  <c r="BK139" i="3"/>
  <c r="Z20" i="3"/>
  <c r="AD52" i="23"/>
  <c r="N11" i="23"/>
  <c r="AO53" i="23"/>
  <c r="AW86" i="3"/>
  <c r="BK126" i="3"/>
  <c r="L21" i="23"/>
  <c r="AI124" i="3"/>
  <c r="AK25" i="3"/>
  <c r="G87" i="23"/>
  <c r="M71" i="3"/>
  <c r="BF14" i="23"/>
  <c r="BK135" i="3"/>
  <c r="BA50" i="3"/>
  <c r="AQ18" i="3"/>
  <c r="BK3" i="23"/>
  <c r="AI38" i="23"/>
  <c r="AZ131" i="3"/>
  <c r="T59" i="23"/>
  <c r="AS31" i="23"/>
  <c r="G149" i="3"/>
  <c r="AL7" i="3"/>
  <c r="BG38" i="3"/>
  <c r="J4" i="23"/>
  <c r="AA57" i="23"/>
  <c r="AK38" i="3"/>
  <c r="BE91" i="3"/>
  <c r="H139" i="3"/>
  <c r="AF81" i="3"/>
  <c r="AV54" i="23"/>
  <c r="AP80" i="23"/>
  <c r="AO43" i="3"/>
  <c r="X30" i="3"/>
  <c r="AZ71" i="3"/>
  <c r="L64" i="3"/>
  <c r="AW7" i="3"/>
  <c r="Y67" i="23"/>
  <c r="Y10" i="23"/>
  <c r="Z105" i="3"/>
  <c r="T11" i="23"/>
  <c r="BK35" i="23"/>
  <c r="M36" i="3"/>
  <c r="AU67" i="3"/>
  <c r="AO33" i="23"/>
  <c r="BL116" i="3"/>
  <c r="AK69" i="3"/>
  <c r="Z75" i="23"/>
  <c r="G43" i="3"/>
  <c r="BM118" i="3"/>
  <c r="X14" i="23"/>
  <c r="AA33" i="3"/>
  <c r="AN157" i="3"/>
  <c r="AT57" i="23"/>
  <c r="AB60" i="3"/>
  <c r="Z53" i="3"/>
  <c r="O51" i="23"/>
  <c r="BM23" i="23"/>
  <c r="BK61" i="3"/>
  <c r="BF78" i="3"/>
  <c r="N18" i="3"/>
  <c r="AS25" i="23"/>
  <c r="V26" i="3"/>
  <c r="L19" i="3"/>
  <c r="J34" i="3"/>
  <c r="AK37" i="23"/>
  <c r="AP39" i="3"/>
  <c r="AW130" i="3"/>
  <c r="AW72" i="3"/>
  <c r="L55" i="3"/>
  <c r="AR27" i="23"/>
  <c r="X55" i="3"/>
  <c r="AI16" i="23"/>
  <c r="H135" i="3"/>
  <c r="AK83" i="3"/>
  <c r="BK129" i="3"/>
  <c r="X16" i="23"/>
  <c r="AG57" i="23"/>
  <c r="AK123" i="3"/>
  <c r="Y90" i="3"/>
  <c r="Q73" i="23"/>
  <c r="AJ86" i="23"/>
  <c r="AC126" i="3"/>
  <c r="AV5" i="23"/>
  <c r="P141" i="3"/>
  <c r="AC6" i="3"/>
  <c r="X74" i="3"/>
  <c r="AD75" i="23"/>
  <c r="H85" i="3"/>
  <c r="M29" i="23"/>
  <c r="BE31" i="23"/>
  <c r="L16" i="3"/>
  <c r="BK34" i="3"/>
  <c r="I9" i="23"/>
  <c r="T129" i="3"/>
  <c r="AQ85" i="3"/>
  <c r="AA78" i="23"/>
  <c r="AA64" i="23"/>
  <c r="AM82" i="23"/>
  <c r="BA28" i="3"/>
  <c r="I8" i="23"/>
  <c r="Z73" i="3"/>
  <c r="AD97" i="3"/>
  <c r="BJ38" i="3"/>
  <c r="BL98" i="3"/>
  <c r="AV49" i="3"/>
  <c r="AX45" i="3"/>
  <c r="O21" i="3"/>
  <c r="AP6" i="23"/>
  <c r="AW127" i="3"/>
  <c r="AR66" i="3"/>
  <c r="L116" i="3"/>
  <c r="AF14" i="3"/>
  <c r="P4" i="23"/>
  <c r="J85" i="3"/>
  <c r="AK24" i="23"/>
  <c r="V13" i="3"/>
  <c r="AQ45" i="3"/>
  <c r="V88" i="23"/>
  <c r="AQ115" i="3"/>
  <c r="X98" i="3"/>
  <c r="AR18" i="3"/>
  <c r="BI77" i="23"/>
  <c r="AT82" i="3"/>
  <c r="AC13" i="3"/>
  <c r="X40" i="23"/>
  <c r="U81" i="3"/>
  <c r="X103" i="3"/>
  <c r="J22" i="23"/>
  <c r="M29" i="3"/>
  <c r="Z16" i="23"/>
  <c r="AT7" i="23"/>
  <c r="J44" i="23"/>
  <c r="AL32" i="3"/>
  <c r="AT52" i="3"/>
  <c r="AI88" i="3"/>
  <c r="BC91" i="3"/>
  <c r="AD31" i="3"/>
  <c r="J29" i="3"/>
  <c r="AZ109" i="3"/>
  <c r="S81" i="23"/>
  <c r="Z49" i="3"/>
  <c r="U55" i="23"/>
  <c r="AB67" i="23"/>
  <c r="AW37" i="3"/>
  <c r="U152" i="3"/>
  <c r="AY36" i="3"/>
  <c r="AY102" i="3"/>
  <c r="O97" i="3"/>
  <c r="U35" i="3"/>
  <c r="V100" i="3"/>
  <c r="U15" i="23"/>
  <c r="O74" i="23"/>
  <c r="S15" i="3"/>
  <c r="AX147" i="3"/>
  <c r="S73" i="3"/>
  <c r="AG48" i="3"/>
  <c r="AF129" i="3"/>
  <c r="AA24" i="3"/>
  <c r="T69" i="3"/>
  <c r="BK148" i="3"/>
  <c r="BJ128" i="3"/>
  <c r="AD89" i="3"/>
  <c r="BK76" i="3"/>
  <c r="BJ54" i="3"/>
  <c r="I16" i="23"/>
  <c r="T143" i="3"/>
  <c r="BB95" i="3"/>
  <c r="Y79" i="3"/>
  <c r="AY110" i="3"/>
  <c r="S61" i="23"/>
  <c r="Q63" i="23"/>
  <c r="R100" i="3"/>
  <c r="H111" i="3"/>
  <c r="BH140" i="3"/>
  <c r="N54" i="23"/>
  <c r="AJ88" i="23"/>
  <c r="AV44" i="23"/>
  <c r="T35" i="23"/>
  <c r="AC65" i="23"/>
  <c r="AG51" i="23"/>
  <c r="AI65" i="23"/>
  <c r="AW43" i="23"/>
  <c r="AS118" i="3"/>
  <c r="Z140" i="3"/>
  <c r="L102" i="3"/>
  <c r="T137" i="3"/>
  <c r="AR157" i="3"/>
  <c r="P64" i="3"/>
  <c r="AQ84" i="23"/>
  <c r="L86" i="3"/>
  <c r="Y30" i="23"/>
  <c r="J143" i="3"/>
  <c r="AL152" i="3"/>
  <c r="BH42" i="3"/>
  <c r="W131" i="3"/>
  <c r="R39" i="3"/>
  <c r="BM88" i="23"/>
  <c r="R29" i="3"/>
  <c r="W71" i="3"/>
  <c r="L7" i="23"/>
  <c r="P37" i="23"/>
  <c r="BC112" i="3"/>
  <c r="X32" i="3"/>
  <c r="AQ76" i="3"/>
  <c r="AI96" i="3"/>
  <c r="Z51" i="23"/>
  <c r="AK108" i="3"/>
  <c r="BI130" i="3"/>
  <c r="BJ6" i="23"/>
  <c r="AE91" i="3"/>
  <c r="BG13" i="23"/>
  <c r="AJ48" i="3"/>
  <c r="J74" i="23"/>
  <c r="N7" i="3"/>
  <c r="AY15" i="3"/>
  <c r="S58" i="23"/>
  <c r="AL95" i="3"/>
  <c r="BI43" i="3"/>
  <c r="AK86" i="3"/>
  <c r="N42" i="3"/>
  <c r="AH103" i="3"/>
  <c r="BC10" i="3"/>
  <c r="J76" i="23"/>
  <c r="L44" i="3"/>
  <c r="BC146" i="3"/>
  <c r="BA18" i="3"/>
  <c r="BM127" i="3"/>
  <c r="Z52" i="23"/>
  <c r="AI32" i="23"/>
  <c r="AR37" i="23"/>
  <c r="G10" i="23"/>
  <c r="O46" i="23"/>
  <c r="S66" i="3"/>
  <c r="T17" i="23"/>
  <c r="BI123" i="3"/>
  <c r="BE70" i="23"/>
  <c r="BE22" i="23"/>
  <c r="I112" i="3"/>
  <c r="BH63" i="23"/>
  <c r="Z55" i="3"/>
  <c r="BE65" i="3"/>
  <c r="BE154" i="3"/>
  <c r="AK87" i="23"/>
  <c r="BG62" i="23"/>
  <c r="AB74" i="23"/>
  <c r="BI40" i="3"/>
  <c r="BJ25" i="23"/>
  <c r="Y72" i="23"/>
  <c r="BI12" i="3"/>
  <c r="AX76" i="3"/>
  <c r="AB5" i="23"/>
  <c r="R49" i="3"/>
  <c r="Y63" i="3"/>
  <c r="M6" i="3"/>
  <c r="BH50" i="23"/>
  <c r="BI18" i="23"/>
  <c r="BE120" i="3"/>
  <c r="Y110" i="3"/>
  <c r="AX105" i="3"/>
  <c r="O136" i="3"/>
  <c r="BJ35" i="3"/>
  <c r="U137" i="3"/>
  <c r="BK27" i="23"/>
  <c r="AM76" i="3"/>
  <c r="Z40" i="3"/>
  <c r="BJ33" i="23"/>
  <c r="T125" i="3"/>
  <c r="AX103" i="3"/>
  <c r="AP73" i="3"/>
  <c r="V47" i="3"/>
  <c r="K31" i="3"/>
  <c r="AS4" i="23"/>
  <c r="Y145" i="3"/>
  <c r="BG109" i="3"/>
  <c r="AF45" i="23"/>
  <c r="AO14" i="3"/>
  <c r="AW9" i="23"/>
  <c r="AM32" i="23"/>
  <c r="AK61" i="3"/>
  <c r="BA49" i="23"/>
  <c r="I101" i="3"/>
  <c r="I140" i="3"/>
  <c r="Q85" i="23"/>
  <c r="L97" i="3"/>
  <c r="AM106" i="3"/>
  <c r="BJ111" i="3"/>
  <c r="AB26" i="3"/>
  <c r="BF96" i="3"/>
  <c r="AY35" i="23"/>
  <c r="AD39" i="23"/>
  <c r="AV121" i="3"/>
  <c r="AA132" i="3"/>
  <c r="BF143" i="3"/>
  <c r="BC25" i="23"/>
  <c r="R51" i="3"/>
  <c r="BL74" i="23"/>
  <c r="BC130" i="3"/>
  <c r="AX19" i="3"/>
  <c r="Y51" i="23"/>
  <c r="BC68" i="3"/>
  <c r="BJ119" i="3"/>
  <c r="AD44" i="23"/>
  <c r="BD31" i="23"/>
  <c r="AD137" i="3"/>
  <c r="AI73" i="23"/>
  <c r="AC51" i="3"/>
  <c r="AM90" i="3"/>
  <c r="BF36" i="23"/>
  <c r="BI51" i="23"/>
  <c r="AK27" i="3"/>
  <c r="BJ90" i="3"/>
  <c r="BK63" i="23"/>
  <c r="BI4" i="23"/>
  <c r="L7" i="3"/>
  <c r="AU64" i="23"/>
  <c r="M116" i="3"/>
  <c r="W55" i="3"/>
  <c r="AW67" i="23"/>
  <c r="AQ38" i="23"/>
  <c r="BD110" i="3"/>
  <c r="AT22" i="3"/>
  <c r="BG61" i="23"/>
  <c r="AG16" i="23"/>
  <c r="BF74" i="3"/>
  <c r="AB27" i="3"/>
  <c r="W21" i="3"/>
  <c r="R84" i="23"/>
  <c r="BM15" i="3"/>
  <c r="AD158" i="3"/>
  <c r="BF55" i="3"/>
  <c r="AE36" i="3"/>
  <c r="AP40" i="3"/>
  <c r="J65" i="3"/>
  <c r="W89" i="3"/>
  <c r="L22" i="23"/>
  <c r="U28" i="3"/>
  <c r="BE27" i="23"/>
  <c r="AW153" i="3"/>
  <c r="BB13" i="23"/>
  <c r="AT148" i="3"/>
  <c r="L13" i="23"/>
  <c r="Y82" i="3"/>
  <c r="AQ80" i="3"/>
  <c r="AI136" i="3"/>
  <c r="BJ71" i="3"/>
  <c r="T145" i="3"/>
  <c r="AI143" i="3"/>
  <c r="BE72" i="23"/>
  <c r="T47" i="23"/>
  <c r="I46" i="3"/>
  <c r="Y6" i="23"/>
  <c r="W15" i="23"/>
  <c r="AZ59" i="3"/>
  <c r="AT64" i="23"/>
  <c r="AR63" i="23"/>
  <c r="AY88" i="23"/>
  <c r="Q33" i="3"/>
  <c r="AX24" i="3"/>
  <c r="V71" i="3"/>
  <c r="AF98" i="3"/>
  <c r="I52" i="23"/>
  <c r="AP49" i="23"/>
  <c r="AM157" i="3"/>
  <c r="BB72" i="3"/>
  <c r="BF52" i="3"/>
  <c r="R9" i="5"/>
  <c r="T82" i="23"/>
  <c r="BM124" i="3"/>
  <c r="AU25" i="23"/>
  <c r="AK23" i="3"/>
  <c r="H69" i="23"/>
  <c r="BJ30" i="3"/>
  <c r="BD88" i="3"/>
  <c r="O41" i="3"/>
  <c r="BL41" i="3"/>
  <c r="AD28" i="23"/>
  <c r="AO21" i="3"/>
  <c r="BE80" i="3"/>
  <c r="AK92" i="3"/>
  <c r="BE56" i="23"/>
  <c r="N144" i="3"/>
  <c r="AJ136" i="3"/>
  <c r="AF120" i="3"/>
  <c r="AQ93" i="3"/>
  <c r="AI63" i="23"/>
  <c r="AI128" i="3"/>
  <c r="K100" i="3"/>
  <c r="AR145" i="3"/>
  <c r="AR86" i="3"/>
  <c r="BI101" i="3"/>
  <c r="M81" i="23"/>
  <c r="W130" i="3"/>
  <c r="AL99" i="3"/>
  <c r="AH36" i="3"/>
  <c r="AN155" i="3"/>
  <c r="Q56" i="3"/>
  <c r="AU136" i="3"/>
  <c r="G67" i="23"/>
  <c r="T121" i="3"/>
  <c r="Y96" i="3"/>
  <c r="BK54" i="3"/>
  <c r="AE116" i="3"/>
  <c r="AM49" i="23"/>
  <c r="N130" i="3"/>
  <c r="AG31" i="3"/>
  <c r="BC31" i="3"/>
  <c r="BC40" i="3"/>
  <c r="K71" i="3"/>
  <c r="X80" i="23"/>
  <c r="AO66" i="3"/>
  <c r="AU78" i="3"/>
  <c r="BC73" i="3"/>
  <c r="AM27" i="23"/>
  <c r="BI133" i="3"/>
  <c r="V82" i="23"/>
  <c r="AR103" i="3"/>
  <c r="BE72" i="3"/>
  <c r="AY55" i="3"/>
  <c r="V123" i="3"/>
  <c r="BD48" i="23"/>
  <c r="M88" i="23"/>
  <c r="V16" i="23"/>
  <c r="AN8" i="23"/>
  <c r="V7" i="3"/>
  <c r="AO140" i="3"/>
  <c r="L19" i="23"/>
  <c r="AS26" i="23"/>
  <c r="AU133" i="3"/>
  <c r="BC63" i="3"/>
  <c r="BM99" i="3"/>
  <c r="AV134" i="3"/>
  <c r="J5" i="23"/>
  <c r="AP110" i="3"/>
  <c r="M126" i="3"/>
  <c r="BB48" i="3"/>
  <c r="S69" i="23"/>
  <c r="AW4" i="23"/>
  <c r="AU45" i="3"/>
  <c r="BF19" i="3"/>
  <c r="V74" i="23"/>
  <c r="M28" i="23"/>
  <c r="AE129" i="3"/>
  <c r="AM80" i="23"/>
  <c r="BK19" i="23"/>
  <c r="AQ135" i="3"/>
  <c r="BJ138" i="3"/>
  <c r="G40" i="3"/>
  <c r="AZ116" i="3"/>
  <c r="X95" i="3"/>
  <c r="AM69" i="23"/>
  <c r="W139" i="3"/>
  <c r="H44" i="3"/>
  <c r="O60" i="3"/>
  <c r="O7" i="23"/>
  <c r="AY57" i="3"/>
  <c r="AC100" i="3"/>
  <c r="AG3" i="23"/>
  <c r="Z35" i="23"/>
  <c r="T8" i="23"/>
  <c r="AA21" i="23"/>
  <c r="AB28" i="3"/>
  <c r="BK138" i="3"/>
  <c r="AW17" i="23"/>
  <c r="V10" i="23"/>
  <c r="AD113" i="3"/>
  <c r="BG74" i="3"/>
  <c r="N26" i="23"/>
  <c r="AD117" i="3"/>
  <c r="AW63" i="3"/>
  <c r="Q21" i="23"/>
  <c r="AC65" i="3"/>
  <c r="BK128" i="3"/>
  <c r="BF87" i="23"/>
  <c r="Q79" i="23"/>
  <c r="AG105" i="3"/>
  <c r="AO72" i="23"/>
  <c r="AN25" i="3"/>
  <c r="AV60" i="23"/>
  <c r="R10" i="51"/>
  <c r="AX74" i="3"/>
  <c r="G39" i="23"/>
  <c r="BA148" i="3"/>
  <c r="I98" i="3"/>
  <c r="J141" i="3"/>
  <c r="K50" i="23"/>
  <c r="AJ43" i="3"/>
  <c r="BF117" i="3"/>
  <c r="AC78" i="3"/>
  <c r="M103" i="3"/>
  <c r="AP139" i="3"/>
  <c r="S153" i="3"/>
  <c r="BF58" i="23"/>
  <c r="BJ76" i="23"/>
  <c r="AI39" i="3"/>
  <c r="AF77" i="3"/>
  <c r="BF73" i="23"/>
  <c r="BK125" i="3"/>
  <c r="AC31" i="3"/>
  <c r="AW62" i="3"/>
  <c r="Z67" i="23"/>
  <c r="K34" i="23"/>
  <c r="BG111" i="3"/>
  <c r="AH67" i="3"/>
  <c r="AQ60" i="3"/>
  <c r="I50" i="3"/>
  <c r="BE138" i="3"/>
  <c r="BL55" i="3"/>
  <c r="BH57" i="3"/>
  <c r="AD40" i="3"/>
  <c r="AG118" i="3"/>
  <c r="AY153" i="3"/>
  <c r="AR4" i="23"/>
  <c r="N75" i="3"/>
  <c r="AS16" i="23"/>
  <c r="AM84" i="23"/>
  <c r="AZ50" i="3"/>
  <c r="R62" i="23"/>
  <c r="L77" i="23"/>
  <c r="AI22" i="23"/>
  <c r="BL91" i="3"/>
  <c r="P19" i="3"/>
  <c r="AR46" i="23"/>
  <c r="AX129" i="3"/>
  <c r="AT101" i="3"/>
  <c r="BK13" i="23"/>
  <c r="O140" i="3"/>
  <c r="AR134" i="3"/>
  <c r="H72" i="3"/>
  <c r="Q17" i="3"/>
  <c r="K55" i="3"/>
  <c r="Z95" i="3"/>
  <c r="BF146" i="3"/>
  <c r="AW92" i="3"/>
  <c r="J78" i="23"/>
  <c r="J46" i="23"/>
  <c r="J89" i="3"/>
  <c r="BM24" i="23"/>
  <c r="AH14" i="23"/>
  <c r="BM72" i="3"/>
  <c r="U83" i="3"/>
  <c r="BH99" i="3"/>
  <c r="AI41" i="23"/>
  <c r="AI118" i="3"/>
  <c r="U10" i="23"/>
  <c r="M63" i="3"/>
  <c r="BA104" i="3"/>
  <c r="AF124" i="3"/>
  <c r="BK108" i="3"/>
  <c r="BA71" i="23"/>
  <c r="AO27" i="23"/>
  <c r="AQ101" i="3"/>
  <c r="J97" i="3"/>
  <c r="AP116" i="3"/>
  <c r="AJ142" i="3"/>
  <c r="AC80" i="3"/>
  <c r="AQ71" i="3"/>
  <c r="AV144" i="3"/>
  <c r="BD34" i="3"/>
  <c r="Q30" i="23"/>
  <c r="X120" i="3"/>
  <c r="L62" i="23"/>
  <c r="AK15" i="3"/>
  <c r="AH53" i="23"/>
  <c r="N62" i="23"/>
  <c r="AM65" i="23"/>
  <c r="G15" i="3"/>
  <c r="BJ101" i="3"/>
  <c r="AU32" i="3"/>
  <c r="BA7" i="3"/>
  <c r="AR68" i="23"/>
  <c r="T81" i="3"/>
  <c r="BG9" i="3"/>
  <c r="AV16" i="23"/>
  <c r="W84" i="3"/>
  <c r="BM154" i="3"/>
  <c r="T15" i="3"/>
  <c r="R12" i="48"/>
  <c r="Q134" i="3"/>
  <c r="AN21" i="3"/>
  <c r="BJ63" i="3"/>
  <c r="BH129" i="3"/>
  <c r="T34" i="3"/>
  <c r="X28" i="3"/>
  <c r="AN15" i="23"/>
  <c r="AM81" i="3"/>
  <c r="AM59" i="23"/>
  <c r="AV18" i="23"/>
  <c r="AQ134" i="3"/>
  <c r="AH31" i="3"/>
  <c r="Z20" i="23"/>
  <c r="L151" i="3"/>
  <c r="AL18" i="3"/>
  <c r="AX14" i="3"/>
  <c r="AV142" i="3"/>
  <c r="BL124" i="3"/>
  <c r="K12" i="23"/>
  <c r="BH136" i="3"/>
  <c r="AO32" i="3"/>
  <c r="AY60" i="3"/>
  <c r="AN99" i="3"/>
  <c r="AG61" i="3"/>
  <c r="BH48" i="3"/>
  <c r="P78" i="23"/>
  <c r="S120" i="3"/>
  <c r="J51" i="3"/>
  <c r="BI19" i="3"/>
  <c r="AB104" i="3"/>
  <c r="BJ150" i="3"/>
  <c r="AE61" i="3"/>
  <c r="AH46" i="3"/>
  <c r="AE158" i="3"/>
  <c r="AK12" i="23"/>
  <c r="S89" i="3"/>
  <c r="AB20" i="3"/>
  <c r="J52" i="3"/>
  <c r="X133" i="3"/>
  <c r="W107" i="3"/>
  <c r="AH85" i="3"/>
  <c r="M84" i="3"/>
  <c r="BD147" i="3"/>
  <c r="AK145" i="3"/>
  <c r="W57" i="23"/>
  <c r="BC33" i="23"/>
  <c r="P25" i="23"/>
  <c r="AE50" i="3"/>
  <c r="L123" i="3"/>
  <c r="AH153" i="3"/>
  <c r="AP15" i="3"/>
  <c r="BJ97" i="3"/>
  <c r="N22" i="23"/>
  <c r="AN89" i="3"/>
  <c r="N61" i="3"/>
  <c r="AC119" i="3"/>
  <c r="Q28" i="3"/>
  <c r="I79" i="23"/>
  <c r="X83" i="23"/>
  <c r="AS18" i="3"/>
  <c r="Q25" i="23"/>
  <c r="O112" i="3"/>
  <c r="G31" i="23"/>
  <c r="AW16" i="3"/>
  <c r="V133" i="3"/>
  <c r="AO23" i="23"/>
  <c r="R3" i="23"/>
  <c r="AT10" i="23"/>
  <c r="AR3" i="23"/>
  <c r="AN60" i="3"/>
  <c r="X156" i="3"/>
  <c r="Q22" i="3"/>
  <c r="BM83" i="23"/>
  <c r="AD20" i="23"/>
  <c r="Y65" i="3"/>
  <c r="AW10" i="23"/>
  <c r="BM61" i="23"/>
  <c r="AL4" i="23"/>
  <c r="W102" i="3"/>
  <c r="AS28" i="23"/>
  <c r="BL81" i="23"/>
  <c r="BF92" i="3"/>
  <c r="AL124" i="3"/>
  <c r="AS70" i="3"/>
  <c r="BM14" i="23"/>
  <c r="O45" i="23"/>
  <c r="AW146" i="3"/>
  <c r="BG27" i="23"/>
  <c r="BA42" i="3"/>
  <c r="Z26" i="3"/>
  <c r="AU26" i="23"/>
  <c r="BK14" i="3"/>
  <c r="I52" i="3"/>
  <c r="O48" i="3"/>
  <c r="BF90" i="3"/>
  <c r="AT45" i="23"/>
  <c r="AO30" i="23"/>
  <c r="P90" i="3"/>
  <c r="AG19" i="3"/>
  <c r="BH52" i="3"/>
  <c r="BH7" i="23"/>
  <c r="AR45" i="3"/>
  <c r="AM19" i="3"/>
  <c r="BL54" i="23"/>
  <c r="BM37" i="23"/>
  <c r="R77" i="3"/>
  <c r="N87" i="3"/>
  <c r="AF151" i="3"/>
  <c r="BC72" i="3"/>
  <c r="Q46" i="3"/>
  <c r="AC58" i="3"/>
  <c r="BK153" i="3"/>
  <c r="BA73" i="3"/>
  <c r="BG103" i="3"/>
  <c r="AN130" i="3"/>
  <c r="P21" i="3"/>
  <c r="P116" i="3"/>
  <c r="Q20" i="3"/>
  <c r="R131" i="3"/>
  <c r="AY150" i="3"/>
  <c r="BF53" i="23"/>
  <c r="BB66" i="3"/>
  <c r="AT33" i="23"/>
  <c r="P105" i="3"/>
  <c r="AG70" i="3"/>
  <c r="BB81" i="3"/>
  <c r="BE86" i="3"/>
  <c r="H19" i="23"/>
  <c r="Z66" i="3"/>
  <c r="BA113" i="3"/>
  <c r="AO115" i="3"/>
  <c r="AR29" i="3"/>
  <c r="AW101" i="3"/>
  <c r="BH16" i="23"/>
  <c r="AQ29" i="23"/>
  <c r="BB109" i="3"/>
  <c r="BD142" i="3"/>
  <c r="AS21" i="3"/>
  <c r="BI56" i="3"/>
  <c r="AA134" i="3"/>
  <c r="S14" i="23"/>
  <c r="AE10" i="23"/>
  <c r="AN53" i="23"/>
  <c r="AQ82" i="23"/>
  <c r="BJ153" i="3"/>
  <c r="AO45" i="3"/>
  <c r="R93" i="3"/>
  <c r="AW102" i="3"/>
  <c r="BF115" i="3"/>
  <c r="G56" i="23"/>
  <c r="AI144" i="3"/>
  <c r="W82" i="23"/>
  <c r="BL130" i="3"/>
  <c r="N55" i="23"/>
  <c r="BH83" i="3"/>
  <c r="T29" i="3"/>
  <c r="AN79" i="23"/>
  <c r="G62" i="23"/>
  <c r="AZ113" i="3"/>
  <c r="AC9" i="23"/>
  <c r="AB42" i="23"/>
  <c r="BE108" i="3"/>
  <c r="AH4" i="23"/>
  <c r="BL67" i="3"/>
  <c r="W69" i="3"/>
  <c r="AF32" i="3"/>
  <c r="AX106" i="3"/>
  <c r="BA11" i="3"/>
  <c r="S99" i="3"/>
  <c r="AC138" i="3"/>
  <c r="AA53" i="3"/>
  <c r="AD65" i="3"/>
  <c r="BG85" i="3"/>
  <c r="BG65" i="3"/>
  <c r="BA63" i="23"/>
  <c r="H48" i="23"/>
  <c r="AX23" i="23"/>
  <c r="BM117" i="3"/>
  <c r="AI30" i="23"/>
  <c r="BA53" i="23"/>
  <c r="V60" i="3"/>
  <c r="O84" i="23"/>
  <c r="BA50" i="23"/>
  <c r="AI37" i="3"/>
  <c r="AT84" i="3"/>
  <c r="I9" i="3"/>
  <c r="T73" i="23"/>
  <c r="W35" i="23"/>
  <c r="P54" i="23"/>
  <c r="AN120" i="3"/>
  <c r="AD21" i="3"/>
  <c r="BJ121" i="3"/>
  <c r="I88" i="23"/>
  <c r="AX39" i="3"/>
  <c r="AE84" i="3"/>
  <c r="AS87" i="23"/>
  <c r="BJ51" i="23"/>
  <c r="AM32" i="3"/>
  <c r="AC128" i="3"/>
  <c r="AO104" i="3"/>
  <c r="N52" i="23"/>
  <c r="X71" i="23"/>
  <c r="U42" i="23"/>
  <c r="AJ85" i="3"/>
  <c r="K33" i="23"/>
  <c r="H52" i="3"/>
  <c r="AC89" i="3"/>
  <c r="K141" i="3"/>
  <c r="Q12" i="3"/>
  <c r="AO113" i="3"/>
  <c r="AP61" i="23"/>
  <c r="BA105" i="3"/>
  <c r="AB81" i="23"/>
  <c r="O123" i="3"/>
  <c r="AA43" i="23"/>
  <c r="BH123" i="3"/>
  <c r="BG26" i="3"/>
  <c r="BE63" i="3"/>
  <c r="AG65" i="3"/>
  <c r="AV9" i="23"/>
  <c r="L11" i="23"/>
  <c r="G23" i="3"/>
  <c r="AS55" i="3"/>
  <c r="AR136" i="3"/>
  <c r="Y130" i="3"/>
  <c r="AM15" i="3"/>
  <c r="BF142" i="3"/>
  <c r="BA144" i="3"/>
  <c r="AQ106" i="3"/>
  <c r="BE73" i="3"/>
  <c r="AJ78" i="23"/>
  <c r="AU82" i="23"/>
  <c r="AE51" i="23"/>
  <c r="BA33" i="23"/>
  <c r="AA40" i="3"/>
  <c r="AQ78" i="3"/>
  <c r="P34" i="23"/>
  <c r="P23" i="3"/>
  <c r="AB47" i="3"/>
  <c r="BK36" i="23"/>
  <c r="BH120" i="3"/>
  <c r="J63" i="3"/>
  <c r="BH154" i="3"/>
  <c r="AE154" i="3"/>
  <c r="S54" i="23"/>
  <c r="AS70" i="23"/>
  <c r="AW77" i="23"/>
  <c r="AG52" i="23"/>
  <c r="BJ118" i="3"/>
  <c r="N52" i="3"/>
  <c r="BD85" i="3"/>
  <c r="BI40" i="23"/>
  <c r="BD28" i="3"/>
  <c r="BB28" i="23"/>
  <c r="AL105" i="3"/>
  <c r="BE151" i="3"/>
  <c r="AA62" i="3"/>
  <c r="AG149" i="3"/>
  <c r="H62" i="23"/>
  <c r="M18" i="3"/>
  <c r="AX69" i="23"/>
  <c r="BA51" i="3"/>
  <c r="AR89" i="3"/>
  <c r="Z102" i="3"/>
  <c r="BL83" i="3"/>
  <c r="AU83" i="3"/>
  <c r="O8" i="23"/>
  <c r="AG32" i="3"/>
  <c r="BF114" i="3"/>
  <c r="N125" i="3"/>
  <c r="AF102" i="3"/>
  <c r="H66" i="3"/>
  <c r="BG15" i="23"/>
  <c r="AR123" i="3"/>
  <c r="AJ52" i="23"/>
  <c r="AX73" i="3"/>
  <c r="BF84" i="23"/>
  <c r="AY11" i="23"/>
  <c r="AU7" i="23"/>
  <c r="W50" i="3"/>
  <c r="AT24" i="3"/>
  <c r="J31" i="23"/>
  <c r="AU67" i="23"/>
  <c r="AZ48" i="3"/>
  <c r="N110" i="3"/>
  <c r="V47" i="23"/>
  <c r="BG75" i="23"/>
  <c r="AC75" i="3"/>
  <c r="N79" i="23"/>
  <c r="K124" i="3"/>
  <c r="I8" i="3"/>
  <c r="AF6" i="3"/>
  <c r="N119" i="3"/>
  <c r="AN32" i="23"/>
  <c r="BC20" i="3"/>
  <c r="AH47" i="3"/>
  <c r="G129" i="3"/>
  <c r="AV48" i="23"/>
  <c r="P56" i="3"/>
  <c r="BE110" i="3"/>
  <c r="BL68" i="23"/>
  <c r="AS3" i="23"/>
  <c r="X101" i="3"/>
  <c r="V105" i="3"/>
  <c r="AA56" i="3"/>
  <c r="BM38" i="3"/>
  <c r="BL93" i="3"/>
  <c r="W15" i="3"/>
  <c r="BI7" i="23"/>
  <c r="AI13" i="3"/>
  <c r="BK27" i="3"/>
  <c r="BC29" i="3"/>
  <c r="AP39" i="23"/>
  <c r="I75" i="3"/>
  <c r="BM54" i="23"/>
  <c r="M150" i="3"/>
  <c r="N146" i="3"/>
  <c r="AZ35" i="23"/>
  <c r="X55" i="23"/>
  <c r="V8" i="3"/>
  <c r="BI56" i="23"/>
  <c r="AO88" i="3"/>
  <c r="K24" i="3"/>
  <c r="U79" i="23"/>
  <c r="AC73" i="3"/>
  <c r="R10" i="18"/>
  <c r="P72" i="3"/>
  <c r="AZ107" i="3"/>
  <c r="AF40" i="3"/>
  <c r="BD55" i="3"/>
  <c r="AA90" i="3"/>
  <c r="BB154" i="3"/>
  <c r="AV7" i="23"/>
  <c r="I72" i="23"/>
  <c r="R5" i="23"/>
  <c r="BJ88" i="23"/>
  <c r="BD24" i="3"/>
  <c r="BA135" i="3"/>
  <c r="AF89" i="3"/>
  <c r="H110" i="3"/>
  <c r="BF107" i="3"/>
  <c r="Z87" i="3"/>
  <c r="AS15" i="3"/>
  <c r="AI78" i="3"/>
  <c r="AZ58" i="23"/>
  <c r="AM154" i="3"/>
  <c r="BG101" i="3"/>
  <c r="BM73" i="23"/>
  <c r="AN136" i="3"/>
  <c r="AJ156" i="3"/>
  <c r="BF144" i="3"/>
  <c r="AV156" i="3"/>
  <c r="T87" i="3"/>
  <c r="Q47" i="3"/>
  <c r="AL83" i="23"/>
  <c r="AV19" i="23"/>
  <c r="AO75" i="3"/>
  <c r="BB157" i="3"/>
  <c r="AV39" i="23"/>
  <c r="AJ95" i="3"/>
  <c r="X79" i="3"/>
  <c r="AM53" i="3"/>
  <c r="T19" i="23"/>
  <c r="AX128" i="3"/>
  <c r="Z109" i="3"/>
  <c r="AH76" i="3"/>
  <c r="BH67" i="3"/>
  <c r="AX12" i="23"/>
  <c r="R54" i="3"/>
  <c r="M134" i="3"/>
  <c r="AC23" i="23"/>
  <c r="AH61" i="3"/>
  <c r="BF60" i="23"/>
  <c r="BC128" i="3"/>
  <c r="Y29" i="3"/>
  <c r="BA140" i="3"/>
  <c r="AW31" i="23"/>
  <c r="AM74" i="23"/>
  <c r="AM26" i="3"/>
  <c r="W36" i="23"/>
  <c r="AF130" i="3"/>
  <c r="AJ25" i="3"/>
  <c r="BI140" i="3"/>
  <c r="AG55" i="23"/>
  <c r="AT116" i="3"/>
  <c r="BG45" i="3"/>
  <c r="G114" i="3"/>
  <c r="BL42" i="3"/>
  <c r="N82" i="23"/>
  <c r="AW99" i="3"/>
  <c r="W59" i="3"/>
  <c r="BD75" i="23"/>
  <c r="BM151" i="3"/>
  <c r="M43" i="3"/>
  <c r="AE68" i="3"/>
  <c r="U12" i="23"/>
  <c r="AK69" i="23"/>
  <c r="BB149" i="3"/>
  <c r="S79" i="23"/>
  <c r="AY75" i="23"/>
  <c r="AG28" i="3"/>
  <c r="AB155" i="3"/>
  <c r="AQ80" i="23"/>
  <c r="BK117" i="3"/>
  <c r="BK68" i="23"/>
  <c r="L25" i="3"/>
  <c r="Q131" i="3"/>
  <c r="G25" i="23"/>
  <c r="Z72" i="23"/>
  <c r="BL75" i="23"/>
  <c r="BG146" i="3"/>
  <c r="AM55" i="23"/>
  <c r="AK112" i="3"/>
  <c r="N84" i="23"/>
  <c r="H82" i="23"/>
  <c r="X139" i="3"/>
  <c r="V30" i="23"/>
  <c r="AO87" i="3"/>
  <c r="BB38" i="23"/>
  <c r="AF12" i="3"/>
  <c r="AY13" i="3"/>
  <c r="BE54" i="23"/>
  <c r="BE140" i="3"/>
  <c r="U29" i="3"/>
  <c r="Q82" i="3"/>
  <c r="BM50" i="23"/>
  <c r="J93" i="3"/>
  <c r="V15" i="23"/>
  <c r="AY45" i="3"/>
  <c r="T131" i="3"/>
  <c r="Y60" i="23"/>
  <c r="BK90" i="3"/>
  <c r="BM87" i="23"/>
  <c r="BM156" i="3"/>
  <c r="AR150" i="3"/>
  <c r="H54" i="3"/>
  <c r="G30" i="3"/>
  <c r="I12" i="23"/>
  <c r="P67" i="23"/>
  <c r="BA21" i="23"/>
  <c r="W100" i="3"/>
  <c r="AE149" i="3"/>
  <c r="BH43" i="23"/>
  <c r="BJ39" i="3"/>
  <c r="AN27" i="3"/>
  <c r="BL28" i="3"/>
  <c r="AM67" i="23"/>
  <c r="AD26" i="3"/>
  <c r="AQ87" i="3"/>
  <c r="O91" i="3"/>
  <c r="T42" i="3"/>
  <c r="Y15" i="3"/>
  <c r="AZ11" i="23"/>
  <c r="BD11" i="23"/>
  <c r="P18" i="23"/>
  <c r="AR130" i="3"/>
  <c r="T75" i="3"/>
  <c r="AL8" i="3"/>
  <c r="AD55" i="23"/>
  <c r="W156" i="3"/>
  <c r="AH51" i="3"/>
  <c r="AZ82" i="23"/>
  <c r="N111" i="3"/>
  <c r="AX93" i="3"/>
  <c r="M10" i="23"/>
  <c r="K142" i="3"/>
  <c r="J34" i="23"/>
  <c r="AH12" i="23"/>
  <c r="J33" i="23"/>
  <c r="H8" i="3"/>
  <c r="BD86" i="23"/>
  <c r="H90" i="3"/>
  <c r="Q132" i="3"/>
  <c r="AN111" i="3"/>
  <c r="AT117" i="3"/>
  <c r="AO84" i="23"/>
  <c r="R78" i="23"/>
  <c r="AJ125" i="3"/>
  <c r="L115" i="3"/>
  <c r="BJ53" i="23"/>
  <c r="BE132" i="3"/>
  <c r="AD42" i="23"/>
  <c r="BK25" i="3"/>
  <c r="U116" i="3"/>
  <c r="BA85" i="23"/>
  <c r="S143" i="3"/>
  <c r="AL63" i="3"/>
  <c r="O80" i="23"/>
  <c r="AW86" i="23"/>
  <c r="Z139" i="3"/>
  <c r="AC20" i="23"/>
  <c r="AO57" i="23"/>
  <c r="AX36" i="3"/>
  <c r="BI47" i="3"/>
  <c r="J120" i="3"/>
  <c r="AW23" i="23"/>
  <c r="X150" i="3"/>
  <c r="J51" i="23"/>
  <c r="AJ124" i="3"/>
  <c r="AW88" i="23"/>
  <c r="P25" i="3"/>
  <c r="AB13" i="23"/>
  <c r="O64" i="23"/>
  <c r="AN139" i="3"/>
  <c r="AN12" i="3"/>
  <c r="AP114" i="3"/>
  <c r="AL122" i="3"/>
  <c r="J27" i="3"/>
  <c r="AR79" i="3"/>
  <c r="AA80" i="23"/>
  <c r="AO65" i="3"/>
  <c r="AL40" i="23"/>
  <c r="R75" i="3"/>
  <c r="BB153" i="3"/>
  <c r="BF149" i="3"/>
  <c r="AH83" i="23"/>
  <c r="O135" i="3"/>
  <c r="V112" i="3"/>
  <c r="O27" i="23"/>
  <c r="AK49" i="3"/>
  <c r="N93" i="3"/>
  <c r="I66" i="3"/>
  <c r="AK19" i="3"/>
  <c r="H105" i="3"/>
  <c r="M62" i="23"/>
  <c r="AX47" i="23"/>
  <c r="J82" i="3"/>
  <c r="V58" i="23"/>
  <c r="BA115" i="3"/>
  <c r="AV32" i="23"/>
  <c r="S102" i="3"/>
  <c r="AO41" i="23"/>
  <c r="AD54" i="3"/>
  <c r="AX155" i="3"/>
  <c r="AL60" i="3"/>
  <c r="AL71" i="3"/>
  <c r="AU10" i="3"/>
  <c r="AP158" i="3"/>
  <c r="BF40" i="3"/>
  <c r="AQ122" i="3"/>
  <c r="T9" i="23"/>
  <c r="BD27" i="23"/>
  <c r="R67" i="23"/>
  <c r="AM62" i="3"/>
  <c r="BI64" i="23"/>
  <c r="AZ48" i="23"/>
  <c r="K126" i="3"/>
  <c r="AO130" i="3"/>
  <c r="AL87" i="3"/>
  <c r="AL139" i="3"/>
  <c r="AO23" i="3"/>
  <c r="R88" i="3"/>
  <c r="BA31" i="3"/>
  <c r="Q98" i="3"/>
  <c r="AX41" i="23"/>
  <c r="AP14" i="3"/>
  <c r="BF62" i="23"/>
  <c r="BJ131" i="3"/>
  <c r="AO11" i="3"/>
  <c r="AL68" i="3"/>
  <c r="BK38" i="3"/>
  <c r="AR59" i="23"/>
  <c r="AF154" i="3"/>
  <c r="Y39" i="23"/>
  <c r="AI63" i="3"/>
  <c r="Q88" i="3"/>
  <c r="AK115" i="3"/>
  <c r="G116" i="3"/>
  <c r="AT100" i="3"/>
  <c r="AU81" i="23"/>
  <c r="AF155" i="3"/>
  <c r="BK80" i="23"/>
  <c r="J118" i="3"/>
  <c r="AJ129" i="3"/>
  <c r="AE97" i="3"/>
  <c r="AC73" i="23"/>
  <c r="AK106" i="3"/>
  <c r="O81" i="3"/>
  <c r="T52" i="23"/>
  <c r="X82" i="23"/>
  <c r="AD76" i="3"/>
  <c r="BI58" i="23"/>
  <c r="AL79" i="23"/>
  <c r="BB68" i="3"/>
  <c r="P50" i="23"/>
  <c r="AL45" i="3"/>
  <c r="AT10" i="3"/>
  <c r="AS109" i="3"/>
  <c r="T70" i="23"/>
  <c r="AP7" i="3"/>
  <c r="U4" i="23"/>
  <c r="AQ119" i="3"/>
  <c r="AP70" i="3"/>
  <c r="Y123" i="3"/>
  <c r="AK9" i="23"/>
  <c r="AQ44" i="3"/>
  <c r="AN52" i="23"/>
  <c r="AB58" i="3"/>
  <c r="AO106" i="3"/>
  <c r="I18" i="3"/>
  <c r="AB86" i="23"/>
  <c r="AY37" i="3"/>
  <c r="AU39" i="3"/>
  <c r="AR117" i="3"/>
  <c r="X6" i="3"/>
  <c r="BJ14" i="23"/>
  <c r="AB154" i="3"/>
  <c r="BC156" i="3"/>
  <c r="T47" i="3"/>
  <c r="R137" i="3"/>
  <c r="P60" i="3"/>
  <c r="AI89" i="3"/>
  <c r="AJ74" i="3"/>
  <c r="BK81" i="3"/>
  <c r="AD85" i="23"/>
  <c r="BE158" i="3"/>
  <c r="M43" i="23"/>
  <c r="L43" i="3"/>
  <c r="AY56" i="3"/>
  <c r="Z27" i="3"/>
  <c r="BF32" i="23"/>
  <c r="BL38" i="23"/>
  <c r="AU110" i="3"/>
  <c r="AN153" i="3"/>
  <c r="P104" i="3"/>
  <c r="BL144" i="3"/>
  <c r="AJ18" i="23"/>
  <c r="AY113" i="3"/>
  <c r="BB17" i="23"/>
  <c r="AG71" i="3"/>
  <c r="G112" i="3"/>
  <c r="Q26" i="23"/>
  <c r="AO24" i="3"/>
  <c r="BD59" i="3"/>
  <c r="H128" i="3"/>
  <c r="BK149" i="3"/>
  <c r="AS72" i="3"/>
  <c r="AO26" i="23"/>
  <c r="AF110" i="3"/>
  <c r="BL126" i="3"/>
  <c r="AM34" i="3"/>
  <c r="L74" i="23"/>
  <c r="V85" i="3"/>
  <c r="BM52" i="23"/>
  <c r="BL26" i="23"/>
  <c r="AA145" i="3"/>
  <c r="AC6" i="23"/>
  <c r="U41" i="3"/>
  <c r="AX143" i="3"/>
  <c r="BF37" i="3"/>
  <c r="V20" i="3"/>
  <c r="Y27" i="3"/>
  <c r="AP9" i="3"/>
  <c r="AZ43" i="23"/>
  <c r="J124" i="3"/>
  <c r="AA146" i="3"/>
  <c r="I125" i="3"/>
  <c r="BD124" i="3"/>
  <c r="BF112" i="3"/>
  <c r="BE125" i="3"/>
  <c r="G32" i="23"/>
  <c r="AZ42" i="3"/>
  <c r="T22" i="23"/>
  <c r="AA32" i="3"/>
  <c r="AJ21" i="3"/>
  <c r="AA11" i="23"/>
  <c r="AF7" i="3"/>
  <c r="S154" i="3"/>
  <c r="AY49" i="3"/>
  <c r="BA107" i="3"/>
  <c r="AB99" i="3"/>
  <c r="AB126" i="3"/>
  <c r="Z74" i="23"/>
  <c r="Y22" i="23"/>
  <c r="Y48" i="23"/>
  <c r="U121" i="3"/>
  <c r="U82" i="3"/>
  <c r="H84" i="3"/>
  <c r="BM41" i="23"/>
  <c r="AX18" i="3"/>
  <c r="BH88" i="23"/>
  <c r="S107" i="3"/>
  <c r="BC18" i="23"/>
  <c r="U78" i="23"/>
  <c r="AO47" i="23"/>
  <c r="J19" i="3"/>
  <c r="Q39" i="3"/>
  <c r="BH26" i="3"/>
  <c r="AQ76" i="23"/>
  <c r="AO13" i="23"/>
  <c r="BM97" i="3"/>
  <c r="AP75" i="23"/>
  <c r="T155" i="3"/>
  <c r="W97" i="3"/>
  <c r="Q13" i="23"/>
  <c r="AV94" i="3"/>
  <c r="T141" i="3"/>
  <c r="AX119" i="3"/>
  <c r="X21" i="23"/>
  <c r="AH71" i="23"/>
  <c r="AA67" i="23"/>
  <c r="AW61" i="23"/>
  <c r="N72" i="23"/>
  <c r="AL16" i="23"/>
  <c r="AB48" i="3"/>
  <c r="AY116" i="3"/>
  <c r="AB149" i="3"/>
  <c r="AF84" i="23"/>
  <c r="S56" i="3"/>
  <c r="O64" i="3"/>
  <c r="BF72" i="3"/>
  <c r="AP124" i="3"/>
  <c r="Q86" i="3"/>
  <c r="K32" i="23"/>
  <c r="BD17" i="3"/>
  <c r="AT45" i="3"/>
  <c r="W115" i="3"/>
  <c r="AR36" i="3"/>
  <c r="Y50" i="23"/>
  <c r="BI113" i="3"/>
  <c r="AH84" i="23"/>
  <c r="AI48" i="3"/>
  <c r="N128" i="3"/>
  <c r="BB84" i="23"/>
  <c r="AB82" i="23"/>
  <c r="BI127" i="3"/>
  <c r="L15" i="3"/>
  <c r="G49" i="3"/>
  <c r="BD88" i="23"/>
  <c r="AA27" i="23"/>
  <c r="AV67" i="3"/>
  <c r="AF56" i="23"/>
  <c r="L46" i="3"/>
  <c r="Z61" i="3"/>
  <c r="AS49" i="23"/>
  <c r="N24" i="23"/>
  <c r="BE81" i="23"/>
  <c r="AS14" i="3"/>
  <c r="BL85" i="23"/>
  <c r="X22" i="3"/>
  <c r="N67" i="23"/>
  <c r="AI158" i="3"/>
  <c r="K43" i="3"/>
  <c r="AS40" i="3"/>
  <c r="W31" i="3"/>
  <c r="J151" i="3"/>
  <c r="AD114" i="3"/>
  <c r="AV13" i="3"/>
  <c r="T82" i="3"/>
  <c r="BE40" i="3"/>
  <c r="AQ81" i="3"/>
  <c r="AM127" i="3"/>
  <c r="K38" i="23"/>
  <c r="BB104" i="3"/>
  <c r="AV50" i="3"/>
  <c r="G27" i="3"/>
  <c r="BL84" i="3"/>
  <c r="AK79" i="23"/>
  <c r="AX48" i="3"/>
  <c r="AQ17" i="23"/>
  <c r="G70" i="3"/>
  <c r="AQ33" i="23"/>
  <c r="BL143" i="3"/>
  <c r="AZ8" i="3"/>
  <c r="P143" i="3"/>
  <c r="AP132" i="3"/>
  <c r="AP27" i="3"/>
  <c r="BB56" i="3"/>
  <c r="AX10" i="3"/>
  <c r="V65" i="23"/>
  <c r="BA30" i="3"/>
  <c r="BA93" i="3"/>
  <c r="BG43" i="3"/>
  <c r="AY34" i="3"/>
  <c r="I109" i="3"/>
  <c r="AP95" i="3"/>
  <c r="O30" i="23"/>
  <c r="BJ86" i="3"/>
  <c r="BC30" i="23"/>
  <c r="AE25" i="23"/>
  <c r="U51" i="23"/>
  <c r="AZ64" i="23"/>
  <c r="BB60" i="3"/>
  <c r="BK124" i="3"/>
  <c r="P82" i="3"/>
  <c r="L27" i="3"/>
  <c r="BD62" i="3"/>
  <c r="N121" i="3"/>
  <c r="AL54" i="23"/>
  <c r="AY33" i="3"/>
  <c r="W18" i="23"/>
  <c r="AK68" i="23"/>
  <c r="H75" i="23"/>
  <c r="BM46" i="3"/>
  <c r="Z29" i="3"/>
  <c r="T21" i="23"/>
  <c r="AK140" i="3"/>
  <c r="M127" i="3"/>
  <c r="AA42" i="23"/>
  <c r="AI60" i="3"/>
  <c r="Y116" i="3"/>
  <c r="H100" i="3"/>
  <c r="AE63" i="23"/>
  <c r="AG100" i="3"/>
  <c r="AW3" i="23"/>
  <c r="AX36" i="23"/>
  <c r="AU112" i="3"/>
  <c r="U9" i="3"/>
  <c r="Z64" i="23"/>
  <c r="BM34" i="23"/>
  <c r="AY14" i="3"/>
  <c r="R45" i="3"/>
  <c r="BB12" i="23"/>
  <c r="U38" i="3"/>
  <c r="AF100" i="3"/>
  <c r="AF62" i="23"/>
  <c r="BF72" i="23"/>
  <c r="U98" i="3"/>
  <c r="S47" i="3"/>
  <c r="R9" i="52"/>
  <c r="AE74" i="3"/>
  <c r="BA112" i="3"/>
  <c r="AY30" i="3"/>
  <c r="Q116" i="3"/>
  <c r="AL37" i="3"/>
  <c r="AI135" i="3"/>
  <c r="AD84" i="3"/>
  <c r="BK145" i="3"/>
  <c r="BG6" i="3"/>
  <c r="BA130" i="3"/>
  <c r="K18" i="23"/>
  <c r="AP69" i="3"/>
  <c r="AA116" i="3"/>
  <c r="M30" i="23"/>
  <c r="BC65" i="23"/>
  <c r="AB85" i="23"/>
  <c r="BD32" i="23"/>
  <c r="AS79" i="23"/>
  <c r="BC135" i="3"/>
  <c r="AC96" i="3"/>
  <c r="V91" i="3"/>
  <c r="S17" i="23"/>
  <c r="AV39" i="3"/>
  <c r="BL12" i="23"/>
  <c r="Y35" i="3"/>
  <c r="U85" i="23"/>
  <c r="BL48" i="3"/>
  <c r="BC98" i="3"/>
  <c r="W17" i="23"/>
  <c r="O43" i="23"/>
  <c r="AO78" i="3"/>
  <c r="W28" i="23"/>
  <c r="AS138" i="3"/>
  <c r="BF47" i="3"/>
  <c r="Y125" i="3"/>
  <c r="H61" i="23"/>
  <c r="AU55" i="23"/>
  <c r="J88" i="3"/>
  <c r="BI10" i="23"/>
  <c r="S91" i="3"/>
  <c r="AV85" i="3"/>
  <c r="AB70" i="23"/>
  <c r="U13" i="23"/>
  <c r="BA48" i="3"/>
  <c r="AS85" i="23"/>
  <c r="AH28" i="3"/>
  <c r="AI88" i="23"/>
  <c r="AI79" i="3"/>
  <c r="J133" i="3"/>
  <c r="I82" i="3"/>
  <c r="AU80" i="23"/>
  <c r="AC95" i="3"/>
  <c r="O76" i="3"/>
  <c r="G30" i="23"/>
  <c r="G71" i="23"/>
  <c r="AZ52" i="23"/>
  <c r="R10" i="23"/>
  <c r="Q48" i="23"/>
  <c r="AH92" i="3"/>
  <c r="BL77" i="23"/>
  <c r="AC137" i="3"/>
  <c r="AA100" i="3"/>
  <c r="T45" i="23"/>
  <c r="S106" i="3"/>
  <c r="R31" i="3"/>
  <c r="H97" i="3"/>
  <c r="AA43" i="3"/>
  <c r="AQ144" i="3"/>
  <c r="AW70" i="3"/>
  <c r="R59" i="23"/>
  <c r="AE24" i="3"/>
  <c r="BJ77" i="23"/>
  <c r="N39" i="3"/>
  <c r="BB3" i="23"/>
  <c r="H49" i="3"/>
  <c r="J40" i="3"/>
  <c r="AQ14" i="23"/>
  <c r="AO66" i="23"/>
  <c r="BL62" i="3"/>
  <c r="BA27" i="3"/>
  <c r="AM117" i="3"/>
  <c r="M90" i="3"/>
  <c r="AZ145" i="3"/>
  <c r="AE4" i="23"/>
  <c r="BG37" i="3"/>
  <c r="AI21" i="23"/>
  <c r="AA45" i="3"/>
  <c r="BF81" i="23"/>
  <c r="AN59" i="3"/>
  <c r="AL19" i="3"/>
  <c r="R8" i="23"/>
  <c r="AN30" i="23"/>
  <c r="W43" i="23"/>
  <c r="AX126" i="3"/>
  <c r="AP47" i="3"/>
  <c r="AM112" i="3"/>
  <c r="AL25" i="23"/>
  <c r="BH65" i="3"/>
  <c r="AM38" i="3"/>
  <c r="AC147" i="3"/>
  <c r="R70" i="3"/>
  <c r="O104" i="3"/>
  <c r="AM11" i="3"/>
  <c r="AJ16" i="3"/>
  <c r="H121" i="3"/>
  <c r="Q69" i="23"/>
  <c r="AQ107" i="3"/>
  <c r="BF56" i="23"/>
  <c r="AM14" i="3"/>
  <c r="AX62" i="3"/>
  <c r="BA57" i="3"/>
  <c r="BE104" i="3"/>
  <c r="BC44" i="3"/>
  <c r="BJ15" i="3"/>
  <c r="BA63" i="3"/>
  <c r="L65" i="3"/>
  <c r="AW104" i="3"/>
  <c r="AJ77" i="23"/>
  <c r="AQ46" i="3"/>
  <c r="W77" i="3"/>
  <c r="T22" i="3"/>
  <c r="AT138" i="3"/>
  <c r="BK130" i="3"/>
  <c r="W134" i="3"/>
  <c r="BA146" i="3"/>
  <c r="BI38" i="23"/>
  <c r="O67" i="23"/>
  <c r="L14" i="3"/>
  <c r="Z157" i="3"/>
  <c r="AC38" i="3"/>
  <c r="BF95" i="3"/>
  <c r="BJ59" i="3"/>
  <c r="AJ79" i="3"/>
  <c r="AX33" i="23"/>
  <c r="BF49" i="23"/>
  <c r="BC53" i="3"/>
  <c r="S95" i="3"/>
  <c r="AW125" i="3"/>
  <c r="AS125" i="3"/>
  <c r="AD46" i="23"/>
  <c r="Y67" i="3"/>
  <c r="L20" i="3"/>
  <c r="AM29" i="3"/>
  <c r="AR52" i="3"/>
  <c r="AJ70" i="3"/>
  <c r="V49" i="3"/>
  <c r="AZ46" i="23"/>
  <c r="AJ9" i="3"/>
  <c r="K107" i="3"/>
  <c r="AM43" i="3"/>
  <c r="M14" i="3"/>
  <c r="BA125" i="3"/>
  <c r="BB9" i="23"/>
  <c r="AC48" i="3"/>
  <c r="M53" i="3"/>
  <c r="AY9" i="3"/>
  <c r="AU72" i="23"/>
  <c r="Y157" i="3"/>
  <c r="BM66" i="3"/>
  <c r="J23" i="3"/>
  <c r="AZ17" i="23"/>
  <c r="AV63" i="23"/>
  <c r="V130" i="3"/>
  <c r="BJ19" i="3"/>
  <c r="BK16" i="3"/>
  <c r="AX58" i="3"/>
  <c r="AE57" i="23"/>
  <c r="AA151" i="3"/>
  <c r="AW141" i="3"/>
  <c r="G72" i="23"/>
  <c r="O77" i="3"/>
  <c r="AS150" i="3"/>
  <c r="BH157" i="3"/>
  <c r="BL28" i="23"/>
  <c r="AU7" i="3"/>
  <c r="BB93" i="3"/>
  <c r="AF56" i="3"/>
  <c r="BA19" i="3"/>
  <c r="AC24" i="3"/>
  <c r="AW91" i="3"/>
  <c r="AO33" i="3"/>
  <c r="BI61" i="3"/>
  <c r="O154" i="3"/>
  <c r="AC35" i="3"/>
  <c r="AI51" i="3"/>
  <c r="AN147" i="3"/>
  <c r="AD71" i="3"/>
  <c r="AT13" i="23"/>
  <c r="AP137" i="3"/>
  <c r="I64" i="3"/>
  <c r="K80" i="3"/>
  <c r="AB20" i="23"/>
  <c r="I68" i="23"/>
  <c r="L86" i="23"/>
  <c r="BC62" i="23"/>
  <c r="BD54" i="23"/>
  <c r="AZ127" i="3"/>
  <c r="G47" i="23"/>
  <c r="H103" i="3"/>
  <c r="L3" i="23"/>
  <c r="T133" i="3"/>
  <c r="AE52" i="23"/>
  <c r="AR68" i="3"/>
  <c r="BA70" i="3"/>
  <c r="N140" i="3"/>
  <c r="L4" i="23"/>
  <c r="AJ76" i="3"/>
  <c r="AE117" i="3"/>
  <c r="AY54" i="3"/>
  <c r="BM72" i="23"/>
  <c r="BB83" i="3"/>
  <c r="G63" i="3"/>
  <c r="N6" i="3"/>
  <c r="M118" i="3"/>
  <c r="BF134" i="3"/>
  <c r="AD14" i="23"/>
  <c r="S68" i="23"/>
  <c r="AD83" i="23"/>
  <c r="AL49" i="3"/>
  <c r="AU87" i="3"/>
  <c r="O88" i="23"/>
  <c r="AY53" i="23"/>
  <c r="R41" i="23"/>
  <c r="T70" i="3"/>
  <c r="BK84" i="23"/>
  <c r="AU114" i="3"/>
  <c r="L47" i="3"/>
  <c r="AU142" i="3"/>
  <c r="AM152" i="3"/>
  <c r="AN57" i="3"/>
  <c r="R65" i="23"/>
  <c r="V49" i="23"/>
  <c r="AQ78" i="23"/>
  <c r="BH158" i="3"/>
  <c r="AB52" i="3"/>
  <c r="AE77" i="3"/>
  <c r="J129" i="3"/>
  <c r="AM144" i="3"/>
  <c r="BA116" i="3"/>
  <c r="AE15" i="23"/>
  <c r="S16" i="3"/>
  <c r="M120" i="3"/>
  <c r="AD131" i="3"/>
  <c r="X65" i="3"/>
  <c r="X73" i="23"/>
  <c r="G54" i="3"/>
  <c r="AA82" i="23"/>
  <c r="O37" i="3"/>
  <c r="BG24" i="3"/>
  <c r="I11" i="3"/>
  <c r="T25" i="3"/>
  <c r="I148" i="3"/>
  <c r="S37" i="3"/>
  <c r="AD15" i="23"/>
  <c r="BI9" i="3"/>
  <c r="AV19" i="3"/>
  <c r="AH48" i="3"/>
  <c r="BM11" i="23"/>
  <c r="AK94" i="3"/>
  <c r="R75" i="23"/>
  <c r="BG63" i="23"/>
  <c r="AX52" i="23"/>
  <c r="BC67" i="3"/>
  <c r="AG68" i="23"/>
  <c r="AD88" i="23"/>
  <c r="V46" i="3"/>
  <c r="AI59" i="23"/>
  <c r="S150" i="3"/>
  <c r="V52" i="23"/>
  <c r="BM130" i="3"/>
  <c r="BL27" i="3"/>
  <c r="BI39" i="3"/>
  <c r="Q81" i="3"/>
  <c r="AW133" i="3"/>
  <c r="BH68" i="23"/>
  <c r="Y45" i="23"/>
  <c r="AV85" i="23"/>
  <c r="AU83" i="23"/>
  <c r="AD65" i="23"/>
  <c r="O23" i="23"/>
  <c r="V75" i="23"/>
  <c r="BH88" i="3"/>
  <c r="AX124" i="3"/>
  <c r="AQ125" i="3"/>
  <c r="AM126" i="3"/>
  <c r="N150" i="3"/>
  <c r="BJ66" i="3"/>
  <c r="BC11" i="23"/>
  <c r="BD62" i="23"/>
  <c r="I144" i="3"/>
  <c r="V19" i="23"/>
  <c r="M121" i="3"/>
  <c r="BJ62" i="23"/>
  <c r="X27" i="3"/>
  <c r="AA130" i="3"/>
  <c r="AL77" i="3"/>
  <c r="Y98" i="3"/>
  <c r="AG45" i="23"/>
  <c r="N51" i="23"/>
  <c r="Q126" i="3"/>
  <c r="AZ115" i="3"/>
  <c r="AN29" i="3"/>
  <c r="O66" i="23"/>
  <c r="BD99" i="3"/>
  <c r="AA10" i="3"/>
  <c r="AR19" i="23"/>
  <c r="AC121" i="3"/>
  <c r="BE43" i="23"/>
  <c r="AE86" i="3"/>
  <c r="Y140" i="3"/>
  <c r="AG86" i="3"/>
  <c r="AF58" i="3"/>
  <c r="M136" i="3"/>
  <c r="AJ14" i="3"/>
  <c r="AD9" i="23"/>
  <c r="BL31" i="23"/>
  <c r="BH8" i="3"/>
  <c r="AO51" i="23"/>
  <c r="Y23" i="23"/>
  <c r="Q44" i="3"/>
  <c r="BE34" i="23"/>
  <c r="AM74" i="3"/>
  <c r="AP35" i="23"/>
  <c r="BC84" i="23"/>
  <c r="AI110" i="3"/>
  <c r="BG55" i="23"/>
  <c r="AS82" i="23"/>
  <c r="H17" i="23"/>
  <c r="P85" i="3"/>
  <c r="BL128" i="3"/>
  <c r="I117" i="3"/>
  <c r="AF42" i="23"/>
  <c r="AB79" i="3"/>
  <c r="BL95" i="3"/>
  <c r="AS20" i="23"/>
  <c r="AE56" i="3"/>
  <c r="AM42" i="3"/>
  <c r="BM39" i="3"/>
  <c r="BH126" i="3"/>
  <c r="M93" i="3"/>
  <c r="U40" i="3"/>
  <c r="V120" i="3"/>
  <c r="AH65" i="3"/>
  <c r="Q39" i="23"/>
  <c r="AU6" i="3"/>
  <c r="AI32" i="3"/>
  <c r="AB132" i="3"/>
  <c r="N149" i="3"/>
  <c r="I46" i="23"/>
  <c r="BG41" i="23"/>
  <c r="AJ44" i="23"/>
  <c r="AN119" i="3"/>
  <c r="AU90" i="3"/>
  <c r="AJ82" i="23"/>
  <c r="S118" i="3"/>
  <c r="Q76" i="3"/>
  <c r="AK139" i="3"/>
  <c r="H107" i="3"/>
  <c r="AN10" i="3"/>
  <c r="Q15" i="3"/>
  <c r="I96" i="3"/>
  <c r="AQ145" i="3"/>
  <c r="BF69" i="23"/>
  <c r="H109" i="3"/>
  <c r="AX104" i="3"/>
  <c r="Z148" i="3"/>
  <c r="L15" i="23"/>
  <c r="X54" i="23"/>
  <c r="AF118" i="3"/>
  <c r="X79" i="23"/>
  <c r="Q62" i="3"/>
  <c r="U105" i="3"/>
  <c r="X26" i="3"/>
  <c r="BM6" i="23"/>
  <c r="AJ115" i="3"/>
  <c r="AT127" i="3"/>
  <c r="BI139" i="3"/>
  <c r="BM84" i="23"/>
  <c r="AM21" i="23"/>
  <c r="X142" i="3"/>
  <c r="Z123" i="3"/>
  <c r="R33" i="23"/>
  <c r="BB25" i="23"/>
  <c r="AY123" i="3"/>
  <c r="Y59" i="23"/>
  <c r="BJ55" i="23"/>
  <c r="BB46" i="3"/>
  <c r="S85" i="23"/>
  <c r="I119" i="3"/>
  <c r="H35" i="23"/>
  <c r="AK133" i="3"/>
  <c r="AL42" i="3"/>
  <c r="AD34" i="23"/>
  <c r="X50" i="3"/>
  <c r="W24" i="3"/>
  <c r="Z91" i="3"/>
  <c r="K37" i="3"/>
  <c r="AN83" i="3"/>
  <c r="BK8" i="3"/>
  <c r="S98" i="3"/>
  <c r="AX60" i="23"/>
  <c r="AC58" i="23"/>
  <c r="AS7" i="23"/>
  <c r="AZ3" i="23"/>
  <c r="AM8" i="3"/>
  <c r="AQ129" i="3"/>
  <c r="AI134" i="3"/>
  <c r="S71" i="23"/>
  <c r="AH12" i="3"/>
  <c r="G79" i="23"/>
  <c r="AP34" i="23"/>
  <c r="V28" i="23"/>
  <c r="AV155" i="3"/>
  <c r="AD79" i="23"/>
  <c r="AF41" i="23"/>
  <c r="BD27" i="3"/>
  <c r="K129" i="3"/>
  <c r="AS155" i="3"/>
  <c r="Z46" i="3"/>
  <c r="W32" i="23"/>
  <c r="AU29" i="23"/>
  <c r="AY29" i="3"/>
  <c r="M128" i="3"/>
  <c r="BD75" i="3"/>
  <c r="BM20" i="3"/>
  <c r="BC141" i="3"/>
  <c r="S45" i="3"/>
  <c r="AL108" i="3"/>
  <c r="N53" i="3"/>
  <c r="H48" i="3"/>
  <c r="AL15" i="3"/>
  <c r="Y21" i="3"/>
  <c r="J136" i="3"/>
  <c r="AS98" i="3"/>
  <c r="BG50" i="3"/>
  <c r="G20" i="23"/>
  <c r="J11" i="23"/>
  <c r="AM115" i="3"/>
  <c r="BB42" i="3"/>
  <c r="BM120" i="3"/>
  <c r="AQ37" i="3"/>
  <c r="AK32" i="23"/>
  <c r="P109" i="3"/>
  <c r="BK120" i="3"/>
  <c r="AG128" i="3"/>
  <c r="AV63" i="3"/>
  <c r="AL14" i="23"/>
  <c r="BG48" i="23"/>
  <c r="S59" i="3"/>
  <c r="BF29" i="23"/>
  <c r="AP150" i="3"/>
  <c r="M17" i="23"/>
  <c r="U67" i="23"/>
  <c r="AV103" i="3"/>
  <c r="S136" i="3"/>
  <c r="AQ34" i="3"/>
  <c r="AR90" i="3"/>
  <c r="BE75" i="23"/>
  <c r="P45" i="3"/>
  <c r="BL52" i="23"/>
  <c r="AT3" i="23"/>
  <c r="AF157" i="3"/>
  <c r="W54" i="3"/>
  <c r="AD69" i="3"/>
  <c r="AF19" i="23"/>
  <c r="BI6" i="23"/>
  <c r="S33" i="23"/>
  <c r="BF113" i="3"/>
  <c r="L23" i="3"/>
  <c r="AE155" i="3"/>
  <c r="X144" i="3"/>
  <c r="AC10" i="23"/>
  <c r="BM76" i="3"/>
  <c r="S23" i="23"/>
  <c r="AL137" i="3"/>
  <c r="BD9" i="23"/>
  <c r="BF20" i="23"/>
  <c r="G20" i="3"/>
  <c r="O131" i="3"/>
  <c r="AZ81" i="3"/>
  <c r="AY8" i="3"/>
  <c r="Z39" i="23"/>
  <c r="AI77" i="23"/>
  <c r="AG4" i="23"/>
  <c r="S82" i="3"/>
  <c r="AD87" i="23"/>
  <c r="AN125" i="3"/>
  <c r="Q140" i="3"/>
  <c r="AF60" i="3"/>
  <c r="AX54" i="23"/>
  <c r="V9" i="3"/>
  <c r="AJ110" i="3"/>
  <c r="G34" i="23"/>
  <c r="BK28" i="3"/>
  <c r="J27" i="23"/>
  <c r="M113" i="3"/>
  <c r="AJ42" i="23"/>
  <c r="W7" i="3"/>
  <c r="AP115" i="3"/>
  <c r="AW33" i="3"/>
  <c r="AW47" i="3"/>
  <c r="L94" i="3"/>
  <c r="R11" i="23"/>
  <c r="T12" i="3"/>
  <c r="AG104" i="3"/>
  <c r="BH116" i="3"/>
  <c r="AQ82" i="3"/>
  <c r="AW100" i="3"/>
  <c r="V15" i="3"/>
  <c r="BF30" i="23"/>
  <c r="AP46" i="3"/>
  <c r="AJ68" i="23"/>
  <c r="BB35" i="23"/>
  <c r="AX59" i="3"/>
  <c r="O59" i="23"/>
  <c r="AU48" i="3"/>
  <c r="J53" i="3"/>
  <c r="AO125" i="3"/>
  <c r="AA81" i="23"/>
  <c r="AU39" i="23"/>
  <c r="AI45" i="23"/>
  <c r="Y133" i="3"/>
  <c r="J152" i="3"/>
  <c r="X57" i="23"/>
  <c r="AU66" i="3"/>
  <c r="AO59" i="23"/>
  <c r="Y61" i="23"/>
  <c r="AF128" i="3"/>
  <c r="AS144" i="3"/>
  <c r="BJ85" i="3"/>
  <c r="BM56" i="3"/>
  <c r="AX53" i="3"/>
  <c r="AJ101" i="3"/>
  <c r="G103" i="3"/>
  <c r="BD43" i="23"/>
  <c r="AR79" i="23"/>
  <c r="AX51" i="3"/>
  <c r="W79" i="23"/>
  <c r="U66" i="23"/>
  <c r="BG106" i="3"/>
  <c r="AR98" i="3"/>
  <c r="J81" i="3"/>
  <c r="G59" i="3"/>
  <c r="U74" i="23"/>
  <c r="AF18" i="23"/>
  <c r="I13" i="3"/>
  <c r="Q18" i="3"/>
  <c r="V152" i="3"/>
  <c r="L130" i="3"/>
  <c r="AG74" i="3"/>
  <c r="AM143" i="3"/>
  <c r="AI155" i="3"/>
  <c r="W79" i="3"/>
  <c r="P142" i="3"/>
  <c r="H122" i="3"/>
  <c r="BA36" i="3"/>
  <c r="T19" i="3"/>
  <c r="BB77" i="3"/>
  <c r="AA10" i="23"/>
  <c r="AI115" i="3"/>
  <c r="AU19" i="23"/>
  <c r="AT48" i="3"/>
  <c r="L56" i="3"/>
  <c r="AI35" i="23"/>
  <c r="AR46" i="3"/>
  <c r="P6" i="3"/>
  <c r="AH56" i="23"/>
  <c r="BH34" i="3"/>
  <c r="AF28" i="23"/>
  <c r="BH39" i="3"/>
  <c r="BG38" i="23"/>
  <c r="BC5" i="23"/>
  <c r="AV18" i="3"/>
  <c r="K49" i="23"/>
  <c r="BL14" i="23"/>
  <c r="AT9" i="3"/>
  <c r="Y155" i="3"/>
  <c r="AY29" i="23"/>
  <c r="BG18" i="23"/>
  <c r="BK47" i="23"/>
  <c r="BG47" i="23"/>
  <c r="X16" i="3"/>
  <c r="T84" i="23"/>
  <c r="AL33" i="3"/>
  <c r="AW34" i="3"/>
  <c r="AB110" i="3"/>
  <c r="Y34" i="3"/>
  <c r="BA78" i="3"/>
  <c r="O31" i="3"/>
  <c r="BA66" i="3"/>
  <c r="AL70" i="23"/>
  <c r="AR85" i="23"/>
  <c r="AK7" i="3"/>
  <c r="G108" i="3"/>
  <c r="AP24" i="3"/>
  <c r="BK61" i="23"/>
  <c r="AN88" i="23"/>
  <c r="BE48" i="3"/>
  <c r="BK45" i="3"/>
  <c r="K55" i="23"/>
  <c r="H102" i="3"/>
  <c r="M119" i="3"/>
  <c r="BK29" i="3"/>
  <c r="G81" i="3"/>
  <c r="AD68" i="3"/>
  <c r="Y113" i="3"/>
  <c r="W109" i="3"/>
  <c r="AN36" i="3"/>
  <c r="AB59" i="23"/>
  <c r="U32" i="23"/>
  <c r="AS34" i="23"/>
  <c r="BE68" i="23"/>
  <c r="BC35" i="3"/>
  <c r="O90" i="3"/>
  <c r="M143" i="3"/>
  <c r="BG36" i="3"/>
  <c r="BC59" i="3"/>
  <c r="BK78" i="3"/>
  <c r="AM19" i="23"/>
  <c r="T30" i="3"/>
  <c r="AU94" i="3"/>
  <c r="BG49" i="23"/>
  <c r="BI8" i="23"/>
  <c r="H155" i="3"/>
  <c r="P150" i="3"/>
  <c r="AH82" i="3"/>
  <c r="P55" i="23"/>
  <c r="AG23" i="3"/>
  <c r="BK23" i="3"/>
  <c r="V114" i="3"/>
  <c r="AW65" i="3"/>
  <c r="BG117" i="3"/>
  <c r="BL59" i="3"/>
  <c r="AH36" i="23"/>
  <c r="V101" i="3"/>
  <c r="BM31" i="3"/>
  <c r="AC130" i="3"/>
  <c r="BI89" i="3"/>
  <c r="Z28" i="23"/>
  <c r="AM83" i="23"/>
  <c r="P29" i="23"/>
  <c r="L10" i="3"/>
  <c r="Z70" i="3"/>
  <c r="BF97" i="3"/>
  <c r="AM72" i="3"/>
  <c r="AA65" i="3"/>
  <c r="I132" i="3"/>
  <c r="G106" i="3"/>
  <c r="AK82" i="3"/>
  <c r="P95" i="3"/>
  <c r="O72" i="23"/>
  <c r="BH122" i="3"/>
  <c r="J154" i="3"/>
  <c r="AB128" i="3"/>
  <c r="AC131" i="3"/>
  <c r="AS77" i="3"/>
  <c r="P33" i="23"/>
  <c r="BE42" i="23"/>
  <c r="AG147" i="3"/>
  <c r="V132" i="3"/>
  <c r="AJ17" i="3"/>
  <c r="I10" i="3"/>
  <c r="AY21" i="3"/>
  <c r="Y89" i="3"/>
  <c r="AA150" i="3"/>
  <c r="AR73" i="23"/>
  <c r="BD25" i="3"/>
  <c r="O57" i="23"/>
  <c r="Q45" i="23"/>
  <c r="AY40" i="23"/>
  <c r="BF86" i="23"/>
  <c r="S115" i="3"/>
  <c r="AA115" i="3"/>
  <c r="Y73" i="3"/>
  <c r="AP36" i="3"/>
  <c r="H31" i="23"/>
  <c r="AP22" i="23"/>
  <c r="AI52" i="23"/>
  <c r="O109" i="3"/>
  <c r="V34" i="3"/>
  <c r="AD123" i="3"/>
  <c r="AK147" i="3"/>
  <c r="AE29" i="23"/>
  <c r="S76" i="23"/>
  <c r="BI11" i="3"/>
  <c r="AP82" i="23"/>
  <c r="AU30" i="3"/>
  <c r="BI46" i="23"/>
  <c r="BA141" i="3"/>
  <c r="AC34" i="3"/>
  <c r="X33" i="23"/>
  <c r="K134" i="3"/>
  <c r="Z23" i="3"/>
  <c r="W136" i="3"/>
  <c r="Y87" i="23"/>
  <c r="BE20" i="3"/>
  <c r="L84" i="3"/>
  <c r="BH30" i="3"/>
  <c r="BM145" i="3"/>
  <c r="L57" i="3"/>
  <c r="AC17" i="23"/>
  <c r="AR91" i="3"/>
  <c r="R43" i="3"/>
  <c r="AB111" i="3"/>
  <c r="AK124" i="3"/>
  <c r="AR61" i="3"/>
  <c r="BH149" i="3"/>
  <c r="N109" i="3"/>
  <c r="BA8" i="23"/>
  <c r="M59" i="23"/>
  <c r="AF74" i="3"/>
  <c r="AB59" i="3"/>
  <c r="AD64" i="3"/>
  <c r="AP80" i="3"/>
  <c r="V53" i="3"/>
  <c r="AW25" i="23"/>
  <c r="AD128" i="3"/>
  <c r="G105" i="3"/>
  <c r="AP11" i="3"/>
  <c r="AX83" i="23"/>
  <c r="AE75" i="3"/>
  <c r="T8" i="3"/>
  <c r="S17" i="3"/>
  <c r="BB71" i="3"/>
  <c r="AZ43" i="3"/>
  <c r="R42" i="23"/>
  <c r="Q83" i="3"/>
  <c r="BC10" i="23"/>
  <c r="AJ76" i="23"/>
  <c r="L133" i="3"/>
  <c r="AK113" i="3"/>
  <c r="AE86" i="23"/>
  <c r="BH11" i="23"/>
  <c r="O12" i="3"/>
  <c r="V55" i="23"/>
  <c r="AC80" i="23"/>
  <c r="AZ147" i="3"/>
  <c r="J49" i="3"/>
  <c r="AL36" i="23"/>
  <c r="BM43" i="3"/>
  <c r="AE54" i="3"/>
  <c r="AW108" i="3"/>
  <c r="AV23" i="3"/>
  <c r="BG86" i="3"/>
  <c r="AH144" i="3"/>
  <c r="AE114" i="3"/>
  <c r="I79" i="3"/>
  <c r="Z9" i="23"/>
  <c r="AA14" i="23"/>
  <c r="AL73" i="23"/>
  <c r="BM25" i="3"/>
  <c r="BC74" i="3"/>
  <c r="AX100" i="3"/>
  <c r="R11" i="3"/>
  <c r="AF86" i="23"/>
  <c r="Q4" i="23"/>
  <c r="U133" i="3"/>
  <c r="AC33" i="3"/>
  <c r="Z52" i="3"/>
  <c r="AO67" i="23"/>
  <c r="K20" i="3"/>
  <c r="AX68" i="23"/>
  <c r="P110" i="3"/>
  <c r="L39" i="23"/>
  <c r="H88" i="3"/>
  <c r="Z129" i="3"/>
  <c r="BD19" i="23"/>
  <c r="L44" i="23"/>
  <c r="BG92" i="3"/>
  <c r="T27" i="23"/>
  <c r="Y38" i="3"/>
  <c r="AE76" i="23"/>
  <c r="BL125" i="3"/>
  <c r="K105" i="3"/>
  <c r="P140" i="3"/>
  <c r="AY130" i="3"/>
  <c r="BJ3" i="23"/>
  <c r="T36" i="3"/>
  <c r="AX50" i="3"/>
  <c r="BD76" i="3"/>
  <c r="H11" i="23"/>
  <c r="AM87" i="23"/>
  <c r="BM68" i="3"/>
  <c r="AR140" i="3"/>
  <c r="P42" i="3"/>
  <c r="AY145" i="3"/>
  <c r="N123" i="3"/>
  <c r="AC54" i="23"/>
  <c r="AK71" i="23"/>
  <c r="BM63" i="3"/>
  <c r="BM7" i="23"/>
  <c r="AK75" i="3"/>
  <c r="I48" i="23"/>
  <c r="AP21" i="23"/>
  <c r="R116" i="3"/>
  <c r="G74" i="3"/>
  <c r="BB88" i="3"/>
  <c r="N17" i="23"/>
  <c r="AA69" i="23"/>
  <c r="T57" i="3"/>
  <c r="AD44" i="3"/>
  <c r="BD84" i="3"/>
  <c r="AS32" i="23"/>
  <c r="BD72" i="3"/>
  <c r="BC4" i="23"/>
  <c r="BB5" i="23"/>
  <c r="H79" i="23"/>
  <c r="L16" i="23"/>
  <c r="AF73" i="3"/>
  <c r="AR21" i="23"/>
  <c r="AD105" i="3"/>
  <c r="S24" i="3"/>
  <c r="U78" i="3"/>
  <c r="AJ87" i="23"/>
  <c r="W87" i="23"/>
  <c r="AR76" i="23"/>
  <c r="X82" i="3"/>
  <c r="N55" i="3"/>
  <c r="AG66" i="3"/>
  <c r="AY144" i="3"/>
  <c r="AS35" i="23"/>
  <c r="G4" i="23"/>
  <c r="AA61" i="23"/>
  <c r="AB139" i="3"/>
  <c r="AK76" i="3"/>
  <c r="BH90" i="3"/>
  <c r="AW51" i="3"/>
  <c r="M73" i="3"/>
  <c r="AP72" i="23"/>
  <c r="M51" i="3"/>
  <c r="AO119" i="3"/>
  <c r="AR88" i="23"/>
  <c r="AH32" i="23"/>
  <c r="AS93" i="3"/>
  <c r="O100" i="3"/>
  <c r="AJ104" i="3"/>
  <c r="AA47" i="23"/>
  <c r="H81" i="3"/>
  <c r="O63" i="3"/>
  <c r="P76" i="3"/>
  <c r="BC57" i="23"/>
  <c r="AL61" i="23"/>
  <c r="J79" i="3"/>
  <c r="BC103" i="3"/>
  <c r="BK132" i="3"/>
  <c r="K128" i="3"/>
  <c r="AM46" i="3"/>
  <c r="AP140" i="3"/>
  <c r="BB140" i="3"/>
  <c r="AN33" i="23"/>
  <c r="V34" i="23"/>
  <c r="AZ120" i="3"/>
  <c r="AS14" i="23"/>
  <c r="AH62" i="23"/>
  <c r="AC42" i="23"/>
  <c r="AY157" i="3"/>
  <c r="BH91" i="3"/>
  <c r="AS90" i="3"/>
  <c r="R84" i="3"/>
  <c r="H157" i="3"/>
  <c r="AX92" i="3"/>
  <c r="J29" i="23"/>
  <c r="AN6" i="23"/>
  <c r="X83" i="3"/>
  <c r="AL85" i="23"/>
  <c r="BB79" i="23"/>
  <c r="AZ105" i="3"/>
  <c r="AN123" i="3"/>
  <c r="AJ63" i="3"/>
  <c r="BM84" i="3"/>
  <c r="AY74" i="3"/>
  <c r="BI119" i="3"/>
  <c r="AW116" i="3"/>
  <c r="AU79" i="23"/>
  <c r="BH49" i="23"/>
  <c r="BH61" i="3"/>
  <c r="K67" i="3"/>
  <c r="AW142" i="3"/>
  <c r="I24" i="23"/>
  <c r="T85" i="23"/>
  <c r="BF125" i="3"/>
  <c r="T55" i="3"/>
  <c r="AO76" i="3"/>
  <c r="J41" i="23"/>
  <c r="J130" i="3"/>
  <c r="AV33" i="23"/>
  <c r="BC30" i="3"/>
  <c r="AV40" i="3"/>
  <c r="U24" i="3"/>
  <c r="AK30" i="23"/>
  <c r="W44" i="23"/>
  <c r="BA32" i="3"/>
  <c r="AJ88" i="3"/>
  <c r="K136" i="3"/>
  <c r="AR38" i="23"/>
  <c r="BH64" i="23"/>
  <c r="AL118" i="3"/>
  <c r="H127" i="3"/>
  <c r="W88" i="23"/>
  <c r="W124" i="3"/>
  <c r="U35" i="23"/>
  <c r="AR55" i="3"/>
  <c r="BK66" i="3"/>
  <c r="AO112" i="3"/>
  <c r="BE64" i="3"/>
  <c r="AR93" i="3"/>
  <c r="U70" i="23"/>
  <c r="AI50" i="3"/>
  <c r="I50" i="23"/>
  <c r="AW139" i="3"/>
  <c r="AP83" i="3"/>
  <c r="V32" i="3"/>
  <c r="BE59" i="23"/>
  <c r="AA7" i="3"/>
  <c r="AC48" i="23"/>
  <c r="BE47" i="23"/>
  <c r="AA14" i="3"/>
  <c r="AQ32" i="23"/>
  <c r="BM88" i="3"/>
  <c r="BG125" i="3"/>
  <c r="Q142" i="3"/>
  <c r="AU98" i="3"/>
  <c r="BG39" i="23"/>
  <c r="O53" i="3"/>
  <c r="I54" i="23"/>
  <c r="Y42" i="3"/>
  <c r="AR109" i="3"/>
  <c r="AK73" i="23"/>
  <c r="L121" i="3"/>
  <c r="AH27" i="3"/>
  <c r="AS45" i="3"/>
  <c r="V56" i="23"/>
  <c r="Q52" i="3"/>
  <c r="AG82" i="23"/>
  <c r="AJ73" i="23"/>
  <c r="AO133" i="3"/>
  <c r="AJ47" i="3"/>
  <c r="AZ80" i="3"/>
  <c r="S27" i="3"/>
  <c r="AC88" i="3"/>
  <c r="I24" i="3"/>
  <c r="R123" i="3"/>
  <c r="Y70" i="23"/>
  <c r="AW119" i="3"/>
  <c r="Z144" i="3"/>
  <c r="AU11" i="23"/>
  <c r="AS29" i="3"/>
  <c r="Z83" i="3"/>
  <c r="AB17" i="3"/>
  <c r="G33" i="23"/>
  <c r="Q72" i="23"/>
  <c r="AP55" i="23"/>
  <c r="AV26" i="23"/>
  <c r="I103" i="3"/>
  <c r="AB7" i="23"/>
  <c r="AH148" i="3"/>
  <c r="BJ149" i="3"/>
  <c r="AP157" i="3"/>
  <c r="AZ74" i="3"/>
  <c r="AO18" i="23"/>
  <c r="AI106" i="3"/>
  <c r="S96" i="3"/>
  <c r="BB113" i="3"/>
  <c r="BA38" i="3"/>
  <c r="BG37" i="23"/>
  <c r="AC81" i="23"/>
  <c r="I86" i="3"/>
  <c r="BA102" i="3"/>
  <c r="Q79" i="3"/>
  <c r="AV45" i="3"/>
  <c r="BL74" i="3"/>
  <c r="I25" i="23"/>
  <c r="AW81" i="3"/>
  <c r="S52" i="3"/>
  <c r="BC9" i="3"/>
  <c r="AB150" i="3"/>
  <c r="AU103" i="3"/>
  <c r="Z84" i="3"/>
  <c r="AO22" i="3"/>
  <c r="AW20" i="23"/>
  <c r="K39" i="3"/>
  <c r="AL57" i="3"/>
  <c r="AV38" i="23"/>
  <c r="AK31" i="3"/>
  <c r="BG31" i="23"/>
  <c r="H46" i="23"/>
  <c r="K73" i="23"/>
  <c r="AA158" i="3"/>
  <c r="H18" i="3"/>
  <c r="AD37" i="3"/>
  <c r="BJ115" i="3"/>
  <c r="AN41" i="23"/>
  <c r="AT62" i="23"/>
  <c r="P125" i="3"/>
  <c r="AP12" i="3"/>
  <c r="BB40" i="23"/>
  <c r="AB80" i="23"/>
  <c r="BG19" i="3"/>
  <c r="AO15" i="3"/>
  <c r="X17" i="23"/>
  <c r="Y54" i="23"/>
  <c r="BB59" i="3"/>
  <c r="BL129" i="3"/>
  <c r="K75" i="3"/>
  <c r="AJ53" i="3"/>
  <c r="AZ88" i="23"/>
  <c r="X128" i="3"/>
  <c r="BG148" i="3"/>
  <c r="L32" i="23"/>
  <c r="Q60" i="3"/>
  <c r="I19" i="23"/>
  <c r="AV49" i="23"/>
  <c r="AU84" i="3"/>
  <c r="AH81" i="23"/>
  <c r="AE92" i="3"/>
  <c r="AR56" i="23"/>
  <c r="BG72" i="3"/>
  <c r="K132" i="3"/>
  <c r="AV101" i="3"/>
  <c r="AA58" i="3"/>
  <c r="V86" i="23"/>
  <c r="AD17" i="23"/>
  <c r="AN32" i="3"/>
  <c r="AK100" i="3"/>
  <c r="S94" i="3"/>
  <c r="X39" i="23"/>
  <c r="T14" i="23"/>
  <c r="Q5" i="23"/>
  <c r="AS12" i="3"/>
  <c r="BM157" i="3"/>
  <c r="O79" i="23"/>
  <c r="AF68" i="3"/>
  <c r="AV141" i="3"/>
  <c r="R99" i="3"/>
  <c r="AF99" i="3"/>
  <c r="AC105" i="3"/>
  <c r="AX27" i="3"/>
  <c r="M34" i="3"/>
  <c r="W70" i="23"/>
  <c r="BD14" i="23"/>
  <c r="AN6" i="3"/>
  <c r="BE114" i="3"/>
  <c r="BA98" i="3"/>
  <c r="BB39" i="23"/>
  <c r="BE64" i="23"/>
  <c r="AS105" i="3"/>
  <c r="AK25" i="23"/>
  <c r="BM57" i="3"/>
  <c r="H3" i="23"/>
  <c r="AT35" i="3"/>
  <c r="V109" i="3"/>
  <c r="AI40" i="3"/>
  <c r="BM59" i="3"/>
  <c r="AA123" i="3"/>
  <c r="BL55" i="23"/>
  <c r="BF45" i="23"/>
  <c r="AQ23" i="3"/>
  <c r="AC66" i="23"/>
  <c r="P14" i="23"/>
  <c r="BF106" i="3"/>
  <c r="AV102" i="3"/>
  <c r="BB115" i="3"/>
  <c r="AG6" i="3"/>
  <c r="AA4" i="23"/>
  <c r="AG19" i="23"/>
  <c r="W16" i="3"/>
  <c r="K99" i="3"/>
  <c r="AD30" i="23"/>
  <c r="BG127" i="3"/>
  <c r="AB131" i="3"/>
  <c r="AH59" i="3"/>
  <c r="BB21" i="23"/>
  <c r="AF49" i="3"/>
  <c r="W10" i="3"/>
  <c r="AQ154" i="3"/>
  <c r="H63" i="3"/>
  <c r="AL14" i="3"/>
  <c r="BD49" i="3"/>
  <c r="AM77" i="23"/>
  <c r="S87" i="23"/>
  <c r="AX6" i="23"/>
  <c r="AJ48" i="23"/>
  <c r="AK87" i="3"/>
  <c r="BJ141" i="3"/>
  <c r="BL36" i="23"/>
  <c r="N32" i="23"/>
  <c r="T33" i="3"/>
  <c r="L11" i="3"/>
  <c r="S34" i="23"/>
  <c r="G50" i="23"/>
  <c r="AB6" i="23"/>
  <c r="AT40" i="3"/>
  <c r="BH44" i="23"/>
  <c r="BA23" i="3"/>
  <c r="AO151" i="3"/>
  <c r="BG82" i="23"/>
  <c r="N75" i="23"/>
  <c r="AB12" i="23"/>
  <c r="AG56" i="3"/>
  <c r="AH63" i="3"/>
  <c r="AF33" i="3"/>
  <c r="BA37" i="3"/>
  <c r="L104" i="3"/>
  <c r="AC92" i="3"/>
  <c r="Q85" i="3"/>
  <c r="I151" i="3"/>
  <c r="AH77" i="23"/>
  <c r="AD78" i="23"/>
  <c r="AW48" i="3"/>
  <c r="AN18" i="23"/>
  <c r="U57" i="3"/>
  <c r="U101" i="3"/>
  <c r="L49" i="3"/>
  <c r="AW65" i="23"/>
  <c r="L72" i="23"/>
  <c r="S117" i="3"/>
  <c r="BB57" i="23"/>
  <c r="BH29" i="23"/>
  <c r="L12" i="23"/>
  <c r="BE54" i="3"/>
  <c r="BD96" i="3"/>
  <c r="BJ135" i="3"/>
  <c r="AT62" i="3"/>
  <c r="P124" i="3"/>
  <c r="R13" i="47"/>
  <c r="AA20" i="3"/>
  <c r="S24" i="23"/>
  <c r="BD58" i="23"/>
  <c r="H112" i="3"/>
  <c r="J37" i="23"/>
  <c r="I150" i="3"/>
  <c r="AJ114" i="3"/>
  <c r="H145" i="3"/>
  <c r="R151" i="3"/>
  <c r="X106" i="3"/>
  <c r="R47" i="3"/>
  <c r="U31" i="23"/>
  <c r="X85" i="3"/>
  <c r="K61" i="23"/>
  <c r="N152" i="3"/>
  <c r="AI33" i="23"/>
  <c r="O41" i="23"/>
  <c r="BJ110" i="3"/>
  <c r="O152" i="3"/>
  <c r="AG97" i="3"/>
  <c r="BD41" i="23"/>
  <c r="T76" i="3"/>
  <c r="AE64" i="23"/>
  <c r="BJ74" i="23"/>
  <c r="BK94" i="3"/>
  <c r="T124" i="3"/>
  <c r="BF31" i="3"/>
  <c r="BD30" i="23"/>
  <c r="P86" i="3"/>
  <c r="AC139" i="3"/>
  <c r="AO70" i="23"/>
  <c r="BI79" i="3"/>
  <c r="R54" i="23"/>
  <c r="S130" i="3"/>
  <c r="AV113" i="3"/>
  <c r="L42" i="3"/>
  <c r="AC85" i="23"/>
  <c r="AT4" i="23"/>
  <c r="BJ132" i="3"/>
  <c r="BM8" i="23"/>
  <c r="Q15" i="23"/>
  <c r="AL125" i="3"/>
  <c r="AB41" i="23"/>
  <c r="P45" i="23"/>
  <c r="BH98" i="3"/>
  <c r="AX35" i="23"/>
  <c r="BD26" i="3"/>
  <c r="AR21" i="3"/>
  <c r="AL82" i="3"/>
  <c r="X118" i="3"/>
  <c r="AJ126" i="3"/>
  <c r="AK53" i="3"/>
  <c r="AG138" i="3"/>
  <c r="AK121" i="3"/>
  <c r="AT72" i="23"/>
  <c r="BK49" i="3"/>
  <c r="AP13" i="23"/>
  <c r="S148" i="3"/>
  <c r="H16" i="3"/>
  <c r="Y20" i="3"/>
  <c r="K66" i="23"/>
  <c r="BB16" i="23"/>
  <c r="AD145" i="3"/>
  <c r="X100" i="3"/>
  <c r="AY85" i="3"/>
  <c r="BL101" i="3"/>
  <c r="BG124" i="3"/>
  <c r="P28" i="23"/>
  <c r="T87" i="23"/>
  <c r="AG131" i="3"/>
  <c r="AY98" i="3"/>
  <c r="AO37" i="3"/>
  <c r="AE53" i="3"/>
  <c r="AO136" i="3"/>
  <c r="AR23" i="3"/>
  <c r="AM25" i="3"/>
  <c r="M137" i="3"/>
  <c r="AB148" i="3"/>
  <c r="I104" i="3"/>
  <c r="AB83" i="23"/>
  <c r="BL40" i="3"/>
  <c r="AB23" i="23"/>
  <c r="BJ68" i="23"/>
  <c r="AI24" i="3"/>
  <c r="BG3" i="23"/>
  <c r="W6" i="23"/>
  <c r="AR48" i="23"/>
  <c r="O99" i="3"/>
  <c r="AZ62" i="3"/>
  <c r="I108" i="3"/>
  <c r="M60" i="23"/>
  <c r="AD74" i="3"/>
  <c r="AS34" i="3"/>
  <c r="AM15" i="23"/>
  <c r="AX29" i="23"/>
  <c r="BM123" i="3"/>
  <c r="AG56" i="23"/>
  <c r="K28" i="23"/>
  <c r="AS60" i="3"/>
  <c r="AQ24" i="23"/>
  <c r="BC36" i="23"/>
  <c r="J12" i="23"/>
  <c r="J125" i="3"/>
  <c r="P107" i="3"/>
  <c r="BG99" i="3"/>
  <c r="Q26" i="3"/>
  <c r="Z138" i="3"/>
  <c r="BM7" i="3"/>
  <c r="BF158" i="3"/>
  <c r="AA125" i="3"/>
  <c r="BI128" i="3"/>
  <c r="AZ27" i="23"/>
  <c r="Y65" i="23"/>
  <c r="Z30" i="23"/>
  <c r="BM81" i="3"/>
  <c r="J137" i="3"/>
  <c r="AA74" i="23"/>
  <c r="BH97" i="3"/>
  <c r="AV131" i="3"/>
  <c r="AM105" i="3"/>
  <c r="AV127" i="3"/>
  <c r="K83" i="23"/>
  <c r="BE142" i="3"/>
  <c r="Z77" i="23"/>
  <c r="T81" i="23"/>
  <c r="BD68" i="3"/>
  <c r="AB158" i="3"/>
  <c r="V69" i="3"/>
  <c r="BH110" i="3"/>
  <c r="AF34" i="3"/>
  <c r="AS47" i="23"/>
  <c r="AC111" i="3"/>
  <c r="AH132" i="3"/>
  <c r="X11" i="3"/>
  <c r="AR47" i="3"/>
  <c r="AX73" i="23"/>
  <c r="G18" i="3"/>
  <c r="AK23" i="23"/>
  <c r="BE98" i="3"/>
  <c r="O49" i="3"/>
  <c r="U14" i="23"/>
  <c r="AM14" i="23"/>
  <c r="Y27" i="23"/>
  <c r="AG85" i="3"/>
  <c r="AX127" i="3"/>
  <c r="AR39" i="23"/>
  <c r="BI51" i="3"/>
  <c r="W47" i="3"/>
  <c r="AW19" i="23"/>
  <c r="BK44" i="23"/>
  <c r="AZ77" i="3"/>
  <c r="BL81" i="3"/>
  <c r="AR28" i="3"/>
  <c r="BL80" i="23"/>
  <c r="AK33" i="3"/>
  <c r="AR141" i="3"/>
  <c r="R85" i="23"/>
  <c r="AI34" i="23"/>
  <c r="AP117" i="3"/>
  <c r="K9" i="23"/>
  <c r="L6" i="23"/>
  <c r="AG142" i="3"/>
  <c r="BA139" i="3"/>
  <c r="BD7" i="23"/>
  <c r="Y61" i="3"/>
  <c r="AP76" i="23"/>
  <c r="BI69" i="3"/>
  <c r="AE65" i="23"/>
  <c r="AX85" i="3"/>
  <c r="J84" i="23"/>
  <c r="Z31" i="23"/>
  <c r="AO95" i="3"/>
  <c r="J68" i="23"/>
  <c r="AY48" i="3"/>
  <c r="N87" i="23"/>
  <c r="AH70" i="23"/>
  <c r="AU95" i="3"/>
  <c r="AW6" i="3"/>
  <c r="AE157" i="3"/>
  <c r="AG7" i="3"/>
  <c r="G147" i="3"/>
  <c r="AE41" i="3"/>
  <c r="M75" i="3"/>
  <c r="AJ37" i="23"/>
  <c r="Z143" i="3"/>
  <c r="O87" i="3"/>
  <c r="AB124" i="3"/>
  <c r="AL78" i="3"/>
  <c r="AP25" i="3"/>
  <c r="N25" i="3"/>
  <c r="AT44" i="23"/>
  <c r="AA26" i="3"/>
  <c r="G126" i="3"/>
  <c r="U51" i="3"/>
  <c r="BI67" i="23"/>
  <c r="BJ129" i="3"/>
  <c r="AG33" i="3"/>
  <c r="R118" i="3"/>
  <c r="BJ45" i="23"/>
  <c r="BF137" i="3"/>
  <c r="AB31" i="3"/>
  <c r="G48" i="3"/>
  <c r="AX19" i="23"/>
  <c r="BD56" i="3"/>
  <c r="J102" i="3"/>
  <c r="AG81" i="23"/>
  <c r="AU74" i="23"/>
  <c r="V61" i="3"/>
  <c r="BE24" i="23"/>
  <c r="BF75" i="23"/>
  <c r="R144" i="3"/>
  <c r="AN134" i="3"/>
  <c r="AB35" i="3"/>
  <c r="AB7" i="3"/>
  <c r="V78" i="3"/>
  <c r="AL59" i="23"/>
  <c r="AC153" i="3"/>
  <c r="Q31" i="23"/>
  <c r="AN105" i="3"/>
  <c r="BL61" i="23"/>
  <c r="BF85" i="3"/>
  <c r="AB83" i="3"/>
  <c r="Y152" i="3"/>
  <c r="AW89" i="3"/>
  <c r="BL155" i="3"/>
  <c r="AN71" i="3"/>
  <c r="AU120" i="3"/>
  <c r="Z119" i="3"/>
  <c r="AD33" i="23"/>
  <c r="AB133" i="3"/>
  <c r="X154" i="3"/>
  <c r="AW151" i="3"/>
  <c r="BD65" i="3"/>
  <c r="AV80" i="23"/>
  <c r="BI32" i="23"/>
  <c r="AB24" i="23"/>
  <c r="O34" i="23"/>
  <c r="AS63" i="3"/>
  <c r="AP106" i="3"/>
  <c r="BM65" i="23"/>
  <c r="BE143" i="3"/>
  <c r="J86" i="23"/>
  <c r="AU51" i="23"/>
  <c r="M86" i="23"/>
  <c r="AZ68" i="23"/>
  <c r="Z58" i="23"/>
  <c r="AL36" i="3"/>
  <c r="BB85" i="23"/>
  <c r="AJ111" i="3"/>
  <c r="AZ9" i="23"/>
  <c r="AB118" i="3"/>
  <c r="BI83" i="3"/>
  <c r="BA57" i="23"/>
  <c r="V78" i="23"/>
  <c r="BB51" i="3"/>
  <c r="BH40" i="23"/>
  <c r="AZ152" i="3"/>
  <c r="BH54" i="3"/>
  <c r="AT87" i="23"/>
  <c r="AL34" i="3"/>
  <c r="AG22" i="23"/>
  <c r="AG8" i="3"/>
  <c r="M158" i="3"/>
  <c r="AJ50" i="3"/>
  <c r="BJ23" i="23"/>
  <c r="K67" i="23"/>
  <c r="AP78" i="3"/>
  <c r="BE55" i="23"/>
  <c r="W16" i="23"/>
  <c r="X125" i="3"/>
  <c r="AN45" i="23"/>
  <c r="AH58" i="23"/>
  <c r="AQ137" i="3"/>
  <c r="Y22" i="3"/>
  <c r="AY154" i="3"/>
  <c r="AU53" i="23"/>
  <c r="AP57" i="23"/>
  <c r="AF21" i="23"/>
  <c r="AN72" i="23"/>
  <c r="O44" i="23"/>
  <c r="BF84" i="3"/>
  <c r="T42" i="23"/>
  <c r="BA83" i="3"/>
  <c r="V93" i="3"/>
  <c r="BH25" i="3"/>
  <c r="Q20" i="23"/>
  <c r="BD15" i="23"/>
  <c r="G38" i="3"/>
  <c r="AF94" i="3"/>
  <c r="BE97" i="3"/>
  <c r="V4" i="23"/>
  <c r="N64" i="3"/>
  <c r="BF28" i="3"/>
  <c r="AU22" i="3"/>
  <c r="BL90" i="3"/>
  <c r="R111" i="3"/>
  <c r="I17" i="3"/>
  <c r="AP104" i="3"/>
  <c r="AJ39" i="23"/>
  <c r="BF83" i="23"/>
  <c r="AP83" i="23"/>
  <c r="AD92" i="3"/>
  <c r="J59" i="23"/>
  <c r="BL63" i="3"/>
  <c r="AD46" i="3"/>
  <c r="AR74" i="3"/>
  <c r="BB71" i="23"/>
  <c r="L56" i="23"/>
  <c r="AL45" i="23"/>
  <c r="K88" i="3"/>
  <c r="AR146" i="3"/>
  <c r="BF56" i="3"/>
  <c r="W21" i="23"/>
  <c r="AE98" i="3"/>
  <c r="AA153" i="3"/>
  <c r="Q23" i="23"/>
  <c r="AR64" i="3"/>
  <c r="AM71" i="23"/>
  <c r="BG88" i="3"/>
  <c r="R25" i="23"/>
  <c r="G99" i="3"/>
  <c r="AI47" i="23"/>
  <c r="BM136" i="3"/>
  <c r="AY15" i="23"/>
  <c r="N107" i="3"/>
  <c r="N15" i="23"/>
  <c r="BD51" i="3"/>
  <c r="BL108" i="3"/>
  <c r="L92" i="3"/>
  <c r="AP93" i="3"/>
  <c r="Q84" i="23"/>
  <c r="BL102" i="3"/>
  <c r="AW46" i="23"/>
  <c r="BL86" i="23"/>
  <c r="BB41" i="23"/>
  <c r="W154" i="3"/>
  <c r="BE149" i="3"/>
  <c r="M64" i="23"/>
  <c r="BM82" i="23"/>
  <c r="J17" i="23"/>
  <c r="AT96" i="3"/>
  <c r="S35" i="3"/>
  <c r="AT65" i="23"/>
  <c r="AE143" i="3"/>
  <c r="AF73" i="23"/>
  <c r="I85" i="23"/>
  <c r="M33" i="23"/>
  <c r="AB46" i="3"/>
  <c r="BA34" i="23"/>
  <c r="O71" i="3"/>
  <c r="Z64" i="3"/>
  <c r="AH15" i="23"/>
  <c r="BM83" i="3"/>
  <c r="AY100" i="3"/>
  <c r="BB143" i="3"/>
  <c r="Y117" i="3"/>
  <c r="K78" i="23"/>
  <c r="G91" i="3"/>
  <c r="S145" i="3"/>
  <c r="S65" i="23"/>
  <c r="BF136" i="3"/>
  <c r="AY38" i="3"/>
  <c r="H52" i="23"/>
  <c r="J66" i="3"/>
  <c r="S77" i="23"/>
  <c r="AO93" i="3"/>
  <c r="AM37" i="23"/>
  <c r="K17" i="3"/>
  <c r="BA61" i="23"/>
  <c r="AS135" i="3"/>
  <c r="BH78" i="23"/>
  <c r="AI83" i="3"/>
  <c r="AI41" i="3"/>
  <c r="AZ41" i="3"/>
  <c r="AD27" i="23"/>
  <c r="AJ12" i="23"/>
  <c r="Y11" i="23"/>
  <c r="U157" i="3"/>
  <c r="BE133" i="3"/>
  <c r="O37" i="23"/>
  <c r="BK78" i="23"/>
  <c r="BB29" i="3"/>
  <c r="Q133" i="3"/>
  <c r="W90" i="3"/>
  <c r="AZ62" i="23"/>
  <c r="AY65" i="3"/>
  <c r="BJ15" i="23"/>
  <c r="K68" i="23"/>
  <c r="G96" i="3"/>
  <c r="H7" i="23"/>
  <c r="S26" i="3"/>
  <c r="R154" i="3"/>
  <c r="BE29" i="3"/>
  <c r="AI27" i="23"/>
  <c r="AW28" i="23"/>
  <c r="BB55" i="3"/>
  <c r="N26" i="3"/>
  <c r="BD46" i="23"/>
  <c r="AU117" i="3"/>
  <c r="AO17" i="3"/>
  <c r="BI37" i="23"/>
  <c r="BI120" i="3"/>
  <c r="P38" i="3"/>
  <c r="AU38" i="3"/>
  <c r="AN46" i="23"/>
  <c r="BK88" i="23"/>
  <c r="X49" i="3"/>
  <c r="W81" i="3"/>
  <c r="BL150" i="3"/>
  <c r="AK148" i="3"/>
  <c r="AW41" i="23"/>
  <c r="AE50" i="23"/>
  <c r="H129" i="3"/>
  <c r="AS104" i="3"/>
  <c r="AH99" i="3"/>
  <c r="W106" i="3"/>
  <c r="H31" i="3"/>
  <c r="P147" i="3"/>
  <c r="Q118" i="3"/>
  <c r="H154" i="3"/>
  <c r="BF58" i="3"/>
  <c r="V27" i="23"/>
  <c r="H55" i="23"/>
  <c r="BH67" i="23"/>
  <c r="BK65" i="3"/>
  <c r="BA39" i="23"/>
  <c r="AZ135" i="3"/>
  <c r="AZ111" i="3"/>
  <c r="P44" i="3"/>
  <c r="BJ102" i="3"/>
  <c r="AH151" i="3"/>
  <c r="AW140" i="3"/>
  <c r="N105" i="3"/>
  <c r="AC143" i="3"/>
  <c r="BE39" i="23"/>
  <c r="G120" i="3"/>
  <c r="AU49" i="23"/>
  <c r="AW21" i="3"/>
  <c r="Q83" i="23"/>
  <c r="AL16" i="3"/>
  <c r="V35" i="23"/>
  <c r="P21" i="23"/>
  <c r="AG25" i="23"/>
  <c r="O66" i="3"/>
  <c r="AC36" i="3"/>
  <c r="J62" i="23"/>
  <c r="AD86" i="23"/>
  <c r="G38" i="23"/>
  <c r="AZ65" i="3"/>
  <c r="O36" i="3"/>
  <c r="U28" i="23"/>
  <c r="M155" i="3"/>
  <c r="Q122" i="3"/>
  <c r="AA143" i="3"/>
  <c r="N117" i="3"/>
  <c r="BD68" i="23"/>
  <c r="Z14" i="23"/>
  <c r="AL92" i="3"/>
  <c r="X140" i="3"/>
  <c r="BC71" i="23"/>
  <c r="AJ157" i="3"/>
  <c r="J50" i="3"/>
  <c r="M12" i="23"/>
  <c r="AJ29" i="3"/>
  <c r="J72" i="23"/>
  <c r="AJ81" i="3"/>
  <c r="BD39" i="23"/>
  <c r="Y71" i="23"/>
  <c r="W101" i="3"/>
  <c r="BC57" i="3"/>
  <c r="M11" i="23"/>
  <c r="W61" i="23"/>
  <c r="BC132" i="3"/>
  <c r="U86" i="23"/>
  <c r="H13" i="3"/>
  <c r="O146" i="3"/>
  <c r="AW10" i="3"/>
  <c r="Y120" i="3"/>
  <c r="AV13" i="23"/>
  <c r="X136" i="3"/>
  <c r="AJ87" i="3"/>
  <c r="AM84" i="3"/>
  <c r="AI77" i="3"/>
  <c r="BJ116" i="3"/>
  <c r="AV52" i="3"/>
  <c r="J99" i="3"/>
  <c r="O77" i="23"/>
  <c r="M22" i="23"/>
  <c r="BJ6" i="3"/>
  <c r="AD112" i="3"/>
  <c r="AC70" i="23"/>
  <c r="AA35" i="3"/>
  <c r="AX28" i="3"/>
  <c r="AM35" i="23"/>
  <c r="AU147" i="3"/>
  <c r="AJ22" i="23"/>
  <c r="V13" i="23"/>
  <c r="BK37" i="23"/>
  <c r="AY44" i="3"/>
  <c r="AT105" i="3"/>
  <c r="BG89" i="3"/>
  <c r="Z74" i="3"/>
  <c r="AP19" i="23"/>
  <c r="BF133" i="3"/>
  <c r="AO138" i="3"/>
  <c r="N41" i="23"/>
  <c r="BC42" i="3"/>
  <c r="BD112" i="3"/>
  <c r="AX70" i="23"/>
  <c r="AB28" i="23"/>
  <c r="BC56" i="23"/>
  <c r="Z44" i="23"/>
  <c r="AF95" i="3"/>
  <c r="M149" i="3"/>
  <c r="AU57" i="23"/>
  <c r="G13" i="23"/>
  <c r="BA7" i="23"/>
  <c r="AI125" i="3"/>
  <c r="AI4" i="23"/>
  <c r="P100" i="3"/>
  <c r="AZ18" i="3"/>
  <c r="Y154" i="3"/>
  <c r="R82" i="23"/>
  <c r="T65" i="23"/>
  <c r="V153" i="3"/>
  <c r="R48" i="3"/>
  <c r="T101" i="3"/>
  <c r="BL137" i="3"/>
  <c r="BK73" i="3"/>
  <c r="BB80" i="23"/>
  <c r="AC28" i="3"/>
  <c r="AQ12" i="3"/>
  <c r="AL142" i="3"/>
  <c r="G86" i="23"/>
  <c r="AI100" i="3"/>
  <c r="BG114" i="3"/>
  <c r="BI49" i="3"/>
  <c r="AO139" i="3"/>
  <c r="J85" i="23"/>
  <c r="AN131" i="3"/>
  <c r="AE137" i="3"/>
  <c r="U17" i="3"/>
  <c r="AK72" i="3"/>
  <c r="BK154" i="3"/>
  <c r="AU8" i="23"/>
  <c r="AP46" i="23"/>
  <c r="BH66" i="3"/>
  <c r="V18" i="3"/>
  <c r="AB51" i="23"/>
  <c r="N33" i="23"/>
  <c r="BG8" i="3"/>
  <c r="U67" i="3"/>
  <c r="S38" i="23"/>
  <c r="AG140" i="3"/>
  <c r="R19" i="23"/>
  <c r="S55" i="3"/>
  <c r="AV120" i="3"/>
  <c r="H9" i="3"/>
  <c r="J116" i="3"/>
  <c r="O9" i="23"/>
  <c r="AE8" i="3"/>
  <c r="AP42" i="23"/>
  <c r="Y16" i="3"/>
  <c r="AX56" i="23"/>
  <c r="AD51" i="23"/>
  <c r="AL44" i="23"/>
  <c r="AF57" i="3"/>
  <c r="AB53" i="3"/>
  <c r="AM94" i="3"/>
  <c r="AM135" i="3"/>
  <c r="AW56" i="23"/>
  <c r="AI13" i="23"/>
  <c r="BI72" i="3"/>
  <c r="BL142" i="3"/>
  <c r="AY155" i="3"/>
  <c r="AM41" i="23"/>
  <c r="V103" i="3"/>
  <c r="M23" i="23"/>
  <c r="AP15" i="23"/>
  <c r="AE104" i="3"/>
  <c r="AV34" i="23"/>
  <c r="AM133" i="3"/>
  <c r="BE22" i="3"/>
  <c r="N3" i="23"/>
  <c r="BA47" i="3"/>
  <c r="BM138" i="3"/>
  <c r="K94" i="3"/>
  <c r="BG115" i="3"/>
  <c r="N25" i="23"/>
  <c r="U20" i="3"/>
  <c r="AF42" i="3"/>
  <c r="AZ61" i="23"/>
  <c r="Z14" i="3"/>
  <c r="AM46" i="23"/>
  <c r="AO150" i="3"/>
  <c r="AL49" i="23"/>
  <c r="AJ73" i="3"/>
  <c r="J28" i="23"/>
  <c r="AY10" i="23"/>
  <c r="N16" i="23"/>
  <c r="BB116" i="3"/>
  <c r="J23" i="23"/>
  <c r="G37" i="23"/>
  <c r="V79" i="3"/>
  <c r="BD63" i="3"/>
  <c r="H136" i="3"/>
  <c r="BB117" i="3"/>
  <c r="AL157" i="3"/>
  <c r="AK5" i="23"/>
  <c r="BI78" i="23"/>
  <c r="BA29" i="3"/>
  <c r="L48" i="3"/>
  <c r="N5" i="23"/>
  <c r="BL117" i="3"/>
  <c r="N76" i="3"/>
  <c r="AO6" i="23"/>
  <c r="AZ74" i="23"/>
  <c r="Y93" i="3"/>
  <c r="AD20" i="3"/>
  <c r="U19" i="3"/>
  <c r="O48" i="23"/>
  <c r="H15" i="23"/>
  <c r="BC76" i="23"/>
  <c r="AG17" i="23"/>
  <c r="L78" i="3"/>
  <c r="AV65" i="23"/>
  <c r="BD134" i="3"/>
  <c r="AV151" i="3"/>
  <c r="BL20" i="23"/>
  <c r="BG107" i="3"/>
  <c r="AH98" i="3"/>
  <c r="AL153" i="3"/>
  <c r="X67" i="23"/>
  <c r="N57" i="23"/>
  <c r="AO114" i="3"/>
  <c r="P71" i="23"/>
  <c r="AN23" i="3"/>
  <c r="X7" i="3"/>
  <c r="BA44" i="3"/>
  <c r="AJ9" i="23"/>
  <c r="R85" i="3"/>
  <c r="V38" i="23"/>
  <c r="BA52" i="23"/>
  <c r="BL15" i="3"/>
  <c r="G154" i="3"/>
  <c r="AF22" i="23"/>
  <c r="AC23" i="3"/>
  <c r="AC19" i="23"/>
  <c r="BK69" i="23"/>
  <c r="BC107" i="3"/>
  <c r="BI102" i="3"/>
  <c r="BD18" i="23"/>
  <c r="BD145" i="3"/>
  <c r="AZ140" i="3"/>
  <c r="AK20" i="23"/>
  <c r="AO31" i="3"/>
  <c r="BB69" i="23"/>
  <c r="T60" i="3"/>
  <c r="J45" i="23"/>
  <c r="AT92" i="3"/>
  <c r="J105" i="3"/>
  <c r="AI35" i="3"/>
  <c r="M72" i="23"/>
  <c r="BH26" i="23"/>
  <c r="AN82" i="23"/>
  <c r="I7" i="3"/>
  <c r="BI109" i="3"/>
  <c r="S56" i="23"/>
  <c r="Q103" i="3"/>
  <c r="W110" i="3"/>
  <c r="AO127" i="3"/>
  <c r="AD24" i="23"/>
  <c r="AI84" i="23"/>
  <c r="R77" i="23"/>
  <c r="AT42" i="3"/>
  <c r="BE55" i="3"/>
  <c r="V45" i="23"/>
  <c r="AL115" i="3"/>
  <c r="Q129" i="3"/>
  <c r="I146" i="3"/>
  <c r="AH70" i="3"/>
  <c r="BC96" i="3"/>
  <c r="J98" i="3"/>
  <c r="AC155" i="3"/>
  <c r="BG112" i="3"/>
  <c r="BL17" i="3"/>
  <c r="BA109" i="3"/>
  <c r="BB64" i="3"/>
  <c r="BG68" i="3"/>
  <c r="AF51" i="3"/>
  <c r="AD11" i="23"/>
  <c r="AQ79" i="23"/>
  <c r="AH45" i="3"/>
  <c r="AH40" i="23"/>
  <c r="L59" i="3"/>
  <c r="AL143" i="3"/>
  <c r="AY13" i="23"/>
  <c r="AX114" i="3"/>
  <c r="M6" i="23"/>
  <c r="BJ105" i="3"/>
  <c r="AU47" i="23"/>
  <c r="BA117" i="3"/>
  <c r="AQ112" i="3"/>
  <c r="AF17" i="3"/>
  <c r="AX157" i="3"/>
  <c r="BD14" i="3"/>
  <c r="AT126" i="3"/>
  <c r="BE136" i="3"/>
  <c r="AA7" i="23"/>
  <c r="AM37" i="3"/>
  <c r="BB74" i="23"/>
  <c r="Y26" i="3"/>
  <c r="BI121" i="3"/>
  <c r="AW59" i="3"/>
  <c r="AL76" i="3"/>
  <c r="I133" i="3"/>
  <c r="Q10" i="23"/>
  <c r="BK53" i="23"/>
  <c r="Q17" i="23"/>
  <c r="BM56" i="23"/>
  <c r="G68" i="3"/>
  <c r="AK50" i="23"/>
  <c r="AT137" i="3"/>
  <c r="T134" i="3"/>
  <c r="I147" i="3"/>
  <c r="AJ79" i="23"/>
  <c r="AG71" i="23"/>
  <c r="AG47" i="23"/>
  <c r="BJ145" i="3"/>
  <c r="W64" i="3"/>
  <c r="BH36" i="23"/>
  <c r="Z116" i="3"/>
  <c r="Y141" i="3"/>
  <c r="T106" i="3"/>
  <c r="AA55" i="3"/>
  <c r="K42" i="23"/>
  <c r="AI145" i="3"/>
  <c r="G28" i="23"/>
  <c r="AI17" i="23"/>
  <c r="AR20" i="3"/>
  <c r="BC82" i="23"/>
  <c r="BL157" i="3"/>
  <c r="BK67" i="23"/>
  <c r="Z127" i="3"/>
  <c r="AX42" i="23"/>
  <c r="BI59" i="3"/>
  <c r="BA55" i="23"/>
  <c r="AQ20" i="23"/>
  <c r="U94" i="3"/>
  <c r="Z12" i="23"/>
  <c r="H40" i="3"/>
  <c r="BJ21" i="3"/>
  <c r="AI14" i="3"/>
  <c r="W86" i="3"/>
  <c r="BA75" i="23"/>
  <c r="AZ22" i="23"/>
  <c r="L145" i="3"/>
  <c r="O73" i="3"/>
  <c r="N97" i="3"/>
  <c r="AI22" i="3"/>
  <c r="AJ144" i="3"/>
  <c r="P67" i="3"/>
  <c r="U34" i="3"/>
  <c r="S116" i="3"/>
  <c r="J46" i="3"/>
  <c r="AW54" i="3"/>
  <c r="Q35" i="3"/>
  <c r="AY77" i="23"/>
  <c r="T96" i="3"/>
  <c r="V10" i="3"/>
  <c r="V43" i="3"/>
  <c r="AR11" i="23"/>
  <c r="AU52" i="3"/>
  <c r="AF5" i="23"/>
  <c r="BF154" i="3"/>
  <c r="BJ31" i="3"/>
  <c r="V20" i="23"/>
  <c r="AT28" i="23"/>
  <c r="AB134" i="3"/>
  <c r="W82" i="3"/>
  <c r="AM55" i="3"/>
  <c r="AW57" i="3"/>
  <c r="X145" i="3"/>
  <c r="AM61" i="3"/>
  <c r="L37" i="3"/>
  <c r="BH76" i="3"/>
  <c r="Z34" i="3"/>
  <c r="O71" i="23"/>
  <c r="AA103" i="3"/>
  <c r="W8" i="3"/>
  <c r="AW13" i="3"/>
  <c r="AR12" i="3"/>
  <c r="AX158" i="3"/>
  <c r="AF59" i="23"/>
  <c r="AT113" i="3"/>
  <c r="AR33" i="3"/>
  <c r="S123" i="3"/>
  <c r="AB57" i="3"/>
  <c r="X28" i="23"/>
  <c r="AG65" i="23"/>
  <c r="AP125" i="3"/>
  <c r="BK49" i="23"/>
  <c r="AD111" i="3"/>
  <c r="U76" i="23"/>
  <c r="AM146" i="3"/>
  <c r="AE141" i="3"/>
  <c r="AY72" i="3"/>
  <c r="AG17" i="3"/>
  <c r="T15" i="23"/>
  <c r="AY148" i="3"/>
  <c r="AP146" i="3"/>
  <c r="AG46" i="3"/>
  <c r="AG73" i="3"/>
  <c r="AI55" i="23"/>
  <c r="AP78" i="23"/>
  <c r="BG95" i="3"/>
  <c r="X52" i="23"/>
  <c r="AA73" i="23"/>
  <c r="N94" i="3"/>
  <c r="BI35" i="3"/>
  <c r="P80" i="3"/>
  <c r="T71" i="3"/>
  <c r="L41" i="3"/>
  <c r="AS6" i="3"/>
  <c r="AU76" i="23"/>
  <c r="U87" i="23"/>
  <c r="BG57" i="3"/>
  <c r="P43" i="23"/>
  <c r="AQ19" i="3"/>
  <c r="AV90" i="3"/>
  <c r="AQ48" i="3"/>
  <c r="U106" i="3"/>
  <c r="BG44" i="3"/>
  <c r="N90" i="3"/>
  <c r="BC6" i="23"/>
  <c r="Z68" i="23"/>
  <c r="R17" i="3"/>
  <c r="BK76" i="23"/>
  <c r="I152" i="3"/>
  <c r="T100" i="3"/>
  <c r="P149" i="3"/>
  <c r="BB30" i="23"/>
  <c r="AH143" i="3"/>
  <c r="AL26" i="23"/>
  <c r="BF28" i="23"/>
  <c r="S83" i="3"/>
  <c r="P29" i="3"/>
  <c r="P99" i="3"/>
  <c r="T13" i="3"/>
  <c r="BM73" i="3"/>
  <c r="AV11" i="3"/>
  <c r="AF131" i="3"/>
  <c r="AK67" i="23"/>
  <c r="AF63" i="23"/>
  <c r="I37" i="23"/>
  <c r="BJ39" i="23"/>
  <c r="I130" i="3"/>
  <c r="AH66" i="3"/>
  <c r="O42" i="23"/>
  <c r="AN17" i="23"/>
  <c r="AO109" i="3"/>
  <c r="S90" i="3"/>
  <c r="AQ6" i="3"/>
  <c r="T126" i="3"/>
  <c r="V24" i="23"/>
  <c r="Q75" i="23"/>
  <c r="K113" i="3"/>
  <c r="AE28" i="3"/>
  <c r="AE145" i="3"/>
  <c r="AP155" i="3"/>
  <c r="BL36" i="3"/>
  <c r="AA106" i="3"/>
  <c r="AE132" i="3"/>
  <c r="AA92" i="3"/>
  <c r="BE29" i="23"/>
  <c r="AQ36" i="23"/>
  <c r="M45" i="3"/>
  <c r="BM77" i="23"/>
  <c r="Z18" i="3"/>
  <c r="AQ94" i="3"/>
  <c r="H60" i="23"/>
  <c r="AW58" i="3"/>
  <c r="N23" i="23"/>
  <c r="N24" i="3"/>
  <c r="AL55" i="23"/>
  <c r="V60" i="23"/>
  <c r="V94" i="3"/>
  <c r="BK83" i="3"/>
  <c r="Q143" i="3"/>
  <c r="U61" i="23"/>
  <c r="AE45" i="23"/>
  <c r="N112" i="3"/>
  <c r="AK88" i="3"/>
  <c r="BB136" i="3"/>
  <c r="L69" i="23"/>
  <c r="AD6" i="23"/>
  <c r="L35" i="23"/>
  <c r="AT150" i="3"/>
  <c r="BL105" i="3"/>
  <c r="BM37" i="3"/>
  <c r="Q62" i="23"/>
  <c r="AM13" i="3"/>
  <c r="AC64" i="23"/>
  <c r="Y147" i="3"/>
  <c r="X85" i="23"/>
  <c r="AO128" i="3"/>
  <c r="AM44" i="3"/>
  <c r="P15" i="3"/>
  <c r="BJ64" i="23"/>
  <c r="W74" i="23"/>
  <c r="S33" i="3"/>
  <c r="H72" i="23"/>
  <c r="AD80" i="3"/>
  <c r="AO132" i="3"/>
  <c r="AP97" i="3"/>
  <c r="BI124" i="3"/>
  <c r="AK44" i="23"/>
  <c r="AR15" i="3"/>
  <c r="BG48" i="3"/>
  <c r="AC146" i="3"/>
  <c r="AZ57" i="23"/>
  <c r="AM41" i="3"/>
  <c r="AW128" i="3"/>
  <c r="AU13" i="23"/>
  <c r="BK22" i="23"/>
  <c r="Q48" i="3"/>
  <c r="BD85" i="23"/>
  <c r="AR142" i="3"/>
  <c r="X19" i="3"/>
  <c r="AY28" i="3"/>
  <c r="AH85" i="23"/>
  <c r="J76" i="3"/>
  <c r="T73" i="3"/>
  <c r="AF21" i="3"/>
  <c r="AK35" i="23"/>
  <c r="AC90" i="3"/>
  <c r="AA22" i="3"/>
  <c r="AS63" i="23"/>
  <c r="S29" i="3"/>
  <c r="AR88" i="3"/>
  <c r="BG83" i="23"/>
  <c r="Q67" i="23"/>
  <c r="AE63" i="3"/>
  <c r="AB73" i="23"/>
  <c r="AS143" i="3"/>
  <c r="BE6" i="3"/>
  <c r="BB68" i="23"/>
  <c r="AC57" i="23"/>
  <c r="V144" i="3"/>
  <c r="BM26" i="23"/>
  <c r="AR36" i="23"/>
  <c r="AD75" i="3"/>
  <c r="AQ35" i="23"/>
  <c r="AO86" i="3"/>
  <c r="AZ10" i="3"/>
  <c r="BD146" i="3"/>
  <c r="AQ153" i="3"/>
  <c r="AF143" i="3"/>
  <c r="I87" i="23"/>
  <c r="BC51" i="3"/>
  <c r="AZ34" i="23"/>
  <c r="AT85" i="3"/>
  <c r="BB156" i="3"/>
  <c r="BA88" i="3"/>
  <c r="M144" i="3"/>
  <c r="Q32" i="23"/>
  <c r="AJ120" i="3"/>
  <c r="AV27" i="23"/>
  <c r="O96" i="3"/>
  <c r="BD94" i="3"/>
  <c r="V124" i="3"/>
  <c r="BH21" i="23"/>
  <c r="AJ44" i="3"/>
  <c r="M106" i="3"/>
  <c r="AN97" i="3"/>
  <c r="X38" i="23"/>
  <c r="BB23" i="23"/>
  <c r="G68" i="23"/>
  <c r="AQ5" i="23"/>
  <c r="BF119" i="3"/>
  <c r="AJ62" i="3"/>
  <c r="X61" i="23"/>
  <c r="BC69" i="3"/>
  <c r="U6" i="23"/>
  <c r="BD13" i="3"/>
  <c r="L147" i="3"/>
  <c r="AI123" i="3"/>
  <c r="AR16" i="23"/>
  <c r="BA76" i="3"/>
  <c r="BC29" i="23"/>
  <c r="H87" i="3"/>
  <c r="W96" i="3"/>
  <c r="AB147" i="3"/>
  <c r="AA88" i="23"/>
  <c r="V89" i="3"/>
  <c r="X78" i="3"/>
  <c r="X76" i="23"/>
  <c r="AQ77" i="3"/>
  <c r="BC92" i="3"/>
  <c r="BJ78" i="3"/>
  <c r="AQ9" i="3"/>
  <c r="R12" i="35"/>
  <c r="H23" i="3"/>
  <c r="AZ19" i="23"/>
  <c r="AT158" i="3"/>
  <c r="AH37" i="3"/>
  <c r="BL78" i="23"/>
  <c r="AU59" i="3"/>
  <c r="AT12" i="3"/>
  <c r="W60" i="3"/>
  <c r="BG51" i="23"/>
  <c r="AK39" i="23"/>
  <c r="BH155" i="3"/>
  <c r="BD26" i="23"/>
  <c r="S30" i="23"/>
  <c r="AP98" i="3"/>
  <c r="AT69" i="23"/>
  <c r="AI54" i="3"/>
  <c r="AN98" i="3"/>
  <c r="AM28" i="23"/>
  <c r="J63" i="23"/>
  <c r="AO43" i="23"/>
  <c r="AK67" i="3"/>
  <c r="AG58" i="23"/>
  <c r="AV21" i="3"/>
  <c r="W18" i="3"/>
  <c r="AW96" i="3"/>
  <c r="AK141" i="3"/>
  <c r="Q65" i="23"/>
  <c r="P73" i="3"/>
  <c r="N29" i="3"/>
  <c r="AJ63" i="23"/>
  <c r="Y77" i="23"/>
  <c r="Q42" i="23"/>
  <c r="Y75" i="3"/>
  <c r="AW59" i="23"/>
  <c r="BI93" i="3"/>
  <c r="AO34" i="23"/>
  <c r="AE67" i="3"/>
  <c r="AY28" i="23"/>
  <c r="BI91" i="3"/>
  <c r="Q91" i="3"/>
  <c r="P86" i="23"/>
  <c r="AR69" i="23"/>
  <c r="BB27" i="3"/>
  <c r="AE31" i="3"/>
  <c r="H30" i="3"/>
  <c r="R62" i="3"/>
  <c r="AJ52" i="3"/>
  <c r="BJ80" i="3"/>
  <c r="AN81" i="23"/>
  <c r="AJ138" i="3"/>
  <c r="AS27" i="3"/>
  <c r="AQ124" i="3"/>
  <c r="AN103" i="3"/>
  <c r="AY60" i="23"/>
  <c r="U99" i="3"/>
  <c r="AD143" i="3"/>
  <c r="BH9" i="23"/>
  <c r="AX152" i="3"/>
  <c r="I30" i="3"/>
  <c r="BL35" i="23"/>
  <c r="O84" i="3"/>
  <c r="AX17" i="3"/>
  <c r="BA81" i="3"/>
  <c r="I88" i="3"/>
  <c r="AX30" i="3"/>
  <c r="O42" i="3"/>
  <c r="BM137" i="3"/>
  <c r="S20" i="3"/>
  <c r="Q52" i="23"/>
  <c r="AU124" i="3"/>
  <c r="L6" i="3"/>
  <c r="M153" i="3"/>
  <c r="BI84" i="3"/>
  <c r="AP76" i="3"/>
  <c r="S37" i="23"/>
  <c r="AU130" i="3"/>
  <c r="H23" i="23"/>
  <c r="Z4" i="23"/>
  <c r="AS43" i="23"/>
  <c r="K102" i="3"/>
  <c r="AJ96" i="3"/>
  <c r="X53" i="23"/>
  <c r="S7" i="3"/>
  <c r="V72" i="3"/>
  <c r="W58" i="23"/>
  <c r="AH106" i="3"/>
  <c r="AW97" i="3"/>
  <c r="BI145" i="3"/>
  <c r="BA33" i="3"/>
  <c r="BG28" i="3"/>
  <c r="AN84" i="23"/>
  <c r="X114" i="3"/>
  <c r="BL60" i="23"/>
  <c r="S42" i="3"/>
  <c r="AT66" i="23"/>
  <c r="AL127" i="3"/>
  <c r="AB61" i="23"/>
  <c r="BM128" i="3"/>
  <c r="H113" i="3"/>
  <c r="BG129" i="3"/>
  <c r="BC37" i="23"/>
  <c r="AA9" i="23"/>
  <c r="AJ106" i="3"/>
  <c r="P128" i="3"/>
  <c r="AQ130" i="3"/>
  <c r="L131" i="3"/>
  <c r="U40" i="23"/>
  <c r="BJ60" i="23"/>
  <c r="AF76" i="23"/>
  <c r="BM28" i="3"/>
  <c r="AW22" i="3"/>
  <c r="X86" i="3"/>
  <c r="AN158" i="3"/>
  <c r="AJ11" i="23"/>
  <c r="AX23" i="3"/>
  <c r="AU102" i="3"/>
  <c r="AL88" i="23"/>
  <c r="BF50" i="23"/>
  <c r="BI57" i="23"/>
  <c r="V76" i="23"/>
  <c r="J6" i="3"/>
  <c r="AB62" i="23"/>
  <c r="AE131" i="3"/>
  <c r="R78" i="3"/>
  <c r="BD66" i="3"/>
  <c r="U145" i="3"/>
  <c r="J103" i="3"/>
  <c r="M47" i="3"/>
  <c r="AI56" i="23"/>
  <c r="AX90" i="3"/>
  <c r="AF13" i="23"/>
  <c r="L45" i="23"/>
  <c r="AI58" i="23"/>
  <c r="AX109" i="3"/>
  <c r="AD59" i="23"/>
  <c r="AK77" i="3"/>
  <c r="AT27" i="23"/>
  <c r="BG43" i="23"/>
  <c r="AJ27" i="23"/>
  <c r="AS103" i="3"/>
  <c r="AV110" i="3"/>
  <c r="I92" i="3"/>
  <c r="BD67" i="23"/>
  <c r="AD51" i="3"/>
  <c r="AA12" i="23"/>
  <c r="AF70" i="23"/>
  <c r="AE42" i="3"/>
  <c r="AD41" i="23"/>
  <c r="AU150" i="3"/>
  <c r="AE109" i="3"/>
  <c r="S13" i="23"/>
  <c r="AH45" i="23"/>
  <c r="BL50" i="23"/>
  <c r="AO65" i="23"/>
  <c r="AM140" i="3"/>
  <c r="Z76" i="3"/>
  <c r="AT141" i="3"/>
  <c r="BM85" i="3"/>
  <c r="I31" i="3"/>
  <c r="O15" i="3"/>
  <c r="AL56" i="3"/>
  <c r="BH27" i="3"/>
  <c r="BL35" i="3"/>
  <c r="AW74" i="3"/>
  <c r="AQ111" i="3"/>
  <c r="AZ148" i="3"/>
  <c r="AR42" i="3"/>
  <c r="BE94" i="3"/>
  <c r="Q82" i="23"/>
  <c r="AR47" i="23"/>
  <c r="AZ10" i="23"/>
  <c r="AF103" i="3"/>
  <c r="G6" i="23"/>
  <c r="BL51" i="3"/>
  <c r="R83" i="23"/>
  <c r="BF26" i="3"/>
  <c r="AB29" i="3"/>
  <c r="AO69" i="3"/>
  <c r="AG91" i="3"/>
  <c r="BK11" i="3"/>
  <c r="AW138" i="3"/>
  <c r="AO82" i="3"/>
  <c r="AX51" i="23"/>
  <c r="BC59" i="23"/>
  <c r="AN22" i="3"/>
  <c r="BI50" i="3"/>
  <c r="AI73" i="3"/>
  <c r="BH63" i="3"/>
  <c r="R8" i="21"/>
  <c r="BA3" i="23"/>
  <c r="BF27" i="3"/>
  <c r="K61" i="3"/>
  <c r="L127" i="3"/>
  <c r="BI125" i="3"/>
  <c r="AK114" i="3"/>
  <c r="AR57" i="23"/>
  <c r="N132" i="3"/>
  <c r="AX64" i="3"/>
  <c r="X44" i="3"/>
  <c r="M130" i="3"/>
  <c r="AK134" i="3"/>
  <c r="BE10" i="3"/>
  <c r="AX29" i="3"/>
  <c r="Q141" i="3"/>
  <c r="J13" i="23"/>
  <c r="BK57" i="3"/>
  <c r="AD78" i="3"/>
  <c r="AT71" i="3"/>
  <c r="AM20" i="3"/>
  <c r="X17" i="3"/>
  <c r="BC44" i="23"/>
  <c r="BI117" i="3"/>
  <c r="AF75" i="23"/>
  <c r="BB103" i="3"/>
  <c r="H151" i="3"/>
  <c r="AD81" i="3"/>
  <c r="AY17" i="23"/>
  <c r="AC156" i="3"/>
  <c r="N49" i="23"/>
  <c r="BC153" i="3"/>
  <c r="BC55" i="23"/>
  <c r="J144" i="3"/>
  <c r="BH100" i="3"/>
  <c r="AG82" i="3"/>
  <c r="AP65" i="23"/>
  <c r="W75" i="3"/>
  <c r="AH57" i="23"/>
  <c r="AM58" i="3"/>
  <c r="BA80" i="23"/>
  <c r="AT65" i="3"/>
  <c r="X84" i="3"/>
  <c r="G67" i="3"/>
  <c r="I91" i="3"/>
  <c r="AZ85" i="3"/>
  <c r="AE11" i="23"/>
  <c r="AX20" i="3"/>
  <c r="BB64" i="23"/>
  <c r="BA123" i="3"/>
  <c r="H144" i="3"/>
  <c r="BI76" i="23"/>
  <c r="BL70" i="3"/>
  <c r="AR115" i="3"/>
  <c r="AM6" i="23"/>
  <c r="AY20" i="3"/>
  <c r="AV56" i="3"/>
  <c r="AN67" i="23"/>
  <c r="BI31" i="3"/>
  <c r="W98" i="3"/>
  <c r="AE85" i="3"/>
  <c r="AC7" i="3"/>
  <c r="BI100" i="3"/>
  <c r="H149" i="3"/>
  <c r="AT8" i="23"/>
  <c r="BI60" i="23"/>
  <c r="AW53" i="23"/>
  <c r="BK4" i="23"/>
  <c r="BA100" i="3"/>
  <c r="AN100" i="3"/>
  <c r="AO42" i="23"/>
  <c r="J158" i="3"/>
  <c r="AB69" i="3"/>
  <c r="L10" i="23"/>
  <c r="AC79" i="23"/>
  <c r="N137" i="3"/>
  <c r="I22" i="3"/>
  <c r="Q81" i="23"/>
  <c r="AW123" i="3"/>
  <c r="BA25" i="23"/>
  <c r="M85" i="23"/>
  <c r="L110" i="3"/>
  <c r="N92" i="3"/>
  <c r="AS48" i="23"/>
  <c r="BB90" i="3"/>
  <c r="AG21" i="3"/>
  <c r="AI65" i="3"/>
  <c r="AJ67" i="23"/>
  <c r="AL75" i="3"/>
  <c r="R89" i="3"/>
  <c r="K92" i="3"/>
  <c r="N100" i="3"/>
  <c r="AS64" i="3"/>
  <c r="BI41" i="23"/>
  <c r="AM34" i="23"/>
  <c r="AK47" i="23"/>
  <c r="H4" i="23"/>
  <c r="AV111" i="3"/>
  <c r="AA17" i="23"/>
  <c r="X138" i="3"/>
  <c r="AF85" i="23"/>
  <c r="BB29" i="23"/>
  <c r="I65" i="23"/>
  <c r="BH14" i="23"/>
  <c r="V56" i="3"/>
  <c r="L103" i="3"/>
  <c r="AJ74" i="23"/>
  <c r="AU100" i="3"/>
  <c r="BJ10" i="23"/>
  <c r="N126" i="3"/>
  <c r="AA49" i="3"/>
  <c r="R7" i="20"/>
  <c r="AP27" i="23"/>
  <c r="AV96" i="3"/>
  <c r="AE22" i="23"/>
  <c r="BC151" i="3"/>
  <c r="H117" i="3"/>
  <c r="AB10" i="23"/>
  <c r="AV75" i="23"/>
  <c r="R87" i="23"/>
  <c r="O157" i="3"/>
  <c r="AS66" i="3"/>
  <c r="BA56" i="3"/>
  <c r="BH92" i="3"/>
  <c r="AW98" i="3"/>
  <c r="AP136" i="3"/>
  <c r="AK33" i="23"/>
  <c r="BE3" i="23"/>
  <c r="U59" i="23"/>
  <c r="G60" i="3"/>
  <c r="T138" i="3"/>
  <c r="AS41" i="23"/>
  <c r="AD115" i="3"/>
  <c r="AL41" i="23"/>
  <c r="AZ130" i="3"/>
  <c r="AR77" i="3"/>
  <c r="W157" i="3"/>
  <c r="BD64" i="23"/>
  <c r="BH119" i="3"/>
  <c r="BG45" i="23"/>
  <c r="H130" i="3"/>
  <c r="AF109" i="3"/>
  <c r="AH7" i="3"/>
  <c r="L100" i="3"/>
  <c r="BK21" i="23"/>
  <c r="BK58" i="23"/>
  <c r="Y55" i="23"/>
  <c r="R6" i="3"/>
  <c r="AZ122" i="3"/>
  <c r="AL151" i="3"/>
  <c r="AW69" i="23"/>
  <c r="BJ46" i="23"/>
  <c r="AM120" i="3"/>
  <c r="BB130" i="3"/>
  <c r="Q29" i="23"/>
  <c r="AU113" i="3"/>
  <c r="AK57" i="23"/>
  <c r="BK26" i="3"/>
  <c r="AK48" i="23"/>
  <c r="Q153" i="3"/>
  <c r="AJ72" i="3"/>
  <c r="BE37" i="23"/>
  <c r="BC138" i="3"/>
  <c r="BK80" i="3"/>
  <c r="AX78" i="3"/>
  <c r="AT134" i="3"/>
  <c r="BJ57" i="3"/>
  <c r="AG24" i="3"/>
  <c r="S87" i="3"/>
  <c r="BA133" i="3"/>
  <c r="AF79" i="23"/>
  <c r="AI86" i="3"/>
  <c r="AW68" i="3"/>
  <c r="L146" i="3"/>
  <c r="BD40" i="3"/>
  <c r="AQ30" i="23"/>
  <c r="Z40" i="23"/>
  <c r="AV65" i="3"/>
  <c r="BD42" i="3"/>
  <c r="AG22" i="3"/>
  <c r="BJ65" i="23"/>
  <c r="AH61" i="23"/>
  <c r="BJ114" i="3"/>
  <c r="O110" i="3"/>
  <c r="AN19" i="23"/>
  <c r="Y46" i="23"/>
  <c r="BH86" i="23"/>
  <c r="AC56" i="3"/>
  <c r="G18" i="23"/>
  <c r="N127" i="3"/>
  <c r="AT18" i="23"/>
  <c r="AW80" i="3"/>
  <c r="G86" i="3"/>
  <c r="AZ58" i="3"/>
  <c r="BL47" i="3"/>
  <c r="U53" i="23"/>
  <c r="AW81" i="23"/>
  <c r="G81" i="23"/>
  <c r="Q51" i="23"/>
  <c r="U100" i="3"/>
  <c r="X39" i="3"/>
  <c r="AH83" i="3"/>
  <c r="BJ104" i="3"/>
  <c r="BA24" i="23"/>
  <c r="AI139" i="3"/>
  <c r="J109" i="3"/>
  <c r="BE16" i="3"/>
  <c r="I42" i="23"/>
  <c r="S142" i="3"/>
  <c r="AG103" i="3"/>
  <c r="X8" i="23"/>
  <c r="AE107" i="3"/>
  <c r="AH41" i="3"/>
  <c r="R140" i="3"/>
  <c r="AM62" i="23"/>
  <c r="H141" i="3"/>
  <c r="AX85" i="23"/>
  <c r="G145" i="3"/>
  <c r="AU107" i="3"/>
  <c r="AK60" i="3"/>
  <c r="G82" i="23"/>
  <c r="AV4" i="23"/>
  <c r="G57" i="23"/>
  <c r="BC63" i="23"/>
  <c r="AM31" i="23"/>
  <c r="BG60" i="3"/>
  <c r="AT60" i="23"/>
  <c r="BJ86" i="23"/>
  <c r="AT131" i="3"/>
  <c r="W51" i="23"/>
  <c r="AV124" i="3"/>
  <c r="AJ19" i="23"/>
  <c r="AX154" i="3"/>
  <c r="AN62" i="3"/>
  <c r="AU125" i="3"/>
  <c r="Z29" i="23"/>
  <c r="AZ23" i="23"/>
  <c r="AT14" i="3"/>
  <c r="BH104" i="3"/>
  <c r="AH122" i="3"/>
  <c r="AE16" i="23"/>
  <c r="X102" i="3"/>
  <c r="S105" i="3"/>
  <c r="BG113" i="3"/>
  <c r="AW37" i="23"/>
  <c r="AJ131" i="3"/>
  <c r="W146" i="3"/>
  <c r="S31" i="23"/>
  <c r="AU148" i="3"/>
  <c r="AR104" i="3"/>
  <c r="AS19" i="23"/>
  <c r="AD130" i="3"/>
  <c r="AT30" i="3"/>
  <c r="AS65" i="23"/>
  <c r="H132" i="3"/>
  <c r="AV10" i="3"/>
  <c r="AC68" i="23"/>
  <c r="X99" i="3"/>
  <c r="L53" i="3"/>
  <c r="AL87" i="23"/>
  <c r="BM6" i="3"/>
  <c r="R36" i="3"/>
  <c r="O75" i="3"/>
  <c r="AJ15" i="23"/>
  <c r="I26" i="3"/>
  <c r="AN127" i="3"/>
  <c r="BB33" i="23"/>
  <c r="BF132" i="3"/>
  <c r="L14" i="23"/>
  <c r="AG6" i="23"/>
  <c r="AV95" i="3"/>
  <c r="BC20" i="23"/>
  <c r="K53" i="23"/>
  <c r="BB139" i="3"/>
  <c r="AZ137" i="3"/>
  <c r="M4" i="23"/>
  <c r="AX49" i="23"/>
  <c r="H83" i="3"/>
  <c r="AW35" i="23"/>
  <c r="T35" i="3"/>
  <c r="R15" i="23"/>
  <c r="T150" i="3"/>
  <c r="AQ31" i="3"/>
  <c r="G55" i="3"/>
  <c r="Z146" i="3"/>
  <c r="AI133" i="3"/>
  <c r="H32" i="3"/>
  <c r="AI81" i="23"/>
  <c r="Y136" i="3"/>
  <c r="W99" i="3"/>
  <c r="U119" i="3"/>
  <c r="AS5" i="23"/>
  <c r="AA78" i="3"/>
  <c r="J20" i="23"/>
  <c r="Z43" i="3"/>
  <c r="H148" i="3"/>
  <c r="AF112" i="3"/>
  <c r="BI34" i="3"/>
  <c r="BE21" i="23"/>
  <c r="H116" i="3"/>
  <c r="K96" i="3"/>
  <c r="AZ83" i="23"/>
  <c r="AE48" i="3"/>
  <c r="AX107" i="3"/>
  <c r="AP41" i="23"/>
  <c r="AZ124" i="3"/>
  <c r="AG88" i="3"/>
  <c r="AY81" i="23"/>
  <c r="BB26" i="23"/>
  <c r="BH64" i="3"/>
  <c r="G41" i="3"/>
  <c r="AN37" i="3"/>
  <c r="AU156" i="3"/>
  <c r="J64" i="3"/>
  <c r="AE43" i="23"/>
  <c r="L54" i="23"/>
  <c r="AD66" i="3"/>
  <c r="Q66" i="23"/>
  <c r="G10" i="3"/>
  <c r="AF82" i="23"/>
  <c r="J32" i="23"/>
  <c r="AE49" i="3"/>
  <c r="AY52" i="3"/>
  <c r="G97" i="3"/>
  <c r="Q109" i="3"/>
  <c r="AN124" i="3"/>
  <c r="BC70" i="23"/>
  <c r="AF92" i="3"/>
  <c r="AB22" i="3"/>
  <c r="AP38" i="3"/>
  <c r="W69" i="23"/>
  <c r="AY68" i="23"/>
  <c r="G17" i="3"/>
  <c r="BG70" i="23"/>
  <c r="AH72" i="23"/>
  <c r="AG102" i="3"/>
  <c r="S63" i="3"/>
  <c r="M37" i="3"/>
  <c r="AO55" i="3"/>
  <c r="AW84" i="23"/>
  <c r="T38" i="3"/>
  <c r="AK104" i="3"/>
  <c r="AH133" i="3"/>
  <c r="AN51" i="23"/>
  <c r="U158" i="3"/>
  <c r="AH11" i="23"/>
  <c r="BH37" i="3"/>
  <c r="BC127" i="3"/>
  <c r="AX25" i="3"/>
  <c r="R125" i="3"/>
  <c r="AC3" i="23"/>
  <c r="AR45" i="23"/>
  <c r="AP23" i="3"/>
  <c r="AK88" i="23"/>
  <c r="AY124" i="3"/>
  <c r="AP59" i="3"/>
  <c r="T39" i="3"/>
  <c r="BE73" i="23"/>
  <c r="L35" i="3"/>
  <c r="Y29" i="23"/>
  <c r="G77" i="3"/>
  <c r="AI42" i="23"/>
  <c r="AB66" i="23"/>
  <c r="BJ96" i="3"/>
  <c r="AW54" i="23"/>
  <c r="AP26" i="3"/>
  <c r="AT125" i="3"/>
  <c r="G53" i="3"/>
  <c r="BC75" i="3"/>
  <c r="AD157" i="3"/>
  <c r="AE19" i="3"/>
  <c r="AG133" i="3"/>
  <c r="H8" i="23"/>
  <c r="BA92" i="3"/>
  <c r="AJ71" i="3"/>
  <c r="AW31" i="3"/>
  <c r="BG19" i="23"/>
  <c r="BK43" i="3"/>
  <c r="AU40" i="23"/>
  <c r="AJ27" i="3"/>
  <c r="J65" i="23"/>
  <c r="X147" i="3"/>
  <c r="AD136" i="3"/>
  <c r="BK42" i="23"/>
  <c r="AH14" i="3"/>
  <c r="M9" i="23"/>
  <c r="AT29" i="3"/>
  <c r="BH50" i="3"/>
  <c r="M74" i="3"/>
  <c r="J155" i="3"/>
  <c r="G51" i="3"/>
  <c r="X132" i="3"/>
  <c r="AB15" i="3"/>
  <c r="BD7" i="3"/>
  <c r="AH9" i="23"/>
  <c r="S80" i="23"/>
  <c r="AM121" i="3"/>
  <c r="T120" i="3"/>
  <c r="AZ84" i="23"/>
  <c r="BG67" i="3"/>
  <c r="AO147" i="3"/>
  <c r="AB11" i="23"/>
  <c r="T147" i="3"/>
  <c r="J75" i="23"/>
  <c r="BH19" i="23"/>
  <c r="AX115" i="3"/>
  <c r="BM49" i="23"/>
  <c r="AZ150" i="3"/>
  <c r="BD15" i="3"/>
  <c r="AJ35" i="23"/>
  <c r="BK82" i="23"/>
  <c r="R48" i="23"/>
  <c r="AT22" i="23"/>
  <c r="AO118" i="3"/>
  <c r="X56" i="23"/>
  <c r="BK48" i="3"/>
  <c r="V85" i="23"/>
  <c r="W32" i="3"/>
  <c r="H56" i="3"/>
  <c r="AP103" i="3"/>
  <c r="AY136" i="3"/>
  <c r="AS40" i="23"/>
  <c r="AN28" i="3"/>
  <c r="P65" i="23"/>
  <c r="O65" i="3"/>
  <c r="AM86" i="3"/>
  <c r="AA9" i="3"/>
  <c r="BB120" i="3"/>
  <c r="AX121" i="3"/>
  <c r="BK86" i="3"/>
  <c r="BH6" i="3"/>
  <c r="AF22" i="3"/>
  <c r="G133" i="3"/>
  <c r="AM73" i="23"/>
  <c r="BI23" i="3"/>
  <c r="AP53" i="23"/>
  <c r="AR151" i="3"/>
  <c r="AF20" i="3"/>
  <c r="P158" i="3"/>
  <c r="BH74" i="23"/>
  <c r="AH51" i="23"/>
  <c r="AN113" i="3"/>
  <c r="O106" i="3"/>
  <c r="U52" i="3"/>
  <c r="M86" i="3"/>
  <c r="AQ19" i="23"/>
  <c r="K140" i="3"/>
  <c r="N46" i="23"/>
  <c r="S76" i="3"/>
  <c r="AZ100" i="3"/>
  <c r="AE88" i="3"/>
  <c r="V14" i="23"/>
  <c r="AX57" i="3"/>
  <c r="AR51" i="23"/>
  <c r="AI142" i="3"/>
  <c r="V147" i="3"/>
  <c r="AT115" i="3"/>
  <c r="H51" i="3"/>
  <c r="U58" i="3"/>
  <c r="BK147" i="3"/>
  <c r="AT42" i="23"/>
  <c r="U59" i="3"/>
  <c r="AJ37" i="3"/>
  <c r="G78" i="23"/>
  <c r="T41" i="3"/>
  <c r="AW85" i="3"/>
  <c r="AL111" i="3"/>
  <c r="W133" i="3"/>
  <c r="AZ155" i="3"/>
  <c r="H6" i="23"/>
  <c r="X91" i="3"/>
  <c r="AU122" i="3"/>
  <c r="X42" i="3"/>
  <c r="Y85" i="3"/>
  <c r="BH133" i="3"/>
  <c r="J39" i="3"/>
  <c r="AF69" i="3"/>
  <c r="U54" i="23"/>
  <c r="I68" i="3"/>
  <c r="AC68" i="3"/>
  <c r="AV122" i="3"/>
  <c r="AQ14" i="3"/>
  <c r="BM112" i="3"/>
  <c r="BE40" i="23"/>
  <c r="AB72" i="3"/>
  <c r="AL62" i="23"/>
  <c r="Q73" i="3"/>
  <c r="AI25" i="23"/>
  <c r="AW23" i="3"/>
  <c r="BM33" i="23"/>
  <c r="AN55" i="3"/>
  <c r="AE80" i="23"/>
  <c r="AR67" i="23"/>
  <c r="AJ7" i="3"/>
  <c r="M102" i="3"/>
  <c r="AE56" i="23"/>
  <c r="BE28" i="3"/>
  <c r="BK6" i="3"/>
  <c r="J7" i="23"/>
  <c r="O85" i="3"/>
  <c r="AJ38" i="3"/>
  <c r="N76" i="23"/>
  <c r="O15" i="23"/>
  <c r="BM115" i="3"/>
  <c r="AH134" i="3"/>
  <c r="I74" i="3"/>
  <c r="AK157" i="3"/>
  <c r="AQ52" i="3"/>
  <c r="BF88" i="23"/>
  <c r="AU61" i="23"/>
  <c r="AL109" i="3"/>
  <c r="AH77" i="3"/>
  <c r="J28" i="3"/>
  <c r="AL121" i="3"/>
  <c r="O55" i="3"/>
  <c r="V50" i="23"/>
  <c r="BF11" i="23"/>
  <c r="T32" i="23"/>
  <c r="BE13" i="23"/>
  <c r="AY137" i="3"/>
  <c r="Q44" i="23"/>
  <c r="BJ99" i="3"/>
  <c r="M25" i="23"/>
  <c r="BL8" i="3"/>
  <c r="AU85" i="23"/>
  <c r="BC133" i="3"/>
  <c r="BK144" i="3"/>
  <c r="AL120" i="3"/>
  <c r="AF24" i="3"/>
  <c r="O65" i="23"/>
  <c r="BB85" i="3"/>
  <c r="AD91" i="3"/>
  <c r="AP28" i="23"/>
  <c r="BE30" i="3"/>
  <c r="AU70" i="3"/>
  <c r="AI120" i="3"/>
  <c r="AL6" i="23"/>
  <c r="AO86" i="23"/>
  <c r="M88" i="3"/>
  <c r="S65" i="3"/>
  <c r="BG21" i="3"/>
  <c r="AV87" i="23"/>
  <c r="BK96" i="3"/>
  <c r="AZ126" i="3"/>
  <c r="Z76" i="23"/>
  <c r="N50" i="23"/>
  <c r="AB85" i="3"/>
  <c r="AW64" i="23"/>
  <c r="BK101" i="3"/>
  <c r="AP14" i="23"/>
  <c r="W73" i="23"/>
  <c r="BA51" i="23"/>
  <c r="AG18" i="3"/>
  <c r="X43" i="23"/>
  <c r="AW44" i="23"/>
  <c r="AD13" i="23"/>
  <c r="AA59" i="3"/>
  <c r="BC143" i="3"/>
  <c r="BJ32" i="3"/>
  <c r="AO157" i="3"/>
  <c r="BM80" i="23"/>
  <c r="AE71" i="23"/>
  <c r="S75" i="3"/>
  <c r="S88" i="3"/>
  <c r="BE36" i="3"/>
  <c r="AI39" i="23"/>
  <c r="AL12" i="3"/>
  <c r="BD44" i="3"/>
  <c r="AV29" i="3"/>
  <c r="BB126" i="3"/>
  <c r="AA50" i="23"/>
  <c r="O132" i="3"/>
  <c r="BJ58" i="23"/>
  <c r="AA15" i="3"/>
  <c r="AZ134" i="3"/>
  <c r="BC34" i="23"/>
  <c r="AM26" i="23"/>
  <c r="BG65" i="23"/>
  <c r="AY35" i="3"/>
  <c r="AL46" i="23"/>
  <c r="AI25" i="3"/>
  <c r="AV55" i="3"/>
  <c r="BC77" i="23"/>
  <c r="AU157" i="3"/>
  <c r="BK11" i="23"/>
  <c r="BJ79" i="3"/>
  <c r="W49" i="3"/>
  <c r="BA52" i="3"/>
  <c r="AS81" i="23"/>
  <c r="BD87" i="3"/>
  <c r="AP49" i="3"/>
  <c r="BE51" i="3"/>
  <c r="AT7" i="3"/>
  <c r="AZ89" i="3"/>
  <c r="P129" i="3"/>
  <c r="V102" i="3"/>
  <c r="BE79" i="3"/>
  <c r="AQ47" i="23"/>
  <c r="AC122" i="3"/>
  <c r="AQ39" i="23"/>
  <c r="AC28" i="23"/>
  <c r="BL13" i="3"/>
  <c r="M58" i="23"/>
  <c r="BC16" i="23"/>
  <c r="T61" i="3"/>
  <c r="T60" i="23"/>
  <c r="H20" i="23"/>
  <c r="AJ80" i="3"/>
  <c r="P74" i="3"/>
  <c r="BB110" i="3"/>
  <c r="AK144" i="3"/>
  <c r="T123" i="3"/>
  <c r="R58" i="3"/>
  <c r="M76" i="3"/>
  <c r="AT38" i="3"/>
  <c r="BH115" i="3"/>
  <c r="T24" i="3"/>
  <c r="AA52" i="23"/>
  <c r="AC66" i="3"/>
  <c r="AT123" i="3"/>
  <c r="BH29" i="3"/>
  <c r="P10" i="23"/>
  <c r="BH59" i="23"/>
  <c r="O50" i="23"/>
  <c r="AS158" i="3"/>
  <c r="AP129" i="3"/>
  <c r="AU43" i="23"/>
  <c r="G9" i="3"/>
  <c r="Z57" i="23"/>
  <c r="AV75" i="3"/>
  <c r="T6" i="23"/>
  <c r="M138" i="3"/>
  <c r="BG123" i="3"/>
  <c r="BH69" i="23"/>
  <c r="U147" i="3"/>
  <c r="AW80" i="23"/>
  <c r="M154" i="3"/>
  <c r="W41" i="3"/>
  <c r="AJ132" i="3"/>
  <c r="N40" i="23"/>
  <c r="BK137" i="3"/>
  <c r="BL122" i="3"/>
  <c r="AB141" i="3"/>
  <c r="AX40" i="3"/>
  <c r="AM20" i="23"/>
  <c r="G44" i="23"/>
  <c r="G71" i="3"/>
  <c r="AQ47" i="3"/>
  <c r="AH68" i="3"/>
  <c r="BJ83" i="3"/>
  <c r="AC125" i="3"/>
  <c r="X59" i="23"/>
  <c r="AG27" i="3"/>
  <c r="AT109" i="3"/>
  <c r="BI33" i="23"/>
  <c r="BD23" i="23"/>
  <c r="BM40" i="23"/>
  <c r="AN128" i="3"/>
  <c r="AA40" i="23"/>
  <c r="BD6" i="23"/>
  <c r="AY131" i="3"/>
  <c r="AN152" i="3"/>
  <c r="O56" i="23"/>
  <c r="AH17" i="23"/>
  <c r="T28" i="3"/>
  <c r="BF34" i="23"/>
  <c r="BC46" i="3"/>
  <c r="O134" i="3"/>
  <c r="AO56" i="23"/>
  <c r="AF77" i="23"/>
  <c r="AA67" i="3"/>
  <c r="M87" i="23"/>
  <c r="AK34" i="3"/>
  <c r="X62" i="3"/>
  <c r="AD72" i="3"/>
  <c r="AH88" i="23"/>
  <c r="BC52" i="3"/>
  <c r="AC76" i="3"/>
  <c r="AE53" i="23"/>
  <c r="N37" i="3"/>
  <c r="BK7" i="23"/>
  <c r="AO48" i="23"/>
  <c r="Q70" i="23"/>
  <c r="AP43" i="3"/>
  <c r="AG73" i="23"/>
  <c r="AX113" i="3"/>
  <c r="Q53" i="3"/>
  <c r="Y64" i="3"/>
  <c r="BG83" i="3"/>
  <c r="AA83" i="3"/>
  <c r="P148" i="3"/>
  <c r="AK28" i="3"/>
  <c r="AQ77" i="23"/>
  <c r="AE83" i="3"/>
  <c r="BG116" i="3"/>
  <c r="J36" i="23"/>
  <c r="AW15" i="3"/>
  <c r="O94" i="3"/>
  <c r="J82" i="23"/>
  <c r="AC14" i="3"/>
  <c r="BE69" i="23"/>
  <c r="BA15" i="3"/>
  <c r="BJ125" i="3"/>
  <c r="BH36" i="3"/>
  <c r="AK47" i="3"/>
  <c r="H78" i="23"/>
  <c r="AP154" i="3"/>
  <c r="AN16" i="3"/>
  <c r="AC113" i="3"/>
  <c r="AG110" i="3"/>
  <c r="BB69" i="3"/>
  <c r="AB87" i="3"/>
  <c r="BJ34" i="23"/>
  <c r="AY59" i="3"/>
  <c r="AH111" i="3"/>
  <c r="X40" i="3"/>
  <c r="BM34" i="3"/>
  <c r="AI84" i="3"/>
  <c r="AG132" i="3"/>
  <c r="AX131" i="3"/>
  <c r="BL22" i="23"/>
  <c r="AB60" i="23"/>
  <c r="BL151" i="3"/>
  <c r="AL90" i="3"/>
  <c r="H104" i="3"/>
  <c r="BI99" i="3"/>
  <c r="AE19" i="23"/>
  <c r="X11" i="23"/>
  <c r="H87" i="23"/>
  <c r="J94" i="3"/>
  <c r="AS20" i="3"/>
  <c r="AF11" i="23"/>
  <c r="AZ143" i="3"/>
  <c r="BC41" i="23"/>
  <c r="AE103" i="3"/>
  <c r="H137" i="3"/>
  <c r="AV21" i="23"/>
  <c r="BB7" i="3"/>
  <c r="BD100" i="3"/>
  <c r="AM70" i="23"/>
  <c r="AP119" i="3"/>
  <c r="S77" i="3"/>
  <c r="BD79" i="3"/>
  <c r="BC12" i="23"/>
  <c r="AX16" i="23"/>
  <c r="R44" i="23"/>
  <c r="BB36" i="3"/>
  <c r="AC61" i="3"/>
  <c r="X31" i="3"/>
  <c r="BL131" i="3"/>
  <c r="AP16" i="3"/>
  <c r="K7" i="3"/>
  <c r="AZ18" i="23"/>
  <c r="BG98" i="3"/>
  <c r="AG39" i="3"/>
  <c r="AE7" i="23"/>
  <c r="P51" i="3"/>
  <c r="P121" i="3"/>
  <c r="AA32" i="23"/>
  <c r="AE78" i="3"/>
  <c r="AV35" i="3"/>
  <c r="BB44" i="3"/>
  <c r="AH44" i="23"/>
  <c r="Z112" i="3"/>
  <c r="BG47" i="3"/>
  <c r="BC85" i="23"/>
  <c r="AW61" i="3"/>
  <c r="AH40" i="3"/>
  <c r="AZ28" i="23"/>
  <c r="AW121" i="3"/>
  <c r="X143" i="3"/>
  <c r="K44" i="3"/>
  <c r="BD151" i="3"/>
  <c r="AI105" i="3"/>
  <c r="AZ142" i="3"/>
  <c r="U85" i="3"/>
  <c r="AW71" i="3"/>
  <c r="AJ133" i="3"/>
  <c r="AI67" i="3"/>
  <c r="X56" i="3"/>
  <c r="AD35" i="3"/>
  <c r="AP145" i="3"/>
  <c r="K86" i="23"/>
  <c r="AY114" i="3"/>
  <c r="Z84" i="23"/>
  <c r="AF97" i="3"/>
  <c r="AB116" i="3"/>
  <c r="U97" i="3"/>
  <c r="U46" i="23"/>
  <c r="BJ84" i="3"/>
  <c r="AP21" i="3"/>
  <c r="BM131" i="3"/>
  <c r="AX141" i="3"/>
  <c r="AY125" i="3"/>
  <c r="AV50" i="23"/>
  <c r="AB86" i="3"/>
  <c r="Y40" i="3"/>
  <c r="O16" i="23"/>
  <c r="BE60" i="3"/>
  <c r="AS43" i="3"/>
  <c r="Y3" i="23"/>
  <c r="K108" i="3"/>
  <c r="AK142" i="3"/>
  <c r="Q36" i="3"/>
  <c r="Y83" i="3"/>
  <c r="AK56" i="3"/>
  <c r="AP7" i="23"/>
  <c r="AA8" i="23"/>
  <c r="BG49" i="3"/>
  <c r="I32" i="3"/>
  <c r="AU48" i="23"/>
  <c r="AP109" i="3"/>
  <c r="BI66" i="23"/>
  <c r="BL62" i="23"/>
  <c r="K110" i="3"/>
  <c r="W27" i="3"/>
  <c r="BL29" i="23"/>
  <c r="AG141" i="3"/>
  <c r="AA111" i="3"/>
  <c r="S28" i="23"/>
  <c r="AR37" i="3"/>
  <c r="AW11" i="23"/>
  <c r="T118" i="3"/>
  <c r="AP68" i="23"/>
  <c r="S66" i="23"/>
  <c r="U38" i="23"/>
  <c r="BB87" i="23"/>
  <c r="BB9" i="3"/>
  <c r="BK22" i="3"/>
  <c r="AQ133" i="3"/>
  <c r="AQ20" i="3"/>
  <c r="BF39" i="3"/>
  <c r="G124" i="3"/>
  <c r="W42" i="3"/>
  <c r="Y97" i="3"/>
  <c r="AX117" i="3"/>
  <c r="AC94" i="3"/>
  <c r="Y34" i="23"/>
  <c r="AQ86" i="23"/>
  <c r="R9" i="38"/>
  <c r="AT102" i="3"/>
  <c r="V84" i="23"/>
  <c r="R44" i="3"/>
  <c r="Y139" i="3"/>
  <c r="AP29" i="23"/>
  <c r="BG104" i="3"/>
  <c r="Y79" i="23"/>
  <c r="H76" i="23"/>
  <c r="L114" i="3"/>
  <c r="T34" i="23"/>
  <c r="AH100" i="3"/>
  <c r="AD147" i="3"/>
  <c r="Y81" i="3"/>
  <c r="V64" i="23"/>
  <c r="AH97" i="3"/>
  <c r="BE58" i="3"/>
  <c r="Y105" i="3"/>
  <c r="BM152" i="3"/>
  <c r="AZ78" i="23"/>
  <c r="AA22" i="23"/>
  <c r="Q49" i="3"/>
  <c r="V33" i="3"/>
  <c r="T45" i="3"/>
  <c r="AM96" i="3"/>
  <c r="AL81" i="3"/>
  <c r="BL46" i="23"/>
  <c r="Z33" i="3"/>
  <c r="V122" i="3"/>
  <c r="BD102" i="3"/>
  <c r="S30" i="3"/>
  <c r="Z66" i="23"/>
  <c r="AK22" i="3"/>
  <c r="BG31" i="3"/>
  <c r="BJ108" i="3"/>
  <c r="R150" i="3"/>
  <c r="P48" i="23"/>
  <c r="W56" i="3"/>
  <c r="J11" i="3"/>
  <c r="O13" i="23"/>
  <c r="AY14" i="23"/>
  <c r="AW24" i="23"/>
  <c r="H29" i="23"/>
  <c r="P98" i="3"/>
  <c r="BC22" i="23"/>
  <c r="S54" i="3"/>
  <c r="AB65" i="23"/>
  <c r="AR84" i="3"/>
  <c r="N57" i="3"/>
  <c r="X45" i="3"/>
  <c r="K152" i="3"/>
  <c r="N156" i="3"/>
  <c r="G64" i="3"/>
  <c r="S78" i="23"/>
  <c r="I106" i="3"/>
  <c r="AQ70" i="23"/>
  <c r="AU25" i="3"/>
  <c r="BD36" i="23"/>
  <c r="BB50" i="3"/>
  <c r="AP111" i="3"/>
  <c r="L85" i="3"/>
  <c r="X64" i="3"/>
  <c r="M61" i="3"/>
  <c r="Q27" i="23"/>
  <c r="AX79" i="3"/>
  <c r="AE126" i="3"/>
  <c r="X46" i="23"/>
  <c r="AW111" i="3"/>
  <c r="AF47" i="23"/>
  <c r="Y144" i="3"/>
  <c r="BI36" i="3"/>
  <c r="AS68" i="3"/>
  <c r="V136" i="3"/>
  <c r="BD21" i="3"/>
  <c r="AR121" i="3"/>
  <c r="I157" i="3"/>
  <c r="AW115" i="3"/>
  <c r="Q75" i="3"/>
  <c r="AT15" i="3"/>
  <c r="W117" i="3"/>
  <c r="AL20" i="3"/>
  <c r="AH34" i="23"/>
  <c r="L57" i="23"/>
  <c r="AB69" i="23"/>
  <c r="AA20" i="23"/>
  <c r="N35" i="3"/>
  <c r="N148" i="3"/>
  <c r="BE50" i="23"/>
  <c r="BD58" i="3"/>
  <c r="AU23" i="3"/>
  <c r="K125" i="3"/>
  <c r="T77" i="3"/>
  <c r="P40" i="23"/>
  <c r="T62" i="23"/>
  <c r="AH86" i="3"/>
  <c r="AW52" i="3"/>
  <c r="U43" i="23"/>
  <c r="W10" i="23"/>
  <c r="U83" i="23"/>
  <c r="BA74" i="3"/>
  <c r="AV109" i="3"/>
  <c r="AO30" i="3"/>
  <c r="Z57" i="3"/>
  <c r="AX150" i="3"/>
  <c r="M8" i="3"/>
  <c r="BG71" i="23"/>
  <c r="X63" i="23"/>
  <c r="AL80" i="23"/>
  <c r="H39" i="3"/>
  <c r="AD21" i="23"/>
  <c r="AJ45" i="23"/>
  <c r="X34" i="3"/>
  <c r="AW25" i="3"/>
  <c r="AC77" i="3"/>
  <c r="AF83" i="3"/>
  <c r="BI52" i="23"/>
  <c r="BA68" i="3"/>
  <c r="AI5" i="23"/>
  <c r="BE86" i="23"/>
  <c r="M7" i="23"/>
  <c r="O93" i="3"/>
  <c r="AT11" i="23"/>
  <c r="BF27" i="23"/>
  <c r="BA61" i="3"/>
  <c r="AE34" i="3"/>
  <c r="P48" i="3"/>
  <c r="G32" i="3"/>
  <c r="BK46" i="3"/>
  <c r="AP45" i="3"/>
  <c r="AH87" i="23"/>
  <c r="BK112" i="3"/>
  <c r="AX82" i="23"/>
  <c r="S32" i="3"/>
  <c r="G125" i="3"/>
  <c r="AQ95" i="3"/>
  <c r="P115" i="3"/>
  <c r="BC105" i="3"/>
  <c r="BC14" i="3"/>
  <c r="AS81" i="3"/>
  <c r="AZ29" i="3"/>
  <c r="R83" i="3"/>
  <c r="U66" i="3"/>
  <c r="R46" i="3"/>
  <c r="BI47" i="23"/>
  <c r="O38" i="3"/>
  <c r="AD140" i="3"/>
  <c r="BI13" i="3"/>
  <c r="AY55" i="23"/>
  <c r="BM93" i="3"/>
  <c r="Y77" i="3"/>
  <c r="AI44" i="23"/>
  <c r="AK46" i="23"/>
  <c r="N20" i="23"/>
  <c r="AG42" i="23"/>
  <c r="AT110" i="3"/>
  <c r="BK5" i="23"/>
  <c r="AA138" i="3"/>
  <c r="G36" i="23"/>
  <c r="AE130" i="3"/>
  <c r="Y41" i="3"/>
  <c r="J49" i="23"/>
  <c r="Q100" i="3"/>
  <c r="BG150" i="3"/>
  <c r="BG68" i="23"/>
  <c r="AQ72" i="23"/>
  <c r="L71" i="3"/>
  <c r="BG131" i="3"/>
  <c r="J95" i="3"/>
  <c r="AF38" i="23"/>
  <c r="AJ32" i="3"/>
  <c r="AB11" i="3"/>
  <c r="AU144" i="3"/>
  <c r="AB92" i="3"/>
  <c r="AG60" i="23"/>
  <c r="AQ68" i="23"/>
  <c r="AH52" i="23"/>
  <c r="BK100" i="3"/>
  <c r="S141" i="3"/>
  <c r="AW42" i="23"/>
  <c r="AM58" i="23"/>
  <c r="J70" i="23"/>
  <c r="AJ149" i="3"/>
  <c r="V117" i="3"/>
  <c r="Z81" i="23"/>
  <c r="AP77" i="3"/>
  <c r="BI39" i="23"/>
  <c r="BK32" i="3"/>
  <c r="AC27" i="23"/>
  <c r="AA8" i="3"/>
  <c r="BM92" i="3"/>
  <c r="AU27" i="3"/>
  <c r="T4" i="23"/>
  <c r="BJ53" i="3"/>
  <c r="AF149" i="3"/>
  <c r="AW44" i="3"/>
  <c r="BF140" i="3"/>
  <c r="AU121" i="3"/>
  <c r="AF141" i="3"/>
  <c r="V55" i="3"/>
  <c r="AM24" i="3"/>
  <c r="AU30" i="23"/>
  <c r="Y44" i="3"/>
  <c r="X45" i="23"/>
  <c r="AX67" i="3"/>
  <c r="AD42" i="3"/>
  <c r="N45" i="23"/>
  <c r="AZ112" i="3"/>
  <c r="BH43" i="3"/>
  <c r="N124" i="3"/>
  <c r="AT152" i="3"/>
  <c r="AG12" i="3"/>
  <c r="AQ155" i="3"/>
  <c r="AH67" i="23"/>
  <c r="BD73" i="23"/>
  <c r="AS84" i="23"/>
  <c r="R8" i="3"/>
  <c r="BL10" i="3"/>
  <c r="BM36" i="23"/>
  <c r="AV53" i="3"/>
  <c r="U30" i="23"/>
  <c r="BI26" i="3"/>
  <c r="AY119" i="3"/>
  <c r="G122" i="3"/>
  <c r="AX59" i="23"/>
  <c r="R147" i="3"/>
  <c r="AJ67" i="3"/>
  <c r="AX57" i="23"/>
  <c r="AB29" i="23"/>
  <c r="T76" i="23"/>
  <c r="AV58" i="23"/>
  <c r="AS84" i="3"/>
  <c r="AD23" i="3"/>
  <c r="AZ28" i="3"/>
  <c r="AP99" i="3"/>
  <c r="AN135" i="3"/>
  <c r="V142" i="3"/>
  <c r="AO61" i="3"/>
  <c r="AS76" i="3"/>
  <c r="BE84" i="3"/>
  <c r="J150" i="3"/>
  <c r="BM58" i="3"/>
  <c r="AW87" i="23"/>
  <c r="N8" i="23"/>
  <c r="Y121" i="3"/>
  <c r="BH80" i="23"/>
  <c r="BC148" i="3"/>
  <c r="S138" i="3"/>
  <c r="T31" i="23"/>
  <c r="AJ13" i="3"/>
  <c r="O44" i="3"/>
  <c r="X6" i="23"/>
  <c r="V33" i="23"/>
  <c r="J64" i="23"/>
  <c r="AK14" i="23"/>
  <c r="AF49" i="23"/>
  <c r="BA17" i="3"/>
  <c r="P83" i="3"/>
  <c r="U79" i="3"/>
  <c r="I81" i="3"/>
  <c r="L73" i="23"/>
  <c r="Y134" i="3"/>
  <c r="AQ132" i="3"/>
  <c r="AO148" i="3"/>
  <c r="BK10" i="3"/>
  <c r="AL86" i="3"/>
  <c r="BM125" i="3"/>
  <c r="AO46" i="3"/>
  <c r="J9" i="3"/>
  <c r="AT84" i="23"/>
  <c r="Q56" i="23"/>
  <c r="I82" i="23"/>
  <c r="AR51" i="3"/>
  <c r="U70" i="3"/>
  <c r="AL88" i="3"/>
  <c r="BE109" i="3"/>
  <c r="AZ32" i="23"/>
  <c r="R60" i="3"/>
  <c r="Z106" i="3"/>
  <c r="AU28" i="3"/>
  <c r="AF24" i="23"/>
  <c r="BE146" i="3"/>
  <c r="AF121" i="3"/>
  <c r="AE64" i="3"/>
  <c r="AB53" i="23"/>
  <c r="G141" i="3"/>
  <c r="AG35" i="3"/>
  <c r="AK59" i="23"/>
  <c r="G11" i="23"/>
  <c r="AE12" i="3"/>
  <c r="AB32" i="3"/>
  <c r="AW79" i="23"/>
  <c r="W68" i="23"/>
  <c r="I64" i="23"/>
  <c r="AT6" i="23"/>
  <c r="N21" i="23"/>
  <c r="V95" i="3"/>
  <c r="AR147" i="3"/>
  <c r="Y24" i="3"/>
  <c r="BJ20" i="3"/>
  <c r="AI55" i="3"/>
  <c r="BH71" i="23"/>
  <c r="O92" i="3"/>
  <c r="BG156" i="3"/>
  <c r="AK41" i="3"/>
  <c r="AA36" i="3"/>
  <c r="BM81" i="23"/>
  <c r="AL20" i="23"/>
  <c r="BH145" i="3"/>
  <c r="BD5" i="23"/>
  <c r="AL40" i="3"/>
  <c r="Q147" i="3"/>
  <c r="AN54" i="23"/>
  <c r="X60" i="3"/>
  <c r="BK111" i="3"/>
  <c r="BD121" i="3"/>
  <c r="AY68" i="3"/>
  <c r="AS28" i="3"/>
  <c r="AA144" i="3"/>
  <c r="W19" i="23"/>
  <c r="BE15" i="3"/>
  <c r="X58" i="23"/>
  <c r="BB87" i="3"/>
  <c r="BK92" i="3"/>
  <c r="AL29" i="23"/>
  <c r="BA38" i="23"/>
  <c r="J45" i="3"/>
  <c r="AU154" i="3"/>
  <c r="G121" i="3"/>
  <c r="BF64" i="23"/>
  <c r="AK10" i="23"/>
  <c r="AJ61" i="23"/>
  <c r="M59" i="3"/>
  <c r="P19" i="23"/>
  <c r="M65" i="23"/>
  <c r="Y100" i="3"/>
  <c r="AR54" i="3"/>
  <c r="AD13" i="3"/>
  <c r="R10" i="25"/>
  <c r="AS27" i="23"/>
  <c r="AI10" i="3"/>
  <c r="M70" i="23"/>
  <c r="AW6" i="23"/>
  <c r="M71" i="23"/>
  <c r="AA33" i="23"/>
  <c r="AF158" i="3"/>
  <c r="BD35" i="23"/>
  <c r="BB78" i="3"/>
  <c r="M73" i="23"/>
  <c r="AL19" i="23"/>
  <c r="AG94" i="3"/>
  <c r="AZ66" i="23"/>
  <c r="AU149" i="3"/>
  <c r="W155" i="3"/>
  <c r="AM45" i="3"/>
  <c r="Z90" i="3"/>
  <c r="AO28" i="3"/>
  <c r="O130" i="3"/>
  <c r="BF108" i="3"/>
  <c r="AC19" i="3"/>
  <c r="AB71" i="23"/>
  <c r="AE72" i="3"/>
  <c r="AI46" i="3"/>
  <c r="BA120" i="3"/>
  <c r="AF78" i="23"/>
  <c r="H153" i="3"/>
  <c r="AR137" i="3"/>
  <c r="W74" i="3"/>
  <c r="T11" i="3"/>
  <c r="BH32" i="23"/>
  <c r="N88" i="23"/>
  <c r="AO158" i="3"/>
  <c r="BI57" i="3"/>
  <c r="AN12" i="23"/>
  <c r="W52" i="23"/>
  <c r="BF89" i="3"/>
  <c r="J15" i="3"/>
  <c r="H36" i="23"/>
  <c r="AJ57" i="23"/>
  <c r="X22" i="23"/>
  <c r="AW95" i="3"/>
  <c r="J20" i="3"/>
  <c r="AD93" i="3"/>
  <c r="AG33" i="23"/>
  <c r="BK48" i="23"/>
  <c r="W53" i="23"/>
  <c r="AK30" i="3"/>
  <c r="AS60" i="23"/>
  <c r="I70" i="3"/>
  <c r="AW118" i="3"/>
  <c r="BL60" i="3"/>
  <c r="BL9" i="3"/>
  <c r="Z69" i="3"/>
  <c r="AB88" i="3"/>
  <c r="AG16" i="3"/>
  <c r="AW68" i="23"/>
  <c r="AA24" i="23"/>
  <c r="AW14" i="3"/>
  <c r="AM56" i="23"/>
  <c r="P68" i="3"/>
  <c r="G83" i="23"/>
  <c r="AJ22" i="3"/>
  <c r="AI113" i="3"/>
  <c r="AP9" i="23"/>
  <c r="AU65" i="3"/>
  <c r="M20" i="3"/>
  <c r="BI35" i="23"/>
  <c r="AV20" i="3"/>
  <c r="AZ80" i="23"/>
  <c r="Q96" i="3"/>
  <c r="AQ60" i="23"/>
  <c r="T51" i="23"/>
  <c r="AU79" i="3"/>
  <c r="AN49" i="23"/>
  <c r="AL117" i="3"/>
  <c r="AI17" i="3"/>
  <c r="BI108" i="3"/>
  <c r="BI142" i="3"/>
  <c r="AL30" i="23"/>
  <c r="N68" i="23"/>
  <c r="T67" i="23"/>
  <c r="AP126" i="3"/>
  <c r="I126" i="3"/>
  <c r="P54" i="3"/>
  <c r="BM41" i="3"/>
  <c r="W68" i="3"/>
  <c r="BC116" i="3"/>
  <c r="BC75" i="23"/>
  <c r="V48" i="3"/>
  <c r="AU55" i="3"/>
  <c r="Q53" i="23"/>
  <c r="M5" i="23"/>
  <c r="BE13" i="3"/>
  <c r="T152" i="3"/>
  <c r="BF7" i="3"/>
  <c r="H60" i="3"/>
  <c r="U69" i="23"/>
  <c r="I29" i="23"/>
  <c r="AF115" i="3"/>
  <c r="AC41" i="23"/>
  <c r="X77" i="3"/>
  <c r="Y12" i="23"/>
  <c r="Z8" i="23"/>
  <c r="O113" i="3"/>
  <c r="AO141" i="3"/>
  <c r="AE84" i="23"/>
  <c r="AC101" i="3"/>
  <c r="K117" i="3"/>
  <c r="BF6" i="23"/>
  <c r="AT80" i="3"/>
  <c r="AH118" i="3"/>
  <c r="U107" i="3"/>
  <c r="AL158" i="3"/>
  <c r="AT19" i="3"/>
  <c r="AV30" i="23"/>
  <c r="V28" i="3"/>
  <c r="BD6" i="3"/>
  <c r="I77" i="23"/>
  <c r="BH22" i="23"/>
  <c r="BC108" i="3"/>
  <c r="K65" i="3"/>
  <c r="BE43" i="3"/>
  <c r="X58" i="3"/>
  <c r="AU135" i="3"/>
  <c r="K97" i="3"/>
  <c r="U149" i="3"/>
  <c r="AB40" i="23"/>
  <c r="S122" i="3"/>
  <c r="U7" i="3"/>
  <c r="AC39" i="23"/>
  <c r="BA156" i="3"/>
  <c r="H9" i="23"/>
  <c r="BB135" i="3"/>
  <c r="N63" i="3"/>
  <c r="AS26" i="3"/>
  <c r="P64" i="23"/>
  <c r="Q3" i="23"/>
  <c r="AU85" i="3"/>
  <c r="W26" i="3"/>
  <c r="AK84" i="23"/>
  <c r="U128" i="3"/>
  <c r="AG34" i="23"/>
  <c r="AW16" i="23"/>
  <c r="AY17" i="3"/>
  <c r="L98" i="3"/>
  <c r="AG126" i="3"/>
  <c r="AP10" i="23"/>
  <c r="P112" i="3"/>
  <c r="N64" i="23"/>
  <c r="AL69" i="3"/>
  <c r="AS36" i="23"/>
  <c r="AV135" i="3"/>
  <c r="BB91" i="3"/>
  <c r="BM76" i="23"/>
  <c r="AV70" i="23"/>
  <c r="AQ49" i="23"/>
  <c r="BI13" i="23"/>
  <c r="AX77" i="23"/>
  <c r="BM64" i="23"/>
  <c r="AI47" i="3"/>
  <c r="AT146" i="3"/>
  <c r="K78" i="3"/>
  <c r="X54" i="3"/>
  <c r="J39" i="23"/>
  <c r="AE139" i="3"/>
  <c r="BL15" i="23"/>
  <c r="T16" i="23"/>
  <c r="BL114" i="3"/>
  <c r="K37" i="23"/>
  <c r="AO77" i="23"/>
  <c r="BD80" i="3"/>
  <c r="AF90" i="3"/>
  <c r="AM24" i="23"/>
  <c r="P75" i="3"/>
  <c r="X72" i="3"/>
  <c r="AP37" i="23"/>
  <c r="BK66" i="23"/>
  <c r="Y76" i="3"/>
  <c r="BE66" i="3"/>
  <c r="BK143" i="3"/>
  <c r="BJ67" i="3"/>
  <c r="L69" i="3"/>
  <c r="O61" i="23"/>
  <c r="AR99" i="3"/>
  <c r="BK63" i="3"/>
  <c r="BG46" i="3"/>
  <c r="BM78" i="3"/>
  <c r="Z136" i="3"/>
  <c r="M80" i="3"/>
  <c r="BJ49" i="3"/>
  <c r="AO85" i="23"/>
  <c r="AS133" i="3"/>
  <c r="G56" i="3"/>
  <c r="Y20" i="23"/>
  <c r="AO149" i="3"/>
  <c r="AI72" i="3"/>
  <c r="T130" i="3"/>
  <c r="BK102" i="3"/>
  <c r="AM39" i="23"/>
  <c r="AO75" i="23"/>
  <c r="AR69" i="3"/>
  <c r="AA38" i="3"/>
  <c r="O63" i="23"/>
  <c r="AF38" i="3"/>
  <c r="BE148" i="3"/>
  <c r="BC155" i="3"/>
  <c r="AY63" i="3"/>
  <c r="AR12" i="23"/>
  <c r="AV87" i="3"/>
  <c r="AJ43" i="23"/>
  <c r="W43" i="3"/>
  <c r="BC74" i="23"/>
  <c r="H96" i="3"/>
  <c r="AM45" i="23"/>
  <c r="BL43" i="23"/>
  <c r="BE26" i="3"/>
  <c r="AC22" i="3"/>
  <c r="Z22" i="3"/>
  <c r="AP62" i="23"/>
  <c r="AA17" i="3"/>
  <c r="BE106" i="3"/>
  <c r="BK55" i="3"/>
  <c r="AC123" i="3"/>
  <c r="R47" i="23"/>
  <c r="AH17" i="3"/>
  <c r="AT54" i="3"/>
  <c r="AT108" i="3"/>
  <c r="P155" i="3"/>
  <c r="AB78" i="3"/>
  <c r="AV130" i="3"/>
  <c r="AT51" i="3"/>
  <c r="BG28" i="23"/>
  <c r="M77" i="3"/>
  <c r="AA72" i="3"/>
  <c r="AQ39" i="3"/>
  <c r="BK93" i="3"/>
  <c r="AK58" i="23"/>
  <c r="I158" i="3"/>
  <c r="AR35" i="3"/>
  <c r="AI15" i="23"/>
  <c r="AP67" i="23"/>
  <c r="O7" i="3"/>
  <c r="AZ153" i="3"/>
  <c r="AO4" i="23"/>
  <c r="AO64" i="23"/>
  <c r="L87" i="3"/>
  <c r="AK138" i="3"/>
  <c r="Z50" i="3"/>
  <c r="L43" i="23"/>
  <c r="AU44" i="3"/>
  <c r="AI29" i="23"/>
  <c r="O141" i="3"/>
  <c r="G55" i="23"/>
  <c r="K146" i="3"/>
  <c r="R33" i="3"/>
  <c r="AC151" i="3"/>
  <c r="AS62" i="23"/>
  <c r="BB128" i="3"/>
  <c r="S101" i="3"/>
  <c r="BC124" i="3"/>
  <c r="I14" i="3"/>
  <c r="AF25" i="3"/>
  <c r="Z71" i="23"/>
  <c r="AC52" i="23"/>
  <c r="O95" i="3"/>
  <c r="AP84" i="23"/>
  <c r="V58" i="3"/>
  <c r="AX96" i="3"/>
  <c r="U86" i="3"/>
  <c r="O35" i="23"/>
  <c r="L90" i="3"/>
  <c r="BH54" i="23"/>
  <c r="AS74" i="3"/>
  <c r="AA28" i="23"/>
  <c r="K32" i="3"/>
  <c r="AB38" i="23"/>
  <c r="AC75" i="23"/>
  <c r="O17" i="3"/>
  <c r="G84" i="3"/>
  <c r="AY134" i="3"/>
  <c r="AB137" i="3"/>
  <c r="AR22" i="3"/>
  <c r="AY73" i="23"/>
  <c r="AW152" i="3"/>
  <c r="AD57" i="23"/>
  <c r="M11" i="3"/>
  <c r="AX8" i="23"/>
  <c r="AU155" i="3"/>
  <c r="BE99" i="3"/>
  <c r="AT98" i="3"/>
  <c r="AY41" i="3"/>
  <c r="H77" i="3"/>
  <c r="P57" i="23"/>
  <c r="N74" i="23"/>
  <c r="BK50" i="3"/>
  <c r="BD132" i="3"/>
  <c r="K77" i="23"/>
  <c r="BH9" i="3"/>
  <c r="Z3" i="23"/>
  <c r="AG117" i="3"/>
  <c r="AG148" i="3"/>
  <c r="AU104" i="3"/>
  <c r="AS56" i="23"/>
  <c r="G23" i="23"/>
  <c r="BH40" i="3"/>
  <c r="BL66" i="3"/>
  <c r="AS95" i="3"/>
  <c r="AF64" i="23"/>
  <c r="L89" i="3"/>
  <c r="AX136" i="3"/>
  <c r="AZ87" i="3"/>
  <c r="AM18" i="23"/>
  <c r="AD138" i="3"/>
  <c r="T38" i="23"/>
  <c r="BI74" i="3"/>
  <c r="AN80" i="3"/>
  <c r="AH30" i="23"/>
  <c r="AG114" i="3"/>
  <c r="BD80" i="23"/>
  <c r="BB94" i="3"/>
  <c r="AU87" i="23"/>
  <c r="BH28" i="3"/>
  <c r="S152" i="3"/>
  <c r="I51" i="23"/>
  <c r="BB58" i="23"/>
  <c r="AG87" i="23"/>
  <c r="AE124" i="3"/>
  <c r="BF12" i="23"/>
  <c r="S44" i="3"/>
  <c r="AW50" i="23"/>
  <c r="BF60" i="3"/>
  <c r="AX120" i="3"/>
  <c r="BI88" i="23"/>
  <c r="K47" i="23"/>
  <c r="R34" i="23"/>
  <c r="Z47" i="23"/>
  <c r="AS66" i="23"/>
  <c r="BM52" i="3"/>
  <c r="BJ81" i="23"/>
  <c r="AO146" i="3"/>
  <c r="AG40" i="23"/>
  <c r="T20" i="3"/>
  <c r="BB26" i="3"/>
  <c r="P96" i="3"/>
  <c r="AM60" i="3"/>
  <c r="AR55" i="23"/>
  <c r="Z145" i="3"/>
  <c r="BC81" i="23"/>
  <c r="W61" i="3"/>
  <c r="BF116" i="3"/>
  <c r="AH68" i="23"/>
  <c r="S73" i="23"/>
  <c r="S34" i="3"/>
  <c r="AQ139" i="3"/>
  <c r="AT59" i="3"/>
  <c r="BG53" i="3"/>
  <c r="BJ71" i="23"/>
  <c r="M148" i="3"/>
  <c r="AB30" i="23"/>
  <c r="S4" i="23"/>
  <c r="AB16" i="23"/>
  <c r="BJ154" i="3"/>
  <c r="AV76" i="23"/>
  <c r="AR129" i="3"/>
  <c r="AI61" i="23"/>
  <c r="AU88" i="3"/>
  <c r="X105" i="3"/>
  <c r="H119" i="3"/>
  <c r="BH47" i="3"/>
  <c r="AL39" i="23"/>
  <c r="Z111" i="3"/>
  <c r="BI126" i="3"/>
  <c r="R35" i="3"/>
  <c r="BI85" i="23"/>
  <c r="AR155" i="3"/>
  <c r="AL30" i="3"/>
  <c r="AK8" i="23"/>
  <c r="BL7" i="3"/>
  <c r="H14" i="23"/>
  <c r="H28" i="3"/>
  <c r="AL97" i="3"/>
  <c r="AJ49" i="23"/>
  <c r="Q80" i="23"/>
  <c r="R72" i="3"/>
  <c r="BC134" i="3"/>
  <c r="AO53" i="3"/>
  <c r="BG13" i="3"/>
  <c r="W149" i="3"/>
  <c r="BL141" i="3"/>
  <c r="BK150" i="3"/>
  <c r="AG107" i="3"/>
  <c r="AO88" i="23"/>
  <c r="U69" i="3"/>
  <c r="BD131" i="3"/>
  <c r="AR19" i="3"/>
  <c r="AY82" i="3"/>
  <c r="AB55" i="3"/>
  <c r="AB152" i="3"/>
  <c r="AY147" i="3"/>
  <c r="AX116" i="3"/>
  <c r="BH34" i="23"/>
  <c r="AU33" i="23"/>
  <c r="AF30" i="23"/>
  <c r="AK132" i="3"/>
  <c r="BE100" i="3"/>
  <c r="AN87" i="3"/>
  <c r="AY81" i="3"/>
  <c r="N47" i="23"/>
  <c r="Z79" i="3"/>
  <c r="BL76" i="23"/>
  <c r="N58" i="3"/>
  <c r="M25" i="3"/>
  <c r="BL31" i="3"/>
  <c r="V87" i="23"/>
  <c r="O105" i="3"/>
  <c r="AL52" i="3"/>
  <c r="J157" i="3"/>
  <c r="T5" i="23"/>
  <c r="AE66" i="23"/>
  <c r="AI94" i="3"/>
  <c r="AQ91" i="3"/>
  <c r="O28" i="3"/>
  <c r="AA107" i="3"/>
  <c r="AQ51" i="3"/>
  <c r="W73" i="3"/>
  <c r="AM83" i="3"/>
  <c r="AS44" i="23"/>
  <c r="AD29" i="23"/>
  <c r="BC38" i="3"/>
  <c r="AZ66" i="3"/>
  <c r="BE83" i="23"/>
  <c r="K60" i="23"/>
  <c r="M66" i="3"/>
  <c r="BA54" i="3"/>
  <c r="BH8" i="23"/>
  <c r="AP24" i="23"/>
  <c r="AD40" i="23"/>
  <c r="G89" i="3"/>
  <c r="K15" i="23"/>
  <c r="Z23" i="23"/>
  <c r="AL53" i="23"/>
  <c r="W108" i="3"/>
  <c r="BE20" i="23"/>
  <c r="V77" i="23"/>
  <c r="K77" i="3"/>
  <c r="BE39" i="3"/>
  <c r="U50" i="23"/>
  <c r="BK81" i="23"/>
  <c r="AT47" i="23"/>
  <c r="X75" i="3"/>
  <c r="BB37" i="23"/>
  <c r="AZ25" i="3"/>
  <c r="BH80" i="3"/>
  <c r="AK109" i="3"/>
  <c r="Z48" i="3"/>
  <c r="AE140" i="3"/>
  <c r="AD103" i="3"/>
  <c r="AG89" i="3"/>
  <c r="P75" i="23"/>
  <c r="H57" i="23"/>
  <c r="AG64" i="3"/>
  <c r="BF38" i="3"/>
  <c r="AB19" i="23"/>
  <c r="Q57" i="23"/>
  <c r="AN52" i="3"/>
  <c r="AQ149" i="3"/>
  <c r="AP112" i="3"/>
  <c r="AN87" i="23"/>
  <c r="O125" i="3"/>
  <c r="AH75" i="23"/>
  <c r="AM81" i="23"/>
  <c r="G9" i="23"/>
  <c r="AV140" i="3"/>
  <c r="BM91" i="3"/>
  <c r="BM153" i="3"/>
  <c r="AT17" i="3"/>
  <c r="AE8" i="23"/>
  <c r="BF18" i="23"/>
  <c r="AO116" i="3"/>
  <c r="AE125" i="3"/>
  <c r="BL113" i="3"/>
  <c r="M92" i="3"/>
  <c r="AK150" i="3"/>
  <c r="BF42" i="23"/>
  <c r="AZ144" i="3"/>
  <c r="Q146" i="3"/>
  <c r="J3" i="23"/>
  <c r="BB131" i="3"/>
  <c r="BE69" i="3"/>
  <c r="BD23" i="3"/>
  <c r="AN77" i="23"/>
  <c r="U63" i="23"/>
  <c r="AA58" i="23"/>
  <c r="AJ108" i="3"/>
  <c r="I38" i="3"/>
  <c r="AD86" i="3"/>
  <c r="I33" i="3"/>
  <c r="BF100" i="3"/>
  <c r="AN56" i="23"/>
  <c r="I75" i="23"/>
  <c r="AU50" i="3"/>
  <c r="AI15" i="3"/>
  <c r="O78" i="23"/>
  <c r="AL149" i="3"/>
  <c r="U56" i="3"/>
  <c r="AS148" i="3"/>
  <c r="AX97" i="3"/>
  <c r="AC104" i="3"/>
  <c r="K51" i="3"/>
  <c r="J142" i="3"/>
  <c r="W142" i="3"/>
  <c r="BG21" i="23"/>
  <c r="BF65" i="3"/>
  <c r="BD113" i="3"/>
  <c r="H38" i="3"/>
  <c r="J77" i="23"/>
  <c r="BB75" i="3"/>
  <c r="W12" i="3"/>
  <c r="AP52" i="3"/>
  <c r="Q50" i="23"/>
  <c r="AQ46" i="23"/>
  <c r="AE62" i="23"/>
  <c r="BF111" i="3"/>
  <c r="BD140" i="3"/>
  <c r="AW36" i="23"/>
  <c r="BM43" i="23"/>
  <c r="I34" i="23"/>
  <c r="AY143" i="3"/>
  <c r="AP34" i="3"/>
  <c r="AJ41" i="3"/>
  <c r="AF70" i="3"/>
  <c r="R27" i="23"/>
  <c r="BE101" i="3"/>
  <c r="R76" i="23"/>
  <c r="I53" i="23"/>
  <c r="H84" i="23"/>
  <c r="AK158" i="3"/>
  <c r="AK50" i="3"/>
  <c r="BM67" i="23"/>
  <c r="N71" i="23"/>
  <c r="AB76" i="23"/>
  <c r="P36" i="3"/>
  <c r="BM133" i="3"/>
  <c r="Y148" i="3"/>
  <c r="AY26" i="23"/>
  <c r="BG4" i="23"/>
  <c r="AQ120" i="3"/>
  <c r="H152" i="3"/>
  <c r="I36" i="3"/>
  <c r="O82" i="23"/>
  <c r="AK111" i="3"/>
  <c r="O19" i="3"/>
  <c r="V98" i="3"/>
  <c r="BA96" i="3"/>
  <c r="AX81" i="23"/>
  <c r="AF67" i="3"/>
  <c r="R11" i="40"/>
  <c r="BM29" i="3"/>
  <c r="BD31" i="3"/>
  <c r="AN92" i="3"/>
  <c r="AY25" i="3"/>
  <c r="AP18" i="23"/>
  <c r="H11" i="3"/>
  <c r="H10" i="3"/>
  <c r="N53" i="23"/>
  <c r="BF46" i="23"/>
  <c r="Q125" i="3"/>
  <c r="K6" i="23"/>
  <c r="J145" i="3"/>
  <c r="AL114" i="3"/>
  <c r="O3" i="23"/>
  <c r="AU31" i="23"/>
  <c r="BG134" i="3"/>
  <c r="AK45" i="3"/>
  <c r="AT79" i="3"/>
  <c r="X57" i="3"/>
  <c r="AZ34" i="3"/>
  <c r="BK142" i="3"/>
  <c r="BD122" i="3"/>
  <c r="AG90" i="3"/>
  <c r="BC28" i="3"/>
  <c r="AR112" i="3"/>
  <c r="N113" i="3"/>
  <c r="M124" i="3"/>
  <c r="AE6" i="23"/>
  <c r="BD114" i="3"/>
  <c r="BC60" i="3"/>
  <c r="BA64" i="23"/>
  <c r="AR78" i="3"/>
  <c r="R113" i="3"/>
  <c r="W7" i="23"/>
  <c r="AM9" i="23"/>
  <c r="BF67" i="23"/>
  <c r="AA127" i="3"/>
  <c r="BC17" i="3"/>
  <c r="AY3" i="23"/>
  <c r="W95" i="3"/>
  <c r="BF57" i="23"/>
  <c r="AK18" i="23"/>
  <c r="AG59" i="3"/>
  <c r="AN118" i="3"/>
  <c r="AK116" i="3"/>
  <c r="I27" i="3"/>
  <c r="AC120" i="3"/>
  <c r="Z37" i="23"/>
  <c r="BH60" i="23"/>
  <c r="BE46" i="23"/>
  <c r="AU17" i="3"/>
  <c r="AF46" i="3"/>
  <c r="AK54" i="3"/>
  <c r="BJ46" i="3"/>
  <c r="P72" i="23"/>
  <c r="I138" i="3"/>
  <c r="BL59" i="23"/>
  <c r="AP50" i="23"/>
  <c r="U134" i="3"/>
  <c r="AO45" i="23"/>
  <c r="BB101" i="3"/>
  <c r="BH17" i="3"/>
  <c r="BM28" i="23"/>
  <c r="BD143" i="3"/>
  <c r="BF110" i="3"/>
  <c r="AY79" i="23"/>
  <c r="AH20" i="3"/>
  <c r="M55" i="23"/>
  <c r="G156" i="3"/>
  <c r="AV25" i="3"/>
  <c r="K26" i="3"/>
  <c r="R70" i="23"/>
  <c r="AV48" i="3"/>
  <c r="BH33" i="3"/>
  <c r="X46" i="3"/>
  <c r="BD149" i="3"/>
  <c r="BA95" i="3"/>
  <c r="AX26" i="23"/>
  <c r="AW136" i="3"/>
  <c r="AU47" i="3"/>
  <c r="AX84" i="3"/>
  <c r="W59" i="23"/>
  <c r="O103" i="3"/>
  <c r="Z56" i="3"/>
  <c r="J112" i="3"/>
  <c r="Q43" i="23"/>
  <c r="AB119" i="3"/>
  <c r="P84" i="23"/>
  <c r="R107" i="3"/>
  <c r="AE94" i="3"/>
  <c r="BB41" i="3"/>
  <c r="AA62" i="23"/>
  <c r="Z7" i="3"/>
  <c r="AT49" i="23"/>
  <c r="R126" i="3"/>
  <c r="BA66" i="23"/>
  <c r="N81" i="3"/>
  <c r="K157" i="3"/>
  <c r="Q36" i="23"/>
  <c r="I62" i="23"/>
  <c r="J81" i="23"/>
  <c r="R58" i="23"/>
  <c r="AF137" i="3"/>
  <c r="U102" i="3"/>
  <c r="BI71" i="23"/>
  <c r="AK38" i="23"/>
  <c r="AL34" i="23"/>
  <c r="Z88" i="23"/>
  <c r="W67" i="23"/>
  <c r="AU24" i="23"/>
  <c r="BM77" i="3"/>
  <c r="P117" i="3"/>
  <c r="AY76" i="23"/>
  <c r="G95" i="3"/>
  <c r="AJ68" i="3"/>
  <c r="AE122" i="3"/>
  <c r="H66" i="23"/>
  <c r="AU72" i="3"/>
  <c r="M42" i="23"/>
  <c r="X153" i="3"/>
  <c r="X112" i="3"/>
  <c r="O18" i="3"/>
  <c r="AI23" i="3"/>
  <c r="W28" i="3"/>
  <c r="AU18" i="3"/>
  <c r="BI12" i="23"/>
  <c r="Y76" i="23"/>
  <c r="AP19" i="3"/>
  <c r="AS126" i="3"/>
  <c r="AH10" i="23"/>
  <c r="BB27" i="23"/>
  <c r="BH84" i="23"/>
  <c r="S11" i="23"/>
  <c r="AO79" i="3"/>
  <c r="AI23" i="23"/>
  <c r="U74" i="3"/>
  <c r="BM147" i="3"/>
  <c r="AV138" i="3"/>
  <c r="J128" i="3"/>
  <c r="BJ83" i="23"/>
  <c r="AF101" i="3"/>
  <c r="H143" i="3"/>
  <c r="AJ75" i="23"/>
  <c r="R82" i="3"/>
  <c r="AB37" i="23"/>
  <c r="BF109" i="3"/>
  <c r="J26" i="3"/>
  <c r="AS42" i="3"/>
  <c r="N81" i="23"/>
  <c r="AU42" i="3"/>
  <c r="BC13" i="23"/>
  <c r="Y18" i="3"/>
  <c r="BA81" i="23"/>
  <c r="BL106" i="3"/>
  <c r="S50" i="3"/>
  <c r="AN64" i="3"/>
  <c r="U93" i="3"/>
  <c r="O143" i="3"/>
  <c r="BK68" i="3"/>
  <c r="AO35" i="3"/>
  <c r="Z87" i="23"/>
  <c r="BD77" i="3"/>
  <c r="U37" i="23"/>
  <c r="BB40" i="3"/>
  <c r="AO80" i="3"/>
  <c r="AX63" i="23"/>
  <c r="AJ28" i="23"/>
  <c r="Q157" i="3"/>
  <c r="AP133" i="3"/>
  <c r="BF50" i="3"/>
  <c r="AS116" i="3"/>
  <c r="AE18" i="23"/>
  <c r="AV62" i="23"/>
  <c r="BJ48" i="3"/>
  <c r="AI59" i="3"/>
  <c r="U64" i="3"/>
  <c r="AR50" i="23"/>
  <c r="AV47" i="3"/>
  <c r="G83" i="3"/>
  <c r="BA68" i="23"/>
  <c r="AQ30" i="3"/>
  <c r="V32" i="23"/>
  <c r="AQ74" i="3"/>
  <c r="BF61" i="23"/>
  <c r="AY158" i="3"/>
  <c r="BF46" i="3"/>
  <c r="BA6" i="3"/>
  <c r="AY22" i="23"/>
  <c r="AH19" i="3"/>
  <c r="BF74" i="23"/>
  <c r="H46" i="3"/>
  <c r="W34" i="3"/>
  <c r="AA13" i="23"/>
  <c r="AI18" i="3"/>
  <c r="BD34" i="23"/>
  <c r="BE41" i="23"/>
  <c r="I100" i="3"/>
  <c r="AA142" i="3"/>
  <c r="AA13" i="3"/>
  <c r="AD48" i="23"/>
  <c r="L38" i="3"/>
  <c r="AL65" i="23"/>
  <c r="BD61" i="23"/>
  <c r="O30" i="3"/>
  <c r="X127" i="3"/>
  <c r="I11" i="23"/>
  <c r="BC158" i="3"/>
  <c r="BI50" i="23"/>
  <c r="P157" i="3"/>
  <c r="AQ13" i="23"/>
  <c r="U143" i="3"/>
  <c r="S124" i="3"/>
  <c r="AH129" i="3"/>
  <c r="AA64" i="3"/>
  <c r="AS80" i="23"/>
  <c r="AT51" i="23"/>
  <c r="BJ79" i="23"/>
  <c r="BG72" i="23"/>
  <c r="AN144" i="3"/>
  <c r="Q31" i="3"/>
  <c r="X29" i="23"/>
  <c r="AL154" i="3"/>
  <c r="AE33" i="23"/>
  <c r="K56" i="3"/>
  <c r="Q136" i="3"/>
  <c r="AZ5" i="23"/>
  <c r="BB148" i="3"/>
  <c r="BE26" i="23"/>
  <c r="BI141" i="3"/>
  <c r="BJ28" i="23"/>
  <c r="H67" i="3"/>
  <c r="BE127" i="3"/>
  <c r="AN141" i="3"/>
  <c r="AZ42" i="23"/>
  <c r="R106" i="3"/>
  <c r="V43" i="23"/>
  <c r="AH66" i="23"/>
  <c r="BL61" i="3"/>
  <c r="AU50" i="23"/>
  <c r="AV129" i="3"/>
  <c r="AQ72" i="3"/>
  <c r="I99" i="3"/>
  <c r="I44" i="23"/>
  <c r="AN149" i="3"/>
  <c r="Y102" i="3"/>
  <c r="K56" i="23"/>
  <c r="R72" i="23"/>
  <c r="BF69" i="3"/>
  <c r="AD70" i="3"/>
  <c r="AA42" i="3"/>
  <c r="AY27" i="3"/>
  <c r="BF42" i="3"/>
  <c r="AY41" i="23"/>
  <c r="P15" i="23"/>
  <c r="AF41" i="3"/>
  <c r="AR43" i="23"/>
  <c r="BG135" i="3"/>
  <c r="AN34" i="23"/>
  <c r="BE32" i="23"/>
  <c r="BJ38" i="23"/>
  <c r="BF22" i="3"/>
  <c r="M10" i="3"/>
  <c r="AN43" i="3"/>
  <c r="Z21" i="23"/>
  <c r="AK85" i="23"/>
  <c r="BA11" i="23"/>
  <c r="U18" i="3"/>
  <c r="AF66" i="3"/>
  <c r="X60" i="23"/>
  <c r="K11" i="3"/>
  <c r="H33" i="23"/>
  <c r="S135" i="3"/>
  <c r="H53" i="3"/>
  <c r="BA114" i="3"/>
  <c r="AK35" i="3"/>
  <c r="AQ40" i="23"/>
  <c r="AI104" i="3"/>
  <c r="AG99" i="3"/>
  <c r="U136" i="3"/>
  <c r="BM32" i="3"/>
  <c r="AC13" i="23"/>
  <c r="AJ26" i="23"/>
  <c r="AL41" i="3"/>
  <c r="BK57" i="23"/>
  <c r="BG141" i="3"/>
  <c r="AL12" i="23"/>
  <c r="AT38" i="23"/>
  <c r="AW13" i="23"/>
  <c r="BF16" i="3"/>
  <c r="AE156" i="3"/>
  <c r="Q11" i="23"/>
  <c r="Z68" i="3"/>
  <c r="AR5" i="23"/>
  <c r="G115" i="3"/>
  <c r="T136" i="3"/>
  <c r="AG15" i="23"/>
  <c r="W50" i="23"/>
  <c r="AO101" i="3"/>
  <c r="H70" i="23"/>
  <c r="V42" i="3"/>
  <c r="H79" i="3"/>
  <c r="AF55" i="23"/>
  <c r="AN66" i="3"/>
  <c r="BF15" i="23"/>
  <c r="BC23" i="23"/>
  <c r="AS78" i="23"/>
  <c r="T41" i="23"/>
  <c r="AR111" i="3"/>
  <c r="AG113" i="3"/>
  <c r="U62" i="3"/>
  <c r="BB11" i="23"/>
  <c r="BA88" i="23"/>
  <c r="AK10" i="3"/>
  <c r="M21" i="3"/>
  <c r="N37" i="23"/>
  <c r="AK96" i="3"/>
  <c r="AA141" i="3"/>
  <c r="K59" i="23"/>
  <c r="BA24" i="3"/>
  <c r="AQ29" i="3"/>
  <c r="AC11" i="23"/>
  <c r="X94" i="3"/>
  <c r="W123" i="3"/>
  <c r="N68" i="3"/>
  <c r="BH89" i="3"/>
  <c r="BG20" i="3"/>
  <c r="AR33" i="23"/>
  <c r="BA64" i="3"/>
  <c r="AK43" i="3"/>
  <c r="BI53" i="23"/>
  <c r="AA126" i="3"/>
  <c r="AV82" i="3"/>
  <c r="S131" i="3"/>
  <c r="BF131" i="3"/>
  <c r="AQ121" i="3"/>
  <c r="K58" i="23"/>
  <c r="AF108" i="3"/>
  <c r="V26" i="23"/>
  <c r="T14" i="3"/>
  <c r="AO97" i="3"/>
  <c r="BI63" i="23"/>
  <c r="AK48" i="3"/>
  <c r="L111" i="3"/>
  <c r="BK84" i="3"/>
  <c r="AX112" i="3"/>
  <c r="Q34" i="3"/>
  <c r="AH150" i="3"/>
  <c r="AB140" i="3"/>
  <c r="AV59" i="23"/>
  <c r="T36" i="23"/>
  <c r="AI48" i="23"/>
  <c r="AO134" i="3"/>
  <c r="AP74" i="23"/>
  <c r="Z39" i="3"/>
  <c r="AV68" i="23"/>
  <c r="AJ146" i="3"/>
  <c r="AI68" i="3"/>
  <c r="K93" i="3"/>
  <c r="AU62" i="23"/>
  <c r="I93" i="3"/>
  <c r="AG76" i="23"/>
  <c r="AE22" i="3"/>
  <c r="AB114" i="3"/>
  <c r="BC66" i="3"/>
  <c r="BG145" i="3"/>
  <c r="P16" i="3"/>
  <c r="W75" i="23"/>
  <c r="AX153" i="3"/>
  <c r="BG154" i="3"/>
  <c r="O70" i="3"/>
  <c r="BA25" i="3"/>
  <c r="P24" i="3"/>
  <c r="W48" i="23"/>
  <c r="K22" i="3"/>
  <c r="AY92" i="3"/>
  <c r="AC69" i="3"/>
  <c r="AX52" i="3"/>
  <c r="O8" i="3"/>
  <c r="J26" i="23"/>
  <c r="AV78" i="3"/>
  <c r="BG20" i="23"/>
  <c r="AQ27" i="3"/>
  <c r="Y72" i="3"/>
  <c r="BI66" i="3"/>
  <c r="R139" i="3"/>
  <c r="L132" i="3"/>
  <c r="M44" i="23"/>
  <c r="Q63" i="3"/>
  <c r="AE59" i="3"/>
  <c r="BM39" i="23"/>
  <c r="AS107" i="3"/>
  <c r="BC87" i="23"/>
  <c r="S39" i="3"/>
  <c r="N38" i="3"/>
  <c r="BF23" i="23"/>
  <c r="AQ58" i="23"/>
  <c r="BH42" i="23"/>
  <c r="AE62" i="3"/>
  <c r="AE28" i="23"/>
  <c r="P31" i="3"/>
  <c r="V72" i="23"/>
  <c r="AU118" i="3"/>
  <c r="AC158" i="3"/>
  <c r="AA87" i="3"/>
  <c r="BJ54" i="23"/>
  <c r="T54" i="3"/>
  <c r="BG40" i="3"/>
  <c r="T39" i="23"/>
  <c r="BK41" i="3"/>
  <c r="AF9" i="23"/>
  <c r="AY70" i="3"/>
  <c r="BK141" i="3"/>
  <c r="AI109" i="3"/>
  <c r="Y68" i="3"/>
  <c r="J32" i="3"/>
  <c r="AZ54" i="23"/>
  <c r="Z128" i="3"/>
  <c r="AI103" i="3"/>
  <c r="BK70" i="23"/>
  <c r="AG26" i="23"/>
  <c r="Z156" i="3"/>
  <c r="Y32" i="3"/>
  <c r="BJ137" i="3"/>
  <c r="K148" i="3"/>
  <c r="AW63" i="23"/>
  <c r="AS120" i="3"/>
  <c r="AG134" i="3"/>
  <c r="AC74" i="23"/>
  <c r="BL111" i="3"/>
  <c r="AQ113" i="3"/>
  <c r="BA62" i="23"/>
  <c r="BK40" i="3"/>
  <c r="AY56" i="23"/>
  <c r="O53" i="23"/>
  <c r="T148" i="3"/>
  <c r="U123" i="3"/>
  <c r="AQ109" i="3"/>
  <c r="AP20" i="3"/>
  <c r="AS49" i="3"/>
  <c r="Z45" i="3"/>
  <c r="K82" i="3"/>
  <c r="AS24" i="3"/>
  <c r="BF48" i="3"/>
  <c r="AB77" i="23"/>
  <c r="L66" i="3"/>
  <c r="BB37" i="3"/>
  <c r="AH38" i="23"/>
  <c r="AE150" i="3"/>
  <c r="AS46" i="23"/>
  <c r="BM35" i="3"/>
  <c r="V17" i="23"/>
  <c r="K76" i="23"/>
  <c r="O32" i="23"/>
  <c r="AA83" i="23"/>
  <c r="AH10" i="3"/>
  <c r="BH66" i="23"/>
  <c r="AB45" i="3"/>
  <c r="AX149" i="3"/>
  <c r="AY16" i="3"/>
  <c r="AM131" i="3"/>
  <c r="O6" i="23"/>
  <c r="S78" i="3"/>
  <c r="Y84" i="3"/>
  <c r="BI10" i="3"/>
  <c r="BJ7" i="23"/>
  <c r="AU32" i="23"/>
  <c r="X31" i="23"/>
  <c r="AJ55" i="3"/>
  <c r="I41" i="3"/>
  <c r="BA86" i="3"/>
  <c r="BM60" i="23"/>
  <c r="AM50" i="3"/>
  <c r="AC148" i="3"/>
  <c r="H16" i="23"/>
  <c r="AB107" i="3"/>
  <c r="K27" i="3"/>
  <c r="BH35" i="3"/>
  <c r="AE13" i="3"/>
  <c r="AD99" i="3"/>
  <c r="V37" i="23"/>
  <c r="AV31" i="3"/>
  <c r="BG126" i="3"/>
  <c r="AQ58" i="3"/>
  <c r="BB133" i="3"/>
  <c r="AJ56" i="23"/>
  <c r="T144" i="3"/>
  <c r="AL39" i="3"/>
  <c r="AY33" i="23"/>
  <c r="AD94" i="3"/>
  <c r="K57" i="23"/>
  <c r="G102" i="3"/>
  <c r="X47" i="3"/>
  <c r="AZ12" i="23"/>
  <c r="W125" i="3"/>
  <c r="AL33" i="23"/>
  <c r="AC71" i="23"/>
  <c r="AI7" i="23"/>
  <c r="AH157" i="3"/>
  <c r="AN75" i="3"/>
  <c r="AH29" i="23"/>
  <c r="K156" i="3"/>
  <c r="X48" i="3"/>
  <c r="AA157" i="3"/>
  <c r="AC78" i="23"/>
  <c r="N13" i="23"/>
  <c r="AF81" i="23"/>
  <c r="AJ116" i="3"/>
  <c r="H86" i="23"/>
  <c r="AO18" i="3"/>
  <c r="W111" i="3"/>
  <c r="M75" i="23"/>
  <c r="BL96" i="3"/>
  <c r="AF107" i="3"/>
  <c r="AO62" i="3"/>
  <c r="AT75" i="23"/>
  <c r="BJ95" i="3"/>
  <c r="P153" i="3"/>
  <c r="AW135" i="3"/>
  <c r="AJ97" i="3"/>
  <c r="AH25" i="3"/>
  <c r="Z92" i="3"/>
  <c r="Z41" i="3"/>
  <c r="BD41" i="3"/>
  <c r="V116" i="3"/>
  <c r="AM125" i="3"/>
  <c r="AA63" i="23"/>
  <c r="AK70" i="3"/>
  <c r="AW66" i="3"/>
  <c r="BA126" i="3"/>
  <c r="AI54" i="23"/>
  <c r="O102" i="3"/>
  <c r="BE79" i="23"/>
  <c r="AV71" i="23"/>
  <c r="AV9" i="3"/>
  <c r="N12" i="23"/>
  <c r="O49" i="23"/>
  <c r="Y57" i="23"/>
  <c r="AG31" i="23"/>
  <c r="AZ40" i="3"/>
  <c r="H95" i="3"/>
  <c r="L17" i="23"/>
  <c r="J53" i="23"/>
  <c r="AT135" i="3"/>
  <c r="S42" i="23"/>
  <c r="AZ39" i="3"/>
  <c r="H59" i="3"/>
  <c r="AU64" i="3"/>
  <c r="Z38" i="23"/>
  <c r="G48" i="23"/>
  <c r="AG106" i="3"/>
  <c r="AP42" i="3"/>
  <c r="O72" i="3"/>
  <c r="BA58" i="23"/>
  <c r="W34" i="23"/>
  <c r="AD25" i="23"/>
  <c r="T132" i="3"/>
  <c r="Z115" i="3"/>
  <c r="AY40" i="3"/>
  <c r="I14" i="23"/>
  <c r="AS9" i="3"/>
  <c r="T64" i="3"/>
  <c r="W33" i="23"/>
  <c r="U52" i="23"/>
  <c r="M27" i="3"/>
  <c r="K54" i="3"/>
  <c r="W11" i="3"/>
  <c r="BB62" i="23"/>
  <c r="AT28" i="3"/>
  <c r="AP20" i="23"/>
  <c r="Y31" i="3"/>
  <c r="AX75" i="3"/>
  <c r="J54" i="3"/>
  <c r="Y47" i="3"/>
  <c r="AT32" i="23"/>
  <c r="BH96" i="3"/>
  <c r="BF17" i="23"/>
  <c r="S9" i="3"/>
  <c r="AU44" i="23"/>
  <c r="AZ93" i="3"/>
  <c r="AR97" i="3"/>
  <c r="AM92" i="3"/>
  <c r="U111" i="3"/>
  <c r="Z154" i="3"/>
  <c r="BJ59" i="23"/>
  <c r="H34" i="3"/>
  <c r="Z135" i="3"/>
  <c r="AK21" i="3"/>
  <c r="BA39" i="3"/>
  <c r="P61" i="3"/>
  <c r="BM16" i="3"/>
  <c r="V51" i="3"/>
  <c r="BH72" i="23"/>
  <c r="BJ57" i="23"/>
  <c r="AI16" i="3"/>
  <c r="AH109" i="3"/>
  <c r="BC70" i="3"/>
  <c r="T128" i="3"/>
  <c r="AX91" i="3"/>
  <c r="AW117" i="3"/>
  <c r="Z132" i="3"/>
  <c r="U130" i="3"/>
  <c r="BC97" i="3"/>
  <c r="AV8" i="23"/>
  <c r="AK99" i="3"/>
  <c r="AR73" i="3"/>
  <c r="BA6" i="23"/>
  <c r="AZ69" i="23"/>
  <c r="X48" i="23"/>
  <c r="H83" i="23"/>
  <c r="BL8" i="23"/>
  <c r="AR7" i="23"/>
  <c r="M44" i="3"/>
  <c r="BC145" i="3"/>
  <c r="BG33" i="3"/>
  <c r="N6" i="23"/>
  <c r="BJ136" i="3"/>
  <c r="J22" i="3"/>
  <c r="AC32" i="23"/>
  <c r="AA29" i="3"/>
  <c r="AN59" i="23"/>
  <c r="Q49" i="23"/>
  <c r="BC50" i="3"/>
  <c r="BE12" i="23"/>
  <c r="U73" i="3"/>
  <c r="BK38" i="23"/>
  <c r="O83" i="23"/>
  <c r="AL15" i="23"/>
  <c r="P87" i="23"/>
  <c r="BK127" i="3"/>
  <c r="AE118" i="3"/>
  <c r="AB130" i="3"/>
  <c r="J87" i="23"/>
  <c r="L106" i="3"/>
  <c r="BA108" i="3"/>
  <c r="AO110" i="3"/>
  <c r="H74" i="3"/>
  <c r="O52" i="3"/>
  <c r="T54" i="23"/>
  <c r="AV98" i="3"/>
  <c r="AF8" i="3"/>
  <c r="AO16" i="3"/>
  <c r="BB73" i="23"/>
  <c r="AM145" i="3"/>
  <c r="AO38" i="3"/>
  <c r="P62" i="23"/>
  <c r="BH60" i="3"/>
  <c r="AG80" i="3"/>
  <c r="L50" i="23"/>
  <c r="N96" i="3"/>
  <c r="BG57" i="23"/>
  <c r="BG22" i="23"/>
  <c r="G142" i="3"/>
  <c r="AT81" i="3"/>
  <c r="BK9" i="23"/>
  <c r="X10" i="3"/>
  <c r="BC26" i="23"/>
  <c r="AN65" i="3"/>
  <c r="AS23" i="3"/>
  <c r="AL104" i="3"/>
  <c r="AY151" i="3"/>
  <c r="BD53" i="3"/>
  <c r="R13" i="3"/>
  <c r="AA27" i="3"/>
  <c r="AI85" i="23"/>
  <c r="K65" i="23"/>
  <c r="AZ72" i="23"/>
  <c r="AR120" i="3"/>
  <c r="AS129" i="3"/>
  <c r="AX10" i="23"/>
  <c r="H101" i="3"/>
  <c r="AJ80" i="23"/>
  <c r="AD153" i="3"/>
  <c r="BJ140" i="3"/>
  <c r="AD3" i="23"/>
  <c r="P87" i="3"/>
  <c r="BM114" i="3"/>
  <c r="AI152" i="3"/>
  <c r="AI9" i="3"/>
  <c r="BH94" i="3"/>
  <c r="AL135" i="3"/>
  <c r="AW69" i="3"/>
  <c r="M112" i="3"/>
  <c r="BI24" i="23"/>
  <c r="BL49" i="3"/>
  <c r="AI111" i="3"/>
  <c r="W24" i="23"/>
  <c r="AJ15" i="3"/>
  <c r="O5" i="23"/>
  <c r="AS152" i="3"/>
  <c r="N11" i="3"/>
  <c r="X109" i="3"/>
  <c r="BG32" i="3"/>
  <c r="BA124" i="3"/>
  <c r="H68" i="23"/>
  <c r="AB75" i="3"/>
  <c r="BE78" i="3"/>
  <c r="AU106" i="3"/>
  <c r="X20" i="3"/>
  <c r="BG76" i="3"/>
  <c r="AN26" i="23"/>
  <c r="AF74" i="23"/>
  <c r="AI26" i="3"/>
  <c r="BE89" i="3"/>
  <c r="AE46" i="23"/>
  <c r="AD58" i="23"/>
  <c r="AT99" i="3"/>
  <c r="AE58" i="3"/>
  <c r="P27" i="3"/>
  <c r="J8" i="23"/>
  <c r="AR8" i="23"/>
  <c r="AW157" i="3"/>
  <c r="BD56" i="23"/>
  <c r="Y9" i="23"/>
  <c r="AD155" i="3"/>
  <c r="BE7" i="23"/>
  <c r="AL133" i="3"/>
  <c r="BL140" i="3"/>
  <c r="AI66" i="23"/>
  <c r="BJ51" i="3"/>
  <c r="AQ25" i="3"/>
  <c r="H27" i="3"/>
  <c r="AT44" i="3"/>
  <c r="AF146" i="3"/>
  <c r="S139" i="3"/>
  <c r="AT128" i="3"/>
  <c r="T113" i="3"/>
  <c r="H26" i="23"/>
  <c r="AV147" i="3"/>
  <c r="BM68" i="23"/>
  <c r="AA154" i="3"/>
  <c r="Z110" i="3"/>
  <c r="BK51" i="23"/>
  <c r="W92" i="3"/>
  <c r="W80" i="3"/>
  <c r="AU134" i="3"/>
  <c r="AQ87" i="23"/>
  <c r="O11" i="3"/>
  <c r="AW34" i="23"/>
  <c r="BI103" i="3"/>
  <c r="G24" i="3"/>
  <c r="AF152" i="3"/>
  <c r="AC56" i="23"/>
  <c r="AV119" i="3"/>
  <c r="AE20" i="23"/>
  <c r="L128" i="3"/>
  <c r="AC133" i="3"/>
  <c r="BA18" i="23"/>
  <c r="N4" i="23"/>
  <c r="AZ110" i="3"/>
  <c r="BA84" i="23"/>
  <c r="H6" i="3"/>
  <c r="BL115" i="3"/>
  <c r="BI118" i="3"/>
  <c r="AO100" i="3"/>
  <c r="U96" i="3"/>
  <c r="K81" i="3"/>
  <c r="AB56" i="3"/>
  <c r="BF43" i="23"/>
  <c r="L72" i="3"/>
  <c r="BK20" i="3"/>
  <c r="BA55" i="3"/>
  <c r="BA131" i="3"/>
  <c r="M85" i="3"/>
  <c r="AB82" i="3"/>
  <c r="T52" i="3"/>
  <c r="BM19" i="3"/>
  <c r="BA67" i="3"/>
  <c r="AR81" i="23"/>
  <c r="AT20" i="23"/>
  <c r="W147" i="3"/>
  <c r="M13" i="3"/>
  <c r="AL134" i="3"/>
  <c r="AQ158" i="3"/>
  <c r="AS33" i="23"/>
  <c r="AG47" i="3"/>
  <c r="AN88" i="3"/>
  <c r="BE82" i="23"/>
  <c r="U140" i="3"/>
  <c r="AD68" i="23"/>
  <c r="AQ83" i="3"/>
  <c r="AB65" i="3"/>
  <c r="AR26" i="3"/>
  <c r="AE41" i="23"/>
  <c r="BE19" i="23"/>
  <c r="AO8" i="3"/>
  <c r="BD12" i="3"/>
  <c r="H55" i="3"/>
  <c r="AB36" i="23"/>
  <c r="AN76" i="23"/>
  <c r="BA37" i="23"/>
  <c r="AK126" i="3"/>
  <c r="AT31" i="23"/>
  <c r="AD151" i="3"/>
  <c r="I40" i="3"/>
  <c r="AW134" i="3"/>
  <c r="AE113" i="3"/>
  <c r="J7" i="3"/>
  <c r="T90" i="3"/>
  <c r="BI48" i="23"/>
  <c r="AG68" i="3"/>
  <c r="AX43" i="23"/>
  <c r="BC118" i="3"/>
  <c r="AJ90" i="3"/>
  <c r="R60" i="23"/>
  <c r="BL127" i="3"/>
  <c r="I23" i="23"/>
  <c r="AU99" i="3"/>
  <c r="AY67" i="3"/>
  <c r="BB137" i="3"/>
  <c r="AL24" i="3"/>
  <c r="R4" i="23"/>
  <c r="AD95" i="3"/>
  <c r="BK39" i="23"/>
  <c r="AM33" i="3"/>
  <c r="L139" i="3"/>
  <c r="AH64" i="23"/>
  <c r="BA99" i="3"/>
  <c r="L141" i="3"/>
  <c r="AE101" i="3"/>
  <c r="Z37" i="3"/>
  <c r="BC49" i="3"/>
  <c r="AS147" i="3"/>
  <c r="V84" i="3"/>
  <c r="AH110" i="3"/>
  <c r="AO40" i="3"/>
  <c r="AV81" i="3"/>
  <c r="AU40" i="3"/>
  <c r="AU34" i="23"/>
  <c r="J58" i="3"/>
  <c r="AI150" i="3"/>
  <c r="Y103" i="3"/>
  <c r="X115" i="3"/>
  <c r="BJ146" i="3"/>
  <c r="BG77" i="3"/>
  <c r="K91" i="3"/>
  <c r="AZ33" i="23"/>
  <c r="AJ30" i="3"/>
  <c r="AO80" i="23"/>
  <c r="BL17" i="23"/>
  <c r="AZ96" i="3"/>
  <c r="BK21" i="3"/>
  <c r="S86" i="23"/>
  <c r="AU3" i="23"/>
  <c r="AM136" i="3"/>
  <c r="AR76" i="3"/>
  <c r="AH56" i="3"/>
  <c r="AO36" i="23"/>
  <c r="AV83" i="23"/>
  <c r="AC87" i="3"/>
  <c r="AQ63" i="23"/>
  <c r="AQ34" i="23"/>
  <c r="T26" i="23"/>
  <c r="AC97" i="3"/>
  <c r="AK43" i="23"/>
  <c r="AM124" i="3"/>
  <c r="AJ86" i="3"/>
  <c r="BA32" i="23"/>
  <c r="BL135" i="3"/>
  <c r="BH41" i="3"/>
  <c r="BC131" i="3"/>
  <c r="AJ35" i="3"/>
  <c r="AD66" i="23"/>
  <c r="M58" i="3"/>
  <c r="BA4" i="23"/>
  <c r="R20" i="3"/>
  <c r="AR6" i="23"/>
  <c r="BB63" i="23"/>
  <c r="AU128" i="3"/>
  <c r="BL47" i="23"/>
  <c r="AO85" i="3"/>
  <c r="AE148" i="3"/>
  <c r="BJ5" i="23"/>
  <c r="P156" i="3"/>
  <c r="AO36" i="3"/>
  <c r="O67" i="3"/>
  <c r="AF17" i="23"/>
  <c r="AV128" i="3"/>
  <c r="AJ60" i="23"/>
  <c r="H74" i="23"/>
  <c r="AY83" i="3"/>
  <c r="I29" i="3"/>
  <c r="AA63" i="3"/>
  <c r="M68" i="23"/>
  <c r="BM36" i="3"/>
  <c r="L30" i="23"/>
  <c r="Z60" i="23"/>
  <c r="BA34" i="3"/>
  <c r="AH123" i="3"/>
  <c r="AG111" i="3"/>
  <c r="W13" i="23"/>
  <c r="AU21" i="23"/>
  <c r="Q148" i="3"/>
  <c r="BA157" i="3"/>
  <c r="AO84" i="3"/>
  <c r="BH124" i="3"/>
  <c r="AY51" i="3"/>
  <c r="AH90" i="3"/>
  <c r="AW150" i="3"/>
  <c r="BA103" i="3"/>
  <c r="S18" i="23"/>
  <c r="BB74" i="3"/>
  <c r="AJ29" i="23"/>
  <c r="R31" i="23"/>
  <c r="AA71" i="3"/>
  <c r="R14" i="12"/>
  <c r="AO124" i="3"/>
  <c r="BH48" i="23"/>
  <c r="T46" i="3"/>
  <c r="AV47" i="23"/>
  <c r="P136" i="3"/>
  <c r="AE57" i="3"/>
  <c r="BD10" i="23"/>
  <c r="AS50" i="3"/>
  <c r="R35" i="23"/>
  <c r="BE152" i="3"/>
  <c r="X24" i="23"/>
  <c r="AW126" i="3"/>
  <c r="AT58" i="23"/>
  <c r="AQ42" i="3"/>
  <c r="AT19" i="23"/>
  <c r="BG84" i="3"/>
  <c r="AD154" i="3"/>
  <c r="AY18" i="23"/>
  <c r="AH22" i="23"/>
  <c r="AF15" i="23"/>
  <c r="AA26" i="23"/>
  <c r="AJ83" i="3"/>
  <c r="AX25" i="23"/>
  <c r="BB4" i="23"/>
  <c r="AQ26" i="23"/>
  <c r="Q68" i="3"/>
  <c r="BG34" i="3"/>
  <c r="AP86" i="23"/>
  <c r="T77" i="23"/>
  <c r="G24" i="23"/>
  <c r="BK140" i="3"/>
  <c r="BF152" i="3"/>
  <c r="AM49" i="3"/>
  <c r="AH16" i="23"/>
  <c r="AZ69" i="3"/>
  <c r="AL156" i="3"/>
  <c r="J87" i="3"/>
  <c r="M69" i="23"/>
  <c r="G152" i="3"/>
  <c r="AX21" i="3"/>
  <c r="J138" i="3"/>
  <c r="S41" i="23"/>
  <c r="BJ16" i="3"/>
  <c r="AO7" i="23"/>
  <c r="BI26" i="23"/>
  <c r="AH79" i="3"/>
  <c r="BA29" i="23"/>
  <c r="U9" i="23"/>
  <c r="U103" i="3"/>
  <c r="J54" i="23"/>
  <c r="AI80" i="3"/>
  <c r="AP55" i="3"/>
  <c r="AT53" i="23"/>
  <c r="AA75" i="3"/>
  <c r="AX111" i="3"/>
  <c r="K104" i="3"/>
  <c r="X148" i="3"/>
  <c r="AL47" i="3"/>
  <c r="S62" i="23"/>
  <c r="BG46" i="23"/>
  <c r="AU123" i="3"/>
  <c r="AQ16" i="3"/>
  <c r="AN72" i="3"/>
  <c r="P36" i="23"/>
  <c r="L117" i="3"/>
  <c r="AW43" i="3"/>
  <c r="BA13" i="3"/>
  <c r="R45" i="23"/>
  <c r="BB20" i="3"/>
  <c r="AI129" i="3"/>
  <c r="BK71" i="23"/>
  <c r="AO12" i="23"/>
  <c r="AY97" i="3"/>
  <c r="AP38" i="23"/>
  <c r="AS131" i="3"/>
  <c r="AF37" i="3"/>
  <c r="AR32" i="23"/>
  <c r="AR158" i="3"/>
  <c r="BK8" i="23"/>
  <c r="T40" i="3"/>
  <c r="BM69" i="3"/>
  <c r="L20" i="23"/>
  <c r="AN115" i="3"/>
  <c r="AJ41" i="23"/>
  <c r="AY16" i="23"/>
  <c r="BA145" i="3"/>
  <c r="T151" i="3"/>
  <c r="X76" i="3"/>
  <c r="M55" i="3"/>
  <c r="U81" i="23"/>
  <c r="U141" i="3"/>
  <c r="AF68" i="23"/>
  <c r="AI43" i="23"/>
  <c r="BE71" i="3"/>
  <c r="AO60" i="23"/>
  <c r="AM44" i="23"/>
  <c r="K36" i="3"/>
  <c r="J9" i="23"/>
  <c r="BM67" i="3"/>
  <c r="L107" i="3"/>
  <c r="AV8" i="3"/>
  <c r="AZ54" i="3"/>
  <c r="T110" i="3"/>
  <c r="AA79" i="23"/>
  <c r="R67" i="3"/>
  <c r="BF77" i="23"/>
  <c r="I111" i="3"/>
  <c r="S125" i="3"/>
  <c r="S84" i="23"/>
  <c r="AO9" i="3"/>
  <c r="BL19" i="3"/>
  <c r="AC141" i="3"/>
  <c r="J37" i="3"/>
  <c r="BE129" i="3"/>
  <c r="AK6" i="3"/>
  <c r="R145" i="3"/>
  <c r="AQ69" i="3"/>
  <c r="AE111" i="3"/>
  <c r="V150" i="3"/>
  <c r="AT88" i="3"/>
  <c r="Z99" i="3"/>
  <c r="N135" i="3"/>
  <c r="BL146" i="3"/>
  <c r="BH55" i="3"/>
  <c r="Z85" i="23"/>
  <c r="BK88" i="3"/>
  <c r="AT85" i="23"/>
  <c r="AJ31" i="3"/>
  <c r="AN74" i="3"/>
  <c r="AQ99" i="3"/>
  <c r="AT153" i="3"/>
  <c r="J111" i="3"/>
  <c r="AS22" i="3"/>
  <c r="Z17" i="23"/>
  <c r="M131" i="3"/>
  <c r="BA56" i="23"/>
  <c r="Y47" i="23"/>
  <c r="AF64" i="3"/>
  <c r="AU16" i="3"/>
  <c r="BL46" i="3"/>
  <c r="AB23" i="3"/>
  <c r="J74" i="3"/>
  <c r="AQ69" i="23"/>
  <c r="AH20" i="23"/>
  <c r="AR83" i="23"/>
  <c r="AI46" i="23"/>
  <c r="BJ16" i="23"/>
  <c r="N65" i="23"/>
  <c r="P113" i="3"/>
  <c r="AR74" i="23"/>
  <c r="AN39" i="3"/>
  <c r="AS37" i="3"/>
  <c r="AA85" i="3"/>
  <c r="L8" i="3"/>
  <c r="AX32" i="3"/>
  <c r="BI20" i="3"/>
  <c r="BJ87" i="23"/>
  <c r="AK155" i="3"/>
  <c r="AL131" i="3"/>
  <c r="N39" i="23"/>
  <c r="BL42" i="23"/>
  <c r="AT59" i="23"/>
  <c r="BE52" i="3"/>
  <c r="J135" i="3"/>
  <c r="BK43" i="23"/>
  <c r="R141" i="3"/>
  <c r="Z86" i="3"/>
  <c r="Z118" i="3"/>
  <c r="BI86" i="23"/>
  <c r="AD104" i="3"/>
  <c r="AX61" i="3"/>
  <c r="AE90" i="3"/>
  <c r="T48" i="23"/>
  <c r="V126" i="3"/>
  <c r="AA29" i="23"/>
  <c r="AP134" i="3"/>
  <c r="G14" i="3"/>
  <c r="T46" i="23"/>
  <c r="AD50" i="3"/>
  <c r="BC122" i="3"/>
  <c r="L78" i="23"/>
  <c r="Z79" i="23"/>
  <c r="BA46" i="3"/>
  <c r="BG8" i="23"/>
  <c r="AF87" i="23"/>
  <c r="BH51" i="23"/>
  <c r="V40" i="3"/>
  <c r="BC144" i="3"/>
  <c r="Y18" i="23"/>
  <c r="AB12" i="3"/>
  <c r="AS123" i="3"/>
  <c r="BB51" i="23"/>
  <c r="M100" i="3"/>
  <c r="AS36" i="3"/>
  <c r="Y49" i="3"/>
  <c r="Y129" i="3"/>
  <c r="AU151" i="3"/>
  <c r="BJ13" i="23"/>
  <c r="I49" i="23"/>
  <c r="AF104" i="3"/>
  <c r="BA42" i="23"/>
  <c r="BH38" i="23"/>
  <c r="K147" i="3"/>
  <c r="AN75" i="23"/>
  <c r="M67" i="3"/>
  <c r="AY11" i="3"/>
  <c r="AS71" i="3"/>
  <c r="AT34" i="3"/>
  <c r="BD52" i="23"/>
  <c r="BL48" i="23"/>
  <c r="I58" i="23"/>
  <c r="AV16" i="3"/>
  <c r="AN93" i="3"/>
  <c r="J139" i="3"/>
  <c r="L135" i="3"/>
  <c r="BF44" i="23"/>
  <c r="P108" i="3"/>
  <c r="BM53" i="23"/>
  <c r="Z88" i="3"/>
  <c r="AU69" i="3"/>
  <c r="AE78" i="23"/>
  <c r="AF63" i="3"/>
  <c r="AS7" i="3"/>
  <c r="G61" i="23"/>
  <c r="AU62" i="3"/>
  <c r="Y6" i="3"/>
  <c r="U44" i="23"/>
  <c r="AX99" i="3"/>
  <c r="Z65" i="3"/>
  <c r="BL65" i="23"/>
  <c r="BA22" i="23"/>
  <c r="BL78" i="3"/>
  <c r="Z141" i="3"/>
  <c r="BA47" i="23"/>
  <c r="W121" i="3"/>
  <c r="AN25" i="23"/>
  <c r="M122" i="3"/>
  <c r="BM51" i="23"/>
  <c r="BI42" i="23"/>
  <c r="V44" i="3"/>
  <c r="V128" i="3"/>
  <c r="AE151" i="3"/>
  <c r="U82" i="23"/>
  <c r="AA31" i="3"/>
  <c r="AZ79" i="3"/>
  <c r="AP85" i="3"/>
  <c r="AO131" i="3"/>
  <c r="W63" i="23"/>
  <c r="AW77" i="3"/>
  <c r="S64" i="23"/>
  <c r="AI6" i="23"/>
  <c r="BI71" i="3"/>
  <c r="M19" i="23"/>
  <c r="BF79" i="23"/>
  <c r="AT114" i="3"/>
  <c r="AQ18" i="23"/>
  <c r="K27" i="23"/>
  <c r="BB53" i="23"/>
  <c r="AO32" i="23"/>
  <c r="L52" i="3"/>
  <c r="P57" i="3"/>
  <c r="BH25" i="23"/>
  <c r="AD124" i="3"/>
  <c r="G158" i="3"/>
  <c r="J146" i="3"/>
  <c r="AR80" i="3"/>
  <c r="BJ12" i="23"/>
  <c r="AO6" i="3"/>
  <c r="BE53" i="3"/>
  <c r="AS58" i="3"/>
  <c r="AT77" i="23"/>
  <c r="AR49" i="3"/>
  <c r="AZ31" i="23"/>
  <c r="Y56" i="3"/>
  <c r="AZ24" i="3"/>
  <c r="AX40" i="23"/>
  <c r="V27" i="3"/>
  <c r="AX79" i="23"/>
  <c r="AF61" i="3"/>
  <c r="BB52" i="3"/>
  <c r="AO143" i="3"/>
  <c r="BF79" i="3"/>
  <c r="G17" i="23"/>
  <c r="BE51" i="23"/>
  <c r="BE93" i="3"/>
  <c r="AD102" i="3"/>
  <c r="BF91" i="3"/>
  <c r="BB107" i="3"/>
  <c r="Y37" i="3"/>
  <c r="AO89" i="3"/>
  <c r="J10" i="23"/>
  <c r="R43" i="23"/>
  <c r="I39" i="23"/>
  <c r="BF36" i="3"/>
  <c r="BK42" i="3"/>
  <c r="H13" i="23"/>
  <c r="I47" i="3"/>
  <c r="AC157" i="3"/>
  <c r="AV143" i="3"/>
  <c r="AH78" i="23"/>
  <c r="P12" i="23"/>
  <c r="AP32" i="3"/>
  <c r="AP51" i="23"/>
  <c r="BG75" i="3"/>
  <c r="P122" i="3"/>
  <c r="R63" i="3"/>
  <c r="W129" i="3"/>
  <c r="AV137" i="3"/>
  <c r="O151" i="3"/>
  <c r="U29" i="23"/>
  <c r="AF53" i="3"/>
  <c r="AM8" i="23"/>
  <c r="AB24" i="3"/>
  <c r="AN102" i="3"/>
  <c r="AQ33" i="3"/>
  <c r="AS8" i="23"/>
  <c r="BL23" i="23"/>
  <c r="T95" i="3"/>
  <c r="M17" i="3"/>
  <c r="AE135" i="3"/>
  <c r="R32" i="3"/>
  <c r="BJ34" i="3"/>
  <c r="AB39" i="23"/>
  <c r="AC9" i="3"/>
  <c r="AF6" i="23"/>
  <c r="H54" i="23"/>
  <c r="M66" i="23"/>
  <c r="BE31" i="3"/>
  <c r="H5" i="23"/>
  <c r="BF33" i="23"/>
  <c r="AH3" i="23"/>
  <c r="X20" i="23"/>
  <c r="AP67" i="3"/>
  <c r="T50" i="3"/>
  <c r="AQ6" i="23"/>
  <c r="BI44" i="3"/>
  <c r="AK44" i="3"/>
  <c r="AK8" i="3"/>
  <c r="AT89" i="3"/>
  <c r="AJ50" i="23"/>
  <c r="AZ13" i="3"/>
  <c r="AE44" i="3"/>
  <c r="AP128" i="3"/>
  <c r="AB4" i="23"/>
  <c r="AK11" i="23"/>
  <c r="BF17" i="3"/>
  <c r="AX15" i="3"/>
  <c r="AB54" i="3"/>
  <c r="M57" i="23"/>
  <c r="AZ51" i="3"/>
  <c r="AP88" i="3"/>
  <c r="Z54" i="3"/>
  <c r="BG86" i="23"/>
  <c r="T140" i="3"/>
  <c r="BB33" i="3"/>
  <c r="AH53" i="3"/>
  <c r="BM30" i="3"/>
  <c r="AZ104" i="3"/>
  <c r="BI94" i="3"/>
  <c r="I15" i="3"/>
  <c r="R101" i="3"/>
  <c r="M33" i="3"/>
  <c r="AW50" i="3"/>
  <c r="BB86" i="3"/>
  <c r="AN107" i="3"/>
  <c r="AG15" i="3"/>
  <c r="W66" i="23"/>
  <c r="AV6" i="3"/>
  <c r="AE40" i="23"/>
  <c r="J96" i="3"/>
  <c r="V17" i="3"/>
  <c r="AR72" i="3"/>
  <c r="J127" i="3"/>
  <c r="AP113" i="3"/>
  <c r="AR71" i="23"/>
  <c r="AE106" i="3"/>
  <c r="BC149" i="3"/>
  <c r="AY42" i="23"/>
  <c r="R10" i="39"/>
  <c r="AR156" i="3"/>
  <c r="AW56" i="3"/>
  <c r="P132" i="3"/>
  <c r="AZ108" i="3"/>
  <c r="AP36" i="23"/>
  <c r="AA108" i="3"/>
  <c r="AJ45" i="3"/>
  <c r="AG43" i="23"/>
  <c r="AM102" i="3"/>
  <c r="R38" i="3"/>
  <c r="BC32" i="3"/>
  <c r="S48" i="23"/>
  <c r="AE17" i="3"/>
  <c r="V135" i="3"/>
  <c r="AP69" i="23"/>
  <c r="BJ127" i="3"/>
  <c r="R14" i="44"/>
  <c r="AD107" i="3"/>
  <c r="N118" i="3"/>
  <c r="AX3" i="23"/>
  <c r="AX42" i="3"/>
  <c r="BI75" i="23"/>
  <c r="G58" i="23"/>
  <c r="AE27" i="23"/>
  <c r="BE122" i="3"/>
  <c r="U114" i="3"/>
  <c r="AJ82" i="3"/>
  <c r="O52" i="23"/>
  <c r="AE79" i="23"/>
  <c r="H81" i="23"/>
  <c r="BH134" i="3"/>
  <c r="AD133" i="3"/>
  <c r="AO82" i="23"/>
  <c r="BC53" i="23"/>
  <c r="AF80" i="23"/>
  <c r="AU54" i="3"/>
  <c r="AB54" i="23"/>
  <c r="AG28" i="23"/>
  <c r="AW158" i="3"/>
  <c r="L124" i="3"/>
  <c r="Y138" i="3"/>
  <c r="AV17" i="23"/>
  <c r="BH59" i="3"/>
  <c r="AF33" i="23"/>
  <c r="AI11" i="3"/>
  <c r="AT75" i="3"/>
  <c r="J13" i="3"/>
  <c r="AP62" i="3"/>
  <c r="AT23" i="3"/>
  <c r="AZ33" i="3"/>
  <c r="BI137" i="3"/>
  <c r="I60" i="3"/>
  <c r="AB26" i="23"/>
  <c r="BA151" i="3"/>
  <c r="BH117" i="3"/>
  <c r="AG63" i="3"/>
  <c r="U71" i="23"/>
  <c r="N78" i="23"/>
  <c r="BH51" i="3"/>
  <c r="BK89" i="3"/>
  <c r="R34" i="3"/>
  <c r="AL75" i="23"/>
  <c r="H62" i="3"/>
  <c r="AH73" i="23"/>
  <c r="Z25" i="23"/>
  <c r="BM12" i="3"/>
  <c r="AE67" i="23"/>
  <c r="U76" i="3"/>
  <c r="N30" i="23"/>
  <c r="BD54" i="3"/>
  <c r="AU138" i="3"/>
  <c r="K47" i="3"/>
  <c r="N142" i="3"/>
  <c r="AB115" i="3"/>
  <c r="K123" i="3"/>
  <c r="BH45" i="23"/>
  <c r="V29" i="3"/>
  <c r="AG27" i="23"/>
  <c r="BH15" i="3"/>
  <c r="AY90" i="3"/>
  <c r="V54" i="3"/>
  <c r="G118" i="3"/>
  <c r="Q25" i="3"/>
  <c r="Y51" i="3"/>
  <c r="O35" i="3"/>
  <c r="Y44" i="23"/>
  <c r="AN86" i="23"/>
  <c r="BE16" i="23"/>
  <c r="AG85" i="23"/>
  <c r="BI87" i="3"/>
  <c r="AR127" i="3"/>
  <c r="Q138" i="3"/>
  <c r="M145" i="3"/>
  <c r="I81" i="23"/>
  <c r="BM66" i="23"/>
  <c r="H65" i="3"/>
  <c r="N58" i="23"/>
  <c r="AX148" i="3"/>
  <c r="L99" i="3"/>
  <c r="AD18" i="3"/>
  <c r="S36" i="23"/>
  <c r="Z131" i="3"/>
  <c r="AA39" i="3"/>
  <c r="AD47" i="3"/>
  <c r="AQ40" i="3"/>
  <c r="BC16" i="3"/>
  <c r="AQ54" i="3"/>
  <c r="AZ27" i="3"/>
  <c r="AQ150" i="3"/>
  <c r="AO145" i="3"/>
  <c r="BF16" i="23"/>
  <c r="L152" i="3"/>
  <c r="L75" i="23"/>
  <c r="K10" i="3"/>
  <c r="AA152" i="3"/>
  <c r="Y7" i="3"/>
  <c r="AP107" i="3"/>
  <c r="AZ16" i="23"/>
  <c r="N134" i="3"/>
  <c r="BG23" i="23"/>
  <c r="K30" i="23"/>
  <c r="AA21" i="3"/>
  <c r="BL18" i="23"/>
  <c r="AS51" i="23"/>
  <c r="AQ7" i="23"/>
  <c r="BG42" i="23"/>
  <c r="AT151" i="3"/>
  <c r="L73" i="3"/>
  <c r="P6" i="23"/>
  <c r="BJ47" i="3"/>
  <c r="BH146" i="3"/>
  <c r="U21" i="3"/>
  <c r="BE37" i="3"/>
  <c r="AG136" i="3"/>
  <c r="V3" i="23"/>
  <c r="BJ35" i="23"/>
  <c r="Y62" i="23"/>
  <c r="L70" i="23"/>
  <c r="AT87" i="3"/>
  <c r="BB123" i="3"/>
  <c r="N106" i="3"/>
  <c r="O22" i="3"/>
  <c r="AZ81" i="23"/>
  <c r="AV31" i="23"/>
  <c r="AX56" i="3"/>
  <c r="Z65" i="23"/>
  <c r="J108" i="3"/>
  <c r="Q34" i="23"/>
  <c r="BH130" i="3"/>
  <c r="P88" i="3"/>
  <c r="U3" i="23"/>
  <c r="BJ67" i="23"/>
  <c r="AR72" i="23"/>
  <c r="Y101" i="3"/>
  <c r="AJ89" i="3"/>
  <c r="S6" i="23"/>
  <c r="H125" i="3"/>
  <c r="BM134" i="3"/>
  <c r="J47" i="23"/>
  <c r="BF124" i="3"/>
  <c r="O14" i="23"/>
  <c r="Q105" i="3"/>
  <c r="AD98" i="3"/>
  <c r="AQ54" i="23"/>
  <c r="AD110" i="3"/>
  <c r="P9" i="23"/>
  <c r="AX101" i="3"/>
  <c r="BB67" i="23"/>
  <c r="AZ60" i="3"/>
  <c r="BG87" i="23"/>
  <c r="AR15" i="23"/>
  <c r="AH142" i="3"/>
  <c r="BM62" i="3"/>
  <c r="N49" i="3"/>
  <c r="BI25" i="3"/>
  <c r="U11" i="23"/>
  <c r="Z33" i="23"/>
  <c r="BD17" i="23"/>
  <c r="U146" i="3"/>
  <c r="AI74" i="3"/>
  <c r="BK74" i="3"/>
  <c r="AL126" i="3"/>
  <c r="AQ84" i="3"/>
  <c r="BG155" i="3"/>
  <c r="Q9" i="23"/>
  <c r="V141" i="3"/>
  <c r="AI114" i="3"/>
  <c r="O80" i="3"/>
  <c r="H140" i="3"/>
  <c r="AX77" i="3"/>
  <c r="BE147" i="3"/>
  <c r="AJ40" i="23"/>
  <c r="Z147" i="3"/>
  <c r="J56" i="23"/>
  <c r="AL31" i="3"/>
  <c r="Z117" i="3"/>
  <c r="AG96" i="3"/>
  <c r="T93" i="3"/>
  <c r="AF43" i="3"/>
  <c r="R10" i="3"/>
  <c r="BL63" i="23"/>
  <c r="O51" i="3"/>
  <c r="AJ46" i="23"/>
  <c r="BA132" i="3"/>
  <c r="U89" i="3"/>
  <c r="BB19" i="3"/>
  <c r="AT25" i="23"/>
  <c r="Z5" i="23"/>
  <c r="O114" i="3"/>
  <c r="BG79" i="23"/>
  <c r="AS153" i="3"/>
  <c r="V138" i="3"/>
  <c r="AK78" i="23"/>
  <c r="AS30" i="23"/>
  <c r="AQ88" i="3"/>
  <c r="BA13" i="23"/>
  <c r="O28" i="23"/>
  <c r="BA44" i="23"/>
  <c r="AI82" i="3"/>
  <c r="AG77" i="3"/>
  <c r="BL82" i="23"/>
  <c r="BB82" i="3"/>
  <c r="AR107" i="3"/>
  <c r="J122" i="3"/>
  <c r="BD9" i="3"/>
  <c r="AT43" i="23"/>
  <c r="AT83" i="3"/>
  <c r="H12" i="3"/>
  <c r="M67" i="23"/>
  <c r="AS13" i="23"/>
  <c r="AF85" i="3"/>
  <c r="K40" i="23"/>
  <c r="BA153" i="3"/>
  <c r="AO81" i="23"/>
  <c r="AS61" i="23"/>
  <c r="H57" i="3"/>
  <c r="BD129" i="3"/>
  <c r="I62" i="3"/>
  <c r="AY9" i="23"/>
  <c r="BD78" i="3"/>
  <c r="AS83" i="23"/>
  <c r="BI41" i="3"/>
  <c r="AU37" i="3"/>
  <c r="BB138" i="3"/>
  <c r="AX38" i="23"/>
  <c r="W144" i="3"/>
  <c r="AU56" i="23"/>
  <c r="AV54" i="3"/>
  <c r="G53" i="23"/>
  <c r="AP52" i="23"/>
  <c r="BK156" i="3"/>
  <c r="AD12" i="3"/>
  <c r="AU86" i="3"/>
  <c r="AY139" i="3"/>
  <c r="BA78" i="23"/>
  <c r="Q22" i="23"/>
  <c r="N82" i="3"/>
  <c r="AJ7" i="23"/>
  <c r="AL138" i="3"/>
  <c r="P118" i="3"/>
  <c r="BI28" i="23"/>
  <c r="AV61" i="3"/>
  <c r="BJ98" i="3"/>
  <c r="AL64" i="3"/>
  <c r="AR29" i="23"/>
  <c r="AR149" i="3"/>
  <c r="L39" i="3"/>
  <c r="AS139" i="3"/>
  <c r="H36" i="3"/>
  <c r="AZ25" i="23"/>
  <c r="BJ92" i="3"/>
  <c r="R40" i="3"/>
  <c r="AA117" i="3"/>
  <c r="BB38" i="3"/>
  <c r="V107" i="3"/>
  <c r="BF59" i="3"/>
  <c r="AJ84" i="3"/>
  <c r="BG16" i="3"/>
  <c r="BA5" i="23"/>
  <c r="M34" i="23"/>
  <c r="AB75" i="23"/>
  <c r="BI149" i="3"/>
  <c r="R68" i="3"/>
  <c r="AQ50" i="23"/>
  <c r="AY66" i="3"/>
  <c r="X12" i="3"/>
  <c r="AB39" i="3"/>
  <c r="U39" i="23"/>
  <c r="BF118" i="3"/>
  <c r="J67" i="23"/>
  <c r="BD55" i="23"/>
  <c r="AE9" i="23"/>
  <c r="W84" i="23"/>
  <c r="M123" i="3"/>
  <c r="AI91" i="3"/>
  <c r="AR139" i="3"/>
  <c r="AY63" i="23"/>
  <c r="AI126" i="3"/>
  <c r="V148" i="3"/>
  <c r="R36" i="23"/>
  <c r="O129" i="3"/>
  <c r="L27" i="23"/>
  <c r="AA49" i="23"/>
  <c r="Y66" i="23"/>
  <c r="S55" i="23"/>
  <c r="BF81" i="3"/>
  <c r="BD36" i="3"/>
  <c r="H86" i="3"/>
  <c r="BG30" i="3"/>
  <c r="R66" i="3"/>
  <c r="BJ37" i="23"/>
  <c r="AH54" i="3"/>
  <c r="BH24" i="23"/>
  <c r="BI52" i="3"/>
  <c r="BI96" i="3"/>
  <c r="AF34" i="23"/>
  <c r="AJ128" i="3"/>
  <c r="AW40" i="3"/>
  <c r="U92" i="3"/>
  <c r="AQ127" i="3"/>
  <c r="H120" i="3"/>
  <c r="K122" i="3"/>
  <c r="V44" i="23"/>
  <c r="BL103" i="3"/>
  <c r="BE23" i="3"/>
  <c r="BD91" i="3"/>
  <c r="AI53" i="23"/>
  <c r="O148" i="3"/>
  <c r="BJ52" i="3"/>
  <c r="W25" i="23"/>
  <c r="AJ65" i="23"/>
  <c r="BF76" i="23"/>
  <c r="BA40" i="3"/>
  <c r="H99" i="3"/>
  <c r="BL80" i="3"/>
  <c r="Q151" i="3"/>
  <c r="BM40" i="3"/>
  <c r="AT16" i="3"/>
  <c r="AC7" i="23"/>
  <c r="AS119" i="3"/>
  <c r="V83" i="3"/>
  <c r="P35" i="23"/>
  <c r="AO44" i="23"/>
  <c r="AN90" i="3"/>
  <c r="BC31" i="23"/>
  <c r="AK13" i="23"/>
  <c r="X149" i="3"/>
  <c r="AR54" i="23"/>
  <c r="L12" i="3"/>
  <c r="X42" i="23"/>
  <c r="N151" i="3"/>
  <c r="BK64" i="3"/>
  <c r="AA74" i="3"/>
  <c r="BH84" i="3"/>
  <c r="AK32" i="3"/>
  <c r="AT107" i="3"/>
  <c r="BE18" i="23"/>
  <c r="AA156" i="3"/>
  <c r="AI43" i="3"/>
  <c r="AN40" i="3"/>
  <c r="BI134" i="3"/>
  <c r="BG22" i="3"/>
  <c r="AS121" i="3"/>
  <c r="AI19" i="3"/>
  <c r="BK123" i="3"/>
  <c r="K7" i="23"/>
  <c r="Y38" i="23"/>
  <c r="P152" i="3"/>
  <c r="AC53" i="23"/>
  <c r="AM75" i="23"/>
  <c r="K70" i="3"/>
  <c r="AL46" i="3"/>
  <c r="Z142" i="3"/>
  <c r="AJ153" i="3"/>
  <c r="BK116" i="3"/>
  <c r="P31" i="23"/>
  <c r="AC29" i="23"/>
  <c r="BL100" i="3"/>
  <c r="BH35" i="23"/>
  <c r="BH62" i="3"/>
  <c r="BJ32" i="23"/>
  <c r="AP63" i="23"/>
  <c r="S113" i="3"/>
  <c r="O116" i="3"/>
  <c r="AM156" i="3"/>
  <c r="AZ158" i="3"/>
  <c r="AC59" i="23"/>
  <c r="P58" i="3"/>
  <c r="AD70" i="23"/>
  <c r="AE142" i="3"/>
  <c r="BF94" i="3"/>
  <c r="AS64" i="23"/>
  <c r="L153" i="3"/>
  <c r="AW79" i="3"/>
  <c r="P41" i="3"/>
  <c r="BK67" i="3"/>
  <c r="T149" i="3"/>
  <c r="BF12" i="3"/>
  <c r="AB112" i="3"/>
  <c r="T10" i="3"/>
  <c r="O74" i="3"/>
  <c r="AE47" i="23"/>
  <c r="Z36" i="23"/>
  <c r="J114" i="3"/>
  <c r="BH150" i="3"/>
  <c r="AW9" i="3"/>
  <c r="AO129" i="3"/>
  <c r="AZ23" i="3"/>
  <c r="BA138" i="3"/>
  <c r="L42" i="23"/>
  <c r="N10" i="23"/>
  <c r="T18" i="23"/>
  <c r="AF93" i="3"/>
  <c r="T64" i="23"/>
  <c r="BE130" i="3"/>
  <c r="V75" i="3"/>
  <c r="BJ27" i="23"/>
  <c r="AY4" i="23"/>
  <c r="Z60" i="3"/>
  <c r="Y19" i="23"/>
  <c r="BD29" i="23"/>
  <c r="AF31" i="23"/>
  <c r="P23" i="23"/>
  <c r="K71" i="23"/>
  <c r="BM12" i="23"/>
  <c r="AM148" i="3"/>
  <c r="P56" i="23"/>
  <c r="AP30" i="23"/>
  <c r="G19" i="23"/>
  <c r="AY62" i="3"/>
  <c r="AL110" i="3"/>
  <c r="BG108" i="3"/>
  <c r="H75" i="3"/>
  <c r="BB60" i="23"/>
  <c r="AS149" i="3"/>
  <c r="G54" i="23"/>
  <c r="AP96" i="3"/>
  <c r="BG56" i="23"/>
  <c r="L28" i="3"/>
  <c r="BG152" i="3"/>
  <c r="M47" i="23"/>
  <c r="O82" i="3"/>
  <c r="BG73" i="23"/>
  <c r="V139" i="3"/>
  <c r="Z98" i="3"/>
  <c r="K90" i="3"/>
  <c r="M114" i="3"/>
  <c r="BE11" i="3"/>
  <c r="BF22" i="23"/>
  <c r="U135" i="3"/>
  <c r="I86" i="23"/>
  <c r="AU63" i="3"/>
  <c r="BI84" i="23"/>
  <c r="AY76" i="3"/>
  <c r="BI32" i="3"/>
  <c r="BD123" i="3"/>
  <c r="H10" i="23"/>
  <c r="AX58" i="23"/>
  <c r="K28" i="3"/>
  <c r="BE82" i="3"/>
  <c r="V76" i="3"/>
  <c r="AI36" i="3"/>
  <c r="AX32" i="23"/>
  <c r="AD22" i="23"/>
  <c r="AZ114" i="3"/>
  <c r="Q74" i="3"/>
  <c r="BA129" i="3"/>
  <c r="V48" i="23"/>
  <c r="AS11" i="3"/>
  <c r="BE126" i="3"/>
  <c r="BI65" i="23"/>
  <c r="BD63" i="23"/>
  <c r="W118" i="3"/>
  <c r="BH15" i="23"/>
  <c r="R7" i="23"/>
  <c r="BH139" i="3"/>
  <c r="H158" i="3"/>
  <c r="AG34" i="3"/>
  <c r="L23" i="23"/>
  <c r="AI8" i="3"/>
  <c r="BE134" i="3"/>
  <c r="U42" i="3"/>
  <c r="AE20" i="3"/>
  <c r="AH58" i="3"/>
  <c r="BM27" i="3"/>
  <c r="AV73" i="23"/>
  <c r="BB124" i="3"/>
  <c r="AA45" i="23"/>
  <c r="V57" i="23"/>
  <c r="K158" i="3"/>
  <c r="BF139" i="3"/>
  <c r="AS102" i="3"/>
  <c r="AO153" i="3"/>
  <c r="Q124" i="3"/>
  <c r="BB30" i="3"/>
  <c r="AQ45" i="23"/>
  <c r="AK74" i="3"/>
  <c r="BB35" i="3"/>
  <c r="L30" i="3"/>
  <c r="L76" i="3"/>
  <c r="AS19" i="3"/>
  <c r="AW149" i="3"/>
  <c r="G138" i="3"/>
  <c r="BF78" i="23"/>
  <c r="AZ56" i="3"/>
  <c r="AF136" i="3"/>
  <c r="Z32" i="3"/>
  <c r="AN148" i="3"/>
  <c r="AD8" i="23"/>
  <c r="U95" i="3"/>
  <c r="BE42" i="3"/>
  <c r="AF86" i="3"/>
  <c r="AH93" i="3"/>
  <c r="AE69" i="3"/>
  <c r="AN41" i="3"/>
  <c r="BA36" i="23"/>
  <c r="L155" i="3"/>
  <c r="AO76" i="23"/>
  <c r="AT95" i="3"/>
  <c r="BM18" i="23"/>
  <c r="AW70" i="23"/>
  <c r="AP144" i="3"/>
  <c r="BH10" i="3"/>
  <c r="BB45" i="23"/>
  <c r="AV136" i="3"/>
  <c r="W62" i="23"/>
  <c r="BE57" i="23"/>
  <c r="AH102" i="3"/>
  <c r="AT25" i="3"/>
  <c r="T56" i="3"/>
  <c r="AC145" i="3"/>
  <c r="AR53" i="23"/>
  <c r="AG55" i="3"/>
  <c r="K63" i="23"/>
  <c r="AE23" i="23"/>
  <c r="R23" i="3"/>
  <c r="AE81" i="23"/>
  <c r="BE92" i="3"/>
  <c r="P127" i="3"/>
  <c r="BB61" i="23"/>
  <c r="AW71" i="23"/>
  <c r="AX35" i="3"/>
  <c r="AU71" i="23"/>
  <c r="I21" i="3"/>
  <c r="AN48" i="23"/>
  <c r="AW18" i="23"/>
  <c r="AA16" i="23"/>
  <c r="AN49" i="3"/>
  <c r="T37" i="23"/>
  <c r="AV25" i="23"/>
  <c r="S31" i="3"/>
  <c r="BF82" i="23"/>
  <c r="BD87" i="23"/>
  <c r="AE58" i="23"/>
  <c r="AW38" i="23"/>
  <c r="BM13" i="3"/>
  <c r="Y109" i="3"/>
  <c r="U16" i="23"/>
  <c r="X87" i="23"/>
  <c r="AA66" i="3"/>
  <c r="AG54" i="23"/>
  <c r="AG10" i="23"/>
  <c r="M52" i="23"/>
  <c r="I10" i="23"/>
  <c r="AH11" i="3"/>
  <c r="AN57" i="23"/>
  <c r="BF130" i="3"/>
  <c r="P133" i="3"/>
  <c r="W103" i="3"/>
  <c r="Y48" i="3"/>
  <c r="BG120" i="3"/>
  <c r="P151" i="3"/>
  <c r="BM38" i="23"/>
  <c r="N21" i="3"/>
  <c r="BB144" i="3"/>
  <c r="Z73" i="23"/>
  <c r="AR66" i="23"/>
  <c r="BA149" i="3"/>
  <c r="AC12" i="3"/>
  <c r="H28" i="23"/>
  <c r="AF87" i="3"/>
  <c r="AT144" i="3"/>
  <c r="BD61" i="3"/>
  <c r="BE30" i="23"/>
  <c r="V90" i="3"/>
  <c r="R29" i="23"/>
  <c r="AW82" i="3"/>
  <c r="AJ33" i="3"/>
  <c r="BL109" i="3"/>
  <c r="AW76" i="23"/>
  <c r="BC42" i="23"/>
  <c r="R94" i="3"/>
  <c r="I57" i="3"/>
  <c r="AA70" i="3"/>
  <c r="AQ74" i="23"/>
  <c r="AY37" i="23"/>
  <c r="BF62" i="3"/>
  <c r="BI53" i="3"/>
  <c r="U55" i="3"/>
  <c r="AX46" i="23"/>
  <c r="AA113" i="3"/>
  <c r="S14" i="3"/>
  <c r="AD73" i="23"/>
  <c r="V46" i="23"/>
  <c r="AV24" i="23"/>
  <c r="BM70" i="3"/>
  <c r="AI20" i="3"/>
  <c r="AM7" i="23"/>
  <c r="AP61" i="3"/>
  <c r="K85" i="3"/>
  <c r="BL58" i="3"/>
  <c r="K118" i="3"/>
  <c r="AT71" i="23"/>
  <c r="BJ68" i="3"/>
  <c r="AD45" i="3"/>
  <c r="G134" i="3"/>
  <c r="AK49" i="23"/>
  <c r="AF96" i="3"/>
  <c r="BL132" i="3"/>
  <c r="AB9" i="23"/>
  <c r="AG21" i="23"/>
  <c r="J132" i="3"/>
  <c r="AF26" i="3"/>
  <c r="AO68" i="23"/>
  <c r="AA48" i="23"/>
  <c r="V45" i="3"/>
  <c r="AC29" i="3"/>
  <c r="AI29" i="3"/>
  <c r="AY106" i="3"/>
  <c r="AM119" i="3"/>
  <c r="BG81" i="23"/>
  <c r="BG44" i="23"/>
  <c r="AC93" i="3"/>
  <c r="BJ22" i="23"/>
  <c r="AI26" i="23"/>
  <c r="P11" i="3"/>
  <c r="N59" i="23"/>
  <c r="BI38" i="3"/>
  <c r="AD62" i="3"/>
  <c r="AO57" i="3"/>
  <c r="AP70" i="23"/>
  <c r="AJ14" i="23"/>
  <c r="AN18" i="3"/>
  <c r="AL18" i="23"/>
  <c r="BF150" i="3"/>
  <c r="BB79" i="3"/>
  <c r="AC8" i="3"/>
  <c r="AF52" i="3"/>
  <c r="W76" i="23"/>
  <c r="BC47" i="3"/>
  <c r="Y28" i="23"/>
  <c r="AM89" i="3"/>
  <c r="T61" i="23"/>
  <c r="AS41" i="3"/>
  <c r="AZ77" i="23"/>
  <c r="AA44" i="23"/>
  <c r="AG86" i="23"/>
  <c r="AH35" i="3"/>
  <c r="AN22" i="23"/>
  <c r="AB76" i="3"/>
  <c r="AY34" i="23"/>
  <c r="AA6" i="23"/>
  <c r="BH27" i="23"/>
  <c r="AG49" i="3"/>
  <c r="O25" i="23"/>
  <c r="S21" i="3"/>
  <c r="AA23" i="23"/>
  <c r="BC136" i="3"/>
  <c r="R15" i="3"/>
  <c r="BD33" i="23"/>
  <c r="AQ116" i="3"/>
  <c r="AX67" i="23"/>
  <c r="O128" i="3"/>
  <c r="Y41" i="23"/>
  <c r="BC104" i="3"/>
  <c r="I48" i="3"/>
  <c r="AU80" i="3"/>
  <c r="AW155" i="3"/>
  <c r="H71" i="3"/>
  <c r="U156" i="3"/>
  <c r="AC71" i="3"/>
  <c r="AI28" i="3"/>
  <c r="BC43" i="3"/>
  <c r="BL89" i="3"/>
  <c r="AI45" i="3"/>
  <c r="BC51" i="23"/>
  <c r="R51" i="23"/>
  <c r="O107" i="3"/>
  <c r="BE141" i="3"/>
  <c r="Z158" i="3"/>
  <c r="U33" i="3"/>
  <c r="AD29" i="3"/>
  <c r="P49" i="3"/>
  <c r="AX63" i="3"/>
  <c r="J43" i="23"/>
  <c r="U44" i="3"/>
  <c r="J77" i="3"/>
  <c r="K35" i="23"/>
  <c r="AC55" i="23"/>
  <c r="O155" i="3"/>
  <c r="S48" i="3"/>
  <c r="AR44" i="23"/>
  <c r="AE77" i="23"/>
  <c r="AO25" i="3"/>
  <c r="U142" i="3"/>
  <c r="P13" i="23"/>
  <c r="AO126" i="3"/>
  <c r="AE14" i="3"/>
  <c r="AP13" i="3"/>
  <c r="AW114" i="3"/>
  <c r="AD101" i="3"/>
  <c r="AJ81" i="23"/>
  <c r="S144" i="3"/>
  <c r="AR138" i="3"/>
  <c r="Y137" i="3"/>
  <c r="W20" i="3"/>
  <c r="X141" i="3"/>
  <c r="AW78" i="3"/>
  <c r="I7" i="23"/>
  <c r="S25" i="23"/>
  <c r="AY121" i="3"/>
  <c r="P24" i="23"/>
  <c r="AF36" i="23"/>
  <c r="AQ57" i="23"/>
  <c r="L67" i="23"/>
  <c r="AK29" i="23"/>
  <c r="BF71" i="3"/>
  <c r="AY27" i="23"/>
  <c r="T32" i="3"/>
  <c r="BK131" i="3"/>
  <c r="R56" i="3"/>
  <c r="BG142" i="3"/>
  <c r="BI82" i="23"/>
  <c r="AY12" i="23"/>
  <c r="AC12" i="23"/>
  <c r="BC17" i="23"/>
  <c r="H19" i="3"/>
  <c r="BH81" i="23"/>
  <c r="BD141" i="3"/>
  <c r="X23" i="23"/>
  <c r="AQ75" i="3"/>
  <c r="X78" i="23"/>
  <c r="BH5" i="23"/>
  <c r="J115" i="3"/>
  <c r="V77" i="3"/>
  <c r="S39" i="23"/>
  <c r="AJ51" i="23"/>
  <c r="AQ73" i="23"/>
  <c r="P68" i="23"/>
  <c r="AQ28" i="23"/>
  <c r="BJ12" i="3"/>
  <c r="L48" i="23"/>
  <c r="R105" i="3"/>
  <c r="L96" i="3"/>
  <c r="AG8" i="23"/>
  <c r="BD133" i="3"/>
  <c r="K41" i="3"/>
  <c r="AT93" i="3"/>
  <c r="BA62" i="3"/>
  <c r="AL123" i="3"/>
  <c r="AF10" i="3"/>
  <c r="Q11" i="3"/>
  <c r="AL24" i="23"/>
  <c r="AU35" i="3"/>
  <c r="AQ90" i="3"/>
  <c r="BK24" i="3"/>
  <c r="S59" i="23"/>
  <c r="L113" i="3"/>
  <c r="T16" i="3"/>
  <c r="Q24" i="23"/>
  <c r="AY71" i="3"/>
  <c r="M108" i="3"/>
  <c r="L81" i="3"/>
  <c r="AG44" i="3"/>
  <c r="K24" i="23"/>
  <c r="AZ87" i="23"/>
  <c r="M54" i="3"/>
  <c r="BM5" i="23"/>
  <c r="AT121" i="3"/>
  <c r="BD50" i="3"/>
  <c r="BM94" i="3"/>
  <c r="T157" i="3"/>
  <c r="AD58" i="3"/>
  <c r="T79" i="23"/>
  <c r="X13" i="23"/>
  <c r="AM47" i="23"/>
  <c r="Y115" i="3"/>
  <c r="AZ70" i="23"/>
  <c r="O86" i="23"/>
  <c r="AT36" i="3"/>
  <c r="V37" i="3"/>
  <c r="AV26" i="3"/>
  <c r="BL7" i="23"/>
  <c r="BI97" i="3"/>
  <c r="BA90" i="3"/>
  <c r="AX83" i="3"/>
  <c r="N36" i="3"/>
  <c r="AY65" i="23"/>
  <c r="R12" i="23"/>
  <c r="P84" i="3"/>
  <c r="Q16" i="23"/>
  <c r="AX47" i="3"/>
  <c r="BC125" i="3"/>
  <c r="Z15" i="23"/>
  <c r="BD71" i="3"/>
  <c r="P66" i="3"/>
  <c r="X117" i="3"/>
  <c r="Y46" i="3"/>
  <c r="AK89" i="3"/>
  <c r="AO52" i="3"/>
  <c r="AD80" i="23"/>
  <c r="K64" i="23"/>
  <c r="BF8" i="3"/>
  <c r="AF44" i="3"/>
  <c r="AL74" i="23"/>
  <c r="BD97" i="3"/>
  <c r="AL148" i="3"/>
  <c r="AM27" i="3"/>
  <c r="AJ54" i="23"/>
  <c r="AH140" i="3"/>
  <c r="AI50" i="23"/>
  <c r="BD150" i="3"/>
  <c r="AZ46" i="3"/>
  <c r="AU71" i="3"/>
  <c r="X38" i="3"/>
  <c r="U47" i="23"/>
  <c r="BB56" i="23"/>
  <c r="AE119" i="3"/>
  <c r="BL119" i="3"/>
  <c r="Z72" i="3"/>
  <c r="W4" i="23"/>
  <c r="BC82" i="3"/>
  <c r="AR77" i="23"/>
  <c r="AB127" i="3"/>
  <c r="BG119" i="3"/>
  <c r="BG25" i="3"/>
  <c r="AV86" i="23"/>
  <c r="AK34" i="23"/>
  <c r="BA35" i="23"/>
  <c r="BK18" i="3"/>
  <c r="AI71" i="3"/>
  <c r="AA34" i="3"/>
  <c r="BG12" i="23"/>
  <c r="BL52" i="3"/>
  <c r="BL156" i="3"/>
  <c r="W116" i="3"/>
  <c r="G117" i="3"/>
  <c r="AG41" i="23"/>
  <c r="BD144" i="3"/>
  <c r="AC106" i="3"/>
  <c r="N86" i="3"/>
  <c r="AE115" i="3"/>
  <c r="O59" i="3"/>
  <c r="AV97" i="3"/>
  <c r="T49" i="3"/>
  <c r="Y35" i="23"/>
  <c r="AJ113" i="3"/>
  <c r="AT149" i="3"/>
  <c r="V67" i="3"/>
  <c r="Z63" i="3"/>
  <c r="BI65" i="3"/>
  <c r="AV158" i="3"/>
  <c r="AG53" i="23"/>
  <c r="P12" i="3"/>
  <c r="Y85" i="23"/>
  <c r="AE23" i="3"/>
  <c r="U15" i="3"/>
  <c r="AF23" i="3"/>
  <c r="G21" i="3"/>
  <c r="AN69" i="23"/>
  <c r="AT23" i="23"/>
  <c r="Y84" i="23"/>
  <c r="BI85" i="3"/>
  <c r="Z56" i="23"/>
  <c r="G35" i="23"/>
  <c r="AU97" i="3"/>
  <c r="BG77" i="23"/>
  <c r="W138" i="3"/>
  <c r="BJ42" i="23"/>
  <c r="BK41" i="23"/>
  <c r="AO117" i="3"/>
  <c r="AO120" i="3"/>
  <c r="L157" i="3"/>
  <c r="AR135" i="3"/>
  <c r="V80" i="3"/>
  <c r="BD152" i="3"/>
  <c r="Y53" i="23"/>
  <c r="S49" i="3"/>
  <c r="AS99" i="3"/>
  <c r="AA25" i="3"/>
  <c r="Z85" i="3"/>
  <c r="AY73" i="3"/>
  <c r="Z113" i="3"/>
  <c r="Q128" i="3"/>
  <c r="I139" i="3"/>
  <c r="S63" i="23"/>
  <c r="AX9" i="23"/>
  <c r="AI70" i="23"/>
  <c r="J90" i="3"/>
  <c r="BK155" i="3"/>
  <c r="N71" i="3"/>
  <c r="AG5" i="23"/>
  <c r="AF45" i="3"/>
  <c r="BL58" i="23"/>
  <c r="BM24" i="3"/>
  <c r="M38" i="23"/>
  <c r="BM122" i="3"/>
  <c r="X110" i="3"/>
  <c r="O120" i="3"/>
  <c r="AE70" i="3"/>
  <c r="AD6" i="3"/>
  <c r="R9" i="23"/>
  <c r="BA46" i="23"/>
  <c r="T112" i="3"/>
  <c r="AV139" i="3"/>
  <c r="AK21" i="23"/>
  <c r="BL87" i="23"/>
  <c r="BI73" i="3"/>
  <c r="AV74" i="3"/>
  <c r="AU34" i="3"/>
  <c r="AT58" i="3"/>
  <c r="T3" i="23"/>
  <c r="AK53" i="23"/>
  <c r="AH34" i="3"/>
  <c r="AD16" i="3"/>
  <c r="P63" i="3"/>
  <c r="J113" i="3"/>
  <c r="BA154" i="3"/>
  <c r="U27" i="23"/>
  <c r="AB106" i="3"/>
  <c r="AV64" i="23"/>
  <c r="K68" i="3"/>
  <c r="AN151" i="3"/>
  <c r="AH152" i="3"/>
  <c r="AS57" i="23"/>
  <c r="AV62" i="3"/>
  <c r="AX65" i="23"/>
  <c r="T51" i="3"/>
  <c r="BF61" i="3"/>
  <c r="L91" i="3"/>
  <c r="AF126" i="3"/>
  <c r="Y88" i="3"/>
  <c r="BF68" i="23"/>
  <c r="X86" i="23"/>
  <c r="AA76" i="3"/>
  <c r="X61" i="3"/>
  <c r="AR41" i="23"/>
  <c r="AW49" i="3"/>
  <c r="BM42" i="23"/>
  <c r="AB88" i="23"/>
  <c r="M64" i="3"/>
  <c r="BG25" i="23"/>
  <c r="BB43" i="23"/>
  <c r="AX81" i="3"/>
  <c r="AY20" i="23"/>
  <c r="BM15" i="23"/>
  <c r="M74" i="23"/>
  <c r="AC140" i="3"/>
  <c r="AL102" i="3"/>
  <c r="BJ61" i="23"/>
  <c r="AM4" i="23"/>
  <c r="AX34" i="23"/>
  <c r="Q6" i="23"/>
  <c r="I110" i="3"/>
  <c r="J131" i="3"/>
  <c r="P47" i="23"/>
  <c r="AG80" i="23"/>
  <c r="M104" i="3"/>
  <c r="AX11" i="23"/>
  <c r="AH135" i="3"/>
  <c r="W45" i="23"/>
  <c r="BA82" i="23"/>
  <c r="J86" i="3"/>
  <c r="X80" i="3"/>
  <c r="Y118" i="3"/>
  <c r="BH153" i="3"/>
  <c r="AO156" i="3"/>
  <c r="AG67" i="3"/>
  <c r="H80" i="3"/>
  <c r="N73" i="23"/>
  <c r="AM42" i="23"/>
  <c r="AX14" i="23"/>
  <c r="AS12" i="23"/>
  <c r="S132" i="3"/>
  <c r="J42" i="3"/>
  <c r="AB63" i="3"/>
  <c r="Q61" i="23"/>
  <c r="AC72" i="23"/>
  <c r="AD52" i="3"/>
  <c r="BD53" i="23"/>
  <c r="AM54" i="3"/>
  <c r="N44" i="3"/>
  <c r="AA120" i="3"/>
  <c r="AA84" i="3"/>
  <c r="K23" i="23"/>
  <c r="G60" i="23"/>
  <c r="X21" i="3"/>
  <c r="R73" i="3"/>
  <c r="O158" i="3"/>
  <c r="AU68" i="3"/>
  <c r="AH32" i="3"/>
  <c r="AP48" i="23"/>
  <c r="BM49" i="3"/>
  <c r="AM63" i="23"/>
  <c r="I28" i="3"/>
  <c r="BF5" i="23"/>
  <c r="Y78" i="3"/>
  <c r="AM138" i="3"/>
  <c r="AS68" i="23"/>
  <c r="P59" i="3"/>
  <c r="BG58" i="3"/>
  <c r="AD5" i="23"/>
  <c r="AP37" i="3"/>
  <c r="L8" i="23"/>
  <c r="AG98" i="3"/>
  <c r="BG118" i="3"/>
  <c r="AJ130" i="3"/>
  <c r="BJ113" i="3"/>
  <c r="AB87" i="23"/>
  <c r="K8" i="23"/>
  <c r="AH117" i="3"/>
  <c r="W70" i="3"/>
  <c r="AO155" i="3"/>
  <c r="H93" i="3"/>
  <c r="S19" i="23"/>
  <c r="AF133" i="3"/>
  <c r="BI31" i="23"/>
  <c r="BB12" i="3"/>
  <c r="I113" i="3"/>
  <c r="AC82" i="3"/>
  <c r="AY126" i="3"/>
  <c r="AE17" i="23"/>
  <c r="AN23" i="23"/>
  <c r="R9" i="34"/>
  <c r="AG144" i="3"/>
  <c r="AT78" i="3"/>
  <c r="AL58" i="23"/>
  <c r="H82" i="3"/>
  <c r="AG14" i="3"/>
  <c r="BG66" i="3"/>
  <c r="K49" i="3"/>
  <c r="AH72" i="3"/>
  <c r="W120" i="3"/>
  <c r="AN143" i="3"/>
  <c r="AA112" i="3"/>
  <c r="R61" i="3"/>
  <c r="I94" i="3"/>
  <c r="K54" i="23"/>
  <c r="T9" i="3"/>
  <c r="AZ67" i="3"/>
  <c r="AV23" i="23"/>
  <c r="K35" i="3"/>
  <c r="AY44" i="23"/>
  <c r="AP122" i="3"/>
  <c r="AR13" i="23"/>
  <c r="AM61" i="23"/>
  <c r="R114" i="3"/>
  <c r="AS94" i="3"/>
  <c r="BB125" i="3"/>
  <c r="P137" i="3"/>
  <c r="AF9" i="3"/>
  <c r="AO64" i="3"/>
  <c r="AX137" i="3"/>
  <c r="AF25" i="23"/>
  <c r="U45" i="23"/>
  <c r="AA5" i="23"/>
  <c r="AU20" i="3"/>
  <c r="AJ77" i="3"/>
  <c r="J123" i="3"/>
  <c r="P50" i="3"/>
  <c r="R52" i="23"/>
  <c r="AN73" i="23"/>
  <c r="AW8" i="23"/>
  <c r="N129" i="3"/>
  <c r="AV100" i="3"/>
  <c r="X65" i="23"/>
  <c r="BG78" i="3"/>
  <c r="P34" i="3"/>
  <c r="AK51" i="3"/>
  <c r="AD10" i="3"/>
  <c r="BG97" i="3"/>
  <c r="N47" i="3"/>
  <c r="AC18" i="3"/>
  <c r="AT57" i="3"/>
  <c r="BB152" i="3"/>
  <c r="AQ136" i="3"/>
  <c r="BG36" i="23"/>
  <c r="AO10" i="3"/>
  <c r="AH96" i="3"/>
  <c r="AK7" i="23"/>
  <c r="BE19" i="3"/>
  <c r="BK121" i="3"/>
  <c r="S51" i="3"/>
  <c r="BD70" i="3"/>
  <c r="AT39" i="23"/>
  <c r="AH59" i="23"/>
  <c r="BF14" i="3"/>
  <c r="Y4" i="23"/>
  <c r="AV149" i="3"/>
  <c r="AB64" i="3"/>
  <c r="AK9" i="3"/>
  <c r="AT156" i="3"/>
  <c r="AJ66" i="23"/>
  <c r="BF127" i="3"/>
  <c r="AC47" i="23"/>
  <c r="X9" i="23"/>
  <c r="V39" i="23"/>
  <c r="AD15" i="3"/>
  <c r="AK20" i="3"/>
  <c r="AW27" i="23"/>
  <c r="U49" i="3"/>
  <c r="AC107" i="3"/>
  <c r="BA19" i="23"/>
  <c r="P53" i="3"/>
  <c r="AY89" i="3"/>
  <c r="W135" i="3"/>
  <c r="I78" i="23"/>
  <c r="M16" i="23"/>
  <c r="BM129" i="3"/>
  <c r="BA152" i="3"/>
  <c r="BI46" i="3"/>
  <c r="AY39" i="23"/>
  <c r="AH46" i="23"/>
  <c r="AN85" i="3"/>
  <c r="H42" i="23"/>
  <c r="BH19" i="3"/>
  <c r="AQ10" i="23"/>
  <c r="AF144" i="3"/>
  <c r="BI98" i="3"/>
  <c r="BL22" i="3"/>
  <c r="O85" i="23"/>
  <c r="BM10" i="3"/>
  <c r="O47" i="23"/>
  <c r="AK118" i="3"/>
  <c r="BM87" i="3"/>
  <c r="P40" i="3"/>
  <c r="BF40" i="23"/>
  <c r="T43" i="23"/>
  <c r="AK72" i="23"/>
  <c r="AG41" i="3"/>
  <c r="AO94" i="3"/>
  <c r="AD135" i="3"/>
  <c r="AF11" i="3"/>
  <c r="AW28" i="3"/>
  <c r="AC43" i="3"/>
  <c r="BA106" i="3"/>
  <c r="Z11" i="3"/>
  <c r="BJ50" i="3"/>
  <c r="J149" i="3"/>
  <c r="V115" i="3"/>
  <c r="Y56" i="23"/>
  <c r="M22" i="3"/>
  <c r="N157" i="3"/>
  <c r="AX80" i="3"/>
  <c r="AP59" i="23"/>
  <c r="BG35" i="23"/>
  <c r="AG20" i="3"/>
  <c r="U25" i="23"/>
  <c r="I134" i="3"/>
  <c r="AA105" i="3"/>
  <c r="I61" i="3"/>
  <c r="BJ60" i="3"/>
  <c r="AU60" i="3"/>
  <c r="T153" i="3"/>
  <c r="BH58" i="23"/>
  <c r="BJ41" i="3"/>
  <c r="BK30" i="23"/>
  <c r="AO99" i="3"/>
  <c r="AU158" i="3"/>
  <c r="W87" i="3"/>
  <c r="AY8" i="23"/>
  <c r="L70" i="3"/>
  <c r="N85" i="23"/>
  <c r="K21" i="23"/>
  <c r="AQ41" i="3"/>
  <c r="AM116" i="3"/>
  <c r="K29" i="3"/>
  <c r="AN34" i="3"/>
  <c r="BM10" i="23"/>
  <c r="X137" i="3"/>
  <c r="AZ8" i="23"/>
  <c r="V6" i="23"/>
  <c r="O26" i="23"/>
  <c r="AF116" i="3"/>
  <c r="AI81" i="3"/>
  <c r="AU59" i="23"/>
  <c r="BF82" i="3"/>
  <c r="AO20" i="23"/>
  <c r="AW73" i="23"/>
  <c r="V73" i="23"/>
  <c r="AJ19" i="3"/>
  <c r="BA28" i="23"/>
  <c r="AR23" i="23"/>
  <c r="AI69" i="3"/>
  <c r="AE75" i="23"/>
  <c r="AR83" i="3"/>
  <c r="AG23" i="23"/>
  <c r="Z17" i="3"/>
  <c r="AL145" i="3"/>
  <c r="S62" i="3"/>
  <c r="AV57" i="3"/>
  <c r="AS54" i="3"/>
  <c r="BA137" i="3"/>
  <c r="BB53" i="3"/>
  <c r="N14" i="23"/>
  <c r="J89" i="26" l="1"/>
  <c r="G89" i="26"/>
  <c r="E60" i="23"/>
  <c r="H89" i="26"/>
  <c r="E89" i="26"/>
  <c r="I89" i="26"/>
  <c r="F89" i="26"/>
  <c r="T2" i="23"/>
  <c r="AD2" i="3"/>
  <c r="AD4" i="3" s="1"/>
  <c r="AD5" i="3"/>
  <c r="E35" i="23"/>
  <c r="G46" i="26"/>
  <c r="H46" i="26"/>
  <c r="E46" i="26"/>
  <c r="I46" i="26"/>
  <c r="F46" i="26"/>
  <c r="J46" i="26"/>
  <c r="I16" i="60"/>
  <c r="H16" i="60"/>
  <c r="F16" i="60"/>
  <c r="E16" i="60"/>
  <c r="E21" i="3"/>
  <c r="G16" i="60"/>
  <c r="J16" i="60"/>
  <c r="E117" i="3"/>
  <c r="BH2" i="23"/>
  <c r="E134" i="3"/>
  <c r="E138" i="3"/>
  <c r="G83" i="26"/>
  <c r="E54" i="23"/>
  <c r="F83" i="26"/>
  <c r="H83" i="26"/>
  <c r="E83" i="26"/>
  <c r="J83" i="26"/>
  <c r="I83" i="26"/>
  <c r="J23" i="26"/>
  <c r="I23" i="26"/>
  <c r="E19" i="23"/>
  <c r="H23" i="26"/>
  <c r="F23" i="26"/>
  <c r="E23" i="26"/>
  <c r="G23" i="26"/>
  <c r="I31" i="60"/>
  <c r="E36" i="3"/>
  <c r="H31" i="60"/>
  <c r="E31" i="60"/>
  <c r="G31" i="60"/>
  <c r="F31" i="60"/>
  <c r="J31" i="60"/>
  <c r="I82" i="26"/>
  <c r="G82" i="26"/>
  <c r="F82" i="26"/>
  <c r="E82" i="26"/>
  <c r="J82" i="26"/>
  <c r="H82" i="26"/>
  <c r="E53" i="23"/>
  <c r="U2" i="23"/>
  <c r="V2" i="23"/>
  <c r="E118" i="3"/>
  <c r="E58" i="23"/>
  <c r="G86" i="26"/>
  <c r="J86" i="26"/>
  <c r="I86" i="26"/>
  <c r="H86" i="26"/>
  <c r="F86" i="26"/>
  <c r="E86" i="26"/>
  <c r="AX2" i="23"/>
  <c r="AV2" i="3"/>
  <c r="AV4" i="3" s="1"/>
  <c r="AV5" i="3"/>
  <c r="AH2" i="23"/>
  <c r="E5" i="23"/>
  <c r="I4" i="26"/>
  <c r="G4" i="26"/>
  <c r="F4" i="26"/>
  <c r="J4" i="26"/>
  <c r="E4" i="26"/>
  <c r="H4" i="26"/>
  <c r="G21" i="26"/>
  <c r="E21" i="26"/>
  <c r="E17" i="23"/>
  <c r="H21" i="26"/>
  <c r="F21" i="26"/>
  <c r="J21" i="26"/>
  <c r="I21" i="26"/>
  <c r="AO5" i="3"/>
  <c r="AO2" i="3"/>
  <c r="AO4" i="3" s="1"/>
  <c r="E158" i="3"/>
  <c r="Y2" i="3"/>
  <c r="Y4" i="3" s="1"/>
  <c r="Y5" i="3"/>
  <c r="E61" i="23"/>
  <c r="H93" i="26"/>
  <c r="I93" i="26"/>
  <c r="J93" i="26"/>
  <c r="G93" i="26"/>
  <c r="E93" i="26"/>
  <c r="F93" i="26"/>
  <c r="I9" i="60"/>
  <c r="J9" i="60"/>
  <c r="G9" i="60"/>
  <c r="H9" i="60"/>
  <c r="E14" i="3"/>
  <c r="E9" i="60"/>
  <c r="F9" i="60"/>
  <c r="AK2" i="3"/>
  <c r="AK4" i="3" s="1"/>
  <c r="AK5" i="3"/>
  <c r="H80" i="60"/>
  <c r="E152" i="3"/>
  <c r="E80" i="60"/>
  <c r="J80" i="60"/>
  <c r="I80" i="60"/>
  <c r="F80" i="60"/>
  <c r="G80" i="60"/>
  <c r="E28" i="26"/>
  <c r="I28" i="26"/>
  <c r="F28" i="26"/>
  <c r="G28" i="26"/>
  <c r="H28" i="26"/>
  <c r="E24" i="23"/>
  <c r="J28" i="26"/>
  <c r="AU2" i="23"/>
  <c r="F2" i="60"/>
  <c r="G2" i="60"/>
  <c r="H2" i="60"/>
  <c r="J2" i="60"/>
  <c r="E2" i="60"/>
  <c r="I2" i="60"/>
  <c r="E6" i="3"/>
  <c r="H5" i="3"/>
  <c r="E24" i="3"/>
  <c r="I19" i="60"/>
  <c r="F19" i="60"/>
  <c r="H19" i="60"/>
  <c r="G19" i="60"/>
  <c r="E19" i="60"/>
  <c r="J19" i="60"/>
  <c r="G30" i="26"/>
  <c r="E30" i="26"/>
  <c r="I30" i="26"/>
  <c r="J30" i="26"/>
  <c r="F30" i="26"/>
  <c r="H30" i="26"/>
  <c r="E26" i="23"/>
  <c r="AD2" i="23"/>
  <c r="E142" i="3"/>
  <c r="E64" i="26"/>
  <c r="E48" i="23"/>
  <c r="J64" i="26"/>
  <c r="F64" i="26"/>
  <c r="G64" i="26"/>
  <c r="I64" i="26"/>
  <c r="H64" i="26"/>
  <c r="E102" i="3"/>
  <c r="E115" i="3"/>
  <c r="BA2" i="3"/>
  <c r="BA4" i="3" s="1"/>
  <c r="BA5" i="3"/>
  <c r="I64" i="60"/>
  <c r="E83" i="3"/>
  <c r="G64" i="60"/>
  <c r="J64" i="60"/>
  <c r="F64" i="60"/>
  <c r="H64" i="60"/>
  <c r="E64" i="60"/>
  <c r="E143" i="3"/>
  <c r="J67" i="60"/>
  <c r="E95" i="3"/>
  <c r="G67" i="60"/>
  <c r="E67" i="60"/>
  <c r="F67" i="60"/>
  <c r="H67" i="60"/>
  <c r="I67" i="60"/>
  <c r="E156" i="3"/>
  <c r="AY2" i="23"/>
  <c r="O2" i="23"/>
  <c r="J2" i="23"/>
  <c r="E9" i="23"/>
  <c r="H12" i="26"/>
  <c r="F12" i="26"/>
  <c r="I12" i="26"/>
  <c r="J12" i="26"/>
  <c r="E12" i="26"/>
  <c r="G12" i="26"/>
  <c r="E89" i="3"/>
  <c r="G27" i="26"/>
  <c r="J27" i="26"/>
  <c r="E27" i="26"/>
  <c r="E23" i="23"/>
  <c r="H27" i="26"/>
  <c r="I27" i="26"/>
  <c r="F27" i="26"/>
  <c r="Z2" i="23"/>
  <c r="E84" i="3"/>
  <c r="E55" i="23"/>
  <c r="H49" i="60"/>
  <c r="G49" i="60"/>
  <c r="E49" i="60"/>
  <c r="F49" i="60"/>
  <c r="E56" i="3"/>
  <c r="J49" i="60"/>
  <c r="I49" i="60"/>
  <c r="Q2" i="23"/>
  <c r="BD5" i="3"/>
  <c r="BD2" i="3"/>
  <c r="BD4" i="3" s="1"/>
  <c r="I171" i="26"/>
  <c r="E171" i="26"/>
  <c r="J171" i="26"/>
  <c r="E83" i="23"/>
  <c r="G171" i="26"/>
  <c r="H171" i="26"/>
  <c r="F171" i="26"/>
  <c r="F81" i="60"/>
  <c r="G81" i="60"/>
  <c r="J81" i="60"/>
  <c r="E81" i="60"/>
  <c r="E153" i="3"/>
  <c r="H81" i="60"/>
  <c r="I81" i="60"/>
  <c r="E121" i="3"/>
  <c r="E14" i="26"/>
  <c r="E11" i="23"/>
  <c r="I14" i="26"/>
  <c r="J14" i="26"/>
  <c r="H14" i="26"/>
  <c r="G14" i="26"/>
  <c r="F14" i="26"/>
  <c r="E141" i="3"/>
  <c r="E122" i="3"/>
  <c r="H47" i="26"/>
  <c r="E36" i="23"/>
  <c r="J47" i="26"/>
  <c r="I47" i="26"/>
  <c r="G47" i="26"/>
  <c r="F47" i="26"/>
  <c r="E47" i="26"/>
  <c r="E125" i="3"/>
  <c r="E32" i="3"/>
  <c r="E27" i="60"/>
  <c r="I27" i="60"/>
  <c r="F27" i="60"/>
  <c r="H27" i="60"/>
  <c r="J27" i="60"/>
  <c r="G27" i="60"/>
  <c r="I34" i="60"/>
  <c r="E34" i="60"/>
  <c r="H34" i="60"/>
  <c r="J34" i="60"/>
  <c r="G34" i="60"/>
  <c r="E39" i="3"/>
  <c r="F34" i="60"/>
  <c r="I54" i="60"/>
  <c r="G54" i="60"/>
  <c r="E54" i="60"/>
  <c r="E64" i="3"/>
  <c r="J54" i="60"/>
  <c r="H54" i="60"/>
  <c r="F54" i="60"/>
  <c r="E124" i="3"/>
  <c r="Y2" i="23"/>
  <c r="E71" i="3"/>
  <c r="E44" i="23"/>
  <c r="G58" i="26"/>
  <c r="E58" i="26"/>
  <c r="I58" i="26"/>
  <c r="J58" i="26"/>
  <c r="F58" i="26"/>
  <c r="H58" i="26"/>
  <c r="F5" i="60"/>
  <c r="J5" i="60"/>
  <c r="E9" i="3"/>
  <c r="H5" i="60"/>
  <c r="E5" i="60"/>
  <c r="G5" i="60"/>
  <c r="I5" i="60"/>
  <c r="BK2" i="3"/>
  <c r="BK4" i="3" s="1"/>
  <c r="BK5" i="3"/>
  <c r="F157" i="26"/>
  <c r="H157" i="26"/>
  <c r="I157" i="26"/>
  <c r="J157" i="26"/>
  <c r="G157" i="26"/>
  <c r="E78" i="23"/>
  <c r="E157" i="26"/>
  <c r="E133" i="3"/>
  <c r="BH5" i="3"/>
  <c r="BH2" i="3"/>
  <c r="BH4" i="3" s="1"/>
  <c r="E51" i="3"/>
  <c r="E53" i="3"/>
  <c r="E77" i="3"/>
  <c r="AC2" i="23"/>
  <c r="F12" i="60"/>
  <c r="G12" i="60"/>
  <c r="H12" i="60"/>
  <c r="E17" i="3"/>
  <c r="J12" i="60"/>
  <c r="E12" i="60"/>
  <c r="I12" i="60"/>
  <c r="E97" i="3"/>
  <c r="G6" i="60"/>
  <c r="H6" i="60"/>
  <c r="E6" i="60"/>
  <c r="E10" i="3"/>
  <c r="I6" i="60"/>
  <c r="J6" i="60"/>
  <c r="F6" i="60"/>
  <c r="F36" i="60"/>
  <c r="J36" i="60"/>
  <c r="E41" i="3"/>
  <c r="G36" i="60"/>
  <c r="H36" i="60"/>
  <c r="E36" i="60"/>
  <c r="I36" i="60"/>
  <c r="H48" i="60"/>
  <c r="G48" i="60"/>
  <c r="J48" i="60"/>
  <c r="E55" i="3"/>
  <c r="F48" i="60"/>
  <c r="I48" i="60"/>
  <c r="E48" i="60"/>
  <c r="BM2" i="3"/>
  <c r="BM4" i="3" s="1"/>
  <c r="BM5" i="3"/>
  <c r="E57" i="23"/>
  <c r="I85" i="26"/>
  <c r="H85" i="26"/>
  <c r="G85" i="26"/>
  <c r="J85" i="26"/>
  <c r="F85" i="26"/>
  <c r="E85" i="26"/>
  <c r="G170" i="26"/>
  <c r="H170" i="26"/>
  <c r="J170" i="26"/>
  <c r="E82" i="23"/>
  <c r="E170" i="26"/>
  <c r="I170" i="26"/>
  <c r="F170" i="26"/>
  <c r="E145" i="3"/>
  <c r="E169" i="26"/>
  <c r="H169" i="26"/>
  <c r="E81" i="23"/>
  <c r="F169" i="26"/>
  <c r="I169" i="26"/>
  <c r="J169" i="26"/>
  <c r="G169" i="26"/>
  <c r="E86" i="3"/>
  <c r="F22" i="26"/>
  <c r="J22" i="26"/>
  <c r="I22" i="26"/>
  <c r="H22" i="26"/>
  <c r="E22" i="26"/>
  <c r="E18" i="23"/>
  <c r="G22" i="26"/>
  <c r="R5" i="3"/>
  <c r="R2" i="3"/>
  <c r="R4" i="3" s="1"/>
  <c r="E60" i="3"/>
  <c r="BE2" i="23"/>
  <c r="E67" i="3"/>
  <c r="E151" i="3"/>
  <c r="J79" i="60"/>
  <c r="G79" i="60"/>
  <c r="I79" i="60"/>
  <c r="F79" i="60"/>
  <c r="H79" i="60"/>
  <c r="E79" i="60"/>
  <c r="BA2" i="23"/>
  <c r="G5" i="26"/>
  <c r="F5" i="26"/>
  <c r="I5" i="26"/>
  <c r="H5" i="26"/>
  <c r="E6" i="23"/>
  <c r="J5" i="26"/>
  <c r="E5" i="26"/>
  <c r="J2" i="3"/>
  <c r="J4" i="3" s="1"/>
  <c r="J5" i="3"/>
  <c r="L5" i="3"/>
  <c r="L2" i="3"/>
  <c r="L4" i="3" s="1"/>
  <c r="J115" i="26"/>
  <c r="F115" i="26"/>
  <c r="E68" i="23"/>
  <c r="E115" i="26"/>
  <c r="G115" i="26"/>
  <c r="H115" i="26"/>
  <c r="I115" i="26"/>
  <c r="BE2" i="3"/>
  <c r="BE4" i="3" s="1"/>
  <c r="BE5" i="3"/>
  <c r="AQ2" i="3"/>
  <c r="AQ4" i="3" s="1"/>
  <c r="AQ5" i="3"/>
  <c r="AS2" i="3"/>
  <c r="AS4" i="3" s="1"/>
  <c r="AS5" i="3"/>
  <c r="G35" i="26"/>
  <c r="H35" i="26"/>
  <c r="F35" i="26"/>
  <c r="E35" i="26"/>
  <c r="J35" i="26"/>
  <c r="E28" i="23"/>
  <c r="I35" i="26"/>
  <c r="F57" i="60"/>
  <c r="I57" i="60"/>
  <c r="J57" i="60"/>
  <c r="E57" i="60"/>
  <c r="G57" i="60"/>
  <c r="H57" i="60"/>
  <c r="E68" i="3"/>
  <c r="J82" i="60"/>
  <c r="E154" i="3"/>
  <c r="I82" i="60"/>
  <c r="G82" i="60"/>
  <c r="E82" i="60"/>
  <c r="F82" i="60"/>
  <c r="H82" i="60"/>
  <c r="I48" i="26"/>
  <c r="J48" i="26"/>
  <c r="H48" i="26"/>
  <c r="F48" i="26"/>
  <c r="E48" i="26"/>
  <c r="G48" i="26"/>
  <c r="E37" i="23"/>
  <c r="N2" i="23"/>
  <c r="E174" i="26"/>
  <c r="I174" i="26"/>
  <c r="H174" i="26"/>
  <c r="J174" i="26"/>
  <c r="E86" i="23"/>
  <c r="F174" i="26"/>
  <c r="G174" i="26"/>
  <c r="F17" i="26"/>
  <c r="G17" i="26"/>
  <c r="E13" i="23"/>
  <c r="J17" i="26"/>
  <c r="E17" i="26"/>
  <c r="H17" i="26"/>
  <c r="I17" i="26"/>
  <c r="BJ2" i="3"/>
  <c r="BJ4" i="3" s="1"/>
  <c r="BJ5" i="3"/>
  <c r="G49" i="26"/>
  <c r="H49" i="26"/>
  <c r="E38" i="23"/>
  <c r="E49" i="26"/>
  <c r="J49" i="26"/>
  <c r="I49" i="26"/>
  <c r="F49" i="26"/>
  <c r="E120" i="3"/>
  <c r="E96" i="3"/>
  <c r="H65" i="60"/>
  <c r="F65" i="60"/>
  <c r="I65" i="60"/>
  <c r="G65" i="60"/>
  <c r="J65" i="60"/>
  <c r="E91" i="3"/>
  <c r="E65" i="60"/>
  <c r="E99" i="3"/>
  <c r="F33" i="60"/>
  <c r="J33" i="60"/>
  <c r="E38" i="3"/>
  <c r="I33" i="60"/>
  <c r="E33" i="60"/>
  <c r="G33" i="60"/>
  <c r="H33" i="60"/>
  <c r="G43" i="60"/>
  <c r="I43" i="60"/>
  <c r="F43" i="60"/>
  <c r="J43" i="60"/>
  <c r="E43" i="60"/>
  <c r="E48" i="3"/>
  <c r="H43" i="60"/>
  <c r="E126" i="3"/>
  <c r="E147" i="3"/>
  <c r="AW2" i="3"/>
  <c r="AW4" i="3" s="1"/>
  <c r="AW5" i="3"/>
  <c r="F13" i="60"/>
  <c r="I13" i="60"/>
  <c r="E18" i="3"/>
  <c r="E13" i="60"/>
  <c r="H13" i="60"/>
  <c r="J13" i="60"/>
  <c r="G13" i="60"/>
  <c r="BG2" i="23"/>
  <c r="E50" i="23"/>
  <c r="J66" i="26"/>
  <c r="H66" i="26"/>
  <c r="F66" i="26"/>
  <c r="G66" i="26"/>
  <c r="E66" i="26"/>
  <c r="I66" i="26"/>
  <c r="AA2" i="23"/>
  <c r="AG2" i="3"/>
  <c r="AG4" i="3" s="1"/>
  <c r="AG5" i="3"/>
  <c r="H2" i="23"/>
  <c r="AN2" i="3"/>
  <c r="AN4" i="3" s="1"/>
  <c r="AN5" i="3"/>
  <c r="I44" i="26"/>
  <c r="E44" i="26"/>
  <c r="G44" i="26"/>
  <c r="E33" i="23"/>
  <c r="H44" i="26"/>
  <c r="F44" i="26"/>
  <c r="J44" i="26"/>
  <c r="E157" i="3"/>
  <c r="G3" i="26"/>
  <c r="E4" i="23"/>
  <c r="H3" i="26"/>
  <c r="E3" i="26"/>
  <c r="J3" i="26"/>
  <c r="F3" i="26"/>
  <c r="I3" i="26"/>
  <c r="J61" i="60"/>
  <c r="E74" i="3"/>
  <c r="G61" i="60"/>
  <c r="F61" i="60"/>
  <c r="I61" i="60"/>
  <c r="H61" i="60"/>
  <c r="E61" i="60"/>
  <c r="BJ2" i="23"/>
  <c r="T2" i="3"/>
  <c r="T4" i="3" s="1"/>
  <c r="T5" i="3"/>
  <c r="E105" i="3"/>
  <c r="E106" i="3"/>
  <c r="H63" i="60"/>
  <c r="I63" i="60"/>
  <c r="G63" i="60"/>
  <c r="E63" i="60"/>
  <c r="E81" i="3"/>
  <c r="F63" i="60"/>
  <c r="J63" i="60"/>
  <c r="F70" i="60"/>
  <c r="I70" i="60"/>
  <c r="G70" i="60"/>
  <c r="E70" i="60"/>
  <c r="H70" i="60"/>
  <c r="J70" i="60"/>
  <c r="E108" i="3"/>
  <c r="P2" i="3"/>
  <c r="P4" i="3" s="1"/>
  <c r="P5" i="3"/>
  <c r="E59" i="3"/>
  <c r="E103" i="3"/>
  <c r="E34" i="23"/>
  <c r="G45" i="26"/>
  <c r="J45" i="26"/>
  <c r="I45" i="26"/>
  <c r="E45" i="26"/>
  <c r="H45" i="26"/>
  <c r="F45" i="26"/>
  <c r="G15" i="60"/>
  <c r="J15" i="60"/>
  <c r="E20" i="3"/>
  <c r="H15" i="60"/>
  <c r="I15" i="60"/>
  <c r="E15" i="60"/>
  <c r="F15" i="60"/>
  <c r="AT2" i="23"/>
  <c r="H24" i="26"/>
  <c r="J24" i="26"/>
  <c r="I24" i="26"/>
  <c r="G24" i="26"/>
  <c r="F24" i="26"/>
  <c r="E20" i="23"/>
  <c r="E24" i="26"/>
  <c r="E158" i="26"/>
  <c r="I158" i="26"/>
  <c r="E79" i="23"/>
  <c r="F158" i="26"/>
  <c r="G158" i="26"/>
  <c r="J158" i="26"/>
  <c r="H158" i="26"/>
  <c r="AZ2" i="23"/>
  <c r="AU2" i="3"/>
  <c r="AU4" i="3" s="1"/>
  <c r="AU5" i="3"/>
  <c r="E54" i="3"/>
  <c r="N2" i="3"/>
  <c r="N4" i="3" s="1"/>
  <c r="N5" i="3"/>
  <c r="F53" i="60"/>
  <c r="G53" i="60"/>
  <c r="E53" i="60"/>
  <c r="J53" i="60"/>
  <c r="E63" i="3"/>
  <c r="I53" i="60"/>
  <c r="H53" i="60"/>
  <c r="L2" i="23"/>
  <c r="J62" i="26"/>
  <c r="E62" i="26"/>
  <c r="E47" i="23"/>
  <c r="F62" i="26"/>
  <c r="H62" i="26"/>
  <c r="G62" i="26"/>
  <c r="I62" i="26"/>
  <c r="F129" i="26"/>
  <c r="G129" i="26"/>
  <c r="E129" i="26"/>
  <c r="J129" i="26"/>
  <c r="H129" i="26"/>
  <c r="E72" i="23"/>
  <c r="I129" i="26"/>
  <c r="BB2" i="23"/>
  <c r="H128" i="26"/>
  <c r="G128" i="26"/>
  <c r="E128" i="26"/>
  <c r="E71" i="23"/>
  <c r="J128" i="26"/>
  <c r="F128" i="26"/>
  <c r="I128" i="26"/>
  <c r="I38" i="26"/>
  <c r="J38" i="26"/>
  <c r="E30" i="23"/>
  <c r="F38" i="26"/>
  <c r="H38" i="26"/>
  <c r="E38" i="26"/>
  <c r="G38" i="26"/>
  <c r="BG5" i="3"/>
  <c r="BG2" i="3"/>
  <c r="BG4" i="3" s="1"/>
  <c r="AW2" i="23"/>
  <c r="E70" i="3"/>
  <c r="H22" i="60"/>
  <c r="G22" i="60"/>
  <c r="E22" i="60"/>
  <c r="J22" i="60"/>
  <c r="E27" i="3"/>
  <c r="I22" i="60"/>
  <c r="F22" i="60"/>
  <c r="F44" i="60"/>
  <c r="G44" i="60"/>
  <c r="J44" i="60"/>
  <c r="E49" i="3"/>
  <c r="H44" i="60"/>
  <c r="E44" i="60"/>
  <c r="I44" i="60"/>
  <c r="E32" i="23"/>
  <c r="I40" i="26"/>
  <c r="F40" i="26"/>
  <c r="G40" i="26"/>
  <c r="J40" i="26"/>
  <c r="E40" i="26"/>
  <c r="H40" i="26"/>
  <c r="H74" i="60"/>
  <c r="J74" i="60"/>
  <c r="F74" i="60"/>
  <c r="I74" i="60"/>
  <c r="E112" i="3"/>
  <c r="E74" i="60"/>
  <c r="G74" i="60"/>
  <c r="X2" i="3"/>
  <c r="X4" i="3" s="1"/>
  <c r="X5" i="3"/>
  <c r="E116" i="3"/>
  <c r="H25" i="60"/>
  <c r="E25" i="60"/>
  <c r="I25" i="60"/>
  <c r="E30" i="3"/>
  <c r="G25" i="60"/>
  <c r="J25" i="60"/>
  <c r="F25" i="60"/>
  <c r="E29" i="26"/>
  <c r="H29" i="26"/>
  <c r="J29" i="26"/>
  <c r="I29" i="26"/>
  <c r="F29" i="26"/>
  <c r="E25" i="23"/>
  <c r="G29" i="26"/>
  <c r="E114" i="3"/>
  <c r="I72" i="60"/>
  <c r="J72" i="60"/>
  <c r="F72" i="60"/>
  <c r="G72" i="60"/>
  <c r="E72" i="60"/>
  <c r="E110" i="3"/>
  <c r="H72" i="60"/>
  <c r="AS2" i="23"/>
  <c r="E129" i="3"/>
  <c r="AF5" i="3"/>
  <c r="AF2" i="3"/>
  <c r="AF4" i="3" s="1"/>
  <c r="G18" i="60"/>
  <c r="F18" i="60"/>
  <c r="E18" i="60"/>
  <c r="E23" i="3"/>
  <c r="H18" i="60"/>
  <c r="I18" i="60"/>
  <c r="J18" i="60"/>
  <c r="E62" i="23"/>
  <c r="I94" i="26"/>
  <c r="G94" i="26"/>
  <c r="J94" i="26"/>
  <c r="H94" i="26"/>
  <c r="F94" i="26"/>
  <c r="E94" i="26"/>
  <c r="J84" i="26"/>
  <c r="I84" i="26"/>
  <c r="F84" i="26"/>
  <c r="E84" i="26"/>
  <c r="H84" i="26"/>
  <c r="G84" i="26"/>
  <c r="E56" i="23"/>
  <c r="AL2" i="23"/>
  <c r="AR2" i="23"/>
  <c r="R2" i="23"/>
  <c r="J39" i="26"/>
  <c r="F39" i="26"/>
  <c r="I39" i="26"/>
  <c r="G39" i="26"/>
  <c r="E39" i="26"/>
  <c r="E31" i="23"/>
  <c r="H39" i="26"/>
  <c r="F10" i="60"/>
  <c r="G10" i="60"/>
  <c r="E15" i="3"/>
  <c r="I10" i="60"/>
  <c r="E10" i="60"/>
  <c r="J10" i="60"/>
  <c r="H10" i="60"/>
  <c r="E45" i="60"/>
  <c r="J45" i="60"/>
  <c r="I45" i="60"/>
  <c r="H45" i="60"/>
  <c r="G45" i="60"/>
  <c r="F45" i="60"/>
  <c r="E50" i="3"/>
  <c r="G50" i="26"/>
  <c r="J50" i="26"/>
  <c r="I50" i="26"/>
  <c r="E50" i="26"/>
  <c r="F50" i="26"/>
  <c r="E39" i="23"/>
  <c r="H50" i="26"/>
  <c r="AG2" i="23"/>
  <c r="I35" i="60"/>
  <c r="H35" i="60"/>
  <c r="G35" i="60"/>
  <c r="E40" i="3"/>
  <c r="F35" i="60"/>
  <c r="J35" i="60"/>
  <c r="E35" i="60"/>
  <c r="J112" i="26"/>
  <c r="E112" i="26"/>
  <c r="F112" i="26"/>
  <c r="G112" i="26"/>
  <c r="I112" i="26"/>
  <c r="E67" i="23"/>
  <c r="H112" i="26"/>
  <c r="M5" i="3"/>
  <c r="H13" i="26"/>
  <c r="F13" i="26"/>
  <c r="J13" i="26"/>
  <c r="I13" i="26"/>
  <c r="E13" i="26"/>
  <c r="E10" i="23"/>
  <c r="G13" i="26"/>
  <c r="AC2" i="3"/>
  <c r="AC4" i="3" s="1"/>
  <c r="AC5" i="3"/>
  <c r="E43" i="3"/>
  <c r="G38" i="60"/>
  <c r="E38" i="60"/>
  <c r="H38" i="60"/>
  <c r="J38" i="60"/>
  <c r="I38" i="60"/>
  <c r="F38" i="60"/>
  <c r="AL5" i="3"/>
  <c r="AL2" i="3"/>
  <c r="AL4" i="3" s="1"/>
  <c r="G77" i="60"/>
  <c r="J77" i="60"/>
  <c r="E77" i="60"/>
  <c r="I77" i="60"/>
  <c r="F77" i="60"/>
  <c r="E149" i="3"/>
  <c r="H77" i="60"/>
  <c r="BK2" i="23"/>
  <c r="I175" i="26"/>
  <c r="F175" i="26"/>
  <c r="J175" i="26"/>
  <c r="E87" i="23"/>
  <c r="H175" i="26"/>
  <c r="E175" i="26"/>
  <c r="G175" i="26"/>
  <c r="J59" i="26"/>
  <c r="I59" i="26"/>
  <c r="E59" i="26"/>
  <c r="G59" i="26"/>
  <c r="E45" i="23"/>
  <c r="H59" i="26"/>
  <c r="F59" i="26"/>
  <c r="I2" i="3"/>
  <c r="I4" i="3" s="1"/>
  <c r="I5" i="3"/>
  <c r="AJ2" i="3"/>
  <c r="AJ4" i="3" s="1"/>
  <c r="AJ5" i="3"/>
  <c r="E94" i="3"/>
  <c r="AM2" i="3"/>
  <c r="AM4" i="3" s="1"/>
  <c r="AM5" i="3"/>
  <c r="J132" i="26"/>
  <c r="E75" i="23"/>
  <c r="E132" i="26"/>
  <c r="I132" i="26"/>
  <c r="H132" i="26"/>
  <c r="G132" i="26"/>
  <c r="F132" i="26"/>
  <c r="E52" i="60"/>
  <c r="H52" i="60"/>
  <c r="J52" i="60"/>
  <c r="G52" i="60"/>
  <c r="E62" i="3"/>
  <c r="F52" i="60"/>
  <c r="I52" i="60"/>
  <c r="BL2" i="3"/>
  <c r="BL4" i="3" s="1"/>
  <c r="BL5" i="3"/>
  <c r="BL2" i="23"/>
  <c r="AB2" i="3"/>
  <c r="AB4" i="3" s="1"/>
  <c r="AB5" i="3"/>
  <c r="G37" i="60"/>
  <c r="E42" i="3"/>
  <c r="J37" i="60"/>
  <c r="E37" i="60"/>
  <c r="I37" i="60"/>
  <c r="F37" i="60"/>
  <c r="H37" i="60"/>
  <c r="E136" i="3"/>
  <c r="AP2" i="3"/>
  <c r="AP4" i="3" s="1"/>
  <c r="AP5" i="3"/>
  <c r="E127" i="3"/>
  <c r="E46" i="60"/>
  <c r="G46" i="60"/>
  <c r="J46" i="60"/>
  <c r="I46" i="60"/>
  <c r="E52" i="3"/>
  <c r="H46" i="60"/>
  <c r="F46" i="60"/>
  <c r="P2" i="23"/>
  <c r="E144" i="3"/>
  <c r="F68" i="60"/>
  <c r="I68" i="60"/>
  <c r="E104" i="3"/>
  <c r="H68" i="60"/>
  <c r="E68" i="60"/>
  <c r="J68" i="60"/>
  <c r="G68" i="60"/>
  <c r="E7" i="60"/>
  <c r="H7" i="60"/>
  <c r="I7" i="60"/>
  <c r="F7" i="60"/>
  <c r="J7" i="60"/>
  <c r="G7" i="60"/>
  <c r="E12" i="3"/>
  <c r="G176" i="26"/>
  <c r="F176" i="26"/>
  <c r="H176" i="26"/>
  <c r="J176" i="26"/>
  <c r="E176" i="26"/>
  <c r="I176" i="26"/>
  <c r="E88" i="23"/>
  <c r="E65" i="26"/>
  <c r="E49" i="23"/>
  <c r="G65" i="26"/>
  <c r="I65" i="26"/>
  <c r="F65" i="26"/>
  <c r="H65" i="26"/>
  <c r="J65" i="26"/>
  <c r="E82" i="3"/>
  <c r="I60" i="26"/>
  <c r="H60" i="26"/>
  <c r="G60" i="26"/>
  <c r="E46" i="23"/>
  <c r="J60" i="26"/>
  <c r="F60" i="26"/>
  <c r="I2" i="23"/>
  <c r="AY5" i="3"/>
  <c r="AY2" i="3"/>
  <c r="AY4" i="3" s="1"/>
  <c r="H40" i="60"/>
  <c r="G40" i="60"/>
  <c r="E45" i="3"/>
  <c r="I40" i="60"/>
  <c r="F40" i="60"/>
  <c r="E40" i="60"/>
  <c r="J40" i="60"/>
  <c r="E131" i="3"/>
  <c r="AN2" i="23"/>
  <c r="O5" i="3"/>
  <c r="O2" i="3"/>
  <c r="O4" i="3" s="1"/>
  <c r="E26" i="60"/>
  <c r="G26" i="60"/>
  <c r="I26" i="60"/>
  <c r="H26" i="60"/>
  <c r="F26" i="60"/>
  <c r="E31" i="3"/>
  <c r="J26" i="60"/>
  <c r="AI5" i="3"/>
  <c r="AI2" i="3"/>
  <c r="AI4" i="3" s="1"/>
  <c r="J130" i="26"/>
  <c r="F130" i="26"/>
  <c r="H130" i="26"/>
  <c r="E130" i="26"/>
  <c r="G130" i="26"/>
  <c r="I130" i="26"/>
  <c r="E73" i="23"/>
  <c r="E126" i="26"/>
  <c r="J126" i="26"/>
  <c r="I126" i="26"/>
  <c r="E70" i="23"/>
  <c r="H126" i="26"/>
  <c r="G126" i="26"/>
  <c r="F126" i="26"/>
  <c r="BF2" i="23"/>
  <c r="J23" i="60"/>
  <c r="I23" i="60"/>
  <c r="H23" i="60"/>
  <c r="F23" i="60"/>
  <c r="G23" i="60"/>
  <c r="E28" i="3"/>
  <c r="E23" i="60"/>
  <c r="E137" i="3"/>
  <c r="E15" i="23"/>
  <c r="E19" i="26"/>
  <c r="I19" i="26"/>
  <c r="G19" i="26"/>
  <c r="J19" i="26"/>
  <c r="H19" i="26"/>
  <c r="F19" i="26"/>
  <c r="J14" i="60"/>
  <c r="F14" i="60"/>
  <c r="G14" i="60"/>
  <c r="H14" i="60"/>
  <c r="E19" i="3"/>
  <c r="I14" i="60"/>
  <c r="E14" i="60"/>
  <c r="AE2" i="23"/>
  <c r="I11" i="60"/>
  <c r="E16" i="3"/>
  <c r="H11" i="60"/>
  <c r="J11" i="60"/>
  <c r="G11" i="60"/>
  <c r="F11" i="60"/>
  <c r="E11" i="60"/>
  <c r="H39" i="60"/>
  <c r="I39" i="60"/>
  <c r="E44" i="3"/>
  <c r="J39" i="60"/>
  <c r="F39" i="60"/>
  <c r="E39" i="60"/>
  <c r="G39" i="60"/>
  <c r="BB2" i="3"/>
  <c r="BB4" i="3" s="1"/>
  <c r="BB5" i="3"/>
  <c r="E88" i="3"/>
  <c r="S5" i="3"/>
  <c r="S2" i="3"/>
  <c r="S4" i="3" s="1"/>
  <c r="E65" i="23"/>
  <c r="H103" i="26"/>
  <c r="I103" i="26"/>
  <c r="J103" i="26"/>
  <c r="G103" i="26"/>
  <c r="E103" i="26"/>
  <c r="F103" i="26"/>
  <c r="E113" i="3"/>
  <c r="BF5" i="3"/>
  <c r="BF2" i="3"/>
  <c r="BF4" i="3" s="1"/>
  <c r="E139" i="3"/>
  <c r="E17" i="60"/>
  <c r="F17" i="60"/>
  <c r="E22" i="3"/>
  <c r="H17" i="60"/>
  <c r="G17" i="60"/>
  <c r="J17" i="60"/>
  <c r="I17" i="60"/>
  <c r="I60" i="60"/>
  <c r="E73" i="3"/>
  <c r="H60" i="60"/>
  <c r="G60" i="60"/>
  <c r="E60" i="60"/>
  <c r="F60" i="60"/>
  <c r="J60" i="60"/>
  <c r="G56" i="26"/>
  <c r="F56" i="26"/>
  <c r="E56" i="26"/>
  <c r="E42" i="23"/>
  <c r="H56" i="26"/>
  <c r="I56" i="26"/>
  <c r="J56" i="26"/>
  <c r="E12" i="23"/>
  <c r="J15" i="26"/>
  <c r="I15" i="26"/>
  <c r="F15" i="26"/>
  <c r="E15" i="26"/>
  <c r="G15" i="26"/>
  <c r="H15" i="26"/>
  <c r="AO2" i="23"/>
  <c r="E58" i="3"/>
  <c r="J50" i="60"/>
  <c r="F50" i="60"/>
  <c r="E50" i="60"/>
  <c r="G50" i="60"/>
  <c r="H50" i="60"/>
  <c r="I50" i="60"/>
  <c r="K5" i="3"/>
  <c r="K2" i="3"/>
  <c r="K4" i="3" s="1"/>
  <c r="F26" i="26"/>
  <c r="E26" i="26"/>
  <c r="G26" i="26"/>
  <c r="E22" i="23"/>
  <c r="H26" i="26"/>
  <c r="J26" i="26"/>
  <c r="I26" i="26"/>
  <c r="E140" i="3"/>
  <c r="J21" i="60"/>
  <c r="E21" i="60"/>
  <c r="E26" i="3"/>
  <c r="H21" i="60"/>
  <c r="G21" i="60"/>
  <c r="I21" i="60"/>
  <c r="F21" i="60"/>
  <c r="E62" i="60"/>
  <c r="J62" i="60"/>
  <c r="F62" i="60"/>
  <c r="E79" i="3"/>
  <c r="G62" i="60"/>
  <c r="I62" i="60"/>
  <c r="H62" i="60"/>
  <c r="AQ2" i="23"/>
  <c r="I78" i="60"/>
  <c r="G78" i="60"/>
  <c r="J78" i="60"/>
  <c r="E150" i="3"/>
  <c r="F78" i="60"/>
  <c r="E78" i="60"/>
  <c r="H78" i="60"/>
  <c r="E146" i="3"/>
  <c r="I76" i="60"/>
  <c r="E76" i="60"/>
  <c r="F76" i="60"/>
  <c r="H76" i="60"/>
  <c r="J76" i="60"/>
  <c r="G76" i="60"/>
  <c r="I20" i="26"/>
  <c r="E20" i="26"/>
  <c r="F20" i="26"/>
  <c r="H20" i="26"/>
  <c r="E16" i="23"/>
  <c r="J20" i="26"/>
  <c r="G20" i="26"/>
  <c r="E90" i="3"/>
  <c r="F156" i="26"/>
  <c r="G156" i="26"/>
  <c r="E156" i="26"/>
  <c r="E77" i="23"/>
  <c r="J156" i="26"/>
  <c r="H156" i="26"/>
  <c r="I156" i="26"/>
  <c r="AH5" i="3"/>
  <c r="AH2" i="3"/>
  <c r="AH4" i="3" s="1"/>
  <c r="F41" i="60"/>
  <c r="E41" i="60"/>
  <c r="I41" i="60"/>
  <c r="E46" i="3"/>
  <c r="G41" i="60"/>
  <c r="H41" i="60"/>
  <c r="J41" i="60"/>
  <c r="E3" i="60"/>
  <c r="G5" i="3"/>
  <c r="E7" i="3"/>
  <c r="J3" i="60"/>
  <c r="G3" i="60"/>
  <c r="F3" i="60"/>
  <c r="H3" i="60"/>
  <c r="I3" i="60"/>
  <c r="BM2" i="23"/>
  <c r="F78" i="26"/>
  <c r="G78" i="26"/>
  <c r="J78" i="26"/>
  <c r="I78" i="26"/>
  <c r="E78" i="26"/>
  <c r="H78" i="26"/>
  <c r="E52" i="23"/>
  <c r="AF2" i="23"/>
  <c r="I55" i="60"/>
  <c r="H55" i="60"/>
  <c r="G55" i="60"/>
  <c r="E65" i="3"/>
  <c r="E55" i="60"/>
  <c r="F55" i="60"/>
  <c r="J55" i="60"/>
  <c r="E52" i="26"/>
  <c r="F52" i="26"/>
  <c r="G52" i="26"/>
  <c r="H52" i="26"/>
  <c r="E41" i="23"/>
  <c r="J52" i="26"/>
  <c r="I52" i="26"/>
  <c r="E75" i="3"/>
  <c r="E128" i="3"/>
  <c r="AB2" i="23"/>
  <c r="E109" i="3"/>
  <c r="F71" i="60"/>
  <c r="H71" i="60"/>
  <c r="E71" i="60"/>
  <c r="G71" i="60"/>
  <c r="J71" i="60"/>
  <c r="I71" i="60"/>
  <c r="BC2" i="23"/>
  <c r="E167" i="26"/>
  <c r="G167" i="26"/>
  <c r="F167" i="26"/>
  <c r="E80" i="23"/>
  <c r="H167" i="26"/>
  <c r="I167" i="26"/>
  <c r="J167" i="26"/>
  <c r="E100" i="3"/>
  <c r="E69" i="60"/>
  <c r="H69" i="60"/>
  <c r="G69" i="60"/>
  <c r="E107" i="3"/>
  <c r="I69" i="60"/>
  <c r="J69" i="60"/>
  <c r="F69" i="60"/>
  <c r="H57" i="26"/>
  <c r="E57" i="26"/>
  <c r="J57" i="26"/>
  <c r="E43" i="23"/>
  <c r="I57" i="26"/>
  <c r="G57" i="26"/>
  <c r="F57" i="26"/>
  <c r="G66" i="60"/>
  <c r="F66" i="60"/>
  <c r="J66" i="60"/>
  <c r="H66" i="60"/>
  <c r="E92" i="3"/>
  <c r="E66" i="60"/>
  <c r="I66" i="60"/>
  <c r="E66" i="23"/>
  <c r="G111" i="26"/>
  <c r="F111" i="26"/>
  <c r="E111" i="26"/>
  <c r="I111" i="26"/>
  <c r="J111" i="26"/>
  <c r="H111" i="26"/>
  <c r="H56" i="60"/>
  <c r="J56" i="60"/>
  <c r="E66" i="3"/>
  <c r="F56" i="60"/>
  <c r="E56" i="60"/>
  <c r="I56" i="60"/>
  <c r="G56" i="60"/>
  <c r="E80" i="3"/>
  <c r="E47" i="3"/>
  <c r="H42" i="60"/>
  <c r="F42" i="60"/>
  <c r="I42" i="60"/>
  <c r="G42" i="60"/>
  <c r="E42" i="60"/>
  <c r="J42" i="60"/>
  <c r="BD2" i="23"/>
  <c r="H33" i="26"/>
  <c r="E27" i="23"/>
  <c r="I33" i="26"/>
  <c r="F33" i="26"/>
  <c r="J33" i="26"/>
  <c r="G33" i="26"/>
  <c r="E33" i="26"/>
  <c r="G2" i="23"/>
  <c r="G2" i="26"/>
  <c r="J2" i="26"/>
  <c r="E2" i="26"/>
  <c r="E3" i="23"/>
  <c r="I2" i="26"/>
  <c r="H2" i="26"/>
  <c r="F2" i="26"/>
  <c r="BI2" i="3"/>
  <c r="BI4" i="3" s="1"/>
  <c r="BI5" i="3"/>
  <c r="V5" i="3"/>
  <c r="V2" i="3"/>
  <c r="V4" i="3" s="1"/>
  <c r="H30" i="60"/>
  <c r="F30" i="60"/>
  <c r="G30" i="60"/>
  <c r="J30" i="60"/>
  <c r="I30" i="60"/>
  <c r="E30" i="60"/>
  <c r="E35" i="3"/>
  <c r="I4" i="60"/>
  <c r="E4" i="60"/>
  <c r="F4" i="60"/>
  <c r="E8" i="3"/>
  <c r="G4" i="60"/>
  <c r="J4" i="60"/>
  <c r="H4" i="60"/>
  <c r="AI2" i="23"/>
  <c r="E101" i="3"/>
  <c r="F99" i="26"/>
  <c r="I99" i="26"/>
  <c r="E99" i="26"/>
  <c r="G99" i="26"/>
  <c r="E63" i="23"/>
  <c r="J99" i="26"/>
  <c r="H99" i="26"/>
  <c r="X2" i="23"/>
  <c r="E93" i="3"/>
  <c r="K2" i="23"/>
  <c r="E148" i="3"/>
  <c r="Q2" i="3"/>
  <c r="Q4" i="3" s="1"/>
  <c r="Q5" i="3"/>
  <c r="E85" i="3"/>
  <c r="E40" i="23"/>
  <c r="J51" i="26"/>
  <c r="F51" i="26"/>
  <c r="G51" i="26"/>
  <c r="E51" i="26"/>
  <c r="H51" i="26"/>
  <c r="I51" i="26"/>
  <c r="AE5" i="3"/>
  <c r="AE2" i="3"/>
  <c r="AE4" i="3" s="1"/>
  <c r="AV2" i="23"/>
  <c r="E135" i="3"/>
  <c r="J75" i="60"/>
  <c r="G75" i="60"/>
  <c r="F75" i="60"/>
  <c r="I75" i="60"/>
  <c r="E75" i="60"/>
  <c r="H75" i="60"/>
  <c r="F88" i="26"/>
  <c r="E88" i="26"/>
  <c r="J88" i="26"/>
  <c r="I88" i="26"/>
  <c r="G88" i="26"/>
  <c r="E59" i="23"/>
  <c r="H88" i="26"/>
  <c r="G8" i="60"/>
  <c r="E13" i="3"/>
  <c r="H8" i="60"/>
  <c r="I8" i="60"/>
  <c r="E8" i="60"/>
  <c r="F8" i="60"/>
  <c r="J8" i="60"/>
  <c r="AP2" i="23"/>
  <c r="Z2" i="3"/>
  <c r="Z4" i="3" s="1"/>
  <c r="Z5" i="3"/>
  <c r="E130" i="3"/>
  <c r="E11" i="26"/>
  <c r="J11" i="26"/>
  <c r="I11" i="26"/>
  <c r="G11" i="26"/>
  <c r="E8" i="23"/>
  <c r="F11" i="26"/>
  <c r="H11" i="26"/>
  <c r="E20" i="60"/>
  <c r="G20" i="60"/>
  <c r="I20" i="60"/>
  <c r="F20" i="60"/>
  <c r="E25" i="3"/>
  <c r="J20" i="60"/>
  <c r="H20" i="60"/>
  <c r="S2" i="23"/>
  <c r="H25" i="26"/>
  <c r="E25" i="26"/>
  <c r="F25" i="26"/>
  <c r="E21" i="23"/>
  <c r="J25" i="26"/>
  <c r="G25" i="26"/>
  <c r="I25" i="26"/>
  <c r="E101" i="26"/>
  <c r="H101" i="26"/>
  <c r="J101" i="26"/>
  <c r="F101" i="26"/>
  <c r="G101" i="26"/>
  <c r="I101" i="26"/>
  <c r="E64" i="23"/>
  <c r="AZ2" i="3"/>
  <c r="AZ4" i="3" s="1"/>
  <c r="AZ5" i="3"/>
  <c r="F58" i="60"/>
  <c r="H58" i="60"/>
  <c r="J58" i="60"/>
  <c r="E69" i="3"/>
  <c r="G58" i="60"/>
  <c r="E58" i="60"/>
  <c r="I58" i="60"/>
  <c r="E57" i="3"/>
  <c r="AM2" i="23"/>
  <c r="E28" i="60"/>
  <c r="F28" i="60"/>
  <c r="H28" i="60"/>
  <c r="E33" i="3"/>
  <c r="G28" i="60"/>
  <c r="J28" i="60"/>
  <c r="I28" i="60"/>
  <c r="AJ2" i="23"/>
  <c r="E87" i="3"/>
  <c r="E37" i="26"/>
  <c r="F37" i="26"/>
  <c r="G37" i="26"/>
  <c r="J37" i="26"/>
  <c r="E29" i="23"/>
  <c r="H37" i="26"/>
  <c r="I37" i="26"/>
  <c r="F32" i="60"/>
  <c r="G32" i="60"/>
  <c r="I32" i="60"/>
  <c r="H32" i="60"/>
  <c r="J32" i="60"/>
  <c r="E37" i="3"/>
  <c r="E32" i="60"/>
  <c r="F172" i="26"/>
  <c r="I172" i="26"/>
  <c r="E172" i="26"/>
  <c r="J172" i="26"/>
  <c r="E84" i="23"/>
  <c r="G172" i="26"/>
  <c r="H172" i="26"/>
  <c r="J83" i="60"/>
  <c r="G83" i="60"/>
  <c r="E83" i="60"/>
  <c r="I83" i="60"/>
  <c r="H83" i="60"/>
  <c r="E155" i="3"/>
  <c r="F83" i="60"/>
  <c r="E11" i="3"/>
  <c r="E76" i="3"/>
  <c r="F51" i="60"/>
  <c r="J51" i="60"/>
  <c r="I51" i="60"/>
  <c r="E61" i="3"/>
  <c r="G51" i="60"/>
  <c r="E51" i="60"/>
  <c r="H51" i="60"/>
  <c r="AX2" i="3"/>
  <c r="AX4" i="3" s="1"/>
  <c r="AX5" i="3"/>
  <c r="AA2" i="3"/>
  <c r="AA4" i="3" s="1"/>
  <c r="AA5" i="3"/>
  <c r="G59" i="60"/>
  <c r="E72" i="3"/>
  <c r="I59" i="60"/>
  <c r="E59" i="60"/>
  <c r="F59" i="60"/>
  <c r="H59" i="60"/>
  <c r="J59" i="60"/>
  <c r="H173" i="26"/>
  <c r="G173" i="26"/>
  <c r="E85" i="23"/>
  <c r="J173" i="26"/>
  <c r="F173" i="26"/>
  <c r="I173" i="26"/>
  <c r="E173" i="26"/>
  <c r="BI2" i="23"/>
  <c r="AT5" i="3"/>
  <c r="AT2" i="3"/>
  <c r="AT4" i="3" s="1"/>
  <c r="H73" i="60"/>
  <c r="E111" i="3"/>
  <c r="I73" i="60"/>
  <c r="E73" i="60"/>
  <c r="F73" i="60"/>
  <c r="J73" i="60"/>
  <c r="G73" i="60"/>
  <c r="AK2" i="23"/>
  <c r="E69" i="23"/>
  <c r="E124" i="26"/>
  <c r="J124" i="26"/>
  <c r="G124" i="26"/>
  <c r="H124" i="26"/>
  <c r="F124" i="26"/>
  <c r="I124" i="26"/>
  <c r="I67" i="26"/>
  <c r="G67" i="26"/>
  <c r="H67" i="26"/>
  <c r="E67" i="26"/>
  <c r="J67" i="26"/>
  <c r="E51" i="23"/>
  <c r="F67" i="26"/>
  <c r="E98" i="3"/>
  <c r="F131" i="26"/>
  <c r="E74" i="23"/>
  <c r="G131" i="26"/>
  <c r="I131" i="26"/>
  <c r="J131" i="26"/>
  <c r="H131" i="26"/>
  <c r="E131" i="26"/>
  <c r="E6" i="26"/>
  <c r="F6" i="26"/>
  <c r="H6" i="26"/>
  <c r="G6" i="26"/>
  <c r="E7" i="23"/>
  <c r="J6" i="26"/>
  <c r="I6" i="26"/>
  <c r="W2" i="3"/>
  <c r="W4" i="3" s="1"/>
  <c r="W5" i="3"/>
  <c r="M2" i="23"/>
  <c r="U5" i="3"/>
  <c r="U2" i="3"/>
  <c r="U4" i="3" s="1"/>
  <c r="E78" i="3"/>
  <c r="E29" i="60"/>
  <c r="H29" i="60"/>
  <c r="F29" i="60"/>
  <c r="I29" i="60"/>
  <c r="E34" i="3"/>
  <c r="J29" i="60"/>
  <c r="G29" i="60"/>
  <c r="E123" i="3"/>
  <c r="E132" i="3"/>
  <c r="AR5" i="3"/>
  <c r="AR2" i="3"/>
  <c r="AR4" i="3" s="1"/>
  <c r="E119" i="3"/>
  <c r="I24" i="60"/>
  <c r="F24" i="60"/>
  <c r="H24" i="60"/>
  <c r="E29" i="3"/>
  <c r="J24" i="60"/>
  <c r="G24" i="60"/>
  <c r="E24" i="60"/>
  <c r="W2" i="23"/>
  <c r="BC5" i="3"/>
  <c r="BC2" i="3"/>
  <c r="BC4" i="3" s="1"/>
  <c r="I133" i="26"/>
  <c r="E133" i="26"/>
  <c r="G133" i="26"/>
  <c r="J133" i="26"/>
  <c r="E76" i="23"/>
  <c r="H133" i="26"/>
  <c r="F133" i="26"/>
  <c r="I18" i="26"/>
  <c r="E18" i="26"/>
  <c r="F18" i="26"/>
  <c r="J18" i="26"/>
  <c r="H18" i="26"/>
  <c r="G18" i="26"/>
  <c r="E14"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 authorId="0" shapeId="0" xr:uid="{0E030D06-90AD-470B-B5E2-1ABB31C87CFE}">
      <text>
        <r>
          <rPr>
            <sz val="10"/>
            <rFont val="Arial"/>
            <family val="2"/>
          </rPr>
          <t>Is this project bought off-the-shelf (Procured), built in-house (Designed), or a mix? Set per project, not per assembly - ADRs are assigned at the project level.</t>
        </r>
      </text>
    </comment>
    <comment ref="E1" authorId="0" shapeId="0" xr:uid="{94B14DC9-953C-4E59-BE55-8CFF371BFF5A}">
      <text>
        <r>
          <rPr>
            <sz val="10"/>
            <rFont val="Arial"/>
            <family val="2"/>
          </rPr>
          <t>Only fill in if Procurement Type = Mixed. Brief note on which assemblies/parts are procured vs designed. Greyed out unless relevant.</t>
        </r>
      </text>
    </comment>
    <comment ref="F1" authorId="0" shapeId="0" xr:uid="{0AD42919-DAD6-4E11-92D1-52F9F0CC1993}">
      <text>
        <r>
          <rPr>
            <sz val="10"/>
            <rFont val="Arial"/>
            <family val="2"/>
          </rPr>
          <t>Compliant / Not Compliant / Unknown. Unknown is fine for projects that haven't been assessed yet.</t>
        </r>
      </text>
    </comment>
    <comment ref="G1" authorId="0" shapeId="0" xr:uid="{CFEBDC19-DCB4-40FD-BB7B-E1B669B89B4D}">
      <text>
        <r>
          <rPr>
            <sz val="10"/>
            <rFont val="Arial"/>
            <family val="2"/>
          </rPr>
          <t>Only relevant if Compliance Status = Not Compliant. Y = supplier/manufacturer documentation exists to prove compliance. N = will likely need testing from scratch. Greyed out unless relevant.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tc={304ACE30-691F-49CD-BAA7-82B4F8493395}</author>
  </authors>
  <commentList>
    <comment ref="D9" authorId="0" shapeId="0" xr:uid="{304ACE30-691F-49CD-BAA7-82B4F8493395}">
      <text>
        <t>[Threaded comment]
Your version of Excel allows you to read this threaded comment; however, any edits to it will get removed if the file is opened in a newer version of Excel. Learn more: https://go.microsoft.com/fwlink/?linkid=870924
Comment:
    Ask Vincent ENS about EMC and figure out if it just documentation</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future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<sst xmlns="http://schemas.openxmlformats.org/spreadsheetml/2006/main" count="19061" uniqueCount="5657">
  <si>
    <t>Project ID</t>
  </si>
  <si>
    <t>Project Name</t>
  </si>
  <si>
    <t>Primary Department</t>
  </si>
  <si>
    <t>Secondary Department</t>
  </si>
  <si>
    <t>1st ADR</t>
  </si>
  <si>
    <t>2nd ADR</t>
  </si>
  <si>
    <t>3rd ADR</t>
  </si>
  <si>
    <t>4th ADR</t>
  </si>
  <si>
    <t>5th ADR</t>
  </si>
  <si>
    <t>6th ADR</t>
  </si>
  <si>
    <t>SRP8-001</t>
  </si>
  <si>
    <t>Doors</t>
  </si>
  <si>
    <t xml:space="preserve">Chassis &amp; Bodywork </t>
  </si>
  <si>
    <t>SRP8-002</t>
  </si>
  <si>
    <t xml:space="preserve">Door Handles </t>
  </si>
  <si>
    <t>SRP8-003</t>
  </si>
  <si>
    <t xml:space="preserve">Windscreen </t>
  </si>
  <si>
    <t>ADR-93</t>
  </si>
  <si>
    <t>ADR-08</t>
  </si>
  <si>
    <t>SRP8-004</t>
  </si>
  <si>
    <t xml:space="preserve">Boot </t>
  </si>
  <si>
    <t>ADR-43</t>
  </si>
  <si>
    <t>SRP8-005</t>
  </si>
  <si>
    <t xml:space="preserve">Bonnet </t>
  </si>
  <si>
    <t>SRP8-006</t>
  </si>
  <si>
    <t>Exterior Design</t>
  </si>
  <si>
    <t>SRP8-007</t>
  </si>
  <si>
    <t>Front Wheel Covers</t>
  </si>
  <si>
    <t>SRP8-008</t>
  </si>
  <si>
    <t xml:space="preserve">Rear Wheel Covers </t>
  </si>
  <si>
    <t>SRP8-009</t>
  </si>
  <si>
    <t xml:space="preserve">Chassis </t>
  </si>
  <si>
    <t>SRP8-010</t>
  </si>
  <si>
    <t xml:space="preserve">Ventilation </t>
  </si>
  <si>
    <t xml:space="preserve">Energy Systems </t>
  </si>
  <si>
    <t>SRP8-011</t>
  </si>
  <si>
    <t xml:space="preserve">Tailights </t>
  </si>
  <si>
    <t xml:space="preserve">Embedded Systems </t>
  </si>
  <si>
    <t>SRP8-012</t>
  </si>
  <si>
    <t>Headlights</t>
  </si>
  <si>
    <t>ADR-46</t>
  </si>
  <si>
    <t>ADR-92</t>
  </si>
  <si>
    <t>ADR-76</t>
  </si>
  <si>
    <t>SRP8-013</t>
  </si>
  <si>
    <t xml:space="preserve">Indicators </t>
  </si>
  <si>
    <t>ADR-13</t>
  </si>
  <si>
    <t>SRP8-014</t>
  </si>
  <si>
    <t xml:space="preserve">Regen Braking </t>
  </si>
  <si>
    <t>SRP8-015</t>
  </si>
  <si>
    <t>Cruise Control</t>
  </si>
  <si>
    <t>SRP8-016</t>
  </si>
  <si>
    <t xml:space="preserve">Battery </t>
  </si>
  <si>
    <t>SRP8-017</t>
  </si>
  <si>
    <t>Auxillary Power Distribution</t>
  </si>
  <si>
    <t>SRP8-018</t>
  </si>
  <si>
    <t>Energy Control</t>
  </si>
  <si>
    <t>SRP8-019</t>
  </si>
  <si>
    <t xml:space="preserve">MPPTs </t>
  </si>
  <si>
    <t>SRP8-020</t>
  </si>
  <si>
    <t>Solar Array</t>
  </si>
  <si>
    <t>SRP8-021</t>
  </si>
  <si>
    <t>Charging</t>
  </si>
  <si>
    <t>SRP8-022</t>
  </si>
  <si>
    <t xml:space="preserve">Steering Wheel </t>
  </si>
  <si>
    <t xml:space="preserve">Interior </t>
  </si>
  <si>
    <t>ADR-42</t>
  </si>
  <si>
    <t>ADR-10</t>
  </si>
  <si>
    <t>SRP8-023</t>
  </si>
  <si>
    <t xml:space="preserve">Interior Lights </t>
  </si>
  <si>
    <t>SRP8-024</t>
  </si>
  <si>
    <t xml:space="preserve">Rear Vision System </t>
  </si>
  <si>
    <t>SRP8-025</t>
  </si>
  <si>
    <t xml:space="preserve">Side Vision System </t>
  </si>
  <si>
    <t>SRP8-026</t>
  </si>
  <si>
    <t xml:space="preserve">Pedals </t>
  </si>
  <si>
    <t>SRP8-027</t>
  </si>
  <si>
    <t>Ceiling</t>
  </si>
  <si>
    <t>SRP8-028</t>
  </si>
  <si>
    <t xml:space="preserve">Central Display </t>
  </si>
  <si>
    <t>SRP8-029</t>
  </si>
  <si>
    <t>Driver Display</t>
  </si>
  <si>
    <t>SRP8-030</t>
  </si>
  <si>
    <t>Heads-Up Display</t>
  </si>
  <si>
    <t>SRP8-031</t>
  </si>
  <si>
    <t>SRP8-032</t>
  </si>
  <si>
    <t xml:space="preserve">Front Seats </t>
  </si>
  <si>
    <t>SRP8-033</t>
  </si>
  <si>
    <t xml:space="preserve">Rear Seatbelts </t>
  </si>
  <si>
    <t>SRP8-034</t>
  </si>
  <si>
    <t xml:space="preserve">Front Seatbelts </t>
  </si>
  <si>
    <t>ADR-69</t>
  </si>
  <si>
    <t>SRP8-035</t>
  </si>
  <si>
    <t xml:space="preserve">Rear Seat Mount </t>
  </si>
  <si>
    <t>SRP8-036</t>
  </si>
  <si>
    <t xml:space="preserve">Front Seat Mount </t>
  </si>
  <si>
    <t>SRP8-037</t>
  </si>
  <si>
    <t>Dashboard</t>
  </si>
  <si>
    <t>SRP8-038</t>
  </si>
  <si>
    <t xml:space="preserve">Motors </t>
  </si>
  <si>
    <t xml:space="preserve">Powertrain </t>
  </si>
  <si>
    <t>SRP8-039</t>
  </si>
  <si>
    <t xml:space="preserve">Powertrain Electronics </t>
  </si>
  <si>
    <t>SRP8-040</t>
  </si>
  <si>
    <t>XXXX</t>
  </si>
  <si>
    <t>SRP8-041</t>
  </si>
  <si>
    <t>RD Emergency Brake</t>
  </si>
  <si>
    <t>SRP8-042</t>
  </si>
  <si>
    <t xml:space="preserve">RD LSP Units </t>
  </si>
  <si>
    <t>SRP8-043</t>
  </si>
  <si>
    <t>Front Suspension</t>
  </si>
  <si>
    <t xml:space="preserve">Vehicle Dynamics </t>
  </si>
  <si>
    <t>ADR-90</t>
  </si>
  <si>
    <t>SRP8-044</t>
  </si>
  <si>
    <t xml:space="preserve">Rear Suspension </t>
  </si>
  <si>
    <t>SRP8-045</t>
  </si>
  <si>
    <t xml:space="preserve">Front Brakes </t>
  </si>
  <si>
    <t>ADR-31</t>
  </si>
  <si>
    <t>SRP8-046</t>
  </si>
  <si>
    <t xml:space="preserve">Rear Brakes </t>
  </si>
  <si>
    <t>SRP8-047</t>
  </si>
  <si>
    <t xml:space="preserve">Handbrake </t>
  </si>
  <si>
    <t>SRP8-048</t>
  </si>
  <si>
    <t xml:space="preserve">Steering Column </t>
  </si>
  <si>
    <t>SRP8-049</t>
  </si>
  <si>
    <t xml:space="preserve">Steering Rack </t>
  </si>
  <si>
    <t>SRP8-050</t>
  </si>
  <si>
    <t xml:space="preserve">Front Wheels </t>
  </si>
  <si>
    <t>ADR-95</t>
  </si>
  <si>
    <t>SRP8-051</t>
  </si>
  <si>
    <t xml:space="preserve">Rear Wheels </t>
  </si>
  <si>
    <t>SRP8-052</t>
  </si>
  <si>
    <t>BOM</t>
  </si>
  <si>
    <t>SRP8-053</t>
  </si>
  <si>
    <t>Requirements Management</t>
  </si>
  <si>
    <t>SRP8-054</t>
  </si>
  <si>
    <t>Performance Optimisation</t>
  </si>
  <si>
    <t>SRP8-055</t>
  </si>
  <si>
    <t xml:space="preserve">Internal Embedded Network </t>
  </si>
  <si>
    <t>ADR-45</t>
  </si>
  <si>
    <t>SRP8-056</t>
  </si>
  <si>
    <t>Embedded Testbed</t>
  </si>
  <si>
    <t>SRP8-057</t>
  </si>
  <si>
    <t>Horn</t>
  </si>
  <si>
    <t>ADR-94</t>
  </si>
  <si>
    <t>SRP8-058</t>
  </si>
  <si>
    <t>Drive Control Systems</t>
  </si>
  <si>
    <t>SRP8-059</t>
  </si>
  <si>
    <t xml:space="preserve">Sensors </t>
  </si>
  <si>
    <t>SRP8-060</t>
  </si>
  <si>
    <t>Fatigue Monitoring System</t>
  </si>
  <si>
    <t>SRP8-061</t>
  </si>
  <si>
    <t>Telemetry</t>
  </si>
  <si>
    <t xml:space="preserve">Technical Support Systems </t>
  </si>
  <si>
    <t>SRP8-062</t>
  </si>
  <si>
    <t>ADAS</t>
  </si>
  <si>
    <t>SRP8-063</t>
  </si>
  <si>
    <t>In Car Radio</t>
  </si>
  <si>
    <t>SRP8-064</t>
  </si>
  <si>
    <t>Wiring</t>
  </si>
  <si>
    <t>SRP8-065</t>
  </si>
  <si>
    <t>Occupant Cell</t>
  </si>
  <si>
    <t>SRP8-066</t>
  </si>
  <si>
    <t>Front Crash Structures</t>
  </si>
  <si>
    <t>SRP8-067</t>
  </si>
  <si>
    <t>Secondary Battery Box</t>
  </si>
  <si>
    <t>SRP8-068</t>
  </si>
  <si>
    <t>Battery Mounting</t>
  </si>
  <si>
    <t>SRP8-069</t>
  </si>
  <si>
    <t>Charging Mounting</t>
  </si>
  <si>
    <t>SRP8-070</t>
  </si>
  <si>
    <t>Charging Port</t>
  </si>
  <si>
    <t>SRP8-071</t>
  </si>
  <si>
    <t>Solar Current Sensor</t>
  </si>
  <si>
    <t>SRP8-072</t>
  </si>
  <si>
    <t>Suspension Sensor</t>
  </si>
  <si>
    <t>SRP8-073</t>
  </si>
  <si>
    <t>Brake Pressure Sensor</t>
  </si>
  <si>
    <t>SRP8-074</t>
  </si>
  <si>
    <t>Solar Irradiance Sensor</t>
  </si>
  <si>
    <t>SRP8-075</t>
  </si>
  <si>
    <t>Ice Pack Vests</t>
  </si>
  <si>
    <t>SRP8-076</t>
  </si>
  <si>
    <t>Safestate button</t>
  </si>
  <si>
    <t>SRP8-077</t>
  </si>
  <si>
    <t>Central Stop Lamp</t>
  </si>
  <si>
    <t>SRP8-078</t>
  </si>
  <si>
    <t>Interior Storage</t>
  </si>
  <si>
    <t>SRP8-079</t>
  </si>
  <si>
    <t>Junction Box</t>
  </si>
  <si>
    <t>SRP8-080</t>
  </si>
  <si>
    <t>Track Aero kit</t>
  </si>
  <si>
    <t>SRP8-081</t>
  </si>
  <si>
    <t xml:space="preserve">Subframes </t>
  </si>
  <si>
    <t>SRP8-082</t>
  </si>
  <si>
    <t xml:space="preserve">Windscreen Wipers </t>
  </si>
  <si>
    <t>SRP8-083</t>
  </si>
  <si>
    <t>Active Aero</t>
  </si>
  <si>
    <t>SRP8-084</t>
  </si>
  <si>
    <t xml:space="preserve">Audio </t>
  </si>
  <si>
    <t>SRP8-085</t>
  </si>
  <si>
    <t>NVH</t>
  </si>
  <si>
    <t>SRP8-086</t>
  </si>
  <si>
    <t>Transmission</t>
  </si>
  <si>
    <t>SRP8-087</t>
  </si>
  <si>
    <t xml:space="preserve">Packaging </t>
  </si>
  <si>
    <t>SRP8-088</t>
  </si>
  <si>
    <t>Front Uprights</t>
  </si>
  <si>
    <t>SRP8-089</t>
  </si>
  <si>
    <t>Rear Uprights</t>
  </si>
  <si>
    <t>SRP8-090</t>
  </si>
  <si>
    <t>Wireless Charging</t>
  </si>
  <si>
    <t>SRP8-091</t>
  </si>
  <si>
    <t>C-V2X</t>
  </si>
  <si>
    <t>SRP8-092</t>
  </si>
  <si>
    <t>Auxiliary Systems Logic</t>
  </si>
  <si>
    <t>SRP8-093</t>
  </si>
  <si>
    <t>Air Conditioning</t>
  </si>
  <si>
    <t>SRP8-094</t>
  </si>
  <si>
    <t>Thermal management</t>
  </si>
  <si>
    <t>SRP8-095</t>
  </si>
  <si>
    <t>Blind Spot Monitoring</t>
  </si>
  <si>
    <t>SRP8-096</t>
  </si>
  <si>
    <t>Park Assist</t>
  </si>
  <si>
    <t>SRP8-097</t>
  </si>
  <si>
    <t>Electronic Stability Program</t>
  </si>
  <si>
    <t>SRP8-098</t>
  </si>
  <si>
    <t>Automated Parking</t>
  </si>
  <si>
    <t>SRP8-099</t>
  </si>
  <si>
    <t>Traction Control</t>
  </si>
  <si>
    <t>SRP8-100</t>
  </si>
  <si>
    <t>Automated Emergency Braking</t>
  </si>
  <si>
    <t>SRP8-101</t>
  </si>
  <si>
    <t>Trip Energy Prediction</t>
  </si>
  <si>
    <t>SRP8-102</t>
  </si>
  <si>
    <t xml:space="preserve">Sunswift Phone App </t>
  </si>
  <si>
    <t>SRP8-103</t>
  </si>
  <si>
    <t>Embedded Standard Low Level Circuitry</t>
  </si>
  <si>
    <t>SRP8-104</t>
  </si>
  <si>
    <t>Over the Air Flashing</t>
  </si>
  <si>
    <t>SRP8-105</t>
  </si>
  <si>
    <t>SROS2 Middleware</t>
  </si>
  <si>
    <t>SRP8-106</t>
  </si>
  <si>
    <t>In-Car Driving Simulator</t>
  </si>
  <si>
    <t>SRP8-107</t>
  </si>
  <si>
    <t xml:space="preserve">Interior Layout </t>
  </si>
  <si>
    <t>SRP8-108</t>
  </si>
  <si>
    <t xml:space="preserve">HMI </t>
  </si>
  <si>
    <t>SRP8-109</t>
  </si>
  <si>
    <t xml:space="preserve">Super Capacitors </t>
  </si>
  <si>
    <t>SRP8-110</t>
  </si>
  <si>
    <t>Vehicle to Grid</t>
  </si>
  <si>
    <t>SRP8-111</t>
  </si>
  <si>
    <t xml:space="preserve">Central Locking </t>
  </si>
  <si>
    <t>SRP8-112</t>
  </si>
  <si>
    <t xml:space="preserve">Electric Windows </t>
  </si>
  <si>
    <t>SRP8-113</t>
  </si>
  <si>
    <t xml:space="preserve">Carbon Wheels </t>
  </si>
  <si>
    <t>SRP8-114</t>
  </si>
  <si>
    <t xml:space="preserve">PV Rear Lights </t>
  </si>
  <si>
    <t>SRP8-115</t>
  </si>
  <si>
    <t>Tyre Pressure Monitoring System</t>
  </si>
  <si>
    <t>SRP8-116</t>
  </si>
  <si>
    <t>Integrated Agility Control System</t>
  </si>
  <si>
    <t>SRP8-117</t>
  </si>
  <si>
    <t>Drive Modes</t>
  </si>
  <si>
    <t>SRP8-118</t>
  </si>
  <si>
    <t>AC Charging Control</t>
  </si>
  <si>
    <t>SRP8-119</t>
  </si>
  <si>
    <t>Shingled Matrix Solar Cells</t>
  </si>
  <si>
    <t>SRP8-120</t>
  </si>
  <si>
    <t>Battery Gas Release Tunnels</t>
  </si>
  <si>
    <t>SRP8-121</t>
  </si>
  <si>
    <t>Cyber Security</t>
  </si>
  <si>
    <t>SRP8-122</t>
  </si>
  <si>
    <t>Body Panels</t>
  </si>
  <si>
    <t>SRP8-123</t>
  </si>
  <si>
    <t>Off-Car Hydrogen Electrolyser</t>
  </si>
  <si>
    <t>Alternative Energies</t>
  </si>
  <si>
    <t>SRP8-124</t>
  </si>
  <si>
    <t>Hydrogen Energy System</t>
  </si>
  <si>
    <t>SRP8-125</t>
  </si>
  <si>
    <t>Electrical Guidelines</t>
  </si>
  <si>
    <t>SRP8-126</t>
  </si>
  <si>
    <t xml:space="preserve">Standard Embedded Housing </t>
  </si>
  <si>
    <t>SRP8-127</t>
  </si>
  <si>
    <t>Clutch</t>
  </si>
  <si>
    <t>SRP8-128</t>
  </si>
  <si>
    <t>ABS Brakes</t>
  </si>
  <si>
    <t>SRP8-129</t>
  </si>
  <si>
    <t>Embedded Low Level Code</t>
  </si>
  <si>
    <t>SRP8-130</t>
  </si>
  <si>
    <t>Embedded High Level Software Archictecture</t>
  </si>
  <si>
    <t>SRP8-131</t>
  </si>
  <si>
    <t>Hydrogen Pressure Vessel</t>
  </si>
  <si>
    <t>SRP8-132</t>
  </si>
  <si>
    <t>Infotainment</t>
  </si>
  <si>
    <t>SRP8-133</t>
  </si>
  <si>
    <t xml:space="preserve">Hydrogen Fuel Cell </t>
  </si>
  <si>
    <t>SRP8-134</t>
  </si>
  <si>
    <t>Car Lifting</t>
  </si>
  <si>
    <t>SRP8-135</t>
  </si>
  <si>
    <t>Interior door panel</t>
  </si>
  <si>
    <t>SRP8-136</t>
  </si>
  <si>
    <t>Level 2 Autonomy</t>
  </si>
  <si>
    <t>SRP8-137</t>
  </si>
  <si>
    <t>Level 3 Autonomy</t>
  </si>
  <si>
    <t>SRP8-138</t>
  </si>
  <si>
    <t>Security Audit</t>
  </si>
  <si>
    <t>SRP8-139</t>
  </si>
  <si>
    <t>Automotive Ethernet Feasibility</t>
  </si>
  <si>
    <t>SRP8-140</t>
  </si>
  <si>
    <t>Lane Keep</t>
  </si>
  <si>
    <t>SRP8-141</t>
  </si>
  <si>
    <t>Adaptive Headlights</t>
  </si>
  <si>
    <t>SRP8-142</t>
  </si>
  <si>
    <t>Programmable Seating Position</t>
  </si>
  <si>
    <t>SRP8-143</t>
  </si>
  <si>
    <t>GPS Navigation</t>
  </si>
  <si>
    <t>SRP8-144</t>
  </si>
  <si>
    <t>Bluetooth Connectivity</t>
  </si>
  <si>
    <t>SRP8-145</t>
  </si>
  <si>
    <t>Lock and Key</t>
  </si>
  <si>
    <t>SRP8-146</t>
  </si>
  <si>
    <t>In-Car Wireless Charging</t>
  </si>
  <si>
    <t>SRP8-147</t>
  </si>
  <si>
    <t>Ergonomic Central Display Tablet</t>
  </si>
  <si>
    <t>SRP8-148</t>
  </si>
  <si>
    <t xml:space="preserve">Air Bags </t>
  </si>
  <si>
    <t>SRP8-149</t>
  </si>
  <si>
    <t>Brake Callipers - Bespoke</t>
  </si>
  <si>
    <t>SRP8-150</t>
  </si>
  <si>
    <t xml:space="preserve">Brake Discs &amp; Pads </t>
  </si>
  <si>
    <t>SRP8-151</t>
  </si>
  <si>
    <t xml:space="preserve">Master Cylinders </t>
  </si>
  <si>
    <t>SRP8-152</t>
  </si>
  <si>
    <t xml:space="preserve">Brake Lines </t>
  </si>
  <si>
    <t>SRP8-153</t>
  </si>
  <si>
    <t xml:space="preserve">In Car Entertainment </t>
  </si>
  <si>
    <t>SRP8-154</t>
  </si>
  <si>
    <t xml:space="preserve">Electromagnetic Dampers </t>
  </si>
  <si>
    <t>SRP8-155</t>
  </si>
  <si>
    <t>Autonomous Driving</t>
  </si>
  <si>
    <t>SRP8-156</t>
  </si>
  <si>
    <t xml:space="preserve">Phone Charging </t>
  </si>
  <si>
    <t>SRP8-157</t>
  </si>
  <si>
    <t xml:space="preserve">Apple &amp; Android Compatability </t>
  </si>
  <si>
    <t>SRP8-158</t>
  </si>
  <si>
    <t xml:space="preserve">Hydrogen </t>
  </si>
  <si>
    <t>SRP8-159</t>
  </si>
  <si>
    <t>Power Steering</t>
  </si>
  <si>
    <t>SRP8-160</t>
  </si>
  <si>
    <t xml:space="preserve">Towing </t>
  </si>
  <si>
    <t>SRP8-161</t>
  </si>
  <si>
    <t xml:space="preserve">Drinks Holders </t>
  </si>
  <si>
    <t>SRP8-162</t>
  </si>
  <si>
    <t>Hubs</t>
  </si>
  <si>
    <t>SRP8-163</t>
  </si>
  <si>
    <t>V2I - Vehicle to Infrastructure Communications</t>
  </si>
  <si>
    <t>SRP8-164</t>
  </si>
  <si>
    <t>V2V - Vehicle to Vehicle Communications</t>
  </si>
  <si>
    <t>SRP8-165</t>
  </si>
  <si>
    <t>(C)V2X - Vehicle to Anything</t>
  </si>
  <si>
    <t>SRP8-166</t>
  </si>
  <si>
    <t>Entertainment Module</t>
  </si>
  <si>
    <t>SRPR-38</t>
  </si>
  <si>
    <t>In-House Motor Development</t>
  </si>
  <si>
    <t>SRP8-167</t>
  </si>
  <si>
    <t xml:space="preserve">Front Bumper </t>
  </si>
  <si>
    <t>SRP8-168</t>
  </si>
  <si>
    <t>Front Support Structure</t>
  </si>
  <si>
    <t>SRP8-169</t>
  </si>
  <si>
    <t xml:space="preserve">Front Fenders </t>
  </si>
  <si>
    <t>SRP8-170</t>
  </si>
  <si>
    <t xml:space="preserve">Rear Quarters </t>
  </si>
  <si>
    <t>SRP8-171</t>
  </si>
  <si>
    <t xml:space="preserve">Rear Bumper </t>
  </si>
  <si>
    <t>SRP8-172</t>
  </si>
  <si>
    <t>Rear Support Structure</t>
  </si>
  <si>
    <t>ADR-61</t>
  </si>
  <si>
    <t>SRP8-173</t>
  </si>
  <si>
    <t>Underbody</t>
  </si>
  <si>
    <t>SRP8-174</t>
  </si>
  <si>
    <t>Communications Project</t>
  </si>
  <si>
    <t>Embedded Systems</t>
  </si>
  <si>
    <t>SRP8-175</t>
  </si>
  <si>
    <t>Vehicle States Project</t>
  </si>
  <si>
    <t>ADR-14</t>
  </si>
  <si>
    <t>SRP8-176</t>
  </si>
  <si>
    <t>Rear Crash Structures</t>
  </si>
  <si>
    <t>SRP8-177</t>
  </si>
  <si>
    <t>Active Suspension Dampening Control</t>
  </si>
  <si>
    <t>Vehicle Dynamics</t>
  </si>
  <si>
    <t>SRP8-178</t>
  </si>
  <si>
    <t>Intranet</t>
  </si>
  <si>
    <t>Interior Lights</t>
  </si>
  <si>
    <t>Unified Embedded Node</t>
  </si>
  <si>
    <t>Wiring Harnesses</t>
  </si>
  <si>
    <t>Front Structure</t>
  </si>
  <si>
    <t>Communications Project (ANTENNAS)</t>
  </si>
  <si>
    <t>SRP8-179</t>
  </si>
  <si>
    <t>Hydrogen Airflow and Venting</t>
  </si>
  <si>
    <t>SRP8-182</t>
  </si>
  <si>
    <t>Hydrogen Power Electronics System</t>
  </si>
  <si>
    <t>SRP8-186</t>
  </si>
  <si>
    <t>Hydrogen Control System</t>
  </si>
  <si>
    <t>SRP8-187</t>
  </si>
  <si>
    <t>Thermal Management Control System</t>
  </si>
  <si>
    <t>SRP8-188</t>
  </si>
  <si>
    <t>Computer</t>
  </si>
  <si>
    <t>SRP8-189</t>
  </si>
  <si>
    <t>Bidirectional DCDC</t>
  </si>
  <si>
    <t>SRP8-190</t>
  </si>
  <si>
    <t>Centre Console</t>
  </si>
  <si>
    <t>SRP8-191</t>
  </si>
  <si>
    <t>Data Visualisation</t>
  </si>
  <si>
    <t>SRP8-192</t>
  </si>
  <si>
    <t>Interior Floor Lining</t>
  </si>
  <si>
    <t>S</t>
  </si>
  <si>
    <t>Embedded High Level Software Architecture</t>
  </si>
  <si>
    <t>Airflow and Venting</t>
  </si>
  <si>
    <t>SRP8-180</t>
  </si>
  <si>
    <t>Piping and Instrumentation</t>
  </si>
  <si>
    <t>SRP8-181</t>
  </si>
  <si>
    <t>Water Recycling</t>
  </si>
  <si>
    <t>Hydrogen Electrical System</t>
  </si>
  <si>
    <t>Prim. Dept</t>
  </si>
  <si>
    <t>Procurement Type</t>
  </si>
  <si>
    <t>Mixed Assembly Notes</t>
  </si>
  <si>
    <t>Compliance Status</t>
  </si>
  <si>
    <t>Documentation Available (Y/N)</t>
  </si>
  <si>
    <t>Comments</t>
  </si>
  <si>
    <t>Note: grey cells are not applicable given that row's other selections (e.g. Mixed Assembly Notes only applies when Procurement Type = Mixed).</t>
  </si>
  <si>
    <t>C&amp;B</t>
  </si>
  <si>
    <t>Designed</t>
  </si>
  <si>
    <t>Unknown</t>
  </si>
  <si>
    <t>Door Handles</t>
  </si>
  <si>
    <t>Mixed</t>
  </si>
  <si>
    <t>Torsion springs need to be procured + Latch and Striker is also procured. Bracket is designed</t>
  </si>
  <si>
    <t>Windscreen</t>
  </si>
  <si>
    <t>Boot</t>
  </si>
  <si>
    <t>Bonnet</t>
  </si>
  <si>
    <t>Tailights</t>
  </si>
  <si>
    <t>EMB</t>
  </si>
  <si>
    <t>Frosted diffuser needs to procured</t>
  </si>
  <si>
    <t>Indicators</t>
  </si>
  <si>
    <t>Regen Braking</t>
  </si>
  <si>
    <t>Battery</t>
  </si>
  <si>
    <t>ENS</t>
  </si>
  <si>
    <t>We are procuring the BMS, but cells and pack design and manufactured by us</t>
  </si>
  <si>
    <t>Should be compliant, though need to check if we can get an engineering certificate for this</t>
  </si>
  <si>
    <t>Energy Control System</t>
  </si>
  <si>
    <t>We are procuring contactors, fuses, and connectors but power distribution design and safe state are designed by us. The ECS is manufactured by us.</t>
  </si>
  <si>
    <t>Design in Progess</t>
  </si>
  <si>
    <t>Onboard Charging</t>
  </si>
  <si>
    <t>Onboard charger needs to be procured</t>
  </si>
  <si>
    <t>Steering Wheel</t>
  </si>
  <si>
    <t>INT</t>
  </si>
  <si>
    <t>Designed: Steering wheel body is designed. Procured: ClockSpring (Off the shelf)</t>
  </si>
  <si>
    <t>No ADR requirements</t>
  </si>
  <si>
    <t>Rear Vision System</t>
  </si>
  <si>
    <t>Screen is supplied, mounting and housing are designed.</t>
  </si>
  <si>
    <t>To be checked by EMB. Housing has no ADR requirements</t>
  </si>
  <si>
    <t>Side Vision System</t>
  </si>
  <si>
    <t>Cameras and displays are procured, mounting is designed</t>
  </si>
  <si>
    <t>Pedals</t>
  </si>
  <si>
    <t>Designed: Pedal arms and brackets
Procured: Master Cylinders, Balance Bar, Throttle Position Sensor</t>
  </si>
  <si>
    <t>Compliant</t>
  </si>
  <si>
    <t>Final check of brake pedal compliance will be checked after full assembly. Otherwise proved via FEA and material selection justification.</t>
  </si>
  <si>
    <t>Central Display</t>
  </si>
  <si>
    <t>Front Seats</t>
  </si>
  <si>
    <t>FEA should prove compliance. Bolts are purchased</t>
  </si>
  <si>
    <t>Front Seatbelts</t>
  </si>
  <si>
    <t>Procured</t>
  </si>
  <si>
    <t>Front Seat Mount</t>
  </si>
  <si>
    <t>Powertrain Electronics</t>
  </si>
  <si>
    <t>PWT</t>
  </si>
  <si>
    <t>Y</t>
  </si>
  <si>
    <t>VD</t>
  </si>
  <si>
    <r>
      <rPr>
        <sz val="10"/>
        <color rgb="FF000000"/>
        <rFont val="Arial"/>
        <family val="2"/>
      </rPr>
      <t xml:space="preserve">Control Rods,rod inserts, brackets are </t>
    </r>
    <r>
      <rPr>
        <b/>
        <sz val="10"/>
        <color rgb="FF000000"/>
        <rFont val="Arial"/>
        <family val="2"/>
      </rPr>
      <t xml:space="preserve">designed </t>
    </r>
  </si>
  <si>
    <t>Rear Suspension</t>
  </si>
  <si>
    <r>
      <rPr>
        <sz val="10"/>
        <color rgb="FF000000"/>
        <rFont val="Arial"/>
        <family val="2"/>
      </rPr>
      <t xml:space="preserve">Spring, damper, bearing, bolts all </t>
    </r>
    <r>
      <rPr>
        <b/>
        <sz val="10"/>
        <color rgb="FF000000"/>
        <rFont val="Arial"/>
        <family val="2"/>
      </rPr>
      <t>procured</t>
    </r>
  </si>
  <si>
    <t>Front Brakes</t>
  </si>
  <si>
    <t>Rear Brakes</t>
  </si>
  <si>
    <t>Handbrake</t>
  </si>
  <si>
    <t>Steering Column</t>
  </si>
  <si>
    <t>Steering Rack</t>
  </si>
  <si>
    <t>Front Wheels</t>
  </si>
  <si>
    <t>Rear Wheels</t>
  </si>
  <si>
    <t>Sensors</t>
  </si>
  <si>
    <t>Windscreen Wipers</t>
  </si>
  <si>
    <t>Noise Vibration and Harshness</t>
  </si>
  <si>
    <t>Designed: Gearbox casing, gear train; Procured: bearings, radial seals, shims, fasteners, oil, oil temp/level sensors. Procured: CV axle / joints</t>
  </si>
  <si>
    <t>Central Locking</t>
  </si>
  <si>
    <t>Electric Windows</t>
  </si>
  <si>
    <t>Glass (custom) and window mechanism will be procured</t>
  </si>
  <si>
    <t>AE</t>
  </si>
  <si>
    <t>Procured: All components; Designed: Mounting</t>
  </si>
  <si>
    <t>Standard Embedded Housing</t>
  </si>
  <si>
    <t>Procured: Pressure vessel, valves, TPRD; Designed: Support structure</t>
  </si>
  <si>
    <t>SR8-132</t>
  </si>
  <si>
    <t>TSS</t>
  </si>
  <si>
    <t>Will need computer to test on SRP8-028 and SRP8-029 to confirm compliance</t>
  </si>
  <si>
    <t>Hydrogen Fuel Cell</t>
  </si>
  <si>
    <t>Front Clamshell</t>
  </si>
  <si>
    <t>Front Fenders</t>
  </si>
  <si>
    <t>Rear Quarters</t>
  </si>
  <si>
    <t>Rear Underbody</t>
  </si>
  <si>
    <t>ALT</t>
  </si>
  <si>
    <t>Procured: Filters, fans; Designed: Ventilation box, mounting</t>
  </si>
  <si>
    <t>Procured from Semtronics - some components may be designed</t>
  </si>
  <si>
    <t>Thermal Management System</t>
  </si>
  <si>
    <t>Procured: Battery Ribbons</t>
  </si>
  <si>
    <t>ADR Number</t>
  </si>
  <si>
    <t>ADR Name</t>
  </si>
  <si>
    <t>PDF Requirements</t>
  </si>
  <si>
    <t>ADR Report (Word File)</t>
  </si>
  <si>
    <t>Systems Member</t>
  </si>
  <si>
    <t>Reviewed by</t>
  </si>
  <si>
    <t>Stage of ADR</t>
  </si>
  <si>
    <t>Notes</t>
  </si>
  <si>
    <t>ADR-01</t>
  </si>
  <si>
    <t>Reversing Lamps</t>
  </si>
  <si>
    <t>ADR 01 - Reversing Lamps</t>
  </si>
  <si>
    <t>ADR 01 Testing Report</t>
  </si>
  <si>
    <t>Amrit Nandakishor</t>
  </si>
  <si>
    <t>Seb</t>
  </si>
  <si>
    <t>Adding Testing Procedures to checklists</t>
  </si>
  <si>
    <t>ADR-02</t>
  </si>
  <si>
    <t>Side Door Latches &amp; Hinges</t>
  </si>
  <si>
    <t>ADR 02 - Side Door Latches &amp; Hinges</t>
  </si>
  <si>
    <t>ADR 02 Testing Report</t>
  </si>
  <si>
    <t>Andy Danis</t>
  </si>
  <si>
    <t>Kristina</t>
  </si>
  <si>
    <t>ADR-03</t>
  </si>
  <si>
    <t>Seats &amp; Seat Anchorages</t>
  </si>
  <si>
    <t>ADR 03 - Seats &amp; Seat Anchorages</t>
  </si>
  <si>
    <t>ADR 03 Testing Report</t>
  </si>
  <si>
    <t>Christopher Winkle</t>
  </si>
  <si>
    <t>Reviewed</t>
  </si>
  <si>
    <t>ADR-04</t>
  </si>
  <si>
    <t>Seatbelts</t>
  </si>
  <si>
    <t>ADR 04 - Seatbelts</t>
  </si>
  <si>
    <t>ADR 04 Testing Report</t>
  </si>
  <si>
    <t>Manan</t>
  </si>
  <si>
    <t>Buying off the shelf (with ADR 4 compliant approval) is ideal</t>
  </si>
  <si>
    <t>ADR-05</t>
  </si>
  <si>
    <t>Anchorages For Seatbelts</t>
  </si>
  <si>
    <t>ADR 05 - Anchorages for Seatbelts</t>
  </si>
  <si>
    <t>ADR 05 Testing Report</t>
  </si>
  <si>
    <t>Ilina</t>
  </si>
  <si>
    <t>Specifies seatbelt locations along with ADR 34</t>
  </si>
  <si>
    <t>Amrit</t>
  </si>
  <si>
    <t>Andy</t>
  </si>
  <si>
    <t>Ilisha</t>
  </si>
  <si>
    <t>Chris</t>
  </si>
  <si>
    <t>Tessa</t>
  </si>
  <si>
    <t>ADR-06</t>
  </si>
  <si>
    <t>Direction Indicators</t>
  </si>
  <si>
    <t>ADR 06 - Direction Indicators.pdf</t>
  </si>
  <si>
    <t>ADR 06 Testing Report</t>
  </si>
  <si>
    <t>Total Assigned</t>
  </si>
  <si>
    <t>Safety Glazing Material</t>
  </si>
  <si>
    <t>ADR 08 - Safety Glazing Material</t>
  </si>
  <si>
    <t>ADR 08 Testing Report</t>
  </si>
  <si>
    <t>(Assuming their glass is already compliant -&gt; just need to answer supplementary reqs for ADR 8)-&gt; Have to update depending on glass supplier but likely still same specs as above</t>
  </si>
  <si>
    <t>How many left? (Some testing reports are N/A)</t>
  </si>
  <si>
    <t>ADR 10 - Steering Column - Requirements</t>
  </si>
  <si>
    <t>ADR 10 Testing Report (SEVS some parts)</t>
  </si>
  <si>
    <t>Most reqs/annexes exempt due to SEVs list</t>
  </si>
  <si>
    <t>Lights, Vision, Technology</t>
  </si>
  <si>
    <t>Structural, Hydrogen</t>
  </si>
  <si>
    <t>Electronics</t>
  </si>
  <si>
    <t>Steering, Wheels, Brakes, Interior</t>
  </si>
  <si>
    <t>Exterior</t>
  </si>
  <si>
    <t>ADR-11</t>
  </si>
  <si>
    <t>Internal Sun Visors</t>
  </si>
  <si>
    <t>ADR 11 - Internal Sun Visors</t>
  </si>
  <si>
    <t>ADR 11 Testing Report</t>
  </si>
  <si>
    <t>Previously assigned to interior layout (need to assign to new projects)</t>
  </si>
  <si>
    <t>Installation of Lighting &amp; Light-Signalling Devices On Other Than L-Group Vehicles</t>
  </si>
  <si>
    <t>Check the testing report -&gt;</t>
  </si>
  <si>
    <t>ADR 13 Testing Report.docx</t>
  </si>
  <si>
    <t>500+ reqs (most seem simple to V&amp;V though -&gt; lots of ticking yes)</t>
  </si>
  <si>
    <t>Devices For Indirect Vision</t>
  </si>
  <si>
    <t>ADR 14 - Devices for Indirect Vision</t>
  </si>
  <si>
    <t>ADR 14 Testing Report</t>
  </si>
  <si>
    <t>Sharan</t>
  </si>
  <si>
    <t>Looking only at M type vehicles</t>
  </si>
  <si>
    <t>ADR-18</t>
  </si>
  <si>
    <t>Instrumentation</t>
  </si>
  <si>
    <t>ADR 18 - Instrumentation</t>
  </si>
  <si>
    <t>ADR 18 Testing Report</t>
  </si>
  <si>
    <t>ADR-21</t>
  </si>
  <si>
    <t>Instrument Panel</t>
  </si>
  <si>
    <t>ADR 21 - Instrument Panel</t>
  </si>
  <si>
    <t>ADR 21 Testing Report</t>
  </si>
  <si>
    <t>Tessa Sitjes</t>
  </si>
  <si>
    <t>ADR-22</t>
  </si>
  <si>
    <t>Head Restraints</t>
  </si>
  <si>
    <t>ADR 22 - Head Restraints - Requirements</t>
  </si>
  <si>
    <t>ADR 22 (N/A if compliant with ADR 3)</t>
  </si>
  <si>
    <t>Not needed</t>
  </si>
  <si>
    <t>Not needed if compliant with ADR 3 (Submit  report with brief paragraph stating that we comply with ADR 3)</t>
  </si>
  <si>
    <t>ADR-23</t>
  </si>
  <si>
    <t>Passenger Car Tyres</t>
  </si>
  <si>
    <t>ADR 23 - Passenger Car Tyres</t>
  </si>
  <si>
    <t>ADR 23 Testing Report</t>
  </si>
  <si>
    <t>ADR-25</t>
  </si>
  <si>
    <t>Anti-Theft Lock</t>
  </si>
  <si>
    <t>ADR 25 - Anti-Theft Lock</t>
  </si>
  <si>
    <t>ADR 25 Testing Report</t>
  </si>
  <si>
    <t>We using transmitter &amp; Key - EMBEDDED (From simplified road standards doc, only clauses highlighted in green apply)</t>
  </si>
  <si>
    <t>ADR-29</t>
  </si>
  <si>
    <t>Side Door Strength</t>
  </si>
  <si>
    <t>ADR 29 - Side Door Strength</t>
  </si>
  <si>
    <t>ADR 29 Testing Report</t>
  </si>
  <si>
    <t>Use checklist as guidelines (Likely calcs/FEA needed -&gt; exempt from actual crushing because of SEVs list)</t>
  </si>
  <si>
    <t>Brake Systems For Passenger Cars</t>
  </si>
  <si>
    <t>ADR 31 - Brake Systems for Passenger Cars</t>
  </si>
  <si>
    <t>Completed Checklist (Check it + Testing report)</t>
  </si>
  <si>
    <t>ADR-34</t>
  </si>
  <si>
    <t>Child Restraint Anchorages &amp; Child Restraint Anchor Fittings</t>
  </si>
  <si>
    <t>ADR 34 - Child Restraint Anchorages and Child Restraint</t>
  </si>
  <si>
    <t>ADR 34 Testing Report (N/A since no rear seats)</t>
  </si>
  <si>
    <t>CONFIRMED ADR 34 only relevant to vehicles with rear seats</t>
  </si>
  <si>
    <t>General Safety Requirements</t>
  </si>
  <si>
    <t>ADR 42 - General Safety Requirements</t>
  </si>
  <si>
    <t>ADR 42 Testing Report</t>
  </si>
  <si>
    <t>Vehicle Configuration &amp; Dimensions</t>
  </si>
  <si>
    <t>ADR 43 - Vehicle Configuration &amp; Dimensions.pdf</t>
  </si>
  <si>
    <t>ADR 43 Testing Report</t>
  </si>
  <si>
    <t>ADR-44</t>
  </si>
  <si>
    <t>Special Purpose Vehicle Requirement</t>
  </si>
  <si>
    <t>ADR 44 - Specific Purpose Vehicle Requirements</t>
  </si>
  <si>
    <t>ADR 44 Testing Report (N/A)</t>
  </si>
  <si>
    <t>N/A</t>
  </si>
  <si>
    <t>Lighting &amp; Light-Signalling Devices Not Covered By ECE Regulations</t>
  </si>
  <si>
    <t>ADR 45 - Lighting &amp; Light-Signalling Devices Not Covered By ECE Regulations.pdf</t>
  </si>
  <si>
    <t>Ilisha Singh</t>
  </si>
  <si>
    <t>CONFIRMED ADR 45 NOT NEEDED as EXTERNAL CABIN LAMP prohibited (1 req for internal embedded network for vibration of lamps -&gt; will refer to ADR 13)</t>
  </si>
  <si>
    <t>Headlamps</t>
  </si>
  <si>
    <t xml:space="preserve">ADR 46 - Headlamps </t>
  </si>
  <si>
    <t>ADR 46 Testing Report</t>
  </si>
  <si>
    <t>ADR-47</t>
  </si>
  <si>
    <t>Retroreflectors</t>
  </si>
  <si>
    <t>ADR 47 - Retroreflectors.pdf</t>
  </si>
  <si>
    <t>ADR 47 Testing Report</t>
  </si>
  <si>
    <t>Only need REAR RETRO-REFLECTOR, NON-TRIANGULAR</t>
  </si>
  <si>
    <t>ADR-48</t>
  </si>
  <si>
    <t>Devices For Illumination of Rear Registration Plates</t>
  </si>
  <si>
    <t>ADR 48 - Devices For Illumination of Rear Registration Plates.pdf</t>
  </si>
  <si>
    <t>ADR 48 Testing Report</t>
  </si>
  <si>
    <t>Check Annex 7 for how ADR is tested</t>
  </si>
  <si>
    <t>ADR-49</t>
  </si>
  <si>
    <t>Front &amp; Rear Position (Side) Lamps, Stop Lamps &amp; End-Outline Marker Lamps</t>
  </si>
  <si>
    <t>ADR 49 - Front &amp; Rear Position (Side) Lamps, Stop Lamps &amp; End-Outline Marker Lamps.pdf</t>
  </si>
  <si>
    <t>ADR 49 Testing Report</t>
  </si>
  <si>
    <t>End-Outline Marker Lamps optional and decided not on SR8</t>
  </si>
  <si>
    <t>ADR-50</t>
  </si>
  <si>
    <t>Front Fog Lamps</t>
  </si>
  <si>
    <t>ADR 50 - Front Fog Lamps</t>
  </si>
  <si>
    <t>NOT ON SR8</t>
  </si>
  <si>
    <t>Optional and decided not on SR8</t>
  </si>
  <si>
    <t>ADR-51</t>
  </si>
  <si>
    <t>Filament Lamps</t>
  </si>
  <si>
    <t>ADR 51 - Filament Lamps</t>
  </si>
  <si>
    <t>ADR-52</t>
  </si>
  <si>
    <t>Rear Fog Lamps</t>
  </si>
  <si>
    <t>ADR 52 - Rear Fog Lamps</t>
  </si>
  <si>
    <t>ADR-60</t>
  </si>
  <si>
    <t>Centre High Mounted Stop Lamp</t>
  </si>
  <si>
    <t>ADR 60 - Centre High Mounted Stop Lamp.pdf</t>
  </si>
  <si>
    <t>2 S1 category lights on sides of car (under tailights project), S3 is centre high one (min 850mm above ground)</t>
  </si>
  <si>
    <t>Vehicle Marking</t>
  </si>
  <si>
    <t>ADR 61 - Vehicle Marking</t>
  </si>
  <si>
    <t>ADR 61 Testing Report</t>
  </si>
  <si>
    <t>Can be verified last</t>
  </si>
  <si>
    <t>ADR-62</t>
  </si>
  <si>
    <t>Mechanical Connections Between Vehicles</t>
  </si>
  <si>
    <t>ADR 62 - Mechanical Connections between Vehicles.</t>
  </si>
  <si>
    <t>Not on the car</t>
  </si>
  <si>
    <t>CONFIRMED Not needed</t>
  </si>
  <si>
    <t>Full Frontal Impact Occupant Protection</t>
  </si>
  <si>
    <t>ADR 69 - Full Frontal Impact Occupant Protection</t>
  </si>
  <si>
    <t>ADR 69 Testing Report</t>
  </si>
  <si>
    <t>?</t>
  </si>
  <si>
    <t>Only seatbelt warning system necessary (rest of crash tests exempted by SEVs list)</t>
  </si>
  <si>
    <t>ADR-72</t>
  </si>
  <si>
    <t>Dynamic Side Impact Occupant Protection</t>
  </si>
  <si>
    <t>ADR 72 – Dynamic Side Impact Occupant Protection</t>
  </si>
  <si>
    <t>N/A (SEVs)</t>
  </si>
  <si>
    <t>ADR-73</t>
  </si>
  <si>
    <t>Offset Frontal Impact Occupant Protection</t>
  </si>
  <si>
    <t>ADR 73 - Frontal Impact Occupant Protection</t>
  </si>
  <si>
    <t>ADR-74</t>
  </si>
  <si>
    <t>Side Marker Lamps</t>
  </si>
  <si>
    <t>ADR 74 - Side Marker Lamps.pdf</t>
  </si>
  <si>
    <t>ADR-75</t>
  </si>
  <si>
    <t>Headlamp Cleaners</t>
  </si>
  <si>
    <t>ADR 75 - Headlamp Cleaners.pdf</t>
  </si>
  <si>
    <t>Daytime Running Lamps</t>
  </si>
  <si>
    <t>ADR 76 - Daytime Running Lamps.pdf</t>
  </si>
  <si>
    <t>Manan Rathi</t>
  </si>
  <si>
    <t>Optional and decided to be on SR8 (Need to assign projects on checklist)</t>
  </si>
  <si>
    <t>ADR-77</t>
  </si>
  <si>
    <t>Gas Discharge Headlamps</t>
  </si>
  <si>
    <t>ADR 77 - Gas Discharge Headlamps</t>
  </si>
  <si>
    <t>ADR-78</t>
  </si>
  <si>
    <t>Gas Discharge Light Sources</t>
  </si>
  <si>
    <t>ADR 78 - Gas Discharge Light Sources.pdf</t>
  </si>
  <si>
    <t>ADR-79</t>
  </si>
  <si>
    <t>Emission Control For Light Vehicles</t>
  </si>
  <si>
    <t>ADR-81</t>
  </si>
  <si>
    <t>Fuel Consumption Labelling For Light Vehicles</t>
  </si>
  <si>
    <t>ADR-82</t>
  </si>
  <si>
    <t>Engine Immobilisers</t>
  </si>
  <si>
    <t>ADR-83</t>
  </si>
  <si>
    <t>External Noise</t>
  </si>
  <si>
    <t>ADR-85</t>
  </si>
  <si>
    <t>Pole Side Impact Performance</t>
  </si>
  <si>
    <t>ADR 85 - Pole Side Impact Performance</t>
  </si>
  <si>
    <t>ADR-86</t>
  </si>
  <si>
    <t>Parking Lamps</t>
  </si>
  <si>
    <t>ADR 86 - Parking Lamps.pdf</t>
  </si>
  <si>
    <t>ADR-87</t>
  </si>
  <si>
    <t>Cornering Lamps</t>
  </si>
  <si>
    <t>ADR 87 - Cornering Lamps.pdf</t>
  </si>
  <si>
    <t>ADR-88</t>
  </si>
  <si>
    <t>Electronic Stability Control</t>
  </si>
  <si>
    <t>ADR 88 - Electronic Stability Control</t>
  </si>
  <si>
    <t>ADR-89</t>
  </si>
  <si>
    <t>Brake Assist Systems</t>
  </si>
  <si>
    <t>ADR 89 - Brake Assist System</t>
  </si>
  <si>
    <t>Steering System</t>
  </si>
  <si>
    <t>ADR 90 - Steering System.pdf</t>
  </si>
  <si>
    <t>External Projections</t>
  </si>
  <si>
    <t>ADR 92 - External Projections</t>
  </si>
  <si>
    <t>ADR 92 Testing Report</t>
  </si>
  <si>
    <t>Forward Field of View</t>
  </si>
  <si>
    <t>ADR 93 - Forward Field of View.pdf</t>
  </si>
  <si>
    <t>ADR 93 Testing Report</t>
  </si>
  <si>
    <t>Good to define A pillars as well as S, H points, V points, E points soon (1st ADR to review)</t>
  </si>
  <si>
    <t>Audible Warning</t>
  </si>
  <si>
    <t>ADR 94 - Audible Warning</t>
  </si>
  <si>
    <t>ADR 94 Testing report</t>
  </si>
  <si>
    <t>Installation of Tyres</t>
  </si>
  <si>
    <t>ADR 95 - Installation of Tyres</t>
  </si>
  <si>
    <t>ADR 95 Testing Report</t>
  </si>
  <si>
    <t>ADR-98</t>
  </si>
  <si>
    <t>Advanced Emergency Braking For Passenger Vehicles &amp; Light Goods Vehicles</t>
  </si>
  <si>
    <t>ADR 98 - Advanced Emergency Braking For Passenger Vehicles &amp; Light Goods Vehicles</t>
  </si>
  <si>
    <t>ADR-108</t>
  </si>
  <si>
    <t>Reversing Technologies</t>
  </si>
  <si>
    <t>ADR 108 - Reversing Technologies.pdf</t>
  </si>
  <si>
    <t>ADR 108 Testing Report</t>
  </si>
  <si>
    <t>Need to Assign Projects</t>
  </si>
  <si>
    <t>ADR-109</t>
  </si>
  <si>
    <t>Electric Power Train Safety Requirements</t>
  </si>
  <si>
    <t>ADR 109 - Electric Power Train Safety Requirements</t>
  </si>
  <si>
    <t>ADR 109 Testing Report.docx</t>
  </si>
  <si>
    <t>Completing Checklist + Need to Assign Projects</t>
  </si>
  <si>
    <t>ADR-110</t>
  </si>
  <si>
    <t>Hydrogen-Fuelled Vehicles Safety Related Performance</t>
  </si>
  <si>
    <t>ADR 110 - Hydrogen-Fuelled Vehicles Safety Related</t>
  </si>
  <si>
    <t>ADR 110 Testing Report</t>
  </si>
  <si>
    <t>ALL HYDROGEN PROJECTS SHOULD REFER TO THIS</t>
  </si>
  <si>
    <t>ADR-111</t>
  </si>
  <si>
    <t>Advanced Emission Control for Light Vehicles</t>
  </si>
  <si>
    <t>Peter G confirmed not needed</t>
  </si>
  <si>
    <t>ADR-112</t>
  </si>
  <si>
    <t>Control of Real Driving Emissions for Light Vehicles</t>
  </si>
  <si>
    <t>ADR-113</t>
  </si>
  <si>
    <t>Acoustic Vehicle Alerting Systems For Quiet Road Transport Vehicles</t>
  </si>
  <si>
    <t>ADR 113 - Acoustic Vehicle Alerting Systems for Quiet Road Transport Vehicles</t>
  </si>
  <si>
    <t>ADR 113 Testing Report.docx</t>
  </si>
  <si>
    <t>&lt; 1 hour</t>
  </si>
  <si>
    <t>Chosen Facility</t>
  </si>
  <si>
    <t>Peter Gillard / In House</t>
  </si>
  <si>
    <t>Testing Facility 1</t>
  </si>
  <si>
    <t>Testing Facility 2</t>
  </si>
  <si>
    <t>Testing Facility 3</t>
  </si>
  <si>
    <t>Functional &amp; Performance Testing</t>
  </si>
  <si>
    <t xml:space="preserve">ADR Testing </t>
  </si>
  <si>
    <t>Database Link</t>
  </si>
  <si>
    <t>UNSW Labs</t>
  </si>
  <si>
    <t>Pre-testing</t>
  </si>
  <si>
    <t>In House analysis</t>
  </si>
  <si>
    <t>Mobility Engineering</t>
  </si>
  <si>
    <t>Purchase record</t>
  </si>
  <si>
    <t>Documentation</t>
  </si>
  <si>
    <t>Purchase Record</t>
  </si>
  <si>
    <t>Peter Gillard</t>
  </si>
  <si>
    <t>SEVS Exemption</t>
  </si>
  <si>
    <t>Sevs Exemption</t>
  </si>
  <si>
    <t>Peter Gillard / Drawings</t>
  </si>
  <si>
    <t>certifier</t>
  </si>
  <si>
    <t>E Mark</t>
  </si>
  <si>
    <t>ADR Question</t>
  </si>
  <si>
    <t>Relevant ADR (if you know it)</t>
  </si>
  <si>
    <t>Department</t>
  </si>
  <si>
    <t>Status</t>
  </si>
  <si>
    <t>Answered by</t>
  </si>
  <si>
    <t>Answer</t>
  </si>
  <si>
    <t>do we need Side marker lamps - if we are conforming to 6.9.5.1 or 6.10.5.1</t>
  </si>
  <si>
    <t>ADR 13</t>
  </si>
  <si>
    <t>Side marker lamps</t>
  </si>
  <si>
    <t>Embedded</t>
  </si>
  <si>
    <t>Answered</t>
  </si>
  <si>
    <t>Front position lamps conforming to 6.9.5.1 and rear position lamps conforming to 6.10.5.1. Hence dont need side marker lamps since 6.9.5.2 and 6.10.5.2 were optionals for 6.9.5.1 and 6.10.5.1 respectively.</t>
  </si>
  <si>
    <t>Vibrational Durability and Functional Integrity Compliance for ADR 45: Lamps shall be so designed and constructed that in normal use, despite the vibrations to which they may then be subjected, they continue to function satisfactorily and retain the characteristics prescribed by this Rule. Is this req concerned for all lamps or just lamps that make up external cabin lamp? Does this make ADR 45 redundant since ADR 13 covers vibrations testing for light and light signialling device in clause 5.1 : The lighting and light signalling devices shall be so fitted that under normal conditions of use as defined in paragraphs 2.24., 2.24.1., and 2.24.2., and notwithstanding any vibrations to which they may be subjected, they retain the characteristics prescribed by this Regulation and enable the vehicle to comply with the requirements of this Regulation. In particular, it shall not be possible for the lamps to be inadvertently maladjusted. Hence do we need a testing report for ADR 45?</t>
  </si>
  <si>
    <t>ADR 13, 45</t>
  </si>
  <si>
    <t xml:space="preserve">External Cabin Lamp </t>
  </si>
  <si>
    <t>Based on our understanding of ADR 13, we don't need front nor rear fog lamps. Is this correct?</t>
  </si>
  <si>
    <t>Does ADR 34 - Child Restraint Anchorages and Child Restraint Anchor Fittings only apply to vehicles with rear seats and thus is inapplicable for SR8?</t>
  </si>
  <si>
    <t>ADR 34</t>
  </si>
  <si>
    <t>Regarding ADR 90, do the below paragraphs indicate that we do not need to comply with the entire ADR if we have a steering system of type B2, or only certain sections relating to ACSF, e.g Provisons for ACSF Section 5.6.
"1.2.	This Regulation does not apply to: 
1.2.3.	Steering systems exhibiting the functionality defined as ACSF of Category B2, C, D or E in paragraphs 2.3.4.1.3., 2.3.4.1.4., 2.3.4.1.5., or 2.3.4.1.6., respectively, until specific provisions would be introduced in this Regulation. "</t>
  </si>
  <si>
    <t>ADR 90</t>
  </si>
  <si>
    <t xml:space="preserve">Secondary Department </t>
  </si>
  <si>
    <t>Unverified Requirements</t>
  </si>
  <si>
    <t>Req Info by ADR</t>
  </si>
  <si>
    <t>A</t>
  </si>
  <si>
    <t>Total Number</t>
  </si>
  <si>
    <t>B</t>
  </si>
  <si>
    <t>Completed</t>
  </si>
  <si>
    <t>D</t>
  </si>
  <si>
    <t>% Done</t>
  </si>
  <si>
    <t>E</t>
  </si>
  <si>
    <t>Remaining</t>
  </si>
  <si>
    <t>MPPTs</t>
  </si>
  <si>
    <t>Trackside Radio Communication</t>
  </si>
  <si>
    <t>Crash Structures</t>
  </si>
  <si>
    <t>Cybersecurity</t>
  </si>
  <si>
    <t xml:space="preserve">Embedded Low Level Code </t>
  </si>
  <si>
    <t xml:space="preserve"> </t>
  </si>
  <si>
    <t>Checklist</t>
  </si>
  <si>
    <t>Clause</t>
  </si>
  <si>
    <t>Req Name</t>
  </si>
  <si>
    <t>Text</t>
  </si>
  <si>
    <t>Relevant Project</t>
  </si>
  <si>
    <t>Relevant Department</t>
  </si>
  <si>
    <t>Right Project Assigned? (If no, list the appropriate one)</t>
  </si>
  <si>
    <t>Would like to use Alternative Means of Testing compared to ADR (Yes/No)?</t>
  </si>
  <si>
    <t>Verification Method : Inspection, Demonstration, Test, Analysis (Simulations/Calculations), ADR Annex, ADR Testing Procedure, Pre-compliant</t>
  </si>
  <si>
    <t>Verification Method Description (As detailed as you can be)</t>
  </si>
  <si>
    <t>Testing Procedure Per Req (To Be Done Later)</t>
  </si>
  <si>
    <t>Verified?</t>
  </si>
  <si>
    <t>Number of requirements</t>
  </si>
  <si>
    <t>Number of Verified</t>
  </si>
  <si>
    <t>Number of requirements left</t>
  </si>
  <si>
    <t>Reversing Lamp Compliance</t>
  </si>
  <si>
    <t xml:space="preserve">Reversing lamps fitted to vehicles in accordance with ADRs 13/…, 19/… or 67/… and required to comply with ADR 1/00 must comply with either: </t>
  </si>
  <si>
    <t>Chassis and Bodywork</t>
  </si>
  <si>
    <t>Yes</t>
  </si>
  <si>
    <t>No</t>
  </si>
  <si>
    <t>Technical Requirements/Alternative Standards Compliance</t>
  </si>
  <si>
    <t xml:space="preserve">(a) The technical requirements of Appendix A as varied by part 5. Exemptions and Alternative Procedures and part 6. Supplementary General Requirements; or (b) One of the alternative standards listed in part 7. Alternative Standards. </t>
  </si>
  <si>
    <t>Photometric and Colorimetric Limits</t>
  </si>
  <si>
    <t xml:space="preserve">The requirements and procedures set out in Annexes 5 and 6 of Appendix A set out alternative limits for some of the photometric and colorimetric requirements in sections 5 and 6 of Appendix A. Notwithstanding the limits in sections 5 and 6, lamps within the tolerances set out in Annex 5 sampled in accordance with Annex 6 will be considered compliant. </t>
  </si>
  <si>
    <t>Annex 5, Annex 6</t>
  </si>
  <si>
    <t>7.1.1</t>
  </si>
  <si>
    <t>Non-replacable light sources</t>
  </si>
  <si>
    <t xml:space="preserve">All measurements on lamps equipped with non-replaceable light sources (filament lamps and other) shall be made at 6.75 V, 13.5 V or 28.0 V respectively. </t>
  </si>
  <si>
    <t>Appendix A,  5.2</t>
  </si>
  <si>
    <t>Functional Reliability</t>
  </si>
  <si>
    <t>Reversing lamps shall be so designed and constructed that in normal use, despite the vibration to which they may then be subjected, they continue to function satisfactorily and retain the characteristics prescribed by this Regulation.</t>
  </si>
  <si>
    <t>Annex 3</t>
  </si>
  <si>
    <t>Tested with reference to Annex 3</t>
  </si>
  <si>
    <t>Appendix A, 6.1</t>
  </si>
  <si>
    <t>Light Intensity Limits</t>
  </si>
  <si>
    <t xml:space="preserve">The intensity of the light emitted by each of the two samples shall be not less than the minima and not greater than the maxima specified below and shall be measured in relation to the axis of reference in the directions shown below (expressed in degrees of angle with the axis of reference). </t>
  </si>
  <si>
    <t>Testing the intensity along the axis of reference is above 80 candelas using Annex 3 as reference</t>
  </si>
  <si>
    <t>Appendix A, 6.2</t>
  </si>
  <si>
    <t>Axis Intensity Minimum</t>
  </si>
  <si>
    <t xml:space="preserve">The intensity along the axis of reference shall be not less than 80 candelas. </t>
  </si>
  <si>
    <t>Appendix A, 6.3</t>
  </si>
  <si>
    <t>Directional Intensity Limits</t>
  </si>
  <si>
    <t>The intensity of the light emitted in all directions in which the light can be observed shall not exceed  
- 300 candelas in directions in or above the horizontal plane; or  
- 600 candelas in directions below the horizontal plane.</t>
  </si>
  <si>
    <t>Appendix A, 6.4</t>
  </si>
  <si>
    <t>Other Directional Intensity</t>
  </si>
  <si>
    <t xml:space="preserve">In every other direction of measurement shown in annex 3 to this Regulation the luminous intensity shall be not less than the minima specified in that annex.  However, in the case where the reversing lamp is intended to be installed on a vehicle exclusively in a pair of devices, the photometric intensity may be verified only up to an angle of 30 degrees inwards where a photometric value of at least 25 cd shall be satisfied.  
This condition shall be clearly explained in the application for approval and relating documents (see paragraph 2 of this Regulation).  
Moreover, in the case where the type approval will be granted applying the condition above, a statement in paragraph 11 "Comments" of the communication form (see annex 1 to this Regulation), will inform that the device shall only be installed in a pair. </t>
  </si>
  <si>
    <t>Appendix A, 6.5</t>
  </si>
  <si>
    <t>Multi-Source Intensity Compliance</t>
  </si>
  <si>
    <t>In the case of a single lamp containing more than one light source, the lamp shall comply with the minimum intensity required when any one light source has failed and when all light sources are illuminated the maximum intensities shall not be exceeded.</t>
  </si>
  <si>
    <t>Appedix A, 8.1</t>
  </si>
  <si>
    <t xml:space="preserve">The colour of the light emitted shall be white.  In case of doubt, the colour may be checked on the basis of the definition of the colour of white light given in annex 4 to this Regulation. </t>
  </si>
  <si>
    <t>Annex 4</t>
  </si>
  <si>
    <t>Annex 3, 1.2.2</t>
  </si>
  <si>
    <t>Angular Resolution Specification for Photometric Measurement Equipment</t>
  </si>
  <si>
    <t xml:space="preserve">the measuring equipment shall be such that the angle subtended by the receiver from the reference centre of the light is between 10' and 1 degrees; </t>
  </si>
  <si>
    <t>Annex 3, 3.2</t>
  </si>
  <si>
    <t>Filament Lamp Intensity Limits</t>
  </si>
  <si>
    <t>For replaceable filament lamps: when equipped with mass production filament lamps at 6.75 V, 13.5 V or 28.0 V the luminous intensity values produced shall lie between the maximum limit given in this Regulation and the minimum limit of this Regulation increased according to the permissible deviation of the luminous flux permitted for the type of filament lamp chosen, as stated in Regulation No. 37 for production filament lamps; alternatively a standard filament lamp may be used in turn, in each of the individual positions, operated at its reference flux, the individual measurements in each position being added together.</t>
  </si>
  <si>
    <t>Checking colour of white light</t>
  </si>
  <si>
    <t xml:space="preserve">COLOUR OF WHITE LIGHT 
(Trichromatic coordinates) 
Limit towards blue	:	x &gt; 0.310 
yellow	:	x &lt; 0.500 
green	:	y &lt; 0.150 + 0.640x 
green	:	y &lt; 0.440 
purple	:	y &gt; 0.050 + 0.750x 
red	:	y &gt; 0.382  
For checking these colorimetric characteristics, a source of light at a colour temperature of 2,854 degrees K corresponding to illuminant A of the International Commission on Illumination (ICI) shall be used.   However, for lamps equipped with non-replaceable light sources (filament lamps and other), the colorimetric characteristics should be verified with the light sources present in the lamp, in accordance with paragraph 7.1.1. of this Regulation. </t>
  </si>
  <si>
    <t>Tested with reference to Annex 4</t>
  </si>
  <si>
    <t>Annex 5 + 6</t>
  </si>
  <si>
    <t>Reqs for conformity + inspector sampling</t>
  </si>
  <si>
    <t>Please check the ADR 01 Testing Report for details on manufacturer and inspector testing procedures (require proof from them)</t>
  </si>
  <si>
    <t>Right Project Assigned? (If not, list the appropriate one)</t>
  </si>
  <si>
    <t>Would like to use Alternative Means of Testing instead of ADR (Yes/No)?</t>
  </si>
  <si>
    <t>Verification Method : Inspection, Demonstration, Test, Analysis (Simulations/Calculations), ADR Annex, ADR Testing Procedure</t>
  </si>
  <si>
    <t>5.2.1</t>
  </si>
  <si>
    <t>Latch System</t>
  </si>
  <si>
    <t>Each hinged door system shall be equipped with at least one primary door latch system. </t>
  </si>
  <si>
    <t>yes</t>
  </si>
  <si>
    <t>Inspection</t>
  </si>
  <si>
    <t>6.1.1.1.</t>
  </si>
  <si>
    <t>Load Test 1 Part 1</t>
  </si>
  <si>
    <r>
      <rPr>
        <sz val="12"/>
        <color rgb="FF000000"/>
        <rFont val="Times New Roman"/>
        <family val="1"/>
      </rPr>
      <t>Each primary door latch system</t>
    </r>
    <r>
      <rPr>
        <b/>
        <sz val="12"/>
        <color rgb="FF000000"/>
        <rFont val="Times New Roman"/>
        <family val="1"/>
      </rPr>
      <t xml:space="preserve"> </t>
    </r>
    <r>
      <rPr>
        <sz val="12"/>
        <color rgb="FF000000"/>
        <rFont val="Times New Roman"/>
        <family val="1"/>
      </rPr>
      <t>and auxiliary door latch system, when in the fully latched position, shall not separate when a load of 11,000 N is applied in the direction perpendicular to the face of the latch such that the latch and the striker anchorage are not compressed against each other, when tested in accordance with paragraph 7.1.1.1. </t>
    </r>
  </si>
  <si>
    <t>Test</t>
  </si>
  <si>
    <t xml:space="preserve">Annex 3 </t>
  </si>
  <si>
    <t>6.1.1.2</t>
  </si>
  <si>
    <t>Load Test 1 Part 2</t>
  </si>
  <si>
    <t>When in the secondary latched position, the primary latch system shall not separate when a load of 4,500 N is applied in the same direction as in paragraph 6.1.1.1., when tested in accordance with paragraph 7.1.1.1. </t>
  </si>
  <si>
    <t>ADR Completion Rate</t>
  </si>
  <si>
    <t>6.1.2.1</t>
  </si>
  <si>
    <t>Load Test 2 Part 1</t>
  </si>
  <si>
    <t xml:space="preserve">Each primary door latch system and auxiliary door latch system, when in the fully latched position, shall not separate when a load of 9,000 N is applied in the fork-bolt opening direction and parallel to the face of the latch, when tested in accordance with paragraph 7.1.1.1.  </t>
  </si>
  <si>
    <t>6.1.2.2</t>
  </si>
  <si>
    <t>Load Test 2 Part 2</t>
  </si>
  <si>
    <t>When in the secondary latched position, the primary latch system shall not separate when a load of 4,500 N is applied in the same direction, as in paragraph 6.1.2.1., when tested in accordance with paragraph 7.1.1.1. </t>
  </si>
  <si>
    <t>6.1.3.1</t>
  </si>
  <si>
    <t>Load Test 3</t>
  </si>
  <si>
    <t>Each primary door latch system shall not disengage from the fully latched position when a vertical load of 9,000 N is applied.  </t>
  </si>
  <si>
    <t>6.1.4.3</t>
  </si>
  <si>
    <t>Inertial Load</t>
  </si>
  <si>
    <t>Each component or subassembly can be calculated for its minimum inertial load resistance in a particular direction. The combined resistance to the unlatching operation must assure that the door latch system, when properly assembled in the vehicle door, will remain latched when subjected to an inertial load of 30 g in the vehicle directions specified in paragraphs 6.1.4.1. and 6.1.4.2., as applicable, in accordance with paragraph 7.1.1.2. </t>
  </si>
  <si>
    <t>Analysis</t>
  </si>
  <si>
    <t>6.1.5.1 a</t>
  </si>
  <si>
    <t>Hinge Support</t>
  </si>
  <si>
    <t>Each door hinge system shall: Support the door</t>
  </si>
  <si>
    <t>Demonstration</t>
  </si>
  <si>
    <t xml:space="preserve">Annex 5 </t>
  </si>
  <si>
    <t>6.1.5.1 b</t>
  </si>
  <si>
    <t>Longitudinal Hinge Separation</t>
  </si>
  <si>
    <t xml:space="preserve">Each door hinge system shall: Support the door: Not separate when a longitudinal load of 11,000 N is applied; </t>
  </si>
  <si>
    <t>6.1.5.1 c</t>
  </si>
  <si>
    <t>Transverse Hinge Separation</t>
  </si>
  <si>
    <t>Each door hinge system shall: Not separate when a transverse load of 9,000 N is applied</t>
  </si>
  <si>
    <t>6.1.5.1 d</t>
  </si>
  <si>
    <t>Vertical Hinge Separation</t>
  </si>
  <si>
    <t>Each door hinge system shall: On doors which open in a vertical direction, not separate when a vertical load of 9,000 N is applied</t>
  </si>
  <si>
    <t>6.3.1</t>
  </si>
  <si>
    <t>Door Locks</t>
  </si>
  <si>
    <t>Each door shall be equipped with at least one locking device which, when engaged, shall prevent operation of the exterior door handle or other exterior latch release control and which has an operating means and a lock release/engagement device located within the interior of the vehicle. </t>
  </si>
  <si>
    <t>Annex 6</t>
  </si>
  <si>
    <t>6.3.1.1</t>
  </si>
  <si>
    <t>Full Locking System</t>
  </si>
  <si>
    <t xml:space="preserve">If fitted, a full locking system may only be activated when the ignition key is not in the engine running mode and shall be installed in combination with at least one of the following measures: 
(a)	An alarm system with interior detection in accordance with Regulation No. 116 or Regulation No. 97, or other equipment which is able to detect an occupant's movement. The setting of the full locking system shall be prohibited where an occupant's movement is detected within the passenger compartment; or 
(b)	An acoustic warning device (e.g. horn) which can be activated from the interior of the vehicle in case that the ignition is switched off and the full locking system is activated. </t>
  </si>
  <si>
    <t>Note that we are exempt from the crash tests in ADR 69</t>
  </si>
  <si>
    <t xml:space="preserve">The front seats of vehicles meeting the requirements of ADR 69/... will be deemed to meet the requirement of paragraph 2 of Annex 7 of Appendix A. </t>
  </si>
  <si>
    <t>Interior</t>
  </si>
  <si>
    <t>YES</t>
  </si>
  <si>
    <t>Appendix Paragraph 6.2 conditions</t>
  </si>
  <si>
    <t xml:space="preserve">The requirements of Appendix A paragraph 6.2 must be met, except that instead of “longitudinally and rearwards to the upper part of the seat-back frame through a component simulating the back of the manikin shown in Annex 3 to this Regulation”, a force producing a moment of 53 daNm in relation to the R point may be applied directly to the upper cross member of the seat-back in a rearward longitudinal direction either: 
6.4.1 horizontally; or 
6.4.2 normal to the seat back. </t>
  </si>
  <si>
    <t>ADR Testing Procedure</t>
  </si>
  <si>
    <t xml:space="preserve">Apply a force producing 53 daNm about the R point rearwards to the upper cross member of the seat-back, horizontally or normal to it (cl. 6.4), seat-back locked at 25° and head restraint at its highest position. Pass if there is no failure of the frame. </t>
  </si>
  <si>
    <t>Alternative to 6.3.1 and 6.3.2</t>
  </si>
  <si>
    <t xml:space="preserve">As an alternative to the requirements of Appendix A paragraphs 6.3.1 and 6.3.2, a static test load equivalent to 20 times the weight of the entire seat may be applied at the seat centre of mass. This load must be applied in turn both horizontally forward and horizontally rearward and must be sustained for at least one second. </t>
  </si>
  <si>
    <t xml:space="preserve"> static load of 20× the seat's weight at its centre of mass, horizontally forward then rearward,
each held ≥ 1 s (cl. 6.5). Alternative: ≥ 20 g for 30 ms sled pulse to the vehicle shell, frontal and rear, per App. A
6.3.1–6.3.3 and Annex 7</t>
  </si>
  <si>
    <t>6.5.1</t>
  </si>
  <si>
    <t>Locking systems</t>
  </si>
  <si>
    <t xml:space="preserve">Locking and displacement systems must be constructed to preclude inertial release when loaded both horizontally forward and horizontally rearward to 20g. </t>
  </si>
  <si>
    <t>Front Seats-&gt;Front Seat Mount</t>
  </si>
  <si>
    <t>NO</t>
  </si>
  <si>
    <t>Requirements</t>
  </si>
  <si>
    <t xml:space="preserve">General Requirements </t>
  </si>
  <si>
    <t>General requirements applicable to all seats of vehicles of category M1</t>
  </si>
  <si>
    <t>Every adjustment and displacement system provided shall incorporate a locking system, which shall operate automatically.</t>
  </si>
  <si>
    <t xml:space="preserve">Operate every seat adjustment available and ensure that the lock engages automatically without any other action required to lock the position. </t>
  </si>
  <si>
    <t>5.2.3</t>
  </si>
  <si>
    <t>Testing (tbc)</t>
  </si>
  <si>
    <t>The rear parts of seats situated in area 1, defined in paragraph 6.8.1.1. below shall pass the energy dissipation test in accordance with the requirements of Annex 6 to this Regulation.</t>
  </si>
  <si>
    <t>Annex 6 pendulum test on seat-back rear surfaces in area 1 (6.8.1.1): 6.8 kg reduced-mass pendulum, 165 mm
headform at 24.1 km/h, impacting from the rear at 45° from vertical on radii under 5 mm.</t>
  </si>
  <si>
    <t>5.2.3.1</t>
  </si>
  <si>
    <t xml:space="preserve">This requirement is deemed to be met if in the tests carried out by the procedure specified in Annex 6 to this Regulation the deceleration of the headform does not exceed 80 g continuously for more than 3 ms. Moreover, no dangerous edge shall occur during or remain after the test. </t>
  </si>
  <si>
    <t xml:space="preserve">Ensure that during the procedure that no dangerous edge is present. </t>
  </si>
  <si>
    <t>5.2.5</t>
  </si>
  <si>
    <t>No failure shall be shown in the seat frame or in the seat anchorage, the adjustment and displacement systems or their locking devices during or after the tests prescribed in paragraphs 6.2. and 6.3. below. Permanent deformations, including ruptures, may be accepted, provided that these do not increase the risk of injury in the event of a collision and the prescribed loads were sustained.</t>
  </si>
  <si>
    <t>No failure in the seat frame, adjustment, displacement or locking systems. Permanent deformation is acceptable only if injury risk is not increased and the load was sustained.</t>
  </si>
  <si>
    <t>5.2.6</t>
  </si>
  <si>
    <t>No release of the locking systems shall occur during the tests described in paragraph 6.3. below and in Annex 9, paragraph 2.1. to this Regulation.</t>
  </si>
  <si>
    <t>5.2.7</t>
  </si>
  <si>
    <t xml:space="preserve">After the tests, the displacement systems intended for permitting or facilitating the access of occupants shall be in working order; they shall be capable, at least once, of being unlocked and shall permit the displacement of the seat or the part of the seat for which they are intended. Any other displacement systems, as well as adjustment systems and their locking systems are not required to be in working order. </t>
  </si>
  <si>
    <t xml:space="preserve">Testing </t>
  </si>
  <si>
    <t xml:space="preserve">In the case of seats provided with head restraints, the strength of the seat-back and of its locking devices is deemed to meet the requirements set out in paragraph 6.2. when, after testing in accordance with paragraph 6.4.3.6 below., no breakage of the seat or seatback has occurred: otherwise, it shall be shown that the seat is capable of meeting the test requirements set out in paragraph 6.2. below. </t>
  </si>
  <si>
    <t>5.3.1</t>
  </si>
  <si>
    <t>Mounting</t>
  </si>
  <si>
    <t>Seats and bench seats shall be firmly attached to the vehicle.</t>
  </si>
  <si>
    <t>Simulation/Calculation</t>
  </si>
  <si>
    <t xml:space="preserve">Conduct CAD simulations and FEA and ensure that during any daily usage that the seats remained fixed in place. </t>
  </si>
  <si>
    <t>5.3.2</t>
  </si>
  <si>
    <t>for head restraints not adjustable for height, the height shall be not less than 800 mm in the case of front seats and 750 mm in the case of other seats.</t>
  </si>
  <si>
    <t>Measure the headrests and ensure that the dimensions are within the allowable limits.</t>
  </si>
  <si>
    <t>Mounting of head restraints</t>
  </si>
  <si>
    <t>5.4.1</t>
  </si>
  <si>
    <r>
      <rPr>
        <sz val="12"/>
        <color rgb="FF000000"/>
        <rFont val="Times New Roman"/>
        <family val="1"/>
      </rPr>
      <t>A head restraint shall be mounted on every outboard front seat in every vehicle of category M</t>
    </r>
    <r>
      <rPr>
        <vertAlign val="subscript"/>
        <sz val="12"/>
        <color rgb="FF000000"/>
        <rFont val="Times New Roman"/>
        <family val="1"/>
      </rPr>
      <t>1</t>
    </r>
    <r>
      <rPr>
        <sz val="12"/>
        <color rgb="FF000000"/>
        <rFont val="Times New Roman"/>
        <family val="1"/>
      </rPr>
      <t>. Seats fitted with head restraints, intended for fitment in other seating positions and in other categories of vehicles may also be approved to this Regulation.</t>
    </r>
  </si>
  <si>
    <t>Special requirements for seats fitted or capable of being fitted with head restraints</t>
  </si>
  <si>
    <t>5.5.1</t>
  </si>
  <si>
    <t>The presence of the head restraint shall not be an additional cause of danger to occupants of the vehicle. In particular, it shall not in any position of use exhibit any dangerous roughness or sharp edge liable to increase the risk or seriousness of injury to the occupants.</t>
  </si>
  <si>
    <t>Inspection + Simulation</t>
  </si>
  <si>
    <t xml:space="preserve">Ensure that there is no sharp edges present or any sharp edges that could arise during a crash. </t>
  </si>
  <si>
    <t>5.5.1.1</t>
  </si>
  <si>
    <t>Parts of the front and rear faces of head restraints situated in area 1 as defined in paragraph 6.8.1.1.3. below, shall be so padded as to prevent any direct contact of the head with the components of the structure</t>
  </si>
  <si>
    <t xml:space="preserve"> within 70 mm either side of the seat median plane, above the plane 635 mm from the
R point along the reference line. Confirm padding stops a 165 mm sphere contacting structure and radii are ≥ 2.5
mm. Rear face exempt if no seat behind</t>
  </si>
  <si>
    <t>5.5.1.2</t>
  </si>
  <si>
    <t>Head Restraints (note 5.2.4 not applicable)</t>
  </si>
  <si>
    <t>Parts of the front and rear faces of head restraints situated in area 2, as defined in paragraph 6.8.1.2. below, shall be so padded as to prevent any direct contact of the head with the components of the structure and shall meet the requirements of paragraph 5.2.4. above applicable to the rear parts of seats situated in area 2. In the case of head restraints integrated with the seat back, the front face of the head restraint is considered as the area located above a plane perpendicular to the reference line at 540 mm from the R point and between two vertical longitudinal planes at 85 mm on either side of the reference line. In the case of head restraints integrated with the seat back, the front face of the head restraint is considered as the area located above a plane perpendicular to the reference line at 540 mm from the R point and between two vertical longitudinal planes at 85 mm on either side of the reference line.</t>
  </si>
  <si>
    <t>5.5.2</t>
  </si>
  <si>
    <t>Parts of the front and rear faces of the head restraints situated in area 1, as defined in paragraph 6.8.1.1.3. below shall pass the energy absorption test.</t>
  </si>
  <si>
    <t>Annex 6 pendulum test on head-restraint surfaces in area 1: rear face struck at 45° from vertical, front face
horizontally, 165 mm headform at 24.1 km/h</t>
  </si>
  <si>
    <t>5.5.2.1</t>
  </si>
  <si>
    <t>This requirement is deemed to be met if in the tests carried out by the procedure specified in Annex 6 the deceleration of the headform does not exceed 80 g continuously for more than 3 ms. Moreover, no dangerous edge shall occur during or remain after the test.</t>
  </si>
  <si>
    <t>Pass criterion for item 26. Headform deceleration not exceeding 80 g for more than 3 ms</t>
  </si>
  <si>
    <t>5.5.3</t>
  </si>
  <si>
    <t>The requirements of paragraphs 5.5.1. and 5.5.2. above, shall not apply to rear parts of head restraints designed to be fitted to seats behind which no seat is provided.</t>
  </si>
  <si>
    <t>5.5.4</t>
  </si>
  <si>
    <t>The head restraints shall be secured to the seat or to the vehicle structure in such a way that no rigid and dangerous parts project from the padding of the head restraint or from its attachments to the seat-back as a result of the pressure exerted by the headform during the test.</t>
  </si>
  <si>
    <t>Post-test inspection after items 26 and 34–35. No rigid or dangerous part may project from the padding or the
seat-back attachments</t>
  </si>
  <si>
    <t>5.5.5</t>
  </si>
  <si>
    <t>In the case of a seat fitted with head restraints, the provisions of paragraph 5.2.3. may, after agreement of the Technical Service, be considered to be met if the seat fitted with its head restraint complies with the provisions of paragraph 5.5.2. above.</t>
  </si>
  <si>
    <t>5.6.1</t>
  </si>
  <si>
    <t>The height of head restraints shall be measured as described in paragraph 6.5. below.</t>
  </si>
  <si>
    <t>5.6.2</t>
  </si>
  <si>
    <t>For head restraints not adjustable for height, the height shall be not less than 800 mm in the case of front seats and 750 mm in the case of other seats.</t>
  </si>
  <si>
    <t>Height per 6.5 with the Annex 3 H-point manikin seated: draw tangent S to the top of the head restraint perpendicular to the reference line; height h is R point to S along that line (Annex 4 Fig. 1).</t>
  </si>
  <si>
    <t>5.6.4</t>
  </si>
  <si>
    <t>The dimensions mentioned in paragraphs 5.6.2. and 5.6.3.1. above may be less than 800 mm in the case of front seats and 750 mm in the case of other seats to leave adequate clearance between the head restraint and the interior surface of the roof, the windows or any part of the vehicle structure; however, the clearance shall not exceed 25 mm. In the case of seats fitted with displacement and/or adjustment systems, this shall apply to all seat positions. Furthermore, by derogation to paragraph 5.6.3.2. above, there shall not be any "use position" resulting in a height lower than 700 mm. </t>
  </si>
  <si>
    <t>There shall be no gap of more than 60 mm between the seat-back and the head restraint in the case of a device not adjustable for height.</t>
  </si>
  <si>
    <t>Gap between seat-back and head restraint ≤ 60 mm (non-adjustable) or ≤ 25 mm in the lowest position (adjustable), checked at every seat position for height-adjustable seats</t>
  </si>
  <si>
    <t xml:space="preserve">In the case of head restraints integral with the seatback, the area to be considered is: 
Above a plane perpendicular to the reference line at 540 mm from the R point. 
Between two vertical longitudinal planes passing at 85 mm on either side of the reference line. In this area, one or more gaps which regardless of their shape can show a distance "a" of more than 60 mm when measured as described in paragraph 6.7. below, are permitted provided that, after the additional test under paragraph 6.4.3.3.2. below, the requirements of paragraph 5.12. below are still met. </t>
  </si>
  <si>
    <t>Integrated head restraints only. Measure dimension 'a' of each gap above 540 mm from the R point and within 85 mm of the reference line with a 165 mm sphere, no load (6.7, Annex 8). Gaps over 60 mm are allowed only if item 34 still passes after the extra 37.3 daNm load through the gap (6.4.3.3.2).</t>
  </si>
  <si>
    <t>The width of the head restraint shall be such as to provide appropriate support for the head of a person normally seated. As determined according to the procedure described in paragraph 6.6. below, the head restraint shall cover an area extending not less than 85 mm to each side of the vertical median plane of the seat for which the head restraint is intended.</t>
  </si>
  <si>
    <t>Width per 6.6: section the head restraint at plane S1, 65 mm below tangent S, and measure width L between vertical planes P and P' (Annex 4 Fig. 2)</t>
  </si>
  <si>
    <t>The head restraint and its anchorage shall be such that the maximum backward displacement X of the head permitted by the head restraint and measured in conformity with the static procedure laid down in paragraph 6.4.3. below, is less than 102 mm.</t>
  </si>
  <si>
    <t>Static test per 6.4.3 (Annex 5), head restraint at its highest position. Apply 37.3 daNm rearward about the R point to the manikin back to set displaced reference line r1, then 37.3 daNm via a 165 mm headform 65 mm below the head-restraint top, perpendicular to r1.</t>
  </si>
  <si>
    <t xml:space="preserve">The head restraint and its anchorage shall be strong enough to bear without breakage the load specified in paragraph 6.4.3.6. below. In the case of head restraints integral with the seatback, the requirements of this paragraph shall apply to the part of the seatback structure situated above a plane perpendicular to the reference line at 540 mm from the R point. </t>
  </si>
  <si>
    <t>on the same set-up: raise the headform load to 89 daN unless the seat or seat-back breaks first</t>
  </si>
  <si>
    <t>The strength of the seatback and of its locking devices is deemed to meet the requirements set out in paragraph 6.2. below when, after testing in accordance with paragraph 6.4.3.6. below, no breakage of the seat or seatback has occurred; otherwise, it shall be shown that the seat is capable of meeting the test requirements set out in paragraph 6.2. below.</t>
  </si>
  <si>
    <t>General Specifications</t>
  </si>
  <si>
    <t>6.1.1</t>
  </si>
  <si>
    <t>Sample conformity</t>
  </si>
  <si>
    <t>Each sample submitted in conformity with paragraphs 3.2.2.2., 3.2.2.3. and 3.2.2.4. above shall meet the specifications set forth in paragraph 6. of this Regulation.</t>
  </si>
  <si>
    <t>6.1.2</t>
  </si>
  <si>
    <t>Safe General Design</t>
  </si>
  <si>
    <t>The belt or the restraint system shall be so designed and constructed that, when correctly installed and properly used by an occupant, its satisfactory operation is assured and it reduces the risk of bodily injury in the event of an accident.</t>
  </si>
  <si>
    <t>inspection</t>
  </si>
  <si>
    <t xml:space="preserve">Conduct a physical inspection of the belt assembly against the requirement for a satisfactory operation for a belt assembly. </t>
  </si>
  <si>
    <t>6.1.3</t>
  </si>
  <si>
    <t>Strap configuration safety</t>
  </si>
  <si>
    <t>6.1.4</t>
  </si>
  <si>
    <t>Polyamide 6 prohibition</t>
  </si>
  <si>
    <t>The use of materials with properties of polyamide 6 as regards water retention is prohibited in all mechanical parts for which such a phenomenon is likely to have an adverse effect on their operation.</t>
  </si>
  <si>
    <t>Inspect the supplier or manufacturer's material spec or BOM for the belt assembly and ensure no mechanical part that is sensitive to water retention uses polyamide 6.</t>
  </si>
  <si>
    <t>Rigid Parts</t>
  </si>
  <si>
    <t>6.2.1</t>
  </si>
  <si>
    <t>General</t>
  </si>
  <si>
    <t>6.2.1.1</t>
  </si>
  <si>
    <t>Sharp Edges on rigid parts</t>
  </si>
  <si>
    <t>The rigid parts of the safety-belt, such as buckles, adjusting devices, attachments and the like, shall not have sharp edges liable to cause wear or breakage of the straps by chafing.</t>
  </si>
  <si>
    <t>Visual inspection of all rigide parts such as the buckle, any adjustable devices, attatchments or guides and their contact points to the strap such that their resultant movement during the operation does not cause chafing and eventual failure.</t>
  </si>
  <si>
    <t>6.2.1.2</t>
  </si>
  <si>
    <t>Corrosion Resistance</t>
  </si>
  <si>
    <t>All parts of the belt assembly liable to be affected by corrosion shall be suitably protected against it. After undergoing the corrosion test prescribed in paragraph 7.2. below, neither signs of deterioration likely to impair the proper functioning of the device nor any significant corrosion shall be visible to the unaided eye of a qualified observer.</t>
  </si>
  <si>
    <t>Corrosion test as per testing procedure. ADR 4/06, App. A, para 7.2 — Corrosion test (F2026C00154, p. 33)</t>
  </si>
  <si>
    <t>6.2.1.3</t>
  </si>
  <si>
    <t>Fragility of rigid parts</t>
  </si>
  <si>
    <t>Rigid parts intended to absorb energy or to be subjected to or to transmit a load shall not be fragile.</t>
  </si>
  <si>
    <t xml:space="preserve">Conduct an inspection of the load path and energy absorbing rigid parts to confirm that none are fragile. </t>
  </si>
  <si>
    <t>6.2.1.4 Pt 1</t>
  </si>
  <si>
    <t>Trapped under moveable seat</t>
  </si>
  <si>
    <t xml:space="preserve">The rigid items and parts made of plastics of a safety-belt shall be so located and installed that they are not liable, during every day use of a power-driven vehicle, to become trapped under a moveable seat or in a door of that vehicle. </t>
  </si>
  <si>
    <t xml:space="preserve">Inspect the fully built vehicle, with the seat moved through its full range off adjustment and the door opened and closed through its full travel and conffirm that no rigid items or plastic parts of the belt can become trapped under a moveable seat or in a door during everyday use. Store the evidence as photos for each position of the seat. If any part does become trapped then a cold impact test must be completed. </t>
  </si>
  <si>
    <t>6.2.1.4 Pt 2</t>
  </si>
  <si>
    <t>Cold Impact Test (Conditional on above)</t>
  </si>
  <si>
    <t>If any of these items and parts do not comply with the above conditions, they shall be subjected to the cold impact test specified in paragraph 7.5.4. below. After the test, if any visible cracks are present in any plastic cover or retainer of rigid item, the complete plastic part shall then be removed and the remaining assembly shall then be assessed against its continued security.</t>
  </si>
  <si>
    <t>ADR 4/06, App. A, para 7.5.4 — Cold impact test (F2026C00154, p. 37). Conditional on requirement 8. Cold impact test per paragraph 7.5.4. Two samples of the complete belt assembly are held at -10 +/- 1 C for two
hours. The rigid and plastic items under test are then laid in turn on a flat rigid steel surface (conditioned with the samples) supported on a compact
rigid block of at least 100 kg mass. Within 30 seconds of removal from the cabinet an 18 kg steel mass is allowed to fall under gravity through 300
mm onto the sample. The impact face is convex, hardness at least 45 HRC, transverse radius 10 mm and longitudinal radius 150 mm along the
centre line. One sample is tested with the curved bar axis in line with the strap, the other at 90 degrees to the strap. After the test, if visible cracks
are present in any plastic cover or retainer, the complete plastic part is removed and the remaining assembly assessed for continued security.</t>
  </si>
  <si>
    <t>6.2.1.4 Pt 3</t>
  </si>
  <si>
    <t>Further Assessment of trapped parts (Conditional on above 2)</t>
  </si>
  <si>
    <t>If the remaining assembly is still secure, or no visible cracks are present, it will then be further assessed against the test requirements specified in paragraphs 6.2.2., 6.2.3. and 6.4. below.</t>
  </si>
  <si>
    <t>ADR 4/06, App. A, paras 6.2.2, 6.2.3 and 6.4 — Buckle, Belt adjusting device, Belt assembly or restraint system (F2026C00154, pp. 25–30). Conditional on requirements 8 and 9. If the remaining assembly is still secure or no visible cracks are present, re-assess it against the buckle
requirements of paragraph 6.2.2, the belt adjusting device requirements of paragraph 6.2.3 and the belt assembly requirements of paragraph 6.4
(dynamic test). Evidence: the re-run test results for those paragraphs on the post-impact assembly.</t>
  </si>
  <si>
    <t>6.2.2</t>
  </si>
  <si>
    <t>Buckle</t>
  </si>
  <si>
    <t>6.2.2.1 Pt 1</t>
  </si>
  <si>
    <t>Buckle intended use</t>
  </si>
  <si>
    <t xml:space="preserve">The buckle shall be so designed as to preclude any possibility of incorrect use. This means, inter alia, that it shall not be possible for the buckle to be left in a partially-losed condition. The procedure for opening the buckle shall be evident. The parts of the buckle likely to contact the body of the wearer shall present a section of not less than 20 cmP2P and at least 46 mm in width, measured in a plane situated at a maximal distance of 2.5 mm from the contact surface. </t>
  </si>
  <si>
    <t xml:space="preserve">Inspect and measure the dimesnions of the buckle. Confirm that the bucklet cannot be left in a partially closed condition, the opening procedure of the buckle is evident and the parts to contact the wearers body is not less than 20 cm^2 with atleast 46mm of width. Store the measurements with the measurement plane specified with an aditional functional check atempting to leave the buckle partially latched.  </t>
  </si>
  <si>
    <t>6.2.2.1 Pt 2</t>
  </si>
  <si>
    <t>Buckle intended use (harness case)</t>
  </si>
  <si>
    <t>In the case of harness belt buckles, the latter requirement shall be regarded as satisfied if the contact area of the buckle with the wearer's body is comprised between 20 and 40 cm2.</t>
  </si>
  <si>
    <t xml:space="preserve">Only applicable if a harness belt buckle is fitted. </t>
  </si>
  <si>
    <t>6.2.2.2 Pt 1</t>
  </si>
  <si>
    <t>Buckle Closed Conditions</t>
  </si>
  <si>
    <t xml:space="preserve">The buckle, even when not under tension, shall remain closed whatever the position of the vehicle. It shall not be possible to release the buckle inadvertently, accidentally or with a force of less than 1 daN. 
</t>
  </si>
  <si>
    <t>ADR 4/06, App. A, para 6.2.2.2 — Buckle (F2026C00154, p. 26)</t>
  </si>
  <si>
    <t>6.2.2.2 Pt 2</t>
  </si>
  <si>
    <t>Buckle Release Conditions</t>
  </si>
  <si>
    <t xml:space="preserve">The buckle shall be easy to use and to grasp; when it is not under tension and when under the tension specified in paragraph 7.8.2. below, it shall be capable of being released by the wearer with a single simple movement of one hand in one direction; in addition, in the case of belt assemblies intended to be used for the front outboard seats, except in these harness belts, it shall also be capable of being engaged by the wearer with a simple movement of one hand in one direction. The buckle shall be released by pressing either a button or a similar device. </t>
  </si>
  <si>
    <t>ADR 4/06, App. A, paras 6.2.2.2 and 7.8.2 — Buckle; Buckle-opening test (F2026C00154, pp. 26, 42)</t>
  </si>
  <si>
    <t>6.2.2.2 Pt 3</t>
  </si>
  <si>
    <t>Buckle Dimension &amp; Specifications</t>
  </si>
  <si>
    <t xml:space="preserve">The surface to which this pressure is applied shall have the following dimensions, with the button in the actual release position and when projected into a plane perpendicular to the button's initial direction of motion: for enclosed buttons, an area of not less than 4.5 cm2 and a width of not less than 15 mm; for non enclosed buttons, an area of not less than 2.5 cm2 and a width of not less than 10 mm. The buckle release area shall be coloured red. No other part of the buckle shall be of this color. </t>
  </si>
  <si>
    <t>Conduct a dimensional measurement of the release button pressure surface. If the enclosed buttons area is not less than 4.5cm^2 and the width is not less than 15mm then is PASS.</t>
  </si>
  <si>
    <t>6.2.2.2 Pt 4</t>
  </si>
  <si>
    <t>Lights near buckles</t>
  </si>
  <si>
    <t>When the seat is occupied, a red warning light as part of the buckle shall be permitted, if it is switched off by the action of buckling the seat belt. Lights illuminating the buckle in a colour other than red are not required to be switched off by the action of buckling the seat belt. These lights shall not illuminate the buckle in such a way that the perception of the red colour of the buckle release or the red of the warning light is affected.</t>
  </si>
  <si>
    <t>This is only applicable if there is a light illuminating the buckle</t>
  </si>
  <si>
    <t>6.2.2.3</t>
  </si>
  <si>
    <t>Buckle Operation Test</t>
  </si>
  <si>
    <t>The buckle, when tested in accordance with paragraph 7.5.3. below, shall operate normally.</t>
  </si>
  <si>
    <t>ADR 4/06, App. A, para 7.5.3 — Low-temperature buckle test (F2026C00154, p. 37)</t>
  </si>
  <si>
    <t>6.2.2.4</t>
  </si>
  <si>
    <t>Buckle Repeated Operation Test</t>
  </si>
  <si>
    <t>The buckle shall be capable of withstanding repeated operation and, prior to the dynamic test specified in paragraph 7.7. below shall undergo 5,000 opening and closing cycles under normal conditions of use. In the case of harness belt buckles, this test may be carried out without all the tongues being introduced.</t>
  </si>
  <si>
    <t xml:space="preserve">App. A para 6.2.2.4. Subject the buckle to 5000 opening and closing cycles under normal conditions of use. If the buckle withstands the cycling then it is a PASS. </t>
  </si>
  <si>
    <t>6.2.2.5</t>
  </si>
  <si>
    <t>Buckle Force Maximum</t>
  </si>
  <si>
    <t>The force required to open the buckle in the test as prescribed in paragraph 7.8. below shall not exceed 6 daN.</t>
  </si>
  <si>
    <t xml:space="preserve">App. A para 7.8. The assembly is removed, without opening the buckle. Each strap is loaded so that all straps carry a load of 60/n daN. Where n is the number of straps linked to the buckle in the locked position. It is a PASS if the opening force does not exceed 6 daN. </t>
  </si>
  <si>
    <t>6.2.2.6 Pt 1</t>
  </si>
  <si>
    <t>Strength Test 7.5.1</t>
  </si>
  <si>
    <t>The buckle shall be tested for strength as prescribed in paragraphs 7.5.1. and, where appropriate, 7.5.5. below. It shall not break, be seriously distorted or become detached under the tension set up by the prescribed load.</t>
  </si>
  <si>
    <t>App. A para 7.5.1. The buckle and the adjusting device are connected to the tensile-testing apparatus by the parts of the belt assembly to which they are normally attatched.</t>
  </si>
  <si>
    <t>6.2.2.6 Pt 2</t>
  </si>
  <si>
    <t>Strength Test 7.5.5</t>
  </si>
  <si>
    <t xml:space="preserve">App. A para 7.5.5. The buckle is loaded to simulate in vehicle conditions. </t>
  </si>
  <si>
    <t>6.2.2.7 Pt 1</t>
  </si>
  <si>
    <t>Strength and Release Test 7.7</t>
  </si>
  <si>
    <t>In the case of buckles which incorporate a component common to two assemblies, the strength and release tests of paragraphs 7.7. and 7.8. below shall also be carried out with the part of the buckle pertaining to one assembly being engaged in the mating part pertaining to the other, if it is possible for the buckle to be so assembled in use.</t>
  </si>
  <si>
    <t xml:space="preserve">App. A para 7.7. This test only has to be carried out IF the buckle incorporates a component common to two assemblies. </t>
  </si>
  <si>
    <t>6.2.2.7 Pt 2</t>
  </si>
  <si>
    <t>Strength and Release Test 7.8</t>
  </si>
  <si>
    <t xml:space="preserve">App. A para 7.8. This test only has to be carried out IF the buckle incorporates a component common to two assemblies. </t>
  </si>
  <si>
    <t>6.2.3</t>
  </si>
  <si>
    <t>Belt Adjusting Device</t>
  </si>
  <si>
    <t>6.2.3.1</t>
  </si>
  <si>
    <t>General Adjustment</t>
  </si>
  <si>
    <t>The belt after being put on by the wearer, shall either adjust automatically to fit him or be such that the manually adjusting device shall be readily accessible to the seated wearer and shall be convenient and easy to use. It shall also allow the belt to be tightened with one hand to suit the wearer's body size and the position of the vehicle seat.</t>
  </si>
  <si>
    <t xml:space="preserve">Demonstration </t>
  </si>
  <si>
    <t xml:space="preserve">App. A para 6.2.3.1. With a seated occupant. Confirm that the belt either adjusts automatically to fit the wearer or there is an adjustment device that is accesible to the seated wearer, convenient and easy to use. Ensure that if a manual adjustment device is present, the user can adjust using only one hand. </t>
  </si>
  <si>
    <t>6.2.3.2</t>
  </si>
  <si>
    <t>Adjustment Test</t>
  </si>
  <si>
    <t>Two samples of each belt adjusting device shall be tested in accordance with the requirements of paragraph 7.3. below. The strap slip shall not exceed 25 mm for each sample of adjusting device and the sum of shifts for all the adjusting devices shall not exceed 40 mm.</t>
  </si>
  <si>
    <t>App. A para 7.3. Micro-slip test per paragraph 7.3 (see Annex 11, Figure 3) on two samples of each belt adjusting device. Samples are kept at least 24 hours at 20
+/- 5 C and 65 +/- 5 per cent relative humidity, and tested between 15 and 30 C. The free section of the adjusting device points up or down as in
the vehicle. A 5 daN load is attached to the lower end of the strap section and the other end given a back-and-forth motion of total amplitude 300
+/- 20 mm. Any free reserve strap end is left unfastened. Twenty settling cycles are run first, then 1,000 cycles at 0.5 cycles per second, the 5 daN
load being applied only during the time corresponding to a shift of 100 +/- 20 mm in each half period. Pass: strap slip not exceeding 25 mm for
each sample and the sum of shifts for all adjusting devices not exceeding 40 mm.</t>
  </si>
  <si>
    <t>6.2.3.3</t>
  </si>
  <si>
    <t>Adjustment Strength Test</t>
  </si>
  <si>
    <t>All the adjustment devices shall be tested for strength as prescribed in paragraph 7.5.1. below. They shall not break or become detached under the tension set up by the prescribed load.</t>
  </si>
  <si>
    <t xml:space="preserve">App. A para 7.5. Strength test all the adjustment devices. They should be connected to the tensile testing apparatus by their normal attatchment parts, load built up to 980 daN. </t>
  </si>
  <si>
    <t>6.2.3.4</t>
  </si>
  <si>
    <t>Adjustment Device Force</t>
  </si>
  <si>
    <t>When tested in accordance with paragraph 7.5.6. below the force required to operate any manually adjusting device shall not exceed 5 daN.</t>
  </si>
  <si>
    <t>App. A para 7.5.6. The strap is drawn steadily through the adjusting device having regard to normal
conditions of use, at approximately 100 mm/s, and the maximum force is measured to the nearest 0.1 daN after the first 25 mm of strap movement.
The test is carried out in both directions of strap travel, the strap having been cycled 10 times before measurement</t>
  </si>
  <si>
    <t>6.2.4</t>
  </si>
  <si>
    <t>Attachments and belt adjustment devices for height</t>
  </si>
  <si>
    <t>The attachments shall be tested for strength as prescribed in paragraphs 7.5.1. and 7.5.2. below. The actual belt adjustment devices for height shall be tested for strength as prescribed in paragraph 7.5.2. of this Regulation where they have not been tested on the vehicle in application of Regulation No. 14 (in its last version of amendments) relative to anchorages of safety-belts. These parts shall not break or become detached under the tension set up by the prescribed load.</t>
  </si>
  <si>
    <t xml:space="preserve">App. A paras 7.5.1, 7.5. attatchments are tested in the least favourable conditions likely to occur when the belt has been incorrectly installed. For the retractors the strap will be completely unwound. </t>
  </si>
  <si>
    <t>6.2.5 Pt1</t>
  </si>
  <si>
    <t>Retractor General Tests Pt 1</t>
  </si>
  <si>
    <t>Retractors shall be subjected to tests and shall fulfil the requirements specified below, including the tests for strength prescribed in paragraphs 7.5.1. and 7.5.2. below. (These requirements are such that they exclude non-locking retractors.)</t>
  </si>
  <si>
    <t xml:space="preserve">App. A paras 7.5.1, 7.5.2. This is a retractor strength test. </t>
  </si>
  <si>
    <t>6.2.5 Pt2</t>
  </si>
  <si>
    <t>Retractor General Tests Pt 2</t>
  </si>
  <si>
    <t xml:space="preserve">App. A para 7.5.1. Retractor strength test, applied in the least favourable conditions. </t>
  </si>
  <si>
    <t>6.2.5.2</t>
  </si>
  <si>
    <t>Automatically locking retractors</t>
  </si>
  <si>
    <t>6.2.5.2.1</t>
  </si>
  <si>
    <t>Strap Movement</t>
  </si>
  <si>
    <t>The strap of a safety-belt assembly equipped with an automatically locking retractor shall not move more than 30 mm between locking positions of the retractor. After a rearward movement of the wearer, the belt shall either remain at its initial position or return to that position automatically on subsequent forward movements of the wearer.</t>
  </si>
  <si>
    <t xml:space="preserve">App. A para 6.2.5.2.1. Measure the strap movement between successive locking positions of the retractor and confirm it does not exceed 30mm. Then confirm that after a rearward movement of the wearer that the belt either remains at its initial position or returns. </t>
  </si>
  <si>
    <t>6.2.5.2.2 Pt 1</t>
  </si>
  <si>
    <t>Retracting Force (Lab Belt)</t>
  </si>
  <si>
    <t>If the retractor is part of a lap belt, the retracting force of the strap shall be not less than 0.7 daN when measured in the free length between the dummy and the retractor in accordance with paragraph 7.6.4. below.</t>
  </si>
  <si>
    <t xml:space="preserve">App. A para 7.6.4. This is applicable where the automatically locking retractor is part of the lap belt. </t>
  </si>
  <si>
    <t>6.2.5.2.2 Pt 2</t>
  </si>
  <si>
    <t>Retracting Force (Upper torso restraint)</t>
  </si>
  <si>
    <t>If the retractor is part of an upper torso restraint, the retracting force of the strap shall be not less than 0.1 daN and not more than 0.7 daN when similarly measured.</t>
  </si>
  <si>
    <t xml:space="preserve">App. A para 7.6.4. Applicable where the automatically locking retractor is part of the upper torso restraint. </t>
  </si>
  <si>
    <t>6.2.5.2.3</t>
  </si>
  <si>
    <t>Whole Procedure of Tests Below</t>
  </si>
  <si>
    <t>6.2.5.2.3 Pt 1</t>
  </si>
  <si>
    <t>Retract Test 1 (7.6.1)</t>
  </si>
  <si>
    <t xml:space="preserve">The strap shall be withdrawn from the retractor and allowed to retract repeatedly by the method described in paragraph 7.6.1. until 5,000 cycles have been completed. </t>
  </si>
  <si>
    <t>Per paragraph 7.6.1 the strap is withdrawn and allowed to retract at a rate of not more than 30 cycles per minute until 5,000 cycles are complete. For emergency locking retractors a snatch to lock the retractor is introduced at every fifth cycle, the snatches occurring in equal numbers at five different extractions - 90, 80, 75, 70 and 65 per cent of the total strap length remaining wound on the retractor (or of the final 900 mm where more than 900 mm is provided). A suitable apparatus is shown in Annex 3.</t>
  </si>
  <si>
    <t>6.2.5.2.3 Pt 2</t>
  </si>
  <si>
    <t>Retractor Corrosion Test</t>
  </si>
  <si>
    <t>The retractor shall then be subjected to the corrosion test given in paragraph 7.2</t>
  </si>
  <si>
    <t>the paragraph 7.2 salt-spray procedure (Annex 12 chamber, 50 hours continuous exposure, strap unwound to full length less 300 +/- 3 mm, then washed, dried 24 hours and inspected) applied to the retractor after the first 5,000 cycles.</t>
  </si>
  <si>
    <t>6.2.5.2.3 Pt 3</t>
  </si>
  <si>
    <t>Retractor Dust Test</t>
  </si>
  <si>
    <t>and after that to the dust test given in paragraph 7.6.3. below</t>
  </si>
  <si>
    <t>Retractor dust test per paragraph 7.6.3. The retractor is positioned in the Annex 5 test chamber in an orientation similar to its vehicle installation. The chamber contains about 1 kg of dry quartz dust graded per paragraph 7.6.3.2 (99-100 per cent passing 150 um, 76-86 per cent passing 105 um, 60-70 per cent passing 75 um). A 500 mm length of strap is extracted and held extracted, except for 10 complete retraction and withdrawal cycles within one or two minutes after each dust agitation. Over five hours the dust is agitated every 20 minutes for five seconds using oil-free and moisture-free compressed air at a gauge pressure of 5.5 x 10^5 +/- 0.5 x 10^5 Pa through an orifice of 1.5 +/- 0.1 mm diameter.</t>
  </si>
  <si>
    <t>6.2.5.2.3 Pt 4</t>
  </si>
  <si>
    <t>Retract Test 2 (7.6.1)</t>
  </si>
  <si>
    <t xml:space="preserve">It shall then satisfactorily complete a further 5,000 cycles of withdrawal and retraction. </t>
  </si>
  <si>
    <t>a further 5,000 withdrawal and retraction cycles by the paragraph 7.6.1 method after the corrosion and dust tests.</t>
  </si>
  <si>
    <t>6.2.5.2.3 Pt 5</t>
  </si>
  <si>
    <t>Still meet 6.2.5.2.1</t>
  </si>
  <si>
    <t>After the above tests the retractor shall operate correctly and still meet the requirements of paragraphs 6.2.5.2.1. and 6.2.5.2.2. above.</t>
  </si>
  <si>
    <t>After the durability, corrosion and dust sequence, confirm the retractor still operates correctly and still meets paragraph 6.2.5.2.1 - strap movement between locking positions not exceeding 30 mm, and correct return behaviour after rearward wearer movement.</t>
  </si>
  <si>
    <t>6.2.5.2.3 Pt 6</t>
  </si>
  <si>
    <t>Still meet 6.2.5.2.2</t>
  </si>
  <si>
    <t>Re-measure by the paragraph 7.6.4 method and confirm the paragraph 6.2.5.2.2 limits are still met - not less than 0.7 daN for a lap belt retractor, and between 0.1 and 0.7 daN for an upper torso restraint retractor.</t>
  </si>
  <si>
    <t>6.2.5.3</t>
  </si>
  <si>
    <t>Emergency locking retractors</t>
  </si>
  <si>
    <t>6.2.5.3.1</t>
  </si>
  <si>
    <t>Conditions (Emergency Locking)</t>
  </si>
  <si>
    <t>An emergency locking retractor, when tested in accordance with paragraph 7.6.2. below, shall satisfy the conditions below. In the case of a single sensitivity, according to paragraph 2.14.4.1. of this Regulation, only the specifications regarding deceleration of the vehicle are valid.</t>
  </si>
  <si>
    <t xml:space="preserve">Locking test per paragraph 7.6.2: the retractor is tested once for locking with the strap unwound to full length less 300 +/- 3 mm. </t>
  </si>
  <si>
    <t>6.2.5.3.1.1</t>
  </si>
  <si>
    <t>Deceleration Conditions Pt 1</t>
  </si>
  <si>
    <t>The locking shall have occurred when the deceleration of the vehicle reaches 0.45 g  in the case of type 4 or 0.85 g in the case of type 4N retractors.</t>
  </si>
  <si>
    <t>locking has occurred by the time vehicle deceleration reaches 0.45 g for a type 4 retractor, or 0.85 g for a type 4N retractor</t>
  </si>
  <si>
    <t>6.2.5.3.1.2</t>
  </si>
  <si>
    <t>Deceleration Conditions Pt 2</t>
  </si>
  <si>
    <t>It shall not lock for values of acceleration of the strap measured in the direction of the extraction of the strap of less than 0.8 g in the case of type 4 or less than 1.0 g in the case of type 4N retractors.</t>
  </si>
  <si>
    <t>No-lock threshold for strap acceleration, measured during the paragraph 7.6.2 test. Pass: the retractor does not lock for strap accelerations, measured in the direction of strap extraction</t>
  </si>
  <si>
    <t>6.2.5.3.1.3</t>
  </si>
  <si>
    <t>Tilting Angle Locking Pt 1</t>
  </si>
  <si>
    <t>It shall not lock when its sensing device is tilted 12° or less in any direction from the installation position specified by its manufacturer.</t>
  </si>
  <si>
    <t>Tilt test per paragraph 7.6.2.3. The retractor is mounted on a horizontal table and the table tilted at a speed not exceeding 2 degrees per second until locking occurs</t>
  </si>
  <si>
    <t>6.2.5.3.1.4</t>
  </si>
  <si>
    <t>Tilting Angle Locking Pt 2</t>
  </si>
  <si>
    <t>It shall lock when its sensing device is tilted by more than 27° in the case of type 4 or 40° in the case of type 4N retractors in any direction from the installation position specified by its manufacturer.</t>
  </si>
  <si>
    <t>Tilt test per paragraph 7.6.2.3, as for requirement 44</t>
  </si>
  <si>
    <t>6.2.5.3.1.5</t>
  </si>
  <si>
    <t>Automatically locking upon lack of signal/power</t>
  </si>
  <si>
    <t>In cases where the operation of a retractor depends on an external signal or power source, the design shall ensure that the retractor locks automatically upon failure or interruption of that signal or power source. However, this requirement need not be met in the case of a retractor with multiple sensitivities, provided only one sensitivity is dependent on an external signal or power source and the failure of the signal or power source is indicated to the driver by optical and/or acoustical means.</t>
  </si>
  <si>
    <t xml:space="preserve">Applicable only where retractor operation depends on an external signal or power source. Interupt or fail the signal to the restrain system and confirm the retractor locks automatically. </t>
  </si>
  <si>
    <t>6.2.5.3.2</t>
  </si>
  <si>
    <t>Emergency Locking Retractor with Multiple Sensitivity</t>
  </si>
  <si>
    <t>When tested in accordance with paragraph 7.6.2. below, an emergency locking retractor with multiple sensitivity, including strap sensitivity, shall comply with the specified requirements and also lock up when strap acceleration measured in the direction of unreeling is not less than 3.0 g.</t>
  </si>
  <si>
    <t>Applicable only to an emergency locking retractor with multiple sensitivity including strap sensitivity. Test per paragraph 7.6.2 and confirm the requirements of paragraph 6.2.5.3.1 are met and, in addition, that the retractor locks up when strap acceleration measured in the direction of unreeling is not less than 3.0 g</t>
  </si>
  <si>
    <t>6.2.5.3.3 Pt 1</t>
  </si>
  <si>
    <t>Maximum Strap Movement</t>
  </si>
  <si>
    <t xml:space="preserve">In the case of the tests mentioned in paragraphs 6.2.5.3.1. and 6.2.5.3.2. above the amount of strap movement which may occur before the retractor locks shall not exceed 50 mm starting at the length given in paragraph 7.6.2.1. </t>
  </si>
  <si>
    <t>Strap movement before locking, measured during the paragraph 7.6.2 tests</t>
  </si>
  <si>
    <t>6.2.5.3.3 Pt 2</t>
  </si>
  <si>
    <t>Locking during strap movement</t>
  </si>
  <si>
    <t>In the case of the test mentioned in paragraph 6.2.5.3.1.2. above locking shall not occur during the 50 mm of strap movement starting at the length given in paragraph 7.6.2.1. below.</t>
  </si>
  <si>
    <t>No-lock window, measured during the paragraph 6.2.5.3.1.2 test</t>
  </si>
  <si>
    <t>6.2.5.3.4 Pt 1</t>
  </si>
  <si>
    <t>Retracting Force (strap of lap belt)</t>
  </si>
  <si>
    <t xml:space="preserve">If the retractor is part of a lap belt, the retracting force of the strap shall be not less than 0.7 daN when measured in the free length between the dummy and the retractor in accordance with paragraph 7.6.4. </t>
  </si>
  <si>
    <t>Applicable where the emergency locking retractor is part of a lap belt. Retracting force per paragraph 7.6.4</t>
  </si>
  <si>
    <t>6.2.5.3.4 Pt 2</t>
  </si>
  <si>
    <t>Retracting Force (strap of upper torso restraint)</t>
  </si>
  <si>
    <t>If the retractor is part of an upper torso restraint, the retracting force of the strap shall be not less than 0.1 daN and not more than 0.7 daN when similarly measured, except for a belt equipped with a tension-reducing device, in which case the minimum retracting force may be reduced to 0.05 daN only when such a device is in operation mode. If the strap passes through a guide or pulley, the retracting force shall be measured in the free length between the dummy and the guide or pulley.</t>
  </si>
  <si>
    <t>Applicable where the emergency locking retractor is part of an upper torso restraint. Retracting force per paragraph 7.6.4.</t>
  </si>
  <si>
    <t>6.2.5.3.4 More Info</t>
  </si>
  <si>
    <t>More Information about 6.2.5.3.4</t>
  </si>
  <si>
    <t xml:space="preserve">If the assembly incorporates a device that upon manual or automatic operation prevents the strap from being completely retracted, such a device shall not be operated when these requirements are assessed.
	If the assembly incorporates a tension-reducing device, the retracting force of the strap described in the above shall be measured with the device in operation mode and non-operation mode when these requirements are assessed before and after durability tests according to paragraph 6.2.5.3.5. below.
</t>
  </si>
  <si>
    <t>6.2.5.3.5</t>
  </si>
  <si>
    <t>Strap Repetitive Retraction</t>
  </si>
  <si>
    <t xml:space="preserve">The strap shall be withdrawn from the retractor and allowed to retract repeatedly by the method described in paragraph 7.6.1. until 40,000 cycles have been completed. The retractor shall then be subjected to the corrosion test given in paragraph 7.2. and after that to the dust test prescribed in paragraph 7.6.3. below. It shall then satisfactorily complete a further 5,000 cycles (making 45,000 in all).
	If the assembly incorporates a tension-reducing device, the above tests shall be conducted on condition that the tension-reducing device is in operation mode and in non-operation mode.
	After the above tests, the retractor shall operate correctly and still meet the requirements of paragraphs 6.2.5.3.1., 6.2.5.3.3. and 6.2.5.3.4. above.
</t>
  </si>
  <si>
    <t>Per paragraph 7.6.1 the strap is withdrawn and allowed to retract until 40,000 cycles are complete (at not more than 30 cycles per minute, with a locking snatch at every fifth cycle at the five prescribed extractions). The retractor is then subjected to the paragraph 7.2 corrosion test and the paragraph 7.6.3 dust test, then completes a further 5,000 cycles - 45,000 in total.</t>
  </si>
  <si>
    <t>6.2.5.4</t>
  </si>
  <si>
    <t>Retractors post durability test</t>
  </si>
  <si>
    <t>Retractors shall fulfill, after durability test according to paragraph 6.2.5.3.5., and immediately after the retracting force measurement according to paragraph 6.2.5.3.4. above, all next two specifications:</t>
  </si>
  <si>
    <t>After the durability test of paragraph 6.2.5.3.5 and immediately after the retracting force measurement of paragraph 6.2.5.3.4, the retractor must satisfy both of the following specifications. Verify by the ordered test record showing the two checks were performed at that point in the sequence.</t>
  </si>
  <si>
    <t>6.2.5.4.1</t>
  </si>
  <si>
    <t>Slack avoidance</t>
  </si>
  <si>
    <t xml:space="preserve">When retractors except automatically locking retractors are tested according to paragraph 7.6.4.2. below, the retractors shall be able to avoid any slack between torso and belt, and, </t>
  </si>
  <si>
    <t>Slack avoidance test per paragraph 7.6.4.2, for all retractors other than automatically locking retractors</t>
  </si>
  <si>
    <t>6.2.5.4.2</t>
  </si>
  <si>
    <t>Full retraction of strap</t>
  </si>
  <si>
    <t>When the buckle is unlatched to release the tongue, the retractor alone shall be able to retract strap fully.</t>
  </si>
  <si>
    <t>Full retraction test. With the buckle unlatched to release the tongue, confirm the retractor alone is able to retract the strap fully. Perform immediately after the paragraph 7.6.4.2 condition</t>
  </si>
  <si>
    <t>6.2.6</t>
  </si>
  <si>
    <t>Pre-loading Device</t>
  </si>
  <si>
    <t>6.2.6.1</t>
  </si>
  <si>
    <t>Post corrosion testing</t>
  </si>
  <si>
    <t>After being submitted to corrosion testing in accordance with paragraph 7.2. below, the pre-loading device (including the impact sensor connected to the device by the original plugs but without any current passing through them) shall operate normally.</t>
  </si>
  <si>
    <t>Pass if the pre-loading device operates normally after the 50 hour salt-spray exposure, wash and 24 hour dry. N/A if no pre-loading device is fitted.</t>
  </si>
  <si>
    <t>6.2.6.2</t>
  </si>
  <si>
    <t>Inadvertent operation</t>
  </si>
  <si>
    <t>It shall be verified that inadvertent operation of the device does not involve any risk of bodily injury for wearer.</t>
  </si>
  <si>
    <t>test</t>
  </si>
  <si>
    <t xml:space="preserve">Only applicable if a pre-loading device is fitted. </t>
  </si>
  <si>
    <t>6.2.6.3.1</t>
  </si>
  <si>
    <t>Pyrotechnic pre-loading conditions Pt 1</t>
  </si>
  <si>
    <t>In the case of pyrotechnic pre-loading devices: After being submitted to conditioning in accordance with paragraph 7.9.1. below, operation of the pre-loading device shall not have been activated by temperature and the device shall operate normally.</t>
  </si>
  <si>
    <t>App. A para 7.9.1. Applicable to pyrotechnic pre-loading devices only.  Pass if operation was not activated by temperature during conditioning and the device operates normally afterwards.</t>
  </si>
  <si>
    <t>6.2.6.3.2</t>
  </si>
  <si>
    <t>Pyrotechnic pre-loading conditions Pt 2</t>
  </si>
  <si>
    <t>In the case of pyrotechnic pre-loading devices: Precautions shall be taken to prevent the hot gases expelled from igniting adjacent flammable materials.</t>
  </si>
  <si>
    <t>Applicable only to pyrotechnic pre-loading devices. Design review and installation inspection confirming precautions are taken to prevent hot gases
expelled by the device from igniting adjacent flammable materials - gas vent orientation, shielding, and clearance to trim and wiring</t>
  </si>
  <si>
    <t>Straps</t>
  </si>
  <si>
    <t>Even Distribution</t>
  </si>
  <si>
    <t>The characteristics of the straps shall be such as to ensure that their pressure on the wearer's body is distributed as evenly as possible over their width and that they do not twist even under tension. They shall have energy-absorbing and energy-dispersing capacities. The straps shall have finished selvages which shall not become unravelled in use.</t>
  </si>
  <si>
    <t>Inspection of the strap and review of the supplier's webbing specification. Confirm the strap distributes pressure as evenly as possible across its width, does not twist under tension, has energy-absorbing and energy-dispersing capacity, and has finished selvages that will not unravel in use. Verify the non-twist behaviour with the belt installed and loaded on a seated occupant.</t>
  </si>
  <si>
    <t>6.3.1.2</t>
  </si>
  <si>
    <t>Strap Dimensions</t>
  </si>
  <si>
    <t xml:space="preserve">The width of the strap under load of 980 daN + 100 - 0 daN shall be not less than 46 mm. This dimension shall be measured according to the test prescribed in paragraph 7.4.3. below, stopping the machine at the above mentioned load. </t>
  </si>
  <si>
    <t>Strap width under load per paragraph 7.4.3. Two new samples of strap are each gripped between the clamps of a tensile-testing machine and
loaded; when the load reaches 980 daN +100 / -0 daN the machine is stopped and the strap width measured. Pass if the width is not less than 46mm.</t>
  </si>
  <si>
    <t>6.3.2</t>
  </si>
  <si>
    <t>Strength after room-conditioning</t>
  </si>
  <si>
    <t>In the case of the two straps samples conditioned in conformity with paragraph 7.4.1.1. the breaking load of the strap, determined as prescribed in paragraph 7.4.2. below, shall be not less than 1,470 daN. The difference between the breaking loads of the two samples shall not exceed 10 per cent of the greater of the breaking loads measured.</t>
  </si>
  <si>
    <t>Strap breaking strength after room conditioning. Two strap samples are conditioned per paragraph 7.4.1.1 in accordance with ISO 139 (2005) using the standard or standard alternative atmosphere, held in a hermetically closed receptacle if not tested immediately, with the breaking load determined within five minutes of removal. Breaking strength is then determined per paragraph 7.4.2: each sample is gripped between the clamps of a tensile-testing machine and tension increased until the strap breaks</t>
  </si>
  <si>
    <t>6.3.3</t>
  </si>
  <si>
    <t>Strength after special conditioning</t>
  </si>
  <si>
    <t>In the case of the two strap samples conditioned in conformity with one of the provisions of paragraph 7.4.1. (except 7.4.1.1.) below, the breaking load of the strap shall be not less than 75 per cent of average of the loads determined in the test referred to in paragraph 6.3.2. and not less than 1,470 daN. The Technical Service conducting the tests may dispense with one or more of these tests if the composition of the material used or information already available renders the test or tests superfluous.</t>
  </si>
  <si>
    <t>Strap breaking strength after special conditioning. Two samples are conditioned under each applicable provision of paragraph 7.4.1 other than 7.4.1.1 - light conditioning per ISO 105-B02 (1994/Amd2:2000) followed by re-conditioning per 7.4.1.1; cold conditioning; heat conditioning (three hours in a heating cabinet, breaking load within five minutes of removal); exposure to water (fully immersed three hours in distilled water, breaking load within 10 minutes of removal); and abrasion conditioning per 7.4.1.6. Breaking strength is then determined per paragraph 7.4.2.</t>
  </si>
  <si>
    <t>Belt assembly or restraint system</t>
  </si>
  <si>
    <t>6.4.1</t>
  </si>
  <si>
    <t>Dynamic test</t>
  </si>
  <si>
    <t>6.4.1.1</t>
  </si>
  <si>
    <t>Dynamic test pt 1</t>
  </si>
  <si>
    <t>The belt assembly or restraint system shall be subjected to a dynamic test in conformity with paragraph 7.7. below.</t>
  </si>
  <si>
    <t>6.4.1.2 Pt 1</t>
  </si>
  <si>
    <t>The dynamic test shall be performed on two belt assemblies which have not previously been under load, except in the case of belt assemblies forming part of restraint systems when the dynamic test shall be performed on the restraint systems intended for one group of seats which have not previously been under load. The buckles of the belt assemblies to be tested shall have met the requirements of paragraph 6.2.2.4. above</t>
  </si>
  <si>
    <t>6.4.1.2 Pt 2</t>
  </si>
  <si>
    <t>Dust Resistance</t>
  </si>
  <si>
    <t>In the case of safety-belts with retractors, the retractor shall have been subjected to the dust resistance test laid down in paragraph 7.6.3.</t>
  </si>
  <si>
    <t>6.4.1.2 Pt 3</t>
  </si>
  <si>
    <t>Pyrotechnic loading</t>
  </si>
  <si>
    <t>in addition, in the case of safety-belts or restraint systems equipped with a pre-loading device comprising pyrotechnic means, the device shall have been subjected to the conditioning specified in paragraph 7.9.1. below.</t>
  </si>
  <si>
    <t>6.4.1.2.1</t>
  </si>
  <si>
    <t>Corrosion Test</t>
  </si>
  <si>
    <t>The belts shall have undergone the corrosion test described in paragraph 7.2., after which the buckles shall be subjected to 500 additional opening and closing cycles under normal conditions of use.</t>
  </si>
  <si>
    <t>6.4.1.2.2</t>
  </si>
  <si>
    <t>Non-repeat test conditions</t>
  </si>
  <si>
    <t>Safety-belts with retractors shall have been subjected either to the tests described in paragraph 6.2.5.2. or to those described in paragraph 6.2.5.3. above. If, however, a retractor has already been subjected to the corrosion test in accordance with the provisions of paragraph 6.4.1.2.1. above, this test need not be repeated.</t>
  </si>
  <si>
    <t>6.4.1.2.3</t>
  </si>
  <si>
    <t>Outline of most unfavourable position</t>
  </si>
  <si>
    <t>In the case of a belt intended for use with a belt adjustment device for height, as defined in paragraph 2.14.6. above, the test shall be carried out with the device adjusted in the most unfavourable position(s) chosen by the Technical Service responsible for testing. However:</t>
  </si>
  <si>
    <t>6.4.1.2.3.1</t>
  </si>
  <si>
    <t>Belt Adjustment Device Consideration</t>
  </si>
  <si>
    <t>If the belt adjustment device for height is constituted by the belt anchorage, as approved in accordance with the provisions of Regulation No. 14, the Technical Service responsible for testing may, at its discretion, apply the provisions of paragraph 7.7.1. below;</t>
  </si>
  <si>
    <t>6.4.1.2.3.2</t>
  </si>
  <si>
    <t>Flexible Shoulder Adjustment Device Consideration</t>
  </si>
  <si>
    <t>If a flexible shoulder adjustment device for height is part of the belt, it shall be tested as a restraint system and the Technical Service responsible for testing shall apply the provisions under paragraph 7.7.1. that count for testing on the part of the vehicle structure to which the restraint system is normally fitted.</t>
  </si>
  <si>
    <t>6.4.1.2.4</t>
  </si>
  <si>
    <t>Displacement of safety belt (with preloading device)</t>
  </si>
  <si>
    <t>In the case of safety-belt with a preloading device the minimum displacement specified in paragraph 6.4.1.3.2. below may be reduced by half. For the purpose of this test, the preloading device shall be in operation.</t>
  </si>
  <si>
    <t>6.4.1.2.5</t>
  </si>
  <si>
    <t>Displacement of safety belt (with tension-reducing device)</t>
  </si>
  <si>
    <t>In the case of a safety-belt with tension-reducing device, it shall be subjected to a durability test with such a device in operation mode according to paragraph 6.2.5.3.5 before a dynamic test. The dynamic test shall then be conducted with the tension-reducing device in operation mode.</t>
  </si>
  <si>
    <t>6.4.1.3</t>
  </si>
  <si>
    <t>Group of Durability Requirements</t>
  </si>
  <si>
    <t>During this test, the following requirements shall be met:</t>
  </si>
  <si>
    <t>6.4.1.3.1</t>
  </si>
  <si>
    <t>Durability Pt 1</t>
  </si>
  <si>
    <t>No part of the belt assembly or a restraint system affecting the restraint of the occupant shall break and no buckles or locking system or displacement system shall release or unlock; and</t>
  </si>
  <si>
    <t>After impact the belt assembly or restraint system and its rigid parts are inspected visually per paragraph 7.7.6, without opening the buckle, to determine whether there has been any failure or breakage. Pass if no part affecting occupant restraint breaks, and no buckle, locking system or displacement system releases or unlocks.</t>
  </si>
  <si>
    <t>6.4.1.3.2</t>
  </si>
  <si>
    <t xml:space="preserve">Max Forward Displacement </t>
  </si>
  <si>
    <t>The forward displacement of the manikin shall be between 80 and 200 mm at pelvic level in the case of lap belts. In the case of other types of belts, the forward displacement shall be between 80 and 200 mm at pelvic level and between 100 and 300 mm at chest level. In the case of a harness belt, the minimum displacements specified above may be reduced by half. These displacements are the displacements in relation to the measurement points shown in Annex 7, Figure 6 to this Regulation.</t>
  </si>
  <si>
    <t>Dynamic test displacement criterion, measured per paragraph 7.7.5 relative to the Annex 7 points of measurement. Pass if the forward manikin displacement between 80 and 200 mm at pelvic level; for other belt types, between 80 and 200 mm at pelvic level and between 100 and 300 mm at chest level.</t>
  </si>
  <si>
    <t>6.4.1.3.3</t>
  </si>
  <si>
    <t>No airbag (Not applicable)</t>
  </si>
  <si>
    <t>In the case of a safety-belt intended to be used in an outboard front seating position protected by an airbag in front of it, the displacement of the chest reference point may exceed that specified in paragraph 6.4.1.3.2. above if its speed at this value does not exceed 24 km/h.</t>
  </si>
  <si>
    <t>6.4.1.3.4</t>
  </si>
  <si>
    <t>In case of a seating position, other than the outboard front seating positions, which is protected with an airbag in front of it, the displacement of the chest reference point may exceed that specified in paragraph 6.4.1.3.2. above if its speed at this value does not exceed 24 km/h in tests performed with the airbag in a vehicle related environment, reflecting the vehicle coordinates of the airbag mounting and attachment points.</t>
  </si>
  <si>
    <t>6.4.1.4</t>
  </si>
  <si>
    <t>Restraint System Reqs</t>
  </si>
  <si>
    <t>In the case of a restraint system:</t>
  </si>
  <si>
    <t>6.4.1.4.1</t>
  </si>
  <si>
    <t>Movement of Chest</t>
  </si>
  <si>
    <t>The movement of the chest reference point may exceed that specified in Paragraph 6.4.1.3.2. above if it can be shown either by calculation or a further test that no part of the torso or the head of the manikin used in the dynamic test would have come into contact with any forward rigid part of the vehicle other than:</t>
  </si>
  <si>
    <t>6.4.1.4.1.1</t>
  </si>
  <si>
    <t>Contact (Below 24km/hr)</t>
  </si>
  <si>
    <t>In the case of the driver, contact of the chest with the steering assembly would be allowed, if the latter meets the requirements of Regulation No. 12 and provided contact does not occur at a speed higher than 24 km/h. For this assessment the seat shall be considered to be in the positions specified in paragraph 7.7.1.5. below.</t>
  </si>
  <si>
    <t>6.4.1.4.1.2</t>
  </si>
  <si>
    <t>No Contact Allowed Conditions</t>
  </si>
  <si>
    <t xml:space="preserve">In the case of any other occupant, a contact of the head or of the chest with any rigid part of the vehicle in front of the manikin would not be allowed. Additionally contact of the manikins head with its knees is not allowed.
For this assessment the seat of the tested manikin and, if applicable, the seat in front of the manikin shall be considered to be in the positions specified in paragraph 7.7.1.6. below.
</t>
  </si>
  <si>
    <t>6.4.1.4.2</t>
  </si>
  <si>
    <t>Post Dynamic Test Hand Operability</t>
  </si>
  <si>
    <t>In vehicles where such devices are used, the displacement and locking systems enabling the occupants of all seats to leave the vehicle shall still be operable by hand after the dynamic test.</t>
  </si>
  <si>
    <t>6.4.1.5</t>
  </si>
  <si>
    <t>Greater Displacement Permissions</t>
  </si>
  <si>
    <t xml:space="preserve">By way of derogation, in case of a restraint system, the displacements may be greater than those specified in paragraph 6.4.1.3.2. in the case where the upper anchorage fitted to the seat profits from the derogation provided in paragraph 7.4. of Regulation No. 14. </t>
  </si>
  <si>
    <t>6.4.2</t>
  </si>
  <si>
    <t>Strength after abrasion conditioning</t>
  </si>
  <si>
    <t>6.4.2.1</t>
  </si>
  <si>
    <t>Breaking Strength</t>
  </si>
  <si>
    <t>For both samples conditioned in compliance with paragraph 7.4.1.6. below, the breaking strength shall be assessed as prescribed in paragraphs 7.4.2. and 7.5. below. It shall be at least equal to 75 per cent of the breaking strength average determined during tests on unabraded straps and not less than the minimum load specified for the item being tested. Difference between breaking strength of the two samples shall not exceed 20 per cent of the highest measured breaking strength. For type 1 and type 2 procedures, the breaking strength test shall be carried out on strap samples only (para. 7.4.2.). For type 3 procedure, the breaking strength test shall be carried out on the strap in combination with the metal component involved (para. 7.5.).</t>
  </si>
  <si>
    <t>6.4.2.2</t>
  </si>
  <si>
    <t>Procedure Listings</t>
  </si>
  <si>
    <t>The parts of the belt assembly to be subjected to an abrasion procedure are given in the following table and the procedure types which may be appropriate for them are indicated by "x". A new sample shall be used for each procedure.</t>
  </si>
  <si>
    <t>Table of Procedure Listings</t>
  </si>
  <si>
    <t>Requirments Concerning Instalation into the vehicle</t>
  </si>
  <si>
    <t>Safety-belt and restraint systems equipment</t>
  </si>
  <si>
    <t>8.1.2</t>
  </si>
  <si>
    <t>The types of safety-belts or restraint systems for each seating position where installation is required shall be those specified in Annex 16 (with which neither non-locking retractors (para. 2.14.1.) nor manually unlocking retractor (para. 2.14.2.) can be used). For all seating positions where lap belts type B are specified in Annex 16 lap belts type Br3 are permitted except in the case that, in use, they retract to such an extent as to reduce comfort in a notable way after normal buckling up.</t>
  </si>
  <si>
    <t>8.1.4</t>
  </si>
  <si>
    <t>On three point belts fitted with retractors, one retractor shall operate at least on the diagonal strap</t>
  </si>
  <si>
    <t>8.1.6</t>
  </si>
  <si>
    <t>Front safety belt positioning</t>
  </si>
  <si>
    <t>For the front outboard and the front centre seating positions shown in Annex 16 and marked with the symbol, lap belts of the type specified on that annex shall be considered adequate where the windscreen is located outside the reference zone defined in Annex 1 to Regulation No. 21.  As regards safety-belts, the windscreen is considered as part of the reference zone when it is capable of entering into static contact with the test apparatus according to the method described in Annex 1 of Regulation No. 21.</t>
  </si>
  <si>
    <t>8.1.7</t>
  </si>
  <si>
    <r>
      <t xml:space="preserve">Every seating position in Annex 16 marked with the symbol ●, three-point belts of a type specified in Annex 16 shall be provided unless </t>
    </r>
    <r>
      <rPr>
        <b/>
        <sz val="12"/>
        <color theme="1"/>
        <rFont val="Aptos Narrow"/>
        <family val="2"/>
        <scheme val="minor"/>
      </rPr>
      <t>one of the following conditions</t>
    </r>
    <r>
      <rPr>
        <sz val="12"/>
        <color theme="1"/>
        <rFont val="Aptos Narrow"/>
        <family val="2"/>
        <scheme val="minor"/>
      </rPr>
      <t xml:space="preserve"> is fulfilled, in which case two-point belts of a type specified in Annex 16 may be provided.</t>
    </r>
  </si>
  <si>
    <t>8.1.7.1</t>
  </si>
  <si>
    <t xml:space="preserve">Three point belt exemption </t>
  </si>
  <si>
    <t>There is a seat or other vehicle parts conforming to paragraph 3.5. of Appendix 1 to Regulation No. 80 directly in front, or</t>
  </si>
  <si>
    <t>8.1.7.2</t>
  </si>
  <si>
    <t>Three point belt exemption</t>
  </si>
  <si>
    <t>No part of the vehicle is in or, when the vehicle is in motion, capable of being in the reference zone, or</t>
  </si>
  <si>
    <t>8.1.7.3</t>
  </si>
  <si>
    <t>Parts of the vehicle within the said reference zone comply with the energy absorbing requirements set out in Appendix 6 of Regulation No. 80</t>
  </si>
  <si>
    <t>General Requirments</t>
  </si>
  <si>
    <t>8.2.1</t>
  </si>
  <si>
    <t>Safety Belt ancorage rules</t>
  </si>
  <si>
    <r>
      <rPr>
        <b/>
        <sz val="12"/>
        <color rgb="FF000000"/>
        <rFont val="Aptos Narrow"/>
        <family val="2"/>
        <scheme val="minor"/>
      </rPr>
      <t>Safety-belts,</t>
    </r>
    <r>
      <rPr>
        <sz val="12"/>
        <color rgb="FF000000"/>
        <rFont val="Aptos Narrow"/>
        <family val="2"/>
        <scheme val="minor"/>
      </rPr>
      <t xml:space="preserve"> restraint systems, ISOFIX child restraint systems according to Table 2 of Annex 17 – Appendix 3, as well as i-Size child restraint systems according to Table 3 of Annex 17 – Appendix 3, shall be fixed to anchorages and in case of i-Size child restraint systems, supported by a vehicle floor contact surface, conforming to the specifications of Regulation No. 14, such as the design and dimensional characteristics, the number of anchorages, and the strength requirements.</t>
    </r>
  </si>
  <si>
    <t>8.2.2</t>
  </si>
  <si>
    <t>Safe instalation of restraints - general requirements</t>
  </si>
  <si>
    <r>
      <rPr>
        <b/>
        <sz val="12"/>
        <color theme="1"/>
        <rFont val="Aptos Narrow"/>
        <family val="2"/>
        <scheme val="minor"/>
      </rPr>
      <t>The safety-belts</t>
    </r>
    <r>
      <rPr>
        <sz val="12"/>
        <color theme="1"/>
        <rFont val="Aptos Narrow"/>
        <family val="2"/>
        <scheme val="minor"/>
      </rPr>
      <t>, restraint systems and child restraint systems recommended by the manufacturer according to Tables 1 to 3 of Annex 17 – Appendix 3, shall be so installed that they will work satisfactorily and reduce the risk of bodily injury in the event of an accident. In particular, they shall be so installed that:</t>
    </r>
  </si>
  <si>
    <t>8.2.2.1</t>
  </si>
  <si>
    <t>Safe instalation of restraints - Strap configuration</t>
  </si>
  <si>
    <t>The straps are not liable to assume a dangerous configuration;</t>
  </si>
  <si>
    <t>8.2.2.2</t>
  </si>
  <si>
    <t>Safe installation of restraints - Strap retention on body</t>
  </si>
  <si>
    <t>That the danger of a correctly positioned belt slipping from the shoulder of a wearer as a result of his/her forward movement is reduced to a minimum.</t>
  </si>
  <si>
    <t>8.2.2.3</t>
  </si>
  <si>
    <t>Strap abraision protection</t>
  </si>
  <si>
    <t>The risk of the strap deteriorating through contact with sharp parts of the vehicle or seat structure, and child restraint systems recommended by the manufacturer according to Tables 1 to 3 of Annex 17 – Appendix 3, is reduced to a minimum.</t>
  </si>
  <si>
    <t>8.2.2.4</t>
  </si>
  <si>
    <t>Belt accessibility and recovery</t>
  </si>
  <si>
    <r>
      <rPr>
        <b/>
        <sz val="12"/>
        <color theme="1"/>
        <rFont val="Aptos Narrow"/>
        <family val="2"/>
        <scheme val="minor"/>
      </rPr>
      <t>The design and installation of every safety-belt provided for each seating position shall be such as to be readily available for use.</t>
    </r>
    <r>
      <rPr>
        <sz val="12"/>
        <color theme="1"/>
        <rFont val="Aptos Narrow"/>
        <family val="2"/>
        <scheme val="minor"/>
      </rPr>
      <t xml:space="preserve"> Furthermore, where the complete seat or the seat cushion and/or the seat back can be folded to permit access to rear of the vehicle or to goods or luggage compartment, after folding and restoring those seats to the seating position, the safety-belts provided for those seats shall be accessible for use or can be easily recovered from under or behind the seat, by one person, according to instructions in the vehicle users handbook, without the need for that person to have training or practice.</t>
    </r>
  </si>
  <si>
    <t>8.2.2.5</t>
  </si>
  <si>
    <t>Verification of engaged buckle</t>
  </si>
  <si>
    <t>The Technical Service shall verify that, with the buckle tongue engaged in the buckle:</t>
  </si>
  <si>
    <t>8.2.2.5.2</t>
  </si>
  <si>
    <t>Minimum lap section tension</t>
  </si>
  <si>
    <r>
      <t xml:space="preserve">In the case of three-point belts, a tension of at least 50 N can be established in the lap section of the belt by external application of tension in the diagonal section of the belt, when positioned: </t>
    </r>
    <r>
      <rPr>
        <b/>
        <sz val="12"/>
        <color theme="1"/>
        <rFont val="Aptos Narrow"/>
        <family val="2"/>
        <scheme val="minor"/>
      </rPr>
      <t>(One of the below)</t>
    </r>
  </si>
  <si>
    <t>8.2.2.5.2 (a)</t>
  </si>
  <si>
    <t>Tension Test (a)</t>
  </si>
  <si>
    <t>On a 10-year manikin as specified in Annex 8, Appendix 1 to Regulation No. 44 and set in accordance with Annex 17, Appendix 4 to the present Regulation;</t>
  </si>
  <si>
    <t>Special requirements for rigid parts incorporated in safety-belts or restraint systems</t>
  </si>
  <si>
    <t>8.3.1</t>
  </si>
  <si>
    <t>Injury protection from rigid parts</t>
  </si>
  <si>
    <t>Rigid parts, such as the buckles, adjusting devices and attachments, shall not increase the risk of bodily injury to the wearer or to other occupants of the vehicle in the event of an acciden</t>
  </si>
  <si>
    <t>8.3.2</t>
  </si>
  <si>
    <t>Buckle release, visibility and accessibility</t>
  </si>
  <si>
    <t>The device for releasing the buckle shall be clearly visible to the wearer and within his easy reach and shall be so designed that it cannot be opened inadvertently or accidentally. The buckle shall also be located in such a position that it is readily accessible to a rescuer needing to release the wearer in an emergency.
  The buckle shall be so installed that, both when not under load and when sustaining the wearer's mass, it is capable of being released by the wearer with a single simple movement of either hand in one direction.
 In the case of a safety-belts or restraint systems for front outboard seating positions, except if these are harness belts, the buckle shall also be capable of being locked in the same manner.
 A check shall be made to ensure that, if the buckle is in contact with the wearer, the width of the contact surface is not less than 46 mm.
 A check shall be made to ensure that, if the buckle is in contact with the wearer, the contact surface satisfies the requirements of paragraph 6.2.2.1. of this Regulation.</t>
  </si>
  <si>
    <t>8.3.3</t>
  </si>
  <si>
    <t>Correct operation of retractors</t>
  </si>
  <si>
    <t>When the belt is being worn, it shall either adjust automatically to fit the wearer or be so designed that the manual adjusting device is readily accessible to the wearer when seated and is convenient and easy to use. It shall also be possible for it to be tightened with one hand to suit the build of the wearer and the position of the vehicle seat.</t>
  </si>
  <si>
    <t>8.3.4</t>
  </si>
  <si>
    <t>No impedence of the retractors</t>
  </si>
  <si>
    <t>Safety-belts or restraint systems incorporating retractors shall be so installed that the retractors are able to operate correctly and stow the strap efficiently. In case of both a belt adjusting device for height as well as a flexible shoulder adjustment device for height, in at least its highest and its lowest position, checks shall be made that the retractor automatically adjusts the strap to the shoulder of the concerned wearer after buckling, as well as that the tongue-plate rolls up in case of an unbuckling.</t>
  </si>
  <si>
    <t>8.4.1</t>
  </si>
  <si>
    <t>Safety-belt Reminder equipment</t>
  </si>
  <si>
    <t xml:space="preserve"> The driver seating position of the M1 category of vehicles[10], shall be equipped with a safety-belt reminder satisfying the requirements of this Regulation. Where the vehicle manufacturer provides a safety-belt reminder system on the driver seat in another category of vehicle, the safety-belt reminder system may be approved according to this Regulation.</t>
  </si>
  <si>
    <t xml:space="preserve">Confirm that a driver seat reminder system is present in the vehicle. </t>
  </si>
  <si>
    <t>8.4.2.1.1</t>
  </si>
  <si>
    <t>Safety Belt Visual Reminder</t>
  </si>
  <si>
    <t>Visual warning shall be so located as to be readily visible and recognisable in the daylight by the driver and distinguishable from other alerts. Where the visual signal warning employs the colour red, it shall use a symbol in accordance with item 21 in Table 1 of Regulation No. 121</t>
  </si>
  <si>
    <t>Confirm that the visual reminder is visible in the instrument cluster and when a warning is alerted that the color used is RED. Ensure the symbol follows item 21 in reg 121.</t>
  </si>
  <si>
    <t>Confirm that the visual reminder symbol is such that symbol follows item 21 in reg 121.</t>
  </si>
  <si>
    <t>8.4.2.1.2</t>
  </si>
  <si>
    <t>Visual warning shall be by continuous or intermittent signal.</t>
  </si>
  <si>
    <t xml:space="preserve">Confirm that there is a visual warning in tandem with a continuous intermittend signal warning the driver of an unworn seatbelt. </t>
  </si>
  <si>
    <t>8.4.2.1.3</t>
  </si>
  <si>
    <t>Safety-Belt Audible Reminder</t>
  </si>
  <si>
    <t>Audible warning shall be by continuous or intermittent sound signal or by vocal information. Where vocal information is employed, the manufacturer shall ensure that the alert uses the language(s) of the market into which the vehicle is sold. This audible warning may be constituted by more than one step.</t>
  </si>
  <si>
    <t>Confirm the audible warning is a continuous or intermittent sound signal or vocal information, and record which; the warning may consist of more
than one step. Where vocal information is used, confirm the alert uses the language or languages of the market into which the vehicle is sold</t>
  </si>
  <si>
    <t>8.4.2.1.4</t>
  </si>
  <si>
    <t>Audible warning shall be easily recognized by the driver</t>
  </si>
  <si>
    <t xml:space="preserve">Demonstrate that from the drivers seat with the vehicle in its normal operating environment that the driver can hear the audible warning. Note down the decibel reading from the position of the drtivers ears. </t>
  </si>
  <si>
    <t>8.4.2.2</t>
  </si>
  <si>
    <t>Seat-belt reminder first level</t>
  </si>
  <si>
    <t>First level warning shall be at least a visual warning activated for 4 seconds or longer when the driver safety-belt is not fastened and the ignition switch is engaged.</t>
  </si>
  <si>
    <t>The activation of the first level warning shall be tested according to the test procedure defined in Annex 18, paragraph 1</t>
  </si>
  <si>
    <t>8.4.2.4</t>
  </si>
  <si>
    <t>Seat-belt reminder Second level</t>
  </si>
  <si>
    <r>
      <t xml:space="preserve">Second level warning shall be a visual and audible signal activated for 30 seconds or longer except for cases in which the warning stops for over 3 seconds when the safety-belt is not fastened, when the vehicle is in normal operation and when at </t>
    </r>
    <r>
      <rPr>
        <b/>
        <sz val="12"/>
        <color theme="1"/>
        <rFont val="Aptos Narrow"/>
        <family val="2"/>
        <scheme val="minor"/>
      </rPr>
      <t>least one of the following conditions (or any combination of these conditions</t>
    </r>
    <r>
      <rPr>
        <sz val="12"/>
        <color theme="1"/>
        <rFont val="Aptos Narrow"/>
        <family val="2"/>
        <scheme val="minor"/>
      </rPr>
      <t>), is fulfilled</t>
    </r>
  </si>
  <si>
    <t>The activation of the second level warning shall be tested according to the test procedure defined in Annex 18, paragraph 2</t>
  </si>
  <si>
    <t>8.4.2.4.1</t>
  </si>
  <si>
    <t>Seat-belt reminder activiation</t>
  </si>
  <si>
    <t>Distance driven greater than the distance threshold. The threshold shall not exceed 500 m. The distance the vehicle is not in normal operation shall be excluded</t>
  </si>
  <si>
    <t>The activation of the second level warning shall be tested according to the test procedure defined in Annex 18, paragraph 3</t>
  </si>
  <si>
    <t>8.4.2.4.2</t>
  </si>
  <si>
    <t>Speed greater than the speed threshold. The threshold shall not exceed 25 km/h</t>
  </si>
  <si>
    <t>The activation of the second level warning shall be tested according to the test procedure defined in Annex 18, paragraph 4</t>
  </si>
  <si>
    <t>8.4.2.4.3</t>
  </si>
  <si>
    <t>Duration time (engine running) greater than the duration time threshold. The threshold shall not exceed 60 seconds. The first level warning duration time and the duration time the vehicle is not in normal operation shall be excluded</t>
  </si>
  <si>
    <t>The activation of the second level warning shall be tested according to the test procedure defined in Annex 18, paragraph 5</t>
  </si>
  <si>
    <t>8.4.2.6</t>
  </si>
  <si>
    <t>Safety-belt Reminder Deactivation</t>
  </si>
  <si>
    <t>The safety-belt reminder may be designed to allow deactivation</t>
  </si>
  <si>
    <t>8.4.2.6.1</t>
  </si>
  <si>
    <t>In the case of a short term deactivation is provided, it shall be more difficult to deactivate the safety-belt reminder than buckling the safety-belt on and off. When the ignition is switched off for more than 30 minutes and switched on again, a short-term deactivated safety-belt reminder shall reactivate</t>
  </si>
  <si>
    <t>8.4.2.6.2</t>
  </si>
  <si>
    <t>In the case that a facility for a long term deactivation is provided, it shall require a sequence of operations to deactivate, that are detailed only in the manufacturer's technical manual and/or which requires the use of tools (mechanical, electrical, digital, etc.) that are not provided with the vehicle.</t>
  </si>
  <si>
    <t>Need to use Alternative Means of Testing compared to ADR (Yes/No)?</t>
  </si>
  <si>
    <t>Specifications</t>
  </si>
  <si>
    <t>Definitions (Define points on car)</t>
  </si>
  <si>
    <t>5.1.1</t>
  </si>
  <si>
    <t>Determining H Point</t>
  </si>
  <si>
    <t>The H point is a reference point as defined in paragraph 2.3. of Annex 4 of this Regulation, which must be determined in accordance with the procedure set out in that Annex.</t>
  </si>
  <si>
    <t>5.1.1.1</t>
  </si>
  <si>
    <t>Provide H Point Location</t>
  </si>
  <si>
    <t>Point H' is a reference point corresponding to H as defined in paragraph 5.1.1. which shall be determined for every normal position in which the seat is used.</t>
  </si>
  <si>
    <t>5.1.1.2</t>
  </si>
  <si>
    <t>Provide R Point Location</t>
  </si>
  <si>
    <t>The R point is the seating reference point defined in paragraph 2.4. of Annex 4 of this Regulation.</t>
  </si>
  <si>
    <t>5.1.2</t>
  </si>
  <si>
    <t>3-D reference system definition</t>
  </si>
  <si>
    <t>The three-dimensional reference system is defined in Appendix 2 of Annex 4 of this Regulation.</t>
  </si>
  <si>
    <t>5.1.3 Pt 1</t>
  </si>
  <si>
    <t>Provide Point L1</t>
  </si>
  <si>
    <t>Points L1 and L2 are the lower effective belt anchorages.</t>
  </si>
  <si>
    <t>5.1.3 Pt 2</t>
  </si>
  <si>
    <t>Provide Point L2</t>
  </si>
  <si>
    <t>5.1.4</t>
  </si>
  <si>
    <t>Provide Point C Location</t>
  </si>
  <si>
    <t xml:space="preserve">Point C is a point situated 450 mm vertically above the R point. </t>
  </si>
  <si>
    <t>Alternate Point C Location</t>
  </si>
  <si>
    <t>However, if the distance S as defined in paragraph 5.1.6. is not less than 280 mm and if the alternative formula BR = 260 mm + 0.8 S specified in paragraph 5.4.3.3. is chosen by the manufacturer, the vertical distance between C and R shall be 500 mm.</t>
  </si>
  <si>
    <t>5.1.5 Pt 1</t>
  </si>
  <si>
    <t>Provide α1</t>
  </si>
  <si>
    <t xml:space="preserve">The angles α1 and α2 are respectively the angles between a horizontal plane and planes perpendicular to the median vertical longitudinal plane of the seat and passing through the R-point and the points L1 and L2.
If the seat is adjustable, this requirement shall be fulfilled also for the H-points of all normal driving or riding positions, as indicated by the vehicle manufacturer.
</t>
  </si>
  <si>
    <t>5.1.5 Pt 2</t>
  </si>
  <si>
    <t>Provide α2</t>
  </si>
  <si>
    <t>The angles α1 and α2 are respectively the angles between a horizontal plane and planes perpendicular to the median vertical longitudinal plane of the seat and passing through the R-point and the points L1 and L2.
If the seat is adjustable, this requirement shall be fulfilled also for the H-points of all normal driving or riding positions, as indicated by the vehicle manufacturer.</t>
  </si>
  <si>
    <t>5.1.6</t>
  </si>
  <si>
    <t>Provide S point (for well-defined seat position -&gt; if absent ask for 5.1.6.2 which has more reqs)</t>
  </si>
  <si>
    <t xml:space="preserve">S is the distance in millimetres of the effective upper belt anchorages from a reference plane P parallel to the longitudinal median plane of the vehicle defined as follows:
5.1.6.1.	If the seating position is well-defined by the shape of the seat, the plane P shall be the median plane of this seat.
</t>
  </si>
  <si>
    <t>General specifications</t>
  </si>
  <si>
    <t>Anchorage Design Specs</t>
  </si>
  <si>
    <t>Anchorages for safety-belts shall be so designed, made and situated as to:</t>
  </si>
  <si>
    <t>5.2.1.1</t>
  </si>
  <si>
    <t>Anchorage General Design Reqs</t>
  </si>
  <si>
    <t>Enable the installation of a suitable safety-belt. The belt anchorages of the front outboard positions shall be suitable for safety-belts incorporating a retractor and pulley, taking into consideration in particular the strength characteristics of the belt anchorages, unless the manufacturer supplies the vehicle equipped with other types of safety-belts which incorporate retractors. If the anchorages are suitable only for particular types of safety-belts, these types shall be stated on the form mentioned in paragraph 4.3. above;</t>
  </si>
  <si>
    <t>5.2.1.2</t>
  </si>
  <si>
    <t>Belt Slipping Risk</t>
  </si>
  <si>
    <t>Reduce to a minimum the risk of the belt's slipping when worn correctly;</t>
  </si>
  <si>
    <t>5.2.1.3</t>
  </si>
  <si>
    <t>Strap Damage</t>
  </si>
  <si>
    <t>5.2.1.4</t>
  </si>
  <si>
    <t>Comply with regs</t>
  </si>
  <si>
    <t>Enable the vehicle, in normal use, to comply with the provisions of this Regulation;</t>
  </si>
  <si>
    <t>5.2.1.5</t>
  </si>
  <si>
    <t>Anchorages in different positions</t>
  </si>
  <si>
    <t>For anchorages which take up different positions to allow persons to enter the vehicle and to restrain the occupants, the specifications of this Regulation shall apply to the anchorages in the effective restraint position.</t>
  </si>
  <si>
    <t xml:space="preserve">Minimum number of belt anchorages to be provided </t>
  </si>
  <si>
    <t>Safety-belt anchorage application</t>
  </si>
  <si>
    <t>Any vehicle in categories M and N (except those vehicles of categories M2 or M3 which belong to Classes I or A1) shall be equipped with safety-belt anchorages which satisfy the requirements of this Regulation.</t>
  </si>
  <si>
    <t>5.3.1.1</t>
  </si>
  <si>
    <t>S-type belts (and additional anchorages for crotch strap)</t>
  </si>
  <si>
    <t>The anchorages of a harness belt system approved as a S-type belt (with or without retractor(s)) according to Regulation No. 16 shall comply with the requirements of Regulation No. 14, but the additional anchorage or anchorages provided for the fitting of a crotch strap (assembly) are exempted from the strength and location requirements of this Regulation.</t>
  </si>
  <si>
    <t>Minimum number of belt anchorages (Annex 6)</t>
  </si>
  <si>
    <t>The minimum number of safety-belt anchorages for each forward rearward and side-facing seating position shall be those specified in Annex 6.</t>
  </si>
  <si>
    <t>5.3.3</t>
  </si>
  <si>
    <t>Define any passages</t>
  </si>
  <si>
    <t>A space between a seat and the side-wall is considered as a passage if the distance between that side-wall, with all doors closed, and a vertical longitudinal plane passing through the centre line of the seat concerned, measured at the R point position and perpendicularly to the median longitudinal plane of the vehicle is more than 500 mm.</t>
  </si>
  <si>
    <t>5.3.4</t>
  </si>
  <si>
    <t>Adequate no. of anchorages</t>
  </si>
  <si>
    <t xml:space="preserve">For the front centre seating positions shown in Annex 6 and marked with the symbol *, two lower anchorages shall be considered adequate where the windscreen is located outside the reference zone defined in Annex 1 to Regulation No. 21; if located inside the reference zone, three anchorages are required.
	As regards belt anchorages, the windscreen is considered as part of the reference zone when it is capable of entering into static contact with the test apparatus according to the method described in  Annex 1 to Regulation No. 21.
</t>
  </si>
  <si>
    <t>5.3.5</t>
  </si>
  <si>
    <t>Determining whether 2 or 3 anchorages can be used</t>
  </si>
  <si>
    <t xml:space="preserve">In every seating position marked in Annex 6 with symbol ╬, three anchorages shall be provided. Two anchorages may be provided if one of the following conditions is fulfilled:
5.3.5.1.	There is a seat or other parts of the vehicle conforming to Regulation No. 80, Appendix 1, paragraph 3.5. directly in front, or
5.3.5.2.	No part of the vehicle is in the reference zone, or capable of being in the reference zone when the vehicle is in motion, or
5.3.5.3.	Parts of the vehicle within the said reference zone comply with the energy absorbing requirements set out in Regulation No. 80, Appendix 6.
5.3.5.4.	Paragraphs 5.3.5.1. to 5.3.5.3. shall not apply to a driver’s seat.
</t>
  </si>
  <si>
    <t>5.3.6</t>
  </si>
  <si>
    <t>No belt anchorage condition</t>
  </si>
  <si>
    <t>For all seats, intended solely for use or seating intended solely for use when the vehicle is stationary as well as for all the seats of any vehicle which are not covered by paragraphs 5.3.1. to 5.3.4., no belt anchorages are required. However, if the vehicle is fitted with anchorages for such seats, these anchorages must comply with the provisions of this Regulation. Any anchorage intended solely for use in conjunction with a disabled person's belt, or any other restraint system according to Regulation No. 107, 02 series of amendments, Annex 8, do not need to conform to the requirements of this Regulation.</t>
  </si>
  <si>
    <t>5.3.8</t>
  </si>
  <si>
    <t>Seat turning condition</t>
  </si>
  <si>
    <t>In the case of seats capable of being turned to or placed in other orientations, for use when the vehicle is stationary, the requirements of paragraph 5.3.1. shall apply only to those orientations designated for normal use when the vehicle is travelling on a road,  in accordance with this Regulation. A note to this effect shall be included in the information document.</t>
  </si>
  <si>
    <t>Location of belt anchorages (see Annex 3, Figure 1.)</t>
  </si>
  <si>
    <t>5.4.1.1</t>
  </si>
  <si>
    <t>Belt Anchorage Location</t>
  </si>
  <si>
    <t>The belt anchorages for any one belt may be located either wholly in the vehicle structure or in the seat structure or any other part of the vehicle or dispersed between these locations.</t>
  </si>
  <si>
    <t>5.4.1.2</t>
  </si>
  <si>
    <t>One belt anchorage condition</t>
  </si>
  <si>
    <t>Any one belt anchorage may be used for attaching the ends of two adjacent safety belts, provided that the test requirements are met.</t>
  </si>
  <si>
    <t>5.4.2</t>
  </si>
  <si>
    <t>Location of the effective lower belt anchorage</t>
  </si>
  <si>
    <t>5.4.2.1</t>
  </si>
  <si>
    <t>Front seats, vehicle category M1</t>
  </si>
  <si>
    <t>In motor vehicles of category M1 the angle α1 (other than buckle side) shall be within the range of 30 to 80 degrees and the angle α2 (buckle side) shall be within the range of 45 to 80 degrees. Both angle requirements shall be valid for all normal travelling positions of the front seats. Where at least one of the angles α1 and α2 is constant (e.g. anchorage fixed at the seat) in all normal positions of use, its value shall be 60 ± 10°. In the case of adjustable seats with an adjusting system with a seatback angle of less than 20° (see Annex 3, Figure 1), the angle α1 may be below the minimum value (30°) stipulated above, provided it is not less than 20° in any normal position of use.</t>
  </si>
  <si>
    <t>5.4.2.2</t>
  </si>
  <si>
    <t>Rear seats, vehicle category M1</t>
  </si>
  <si>
    <t>In motor vehicles of category M1 the angles α1 and α2 shall be within the range of 30 to 80 degrees for all rear seats. If rear seats are adjustable, the above angles shall be valid for all normal travelling positions.</t>
  </si>
  <si>
    <t>5.4.2.5</t>
  </si>
  <si>
    <t>Distance between lower belt anchorages</t>
  </si>
  <si>
    <t>The distance between the two vertical planes parallel to the median vertical longitudinal plane of the vehicle and each passing through a different one of the two effective lower belt anchorages L1 and L2 of the same safety-belt shall not be less than 350 mm. In the case of side-facing seats the distance between the two vertical planes parallel to the median vertical longitudinal plane of the seat and each passing through a different one of the two effective lower belt anchorages L1 and L2 of the same safety-belt shall not be less than 350 mm. In the case of any central seating positions in rear rows of seats of vehicles of category M1 and N1, the above-mentioned distance shall be not less than 240 mm, provided that it is not possible to exchange the centre rear seat with any of the other seats of the vehicle. The median longitudinal plane of the seat shall pass between points L1 and L2 and shall be at least 120 mm from these points.</t>
  </si>
  <si>
    <t>5.4.3.1</t>
  </si>
  <si>
    <t>Location of the effective upper belt anchorages (see Annex 3)</t>
  </si>
  <si>
    <t xml:space="preserve">If a strap guide or similar device is used which affects the location of the effective upper belt anchorage, this location shall be determined in a conventional way by considering the position of the anchorage when the longitudinal centre line of the strap passes through a point J1 defined successively from the R point by the following three segments:
RZ:	A segment of the torso line measured in an upward direction from R and 530 mm long;
ZX:	A segment perpendicular to the median longitudinal plane of the vehicle, measured from point Z in the direction of the anchorage and 120 mm long;
XJ1:	A segment perpendicular to the plane defined by segments RZ and ZX, measured in a forward direction from point X and 60 mm long.
	Point J2 is determined by symmetry with point J1 about the longitudinal vertical plane passing through the torso line described in paragraph 5.1.2. of the manikin positioned in the seat in question.
</t>
  </si>
  <si>
    <t>5.4.3.2</t>
  </si>
  <si>
    <t>Plane FN upper anchorage</t>
  </si>
  <si>
    <t>The effective upper anchorage shall lie below the plane FN, which runs perpendicular to the longitudinal median plane of the seat and makes an angle of 65° with the torso line. The angle may be reduced to 60° in the case of rear seats. The plane FN shall be so placed as to intersect the torso line at a point D such that DR = 315 mm + 1.8 S. However, when S ≤ 200 mm, then DR = 675 mm.</t>
  </si>
  <si>
    <t>5.4.3.3</t>
  </si>
  <si>
    <t>Plane FK dimensions</t>
  </si>
  <si>
    <t>The effective upper belt anchorage shall lie behind a plane FK running perpendicular to the longitudinal median plane of the seat and intersecting the torso line at an angle of 120° at a point B such that BR = 260 mm + S. Where S ≥ 280 mm, the manufacturer may use BR = 260 mm + 0.8 S at his discretion.</t>
  </si>
  <si>
    <t>5.4.3.4</t>
  </si>
  <si>
    <t>S value maximum</t>
  </si>
  <si>
    <t>The value of S shall not be less than 140 mm.</t>
  </si>
  <si>
    <t>5.4.3.5</t>
  </si>
  <si>
    <t>Upper belt location to rear of vertical plane</t>
  </si>
  <si>
    <t>The effective upper belt anchorage shall be situated to the rear of a vertical plane perpendicular to the median longitudinal plane of the vehicle and passing through the R point as shown in Annex 3.</t>
  </si>
  <si>
    <t>5.4.3.6</t>
  </si>
  <si>
    <t>Upper belt location above horizontal plane</t>
  </si>
  <si>
    <t>The effective upper belt anchorage shall be situated above a horizontal plane passing through point C defined in paragraph 5.1.4.</t>
  </si>
  <si>
    <t>5.4.3.7</t>
  </si>
  <si>
    <t xml:space="preserve">Additional anchorage conditions (Choose either one -&gt; 5.4.3.7.3 also provided but harder to comply) </t>
  </si>
  <si>
    <t xml:space="preserve">In addition to the upper anchorage specified in paragraph 5.4.3.1. other effective upper anchorages may be provided if one of the following conditions is satisfied:
5.4.3.7.1.	The additional anchorages comply with the requirements of paragraphs 5.4.3.1. to 5.4.3.6.
5.4.3.7.2.	The additional anchorages can be used without the aid of tools, comply with the requirements of paragraphs 5.4.3.5. and 5.4.3.6. and are located in one of the areas determined by shifting the area shown in Figure 1 of Annex 3 of this Regulation, 80 mm upwards or downwards in a vertical direction.
</t>
  </si>
  <si>
    <t>Dimensions of threaded anchorage holes</t>
  </si>
  <si>
    <t>Anchorage hole dimension</t>
  </si>
  <si>
    <t>An anchorage shall have a threaded hole of 7/16 inch (20 UNF 2B).</t>
  </si>
  <si>
    <t>Requirement not applying condition</t>
  </si>
  <si>
    <t>If the vehicle is fitted by the manufacturer with safety-belts which are attached to all anchorages prescribed for the seat in question, these anchorages need not meet the requirement set out in paragraph 5.5.1., provided that they comply with the other provisions of this Regulation. In addition, the requirement set out in paragraph 5.5.1. shall not apply to additional anchorages which meet the requirement set out in paragraph 5.4.3.7.3.</t>
  </si>
  <si>
    <t>Removal of seatbelt</t>
  </si>
  <si>
    <t>It shall be possible to remove the safety-belt without damaging the anchorage.</t>
  </si>
  <si>
    <t>Inspection during and after static tests for safety-belt anchorages</t>
  </si>
  <si>
    <t>Withstanding durability tests</t>
  </si>
  <si>
    <t>All the anchorages shall be capable of withstanding the test prescribed in paragraphs 6.3. and 6.4. Permanent deformation, including partial rupture or breakage of any anchorage or surrounding area, shall not constitute failure if the required force is sustained for the specified time. During the test, the minimum spacing for the effective lower belt anchorages specified in paragraph 5.4.2.5. and the requirements of paragraph 5.4.3.6. for effective upper belt anchorages shall be respected.</t>
  </si>
  <si>
    <t>Upper safety belt anchorage displacement</t>
  </si>
  <si>
    <t xml:space="preserve">For vehicles of category M1 of a total permissible mass not exceeding 2.5 tonnes, if the upper safety-belt anchorage is attached to the seat structure, the effective upper safety-belt anchorage shall not be displaced during the test forward of a transverse plane passing through the R point and point C of the seat in question (see Figure 1 of Annex 3 to this Regulation)
	For vehicles other than mentioned above, the effective upper safety-belt anchorage shall not be displaced during the test forward of a transverse plane inclined 10° in forward direction and passing through the R point of the seat.
	The maximum displacement of the effective upper anchorage point shall be measured during the test.
	If the displacement of the effective upper anchorage point exceeds the above-mentioned limitation, the manufacturer shall demonstrate to the satisfaction of the technical service that there is no danger to the occupant. As an example, the test procedure according to Regulation No. 94 or a sled test with corresponding pulse may be carried out to demonstrate a sufficient survival space.
</t>
  </si>
  <si>
    <t>Operability by hand after removing tractive force</t>
  </si>
  <si>
    <t>In vehicles where such devices are used, the displacement and locking devices enabling the occupants of all seats to leave the vehicle must still be operable by hand after the tractive force was removed.</t>
  </si>
  <si>
    <t>Noting any damage after tests</t>
  </si>
  <si>
    <t>After testing any damage to the anchorages and structures supporting load during tests shall be noted.</t>
  </si>
  <si>
    <t>By derogation, the upper anchorages fitted to one or more seats of vehicles of category M3 and those of category M2 with a maximum mass exceeding 3.5 tonnes, which meet the requirements of Regulation No. 80, need not to comply with the requirements of paragraph 7.1. concerning compliance with paragraph 5.4.3.6.</t>
  </si>
  <si>
    <t>Operating instructions</t>
  </si>
  <si>
    <t>The national authorities may require the manufacturers of vehicles registered by them to state clearly in the instructions for operating the vehicle</t>
  </si>
  <si>
    <t>Location of anchorage</t>
  </si>
  <si>
    <t>Where the anchorages are; and</t>
  </si>
  <si>
    <t>What types of belts</t>
  </si>
  <si>
    <t>For what types of belts the anchorages are intended (see Annex 1, item 5).</t>
  </si>
  <si>
    <t>Direction Indicators Compliance</t>
  </si>
  <si>
    <t xml:space="preserve">Direction indicators fitted to vehicles in accordance with ADRs 13/…, 19/… or 67/… and required to comply with ADR 6/00 must comply with either: </t>
  </si>
  <si>
    <t>Refer to ADR 13</t>
  </si>
  <si>
    <t>4.1 a), 4.1 b)</t>
  </si>
  <si>
    <t xml:space="preserve">a) The technical requirements of Appendix A as varied by part 5. Exemptions and Alternative Procedures and part 6. Supplementary General Requirements; or b) One of the alternative standards listed in part 7. Alternative Standards. </t>
  </si>
  <si>
    <t>NA</t>
  </si>
  <si>
    <t>Procedures for Compliance</t>
  </si>
  <si>
    <t xml:space="preserve">The requirements and procedures set out in Annexes 6 and 7 of Appendix A are acceptable for the purposes of demonstrating compliance with the technical requirements of this rule. </t>
  </si>
  <si>
    <t>Appendix A, 5.1</t>
  </si>
  <si>
    <t>Device Specifications</t>
  </si>
  <si>
    <t>Each device supplied shall conform to the specifications set forth in paragraphs 6. and 8. below.</t>
  </si>
  <si>
    <t>Appendix A, 5.2</t>
  </si>
  <si>
    <t xml:space="preserve">The devices must be so designed and constructed that under normal conditions of use and notwithstanding the vibrations to which they may be subjected in such use, their satisfactory operation remains assured and they retain the characteristics prescribed by this Regulation. </t>
  </si>
  <si>
    <t xml:space="preserve">The light emitted by each of the two devices supplied must be in the case of direction indicators of categories 1, 1a, 1b, 2a, 2b, 3 or 4 in the reference axes, in the case of direction indicators of categories 5 or 6 in direction A according to Annex 1 of not less than the minimum intensity and of not more than the maximum intensity specified below: </t>
  </si>
  <si>
    <t>Test in accordance with the angles provied in Annex 1. Making sure that intenisties are within the provided ranges provided in Annex A 6.1</t>
  </si>
  <si>
    <t>Light Intensity Limits (Values)</t>
  </si>
  <si>
    <t xml:space="preserve">Test </t>
  </si>
  <si>
    <t>Light intensitiy should be mesuread in accordance with the procedure provided in Annex 4.</t>
  </si>
  <si>
    <t>Appendix A, 6.1 3/</t>
  </si>
  <si>
    <t>Light Intensity Limits (extra condition)</t>
  </si>
  <si>
    <t>In the case of a single lamp containing more than one light source: the lamp shall comply with the minimum intensity required when any one light source has failed, however for front or rear direction indicator lamps 50% of the minimum intensity in the axis of reference of the lamp shall be considered sufficient provided that a note in the communication form states that the lamp is only for use on a vehicle fitted with an operating tell-tale which indicates when any one or more light source(s) has (have) failed, and when all light sources are illuminated the maximum intensity specified for a single lamp may be exceeded provided that the single lamp is not marked ''D'' and the maximum intensity specified   for an assembly of two lamps (last column of the table) is not exceeded.</t>
  </si>
  <si>
    <t>Angular Field Intensity</t>
  </si>
  <si>
    <t>Outside the reference axis, within the angular fields specified in the arrangement diagrams in Annex 1 to this Regulation, the intensity of the light emitted by each of the two devices supplied must:</t>
  </si>
  <si>
    <t>Annex 1</t>
  </si>
  <si>
    <t>Appendix A, 6.2.1</t>
  </si>
  <si>
    <t>Minimum Intensity by Direction</t>
  </si>
  <si>
    <t xml:space="preserve">In each direction corresponding to the points in the relevant table of luminous-intensity distribution reproduced in Annex 4 to this Regulation, be not less than the minimum specified in paragraph 6.1. above multiplied by the percentage specified in the said table for the direction in question; </t>
  </si>
  <si>
    <t>Appendix A, 6.2.1.1</t>
  </si>
  <si>
    <t>Rear Direction Indicators Minimum Intensity</t>
  </si>
  <si>
    <t xml:space="preserve">In divergence from paragraphs 6.2. and 6.2.1., for categories 4 and 5 direction indicators, to the rear, a minimum value of 0.6 cd is required throughout the fields specified in Annex 1; </t>
  </si>
  <si>
    <t>Appendix A, 6.2.2</t>
  </si>
  <si>
    <t>Maximum Intensity Compliance</t>
  </si>
  <si>
    <t xml:space="preserve">In no direction within the area from which the indicator lamp is visible, exceed the maximum specified in paragraph 6.1. above; </t>
  </si>
  <si>
    <t>Appendix A, 6.2.3.1</t>
  </si>
  <si>
    <t>Day/Night Intensity Minimum</t>
  </si>
  <si>
    <t xml:space="preserve">Throughout the fields defined in the diagrams in Annex 1, the intensity of the light emitted must be not less than 0.7 cd for devices of category 1 b, not less than 0.3 cd for devices of categories 1, 1a, 2a, 3, 4 towards the front and for those of category 2b by day; it shall not be less than 0.07 cd for devices of category 2b by night; </t>
  </si>
  <si>
    <t>Light intensitiy should be mesuread in accordance with the procedure provided in Annex 4. Throughout the range specified in Annex 1</t>
  </si>
  <si>
    <t>Appendix A, 6.2.3.2</t>
  </si>
  <si>
    <t>Field Boundaries Intensity Limits</t>
  </si>
  <si>
    <t xml:space="preserve">For devices of categories 1 and 2b by night and, to the front, for devices of categories 3 and 4, the intensity of the light emitted outside the zone defined by the measuring points +/- 10 degrees H and +/- 10 degrees V (10 degrees -field) must not exceed the following values: Between the boundaries of the 10 degrees -field (+/- 10 degrees H and +/- 10 degrees V) and the 5 degrees -field (+/- 5 degrees H and +/- 5 degrees V), the maximum admissible values of the intensities are linearly increased up to the values as defined in paragraph 6.1.; </t>
  </si>
  <si>
    <t>Test intensity at the 10° and 5° field boundaries in accordance with Annex 4. Confirm values do not exceed limits in 6.1 and linear interpolation rule is satisfied between boundaries.</t>
  </si>
  <si>
    <t>Appendix A, 6.2.3.3</t>
  </si>
  <si>
    <t>Extended Field Intensity Limits</t>
  </si>
  <si>
    <t xml:space="preserve">For devices of category 1a and 1 b, the intensity of the light emitted outside the zone defined by the measuring points +/- 15 degrees H and +/- 15 degrees V (15 degrees - field) shall not exceed the following values: Between the boundaries of the 15 degrees -field (+/- 15 degrees H and +/- 15 degrees V) and the 5 degrees -field (+/- 5 degrees H and +/- 5 degrees V), the maximum values are increased linearly up to the values as defined in paragraph 6.1. </t>
  </si>
  <si>
    <t>Test intensity at the 15° and 5° field boundaries for Cat. 1a and 1b in accordance with Annex 4. Confirm maximum values do not exceed limits in 6.1.</t>
  </si>
  <si>
    <t>Light Output Response Time</t>
  </si>
  <si>
    <t xml:space="preserve">In the case of devices of category 2b the time that elapses between electrical supply being switched on and the light output measured on the reference axis to reach 90% of the value measured in accordance with paragraph 6.3. above shall be measured for both the day and the night conditions of use. The time measured for the night condition of use shall not exceed that measured for the day condition of use. </t>
  </si>
  <si>
    <t>Apply electrical supply to Cat. 2b device and record time to reach 90% of steady-state output per 6.3 under day and night conditions. Confirm night response time ≤ day response time.</t>
  </si>
  <si>
    <t>Appendix A, 8</t>
  </si>
  <si>
    <t>Light Color Compliance</t>
  </si>
  <si>
    <t xml:space="preserve">The colour of the light emitted shall be within the limits of the co-ordinates prescribed in Annex 5 to this Regulation. </t>
  </si>
  <si>
    <t>Measure emitted light color in accordance with Annex 5. Confirm chromaticity co-ordinates fall within the amber boundary limits.</t>
  </si>
  <si>
    <t>Minimum Vertical and Horizontal Angles</t>
  </si>
  <si>
    <t xml:space="preserve">In all cases, the minimum vertical angles of light distribution in space of direction indicators are 15 degrees above and 15 degrees below the horizontal, in the case of direction indicators of category 6 however they are 30 degrees above and 5 degrees below the horizontal.  
Minimum horizontal angles of light distribution in space:  
Categories 1, 1 a and 1 b: direction indicators for the front of the vehicle:  
Category 1: for use at a distance not less than 40 mm from the headlamp;  
Category 1a:  for use at a distance greater than 20 mm but less than 40 mm from the headlamp;  
Category 1b:  for use at a distance less than 20 mm from the headlamp. </t>
  </si>
  <si>
    <t>Confirm device category designation and installation geometry match the applicable category definition in Annex 1.</t>
  </si>
  <si>
    <t>Rear Direction Indicators Intensity</t>
  </si>
  <si>
    <t>Category 2a: Direction indicators with one level of intensity for the rear of the vehicle.  
Category 2b: Direction indicators with two levels of intensity for the rear of the vehicle</t>
  </si>
  <si>
    <t>Front-Side Direction Indicators</t>
  </si>
  <si>
    <t>Category 3: Front-side direction indicators for use on a vehicle equipped with this category of direction indicator only.</t>
  </si>
  <si>
    <t>Supplementary Side Indicators</t>
  </si>
  <si>
    <t xml:space="preserve">Category 4: Front-side direction indicators for use on a vehicle also equipped with category 2a or 2b direction indicators. </t>
  </si>
  <si>
    <t>Dual-Beam Headlamp Compliance</t>
  </si>
  <si>
    <t>Categories 5 and 6: Supplementary side direction indicators for use on a vehicle also equipped with categories 1, 1a or 1 b and 2a or 2b direction indicators</t>
  </si>
  <si>
    <t>Headlamp and Direction Indicator Integration</t>
  </si>
  <si>
    <t xml:space="preserve">a headlamp with a passing beam designed for right-hand and left-hand traffic and a driving beam with a maximum intensity comprised between 86,250 and 101,250 candelas, approved in Germany (E1) in accordance with the requirements of Regulation No. 8 as amended by the 04 series of amendments; which is reciprocally incorporated with a front direction indicator approved in accordance with the 01 series of amendments to Regulation No. 6;  </t>
  </si>
  <si>
    <t>Confirm headlamp and front direction indicator integration meets the specifications outlined in Annex 3. Verify approval markings for both the headlamp and direction indicator.</t>
  </si>
  <si>
    <t>Annex 5</t>
  </si>
  <si>
    <t>Colour of Amber lights</t>
  </si>
  <si>
    <t xml:space="preserve"> Limit towards yellow: y&lt;0.429 … Limit towards red: y&gt;0.398 ... Limit towards white: z&lt;0.007</t>
  </si>
  <si>
    <t>Annex 5 , Test</t>
  </si>
  <si>
    <t>For checking these colorimetric characteristics, a source of light at a colour temperature of 2,856 K corresponding to illuminant A of the International Commission on Illumination (CIE) shall be used in conformity with the Convention on Road Traffic (E/ CONF.56/16/Rev.1).
However, for lamps equipped with non-replaceable light sources (filament lamps and other), the colorimetric characteristics should be verified with the light sources present in the lamp, in accordance with paragraph 7.1.1 of this Regulation.</t>
  </si>
  <si>
    <t>Alternative Standard</t>
  </si>
  <si>
    <t xml:space="preserve">Australian and New Zealand Standard AS/NZS 2080:1995 "Safety Glass for Land Vehicles" </t>
  </si>
  <si>
    <t>Pre-compliant</t>
  </si>
  <si>
    <t>Directly from Chris Glassmaker</t>
  </si>
  <si>
    <t>Review glazing supplier certification and manufacturer documentation demonstrating compliance with AS/NZS 2080:1995. Compliance evidence to include certificates, test reports, and glazing specifications</t>
  </si>
  <si>
    <t>ADR 08</t>
  </si>
  <si>
    <t>Material other than glass</t>
  </si>
  <si>
    <t>Any glazing material other than glass used in a road vehicle must comply with a standard listed in Part 8 which includes provisions expressly dealing with requirements for non-glass glazing material.</t>
  </si>
  <si>
    <t>Only appliable if non-glass otherwise disregard</t>
  </si>
  <si>
    <t>Laminated safety glass</t>
  </si>
  <si>
    <t>The glass used in the windscreen of all vehicles must be laminated safety glass.</t>
  </si>
  <si>
    <t>Verify windscreen is laminated safety glass through supplier certification, glazing specifications, and physical inspection of glazing markings and construction.</t>
  </si>
  <si>
    <t>7.4.1</t>
  </si>
  <si>
    <t>Mark of relevant standard</t>
  </si>
  <si>
    <t>All glass must carry the indelible mark or marks of the relevant standards, visible when the glass is fitted in the vehicle.</t>
  </si>
  <si>
    <t>Inspect installed glazing and verify permanent compliance markings are present, legible, and visible when fitted to the vehicle. Photographic evidence to be retained.</t>
  </si>
  <si>
    <t>7.4.2</t>
  </si>
  <si>
    <t>Mark Identification</t>
  </si>
  <si>
    <t>The mark or marks must identify the type of glass and the relevant standard to which the glass conforms.</t>
  </si>
  <si>
    <t>7..2</t>
  </si>
  <si>
    <t>Inspect glazing markings and verify identification of glazing type and applicable compliance standard. Cross-reference markings against supplier documentation and certification records.</t>
  </si>
  <si>
    <t>7.5.1</t>
  </si>
  <si>
    <t>Primary Vision Area</t>
  </si>
  <si>
    <t>The primary vision area for windscreens shall be determined in accordance with 7.5.1.1, 7.5.1.2 or 7.5.1.3.</t>
  </si>
  <si>
    <t>Pending</t>
  </si>
  <si>
    <t>7.5.1.1</t>
  </si>
  <si>
    <t>Test Area B</t>
  </si>
  <si>
    <t>For windscreens of passenger cars, “Test area B” as specified in Annex 18 of ECE R 43 paragraph 2.3, and referenced in Annex 3 paragraph 9.1.2.2 (see Appendix A).</t>
  </si>
  <si>
    <t>7.5.1.2</t>
  </si>
  <si>
    <t>Area of Windscreen Description</t>
  </si>
  <si>
    <t>The area of the windscreen between a plane tangential to the top of the ‘95th Percentile Eye Ellipses’, inclined 10 degrees above the horizontal measured parallel to the longitudinal axis of the vehicle, to a plane tangential to the bottom of the ‘95th Percentile Eye Ellipses’, which includes a horizontal line at ground level transverse to the longitudinal axis of the vehicle and 11 m from the rearmost eye position on the ‘95th Percentile Eye Ellipses’, measured horizontally and parallel to the longitudinal axis of the vehicle and between a vertical plane tangential to the outboard of the ‘95th Percentile Eye Ellipses’ and inclined 15 degrees to the right, to a vertical plane tangential to the inboard of the ‘95th Percentile Eye Ellipses’ and inclined 56 degrees to the left.</t>
  </si>
  <si>
    <t>7.5.1.3</t>
  </si>
  <si>
    <t>Exclusion Area</t>
  </si>
  <si>
    <t xml:space="preserve">It must be permissible to exclude from the primary vision area, any area of glass within 65 mm of the upper and lower edges of the glass and 90 mm of the side edges of the glass. </t>
  </si>
  <si>
    <t>7.5.2.1</t>
  </si>
  <si>
    <t>Optical Transmission</t>
  </si>
  <si>
    <t>There must be not less than 70 per cent optical transmission in the primary vision area.   </t>
  </si>
  <si>
    <t>f</t>
  </si>
  <si>
    <t>5</t>
  </si>
  <si>
    <t>5.1</t>
  </si>
  <si>
    <t>Collision Testing                  (Not Applicable)</t>
  </si>
  <si>
    <t>When the unladen vehicle, in running order, without a manikin, is collision tested against a barrier at a speed of 48.3 km/h (30 mph), the top of the steering column and its shaft shall not move backwards, horizontally and parallel to the longitudinal axis of the vehicle, by more than 12.7 cm and also not more than 12.7 cm vertically upwards, both dimensions considered in relation to a point of the vehicle not affected by the impact.</t>
  </si>
  <si>
    <t>In the case of a vehicle powered by an electric motor, the impact test prescribed in paragraph 5.1. shall be carried out with the propulsion battery master switch in the "ON" position. In addition, the following requirements shall be satisfied during and after the test.</t>
  </si>
  <si>
    <t>The monoblocs shall remain fixed in their places;</t>
  </si>
  <si>
    <t>5.2</t>
  </si>
  <si>
    <t>When the steering control is struck by a body block released against this control at a relative speed of 24.1 km/h (15 mph), the force applied to the body block by the steering control shall not exceed 1,111 daN.</t>
  </si>
  <si>
    <t>5.3</t>
  </si>
  <si>
    <t>When the steering control is struck by an impactor released against this control at a relative speed of 24.1 km/h, in accordance with the procedures of annex 5, the deceleration of the impactor shall not exceed 80 g cumulative for more than 3 milliseconds.  The deceleration shall always be lower than 120 g with C.F.C. 600 Hz.</t>
  </si>
  <si>
    <t>5.4</t>
  </si>
  <si>
    <t>The steering control shall be designed, constructed and fitted in such a way that:</t>
  </si>
  <si>
    <t>Inspect steering control design, construction and fitment to confirm compliance with sub-clauses 5.4.1 to 5.4.5.</t>
  </si>
  <si>
    <t>Steering Control Surface</t>
  </si>
  <si>
    <t>Before the impact test prescribed in paragraphs 5.2. and 5.3. above no part of the steering control surface, directed towards the driver, which can be contacted by a sphere of 165 mm in diameter shall present any roughness or sharp edges with a radius of curvature of less than 2.5 mm</t>
  </si>
  <si>
    <t>Inspection/Test</t>
  </si>
  <si>
    <t>Inspect all steering control surfaces directed towards the driver that can be contacted by a 165 mm diameter sphere. Confirm no roughness or sharp edges with a radius of curvature less than 2.5 mm are present.</t>
  </si>
  <si>
    <t>Post Collision Testing                  (Not Applicable)</t>
  </si>
  <si>
    <t>After any impact test prescribed  in paragraphs 5.2. and 5.3. the part of the steering control surface directed towards the driver shall not present any sharp or rough edges likely to increase the danger or severity of injuries to the driver.  Small surface cracks and fissures shall be disregarded.</t>
  </si>
  <si>
    <t>5.4.1.1.1</t>
  </si>
  <si>
    <t>Projection</t>
  </si>
  <si>
    <t>In the case of a projection consisting of a component made of nonrigid material of less than 50 Shore A hardness mounted on rigid support, the requirement of paragraph 5.4.1.1. shall only apply to the rigid support</t>
  </si>
  <si>
    <t xml:space="preserve">Inspection </t>
  </si>
  <si>
    <t>For any projection made of non-rigid material under 50 Shore A hardness mounted on a rigid support, inspect the rigid support only to confirm compliance with 5.4.1.1.</t>
  </si>
  <si>
    <t>The steering control shall be so designed, constructed and fitted as not to embody components or accessories, including the horn control and assembly accessories, capable of catching in the driver's clothing or jewellery in normal driving movements.</t>
  </si>
  <si>
    <t>Inspect</t>
  </si>
  <si>
    <t>Inspect steering control including horn control and assembly accessories to confirm no components or accessories are present that could catch on the driver's clothing or jewellery during normal driving movements.</t>
  </si>
  <si>
    <t>5.4.4</t>
  </si>
  <si>
    <t xml:space="preserve"> Steering Column angles </t>
  </si>
  <si>
    <t xml:space="preserve">In the case of "general steering controls", the requirements shall be met over: </t>
  </si>
  <si>
    <t>Confirm requirements are met across the full range of approved column angles. At minimum, test at the maximum and minimum column angles for the approved vehicle type range.</t>
  </si>
  <si>
    <t>5.4.4.1</t>
  </si>
  <si>
    <t>the full range of column angles, it being understood that the tests shall be performed at least for the maximum and minimum column angles for the range of approved vehicle types for which the controls are intended;</t>
  </si>
  <si>
    <t>Perform tests at maximum and minimum column angles for the range of approved vehicle types for which the controls are intended.</t>
  </si>
  <si>
    <t>5.4.4.2</t>
  </si>
  <si>
    <t>the full range of possible impactor and body block positions in relation to the steering control, it being understood that the test shall be performed at least for the mean position for the range of approved vehicle types for which the controls are intended.  Where a steering column is used, it shall be of a type corresponding to the "worst case" conditions.</t>
  </si>
  <si>
    <t>Perform tests across the full range of possible impactor and body block positions relative to the steering control. At minimum test at the mean position for the approved vehicle type range. Confirm steering column used represents worst case conditions.</t>
  </si>
  <si>
    <t>5.4.5</t>
  </si>
  <si>
    <t>Where adaptors are used to adapt a single type of steering control to a range of steering column, and it can be demonstrated that with such adaptors the energy‑absorbing characteristics of the system are the same, all the tests may be performed with one type of adaptor.</t>
  </si>
  <si>
    <t>If adaptors are used to adapt the steering control to a range of steering columns, confirm by analysis or demonstration that energy-absorbing characteristics are equivalent across adaptor types. If confirmed, all tests may be performed with one adaptor type.</t>
  </si>
  <si>
    <t>11.2</t>
  </si>
  <si>
    <t>General Requirements</t>
  </si>
  <si>
    <t>11.2.1</t>
  </si>
  <si>
    <t xml:space="preserve">Each ‘Sun Visor’ mounting shall present no rigid material edge radius of less than 3 mm that is statically ‘Contactable’ by a spherical 165 mm diameter head form. </t>
  </si>
  <si>
    <t>Measure Edge Radius ≤ 3mm, contactable by 165mm headform</t>
  </si>
  <si>
    <t>11.2.2</t>
  </si>
  <si>
    <t>Mirror</t>
  </si>
  <si>
    <t xml:space="preserve">Each edge of a ‘Contactable’ mirror attached to a ‘Sun Visor’ shall be covered with a thickness of at least 1.5 mm of energy absorbing material.  Glazing material used in ‘Contactable’ mirrors shall comply with the requirements of the ADR for "Safety Glazing Material", or shall be so constructed as to prevent the particles formed on fracture from becoming detached from the ‘Sun Visor’. </t>
  </si>
  <si>
    <t xml:space="preserve">Edge Covering ≥ 1.5mm, glazing material compliant with ADR 8 </t>
  </si>
  <si>
    <t>ADR 11</t>
  </si>
  <si>
    <t>11.3</t>
  </si>
  <si>
    <t>Specific Requirements</t>
  </si>
  <si>
    <t>11.3.1</t>
  </si>
  <si>
    <t>When tested in accordance with the procedure of Clause 11.3.4, a ‘Sun Visor’ shall meet the requirements of Clauses 11.3.2 and 11.3.3</t>
  </si>
  <si>
    <t>11.3.2</t>
  </si>
  <si>
    <t>Design</t>
  </si>
  <si>
    <t xml:space="preserve">The ‘Sun Visor’ shall be constructed of or covered with energy absorption materials nominally over the whole area such that requirements of Clause 11.3.3 are met. These requirements shall be met by both sides of a ‘Sun Visor’ if both sides are ‘Contactable’. Any rigid structure required to support the ‘Sun Visor’ or maintain its shape shall be of such dimensions as to limit the likelihood of injury to the head on impact. </t>
  </si>
  <si>
    <t xml:space="preserve">Analysis </t>
  </si>
  <si>
    <t>11.3.3</t>
  </si>
  <si>
    <t>Energy Absorption</t>
  </si>
  <si>
    <t>When tested in accordance with the procedure of Clause 11.3.4 or by any other ‘Approved’ test procedure, the test sample shall arrest the moving head in such a way that the deceleration does not exceed 80 times theacceleration due to gravity, except during a period of less than 3 milliseconds when no peak shall exceed 200 times the acceleration due to gravity.  Deceleration peaks exceeding 200 times the acceleration due to gravity and of very short duration are permissible if it can be shown that they are due to ringing of the test equipment.</t>
  </si>
  <si>
    <t>ADR testing procedure</t>
  </si>
  <si>
    <t>Testing Procedures</t>
  </si>
  <si>
    <t>11.3.4</t>
  </si>
  <si>
    <t>Sun visor</t>
  </si>
  <si>
    <t xml:space="preserve">Test sample shall be a right square prism with plane dimensions at least l00 mm by l00 mm.  It shall consist of the energy absorbing materials used in the ‘Sun Visor’ with a thickness equal to their minimum thickness measured at any point 25 mm or more from the edge of the ‘Sun Visor’.  Alternatively the test sample may be the ‘Sun Visor’ itself.  In this case the requirements shall be met for impact at any point more than 40 mm from the edge of the ‘Sun Visor’.  The test sample shall be conditioned for at least 6 hours at 25 ± 5°C and tested at that temperature. </t>
  </si>
  <si>
    <t>11.3.4.2</t>
  </si>
  <si>
    <t xml:space="preserve">The dynamic testing equipment shall consist of a rigid moving head having an effective mass of 6.8 ± 0.l kg and a rigid anvil having a mass of at least 300 kg.  The moving head and anvil should have sufficient rigidity to obviate undesirable vibrations in the equipment.  The portion of the moving head which contacts the test sample must be of spherical shape with a diameter of 165 mm.  The face of the anvil should be perpendicular to the direction of travel of the moving head just prior to impact.  However, where a ‘Sun Visor’ of tapered thickness is being tested, the anvil may be tilted or a rigid support provided, to ensure that the surface of the ‘Sun Visor’ at the impact point is perpendicular to the direction of travel of the moving head. </t>
  </si>
  <si>
    <t>11.3.4.3</t>
  </si>
  <si>
    <t xml:space="preserve">The moving head shall impact the test sample at a velocity of not less than 3.5 m/s and a means of measuring this velocity shall be provided. </t>
  </si>
  <si>
    <t>11.3.3.4</t>
  </si>
  <si>
    <t xml:space="preserve">A transducer shall be mounted on the moving head such that a complete deceleration time curve is obtained using an oscilloscope or other recording device.  The deceleration channel must have a frequency response flat to within ± 5 per cent from one to 1000 Hz. </t>
  </si>
  <si>
    <t>Project</t>
  </si>
  <si>
    <t>Standard Reqs</t>
  </si>
  <si>
    <t>Vehicles listed in clause 2.2 must comply with this standard by satisfying one of the following clauses (4.1.1-4.1.2)</t>
  </si>
  <si>
    <t>Appendix A as varied by Part 5 Exemptions and Alternative Procedures, and including Part 6 Supplementary General Requirements, Part 7 Individual Requirements, and Part 8 Variations to the Requirements for Lamps in Appendix A.</t>
  </si>
  <si>
    <t>One of the alternative standards in Clause 9.</t>
  </si>
  <si>
    <t>Where the fitment of a lamp is indicated as optional, this means that it is not mandatory to fit the lamp, but if fitted, the lamp(s) are required to comply with this standard.</t>
  </si>
  <si>
    <t>Rear Quarters (retro reflector)</t>
  </si>
  <si>
    <t>Additional Lamps</t>
  </si>
  <si>
    <t>Rear Underbody (RRPL)</t>
  </si>
  <si>
    <t>8.1.1</t>
  </si>
  <si>
    <t>In addition to the lamps specified in paragraph 5.16 of Appendix A, vehicles may be equipped with those lamps specified in part 9 of this standard.</t>
  </si>
  <si>
    <t>6 types of lamps on SR8</t>
  </si>
  <si>
    <t>Invalidation of lamp compliance</t>
  </si>
  <si>
    <t>Where the installation of equipment or accessories for operational reasons invalidates the compliance of lamps originally fitted in accordance with this vehicle standard, additional lamp must be fitted to maintain compliance.</t>
  </si>
  <si>
    <t xml:space="preserve">Visually inspect the vehicle to confirm that any obstructed or invalidated original lamps have been replaced or supplemented with additional compliant lamps in accordance with the vehicle standard </t>
  </si>
  <si>
    <t>Taillights/headlights/side indicators</t>
  </si>
  <si>
    <t>Additional Lamp height Considerations 1</t>
  </si>
  <si>
    <t>Additional direction indicator, hazard warning, stop, parking, end outline marker, rear and front position lamps and rear, front and side retro reflectors may be fitted to satisfy specific safety and operational requirements. These additional lamps shall be fitted as close as possible to the maximum height of the vehicle.</t>
  </si>
  <si>
    <t>Visually inspect the vehicle to confirm that any additional specified lamps or reflectors are present and positioned as close as practicable to the maximum vehicle height</t>
  </si>
  <si>
    <t>8.1.5</t>
  </si>
  <si>
    <t>Additional Lamp height Considerations 2</t>
  </si>
  <si>
    <t>Where additional lamps referred to in 8.1.4 above are fitted, the maximum height as specified in Appendix A for direction indicator lamps, stop lamps, parking lamps, end outline marker, rear and front position lamps and rear, front and side reflectors does not apply.</t>
  </si>
  <si>
    <t>Review vehicle documentation and design configuration to confirm that any additional lamps exceed the standard maximum height and are exempt under clause 8.1.5, ensuring their installation serves a justified operational or safety purpose</t>
  </si>
  <si>
    <t>Additional Driving Lamp Requirements</t>
  </si>
  <si>
    <t>In addition to the main-beam headlamps in paragraph 6.1 of Appendix A, driving lamp(s) up to a maximum of four may be installed, in which case the requirements of clause 9.3 of this standard must be met.</t>
  </si>
  <si>
    <t>Visually inspect the vehicle to confirm that no more than four additional driving lamps are installed and that their installation complies with the positioning and operational requirements specified in clause 9.3.</t>
  </si>
  <si>
    <t>EXTERNAL CABIN LAMP</t>
  </si>
  <si>
    <t>9.1.1</t>
  </si>
  <si>
    <t>invalid (vehicles not wider than 2,100mm)</t>
  </si>
  <si>
    <t>Presence: Optional on motor vehicles more than 2,100 mm wide. Prohibited on other vehicles.</t>
  </si>
  <si>
    <t>9.1.2</t>
  </si>
  <si>
    <t>Number: Up to 5.</t>
  </si>
  <si>
    <t>9.1.3</t>
  </si>
  <si>
    <t>Arrangement: see clauses 9.1.4 and 9.1.4.3.</t>
  </si>
  <si>
    <t>9.1.4</t>
  </si>
  <si>
    <t>Position:</t>
  </si>
  <si>
    <t>9.1.4.1</t>
  </si>
  <si>
    <t>In width: spaced symmetrically about the median longitudinal plane of the vehicle, not less than 120 mm centre to centre.</t>
  </si>
  <si>
    <t>9.1.4.2</t>
  </si>
  <si>
    <t>In height: fixed to or above the cabin roof.</t>
  </si>
  <si>
    <t>9.1.4.3</t>
  </si>
  <si>
    <t>In length: at the front of the vehicle.</t>
  </si>
  <si>
    <t>9.1.5</t>
  </si>
  <si>
    <t>Geometric visibility: Horizontal angle: no specific requirements. Vertical angle: no specific requirements.</t>
  </si>
  <si>
    <t>9.1.6</t>
  </si>
  <si>
    <t>Orientation: Forwards</t>
  </si>
  <si>
    <t>9.1.7</t>
  </si>
  <si>
    <t>Electrical connections: No specific requirements</t>
  </si>
  <si>
    <t>9.1.8</t>
  </si>
  <si>
    <t>Tell-tale: Optional. If it exists, its function must be carried out by the tell-tale required for the front and rear position lamps.</t>
  </si>
  <si>
    <t>9.1.9</t>
  </si>
  <si>
    <t>Other requirements: None</t>
  </si>
  <si>
    <t>SIDE MARKER LAMPS</t>
  </si>
  <si>
    <t>9.2.1</t>
  </si>
  <si>
    <t>Presence: see clause 7.4 -&gt; For side marker lamps, manufacturers may choose not to meet the requirements of paragraph 6.18 of Appendix A, in which case they must meet the requirements of clause 9.2. of this standard.</t>
  </si>
  <si>
    <t>9.2.1.1</t>
  </si>
  <si>
    <t>Required on motor vehicles with an ‘Overall Width’ over 2.1 metres and a ‘Total Length’ over 7.5 metres.</t>
  </si>
  <si>
    <t>9.2.1.2</t>
  </si>
  <si>
    <t>Required on trailers with an ‘Overall Width’ over 2.1 metres or a ‘Total Length’ over 7.5 metres.</t>
  </si>
  <si>
    <t>9.2.1.3</t>
  </si>
  <si>
    <t>Required on ‘Semi-trailers’ irrespective of ‘Overall Width’ or ‘Total Length’.</t>
  </si>
  <si>
    <t>9.2.1.4</t>
  </si>
  <si>
    <t>Optional on all other vehicles.</t>
  </si>
  <si>
    <t>9.2.2</t>
  </si>
  <si>
    <t>Number: Lamps complying with ADR 74/00 clause 5.1.2 are to be fitted according to the following Arrangement. Alternatively, lamps complying with ADR 74/00 Appendix A and fitted according to paragraph 6.18 of Appendix A of this standard are deemed to comply.</t>
  </si>
  <si>
    <t>9.2.3</t>
  </si>
  <si>
    <t>Arrangement:</t>
  </si>
  <si>
    <t>9.2.3.1</t>
  </si>
  <si>
    <t>Additional pairs of lamps, equally spaced between the front and the rear lamps, are permitted, provided that the distances between the centres of adjacent lamps is not more than 5 metres.</t>
  </si>
  <si>
    <t>9.2.3.2</t>
  </si>
  <si>
    <t>Arrangement A applies to motor vehicles with a “Total Length’ over 7.5 metres and to trailers with an ‘Overall Width’ over 2.1 metres.</t>
  </si>
  <si>
    <t>9.2.3.3</t>
  </si>
  <si>
    <t>Arrangement B applies to ‘Semi-trailers’ with a ‘Total Length’ equal to or less than 7.5 metres.</t>
  </si>
  <si>
    <t>9.2.3.4</t>
  </si>
  <si>
    <t>Arrangement C must apply to trailers (including ‘semi-trailers’) with a ‘Total Length’ over 7.5 metres.</t>
  </si>
  <si>
    <t>9.2.4</t>
  </si>
  <si>
    <t>9.2.4.1</t>
  </si>
  <si>
    <t>In width: that point on the illuminating surface which is farthest from the vehicle’s median longitudinal plane must not be more than 150 mm from the extreme outer edge of the vehicle.</t>
  </si>
  <si>
    <t>9.2.4.2</t>
  </si>
  <si>
    <t>In height: at the same height as far as practicable above the ground not less than 600 mm nor more than 1,500 mm (2,100 mm if the shape of the bodywork makes it impossible to keep within 1,500 mm).</t>
  </si>
  <si>
    <t>9.2.4.3</t>
  </si>
  <si>
    <t>In length: According to the arrangement of clause 9.2.3.</t>
  </si>
  <si>
    <t>9.2.4.3.1</t>
  </si>
  <si>
    <t>That point on the illuminating surface which is farthest from the vehicle’s median longitudinal plane must: In the case of rear lamps, not be more than 300 mm from the rear of the side of the vehicle on which the lamp is mounted.</t>
  </si>
  <si>
    <t>9.2.4.3.2</t>
  </si>
  <si>
    <t>In the case of front lamps mounted on trailers, not be more than 300 mm from the front of the side of the vehicle on which the lamp is mounted.</t>
  </si>
  <si>
    <t>9.2.4.3.3</t>
  </si>
  <si>
    <t>In the case of front lamps mounted on motor vehicles, be within the front third of the vehicle’s length but not forward of a vertical transverse plane through the rear most point of the driver’s ‘Seat’ when in its rearmost normal driving position.</t>
  </si>
  <si>
    <t>9.2.4.3.4</t>
  </si>
  <si>
    <t>Where it would be reasonably impracticable for constructional reasons to comply with the requirements of clauses 9.2.4.3.1 and/or 9.2.4.3.2 and 9.2.4.3.3, be as close as possible to the front and/or rear respectively, provided that where the distance between the front and rear lamps would then be less than 2.5 metres, only the rearmost pair of lamps need be fitted.</t>
  </si>
  <si>
    <t>9.2.5</t>
  </si>
  <si>
    <t>Geometric visibility: Horizontal angle: from 5°, if the height of the lamp is less than 750 mm.</t>
  </si>
  <si>
    <t>9.2.6</t>
  </si>
  <si>
    <t>Orientation: Outwards</t>
  </si>
  <si>
    <t>9.2.7</t>
  </si>
  <si>
    <t>Electrical connections: No specific requirement</t>
  </si>
  <si>
    <t>9.2.8</t>
  </si>
  <si>
    <t>9.2.9</t>
  </si>
  <si>
    <t>DRIVING LAMPS</t>
  </si>
  <si>
    <t>9.3.1</t>
  </si>
  <si>
    <t>Presence: Optional on motor vehicles. Prohibited on trailers.</t>
  </si>
  <si>
    <t>9.3.2</t>
  </si>
  <si>
    <t>Number:</t>
  </si>
  <si>
    <t>9.3.2.1</t>
  </si>
  <si>
    <t>Up to a maximum of four.</t>
  </si>
  <si>
    <t>9.3.2.2</t>
  </si>
  <si>
    <t>To be used in conjunction with headlamps.</t>
  </si>
  <si>
    <t>9.3.3</t>
  </si>
  <si>
    <t>9.3.3.1</t>
  </si>
  <si>
    <t>No special requirement.</t>
  </si>
  <si>
    <t>9.3.4</t>
  </si>
  <si>
    <t>9.3.4.1</t>
  </si>
  <si>
    <t>In width: no individual specifications;</t>
  </si>
  <si>
    <t>9.3.4.1.1</t>
  </si>
  <si>
    <t>Be fitted symmetrically in relation to the median longitudinal plane of the vehicle.</t>
  </si>
  <si>
    <t>9.3.4.2</t>
  </si>
  <si>
    <t>In height: no individual specifications.</t>
  </si>
  <si>
    <t>9.3.4.3</t>
  </si>
  <si>
    <t>In length: At the front of the vehicle. This requirement shall be deemed to be satisfied if the light emitted does not cause discomfort to the driver either directly or indirectly through the devices for indirect vision and/or other reflecting surfaces of the vehicle.</t>
  </si>
  <si>
    <t>9.3.5</t>
  </si>
  <si>
    <t>Geometric visibility: No individual specifications.</t>
  </si>
  <si>
    <t>9.3.6</t>
  </si>
  <si>
    <t>Orientation: Towards the front.</t>
  </si>
  <si>
    <t>9.3.7</t>
  </si>
  <si>
    <t>Electrical connections: The driving lamps must be able to be lighted only when the main-beam headlamps switch is in the “lamps on” position.</t>
  </si>
  <si>
    <t>9.3.8</t>
  </si>
  <si>
    <t>Tell-tale: No requirement.</t>
  </si>
  <si>
    <t>9.3.9</t>
  </si>
  <si>
    <t>DIRECTION INDICATOR LAMP</t>
  </si>
  <si>
    <t>10.1.1</t>
  </si>
  <si>
    <t>Additional Lamps: For motor vehicles and semi-trailers more than 7.5 metres long, additional to any side repeating direction-indicator lamps (category 5 or 6) permitted by paragraph 6.5.3 of Appendix A, a further pair of side repeating direction-indicator lamps may be fitted approximately mid-way in length between the rear direction-indicator lamps (category 2a or 2b) and the rearmost of any other side repeating direction-indicator lamps or approximately midway along the length of the vehicle.</t>
  </si>
  <si>
    <t>10.1.2</t>
  </si>
  <si>
    <t>Tell-tale: In paragraph 6.5.8 of Appendix A, the third paragraph dealing with tell-tale requirements for vehicles equipped to tow trailers does not apply.</t>
  </si>
  <si>
    <t>10.1.3</t>
  </si>
  <si>
    <t>For directional-indicator lamp requirements on a TA (O1) category trailer having an overall width not exceeding 980 mm, manufacturers may choose to comply with:</t>
  </si>
  <si>
    <t>10.1.3.1</t>
  </si>
  <si>
    <t>Extra Position considerations</t>
  </si>
  <si>
    <t>The provision under paragraph 6.5 of Appendix A of this standard with additional position requirements to the options in paragraph 6.5.4.1, such that the distance between the inner edges of the two apparent surfaces in the direction of the reference axis shall not be less than 180 mm;</t>
  </si>
  <si>
    <t>Measure the distance between the inner edges of the apparent surfaces of the relevant lamps along the reference axis to confirm it meets or exceeds the 180 mm minimum spacing requirement</t>
  </si>
  <si>
    <t>10.1.3.2</t>
  </si>
  <si>
    <t>The provisions for directional-indicator lamps in ADR 19/02, Appendix A, paragraph 6.3.</t>
  </si>
  <si>
    <t>STOP LAMPS</t>
  </si>
  <si>
    <t>10.2.1</t>
  </si>
  <si>
    <t>Extra Tell tale S1 Category</t>
  </si>
  <si>
    <t>Operating Tell-tale: In paragraph 6.7.8 of Appendix A, the tell-tale may flash to signal multiple globe failure or complete circuit failure.</t>
  </si>
  <si>
    <t>Simulate multiple globe or complete circuit failure and verify that the tell-tale flashes as intended to indicate the fault condition</t>
  </si>
  <si>
    <t>Extra Tell tale S3 Category</t>
  </si>
  <si>
    <t>10.2.2</t>
  </si>
  <si>
    <t>For stop lamp requirements on a TA (O1) category trailer having an overall width not exceeding 980 mm, manufacturers may choose to comply with:</t>
  </si>
  <si>
    <t>10.2.2.1</t>
  </si>
  <si>
    <t>Extra Position considerations S1 Category</t>
  </si>
  <si>
    <t>The provision under paragraph 6.7 of Appendix A of this standard with additional position requirements to the options in paragraph 6.7.4.1, such that the distance between the inner edges of the two apparent surfaces in the direction of the reference axis shall not be less than 180 mm;</t>
  </si>
  <si>
    <t>Physically measure the distance between the inner edges of the two relevant apparent surfaces along the reference axis to confirm a minimum spacing of 180 mm is achieved</t>
  </si>
  <si>
    <t>Extra Position considerations S3 Category</t>
  </si>
  <si>
    <t>10.2.2.2</t>
  </si>
  <si>
    <t>The provisions for stop lamps in ADR 19/02 Appendix A, paragraph 6.4.</t>
  </si>
  <si>
    <t>FRONT POSITION LAMP</t>
  </si>
  <si>
    <t>10.3.1.2</t>
  </si>
  <si>
    <t>Optional on trailers which are not more than 1,600 mm wide.</t>
  </si>
  <si>
    <t>10.3.1.3</t>
  </si>
  <si>
    <t>Mandatory on trailers over 1,600 mm to 1,800 mm wide and over 4 metres in length unless two side marker lamps complying with the requirements of ADR 45/... are fitted to the side of the trailer and positioned in accordance with clauses 9.2.1 and 9.2.2 of this vehicle standard or side marker lamps complying with ADR 74/... are fitted according to paragraph 6.18 of Appendix A of this vehicle standard.</t>
  </si>
  <si>
    <t>10.3.1.4</t>
  </si>
  <si>
    <t>Optional on trailers over 1,600 mm to 1,800 mm wide and less than 4 metres in length.</t>
  </si>
  <si>
    <t>10.3.1.5</t>
  </si>
  <si>
    <t>Mandatory on trailers over 1,800 mm wide unless two side marker lamps complying with the requirements of ADR 45/... are fitted to the side of the trailer and positioned in accordance with clauses 9.2.1 and 9.2.2 of this vehicle standard or side marker lamps complying with ADR 74/... are fitted according to paragraph 6.18 of Appendix A of this vehicle standard.</t>
  </si>
  <si>
    <t>REAR FOG LAMP</t>
  </si>
  <si>
    <t>10.4.1</t>
  </si>
  <si>
    <t>Presence: Paragraph 6.11.1 of Appendix A does not apply. The fitment of rear fog lamps is optional in this standard.</t>
  </si>
  <si>
    <t>END-OUTLINE MARKER LAMP</t>
  </si>
  <si>
    <t>Additional requirements for outline marker lamps:</t>
  </si>
  <si>
    <t>10.5.1</t>
  </si>
  <si>
    <t>In addition to the requirements of paragraph 6.13.1 of Appendix A, rear end outline marker lamps are optional on vehicles that do not have permanent structure covering the top of the load carrying compartment and on vehicles equipped with load carrying compartments capable of tilting in relation to the rest of the vehicle to load or unload material.</t>
  </si>
  <si>
    <t>10.5.2</t>
  </si>
  <si>
    <t>Front-end outline marker lamps are optional on trailers that do not have permanent structure covering the top of the load-carrying compartment and on trailers equipped with load carrying compartment capable of tilting in relation to the rest of the vehicle to load or unload material. These lamps are optional on trailers if the maximum achievable separation in height from front position lamps would be less than or equal to 1.5 m.</t>
  </si>
  <si>
    <t>10.5.3</t>
  </si>
  <si>
    <t>For the purpose of determining the maximum achievable separation height in clause 10.5.2 above, consideration must be given to whether there is available permanent structure in the mounting plane. Available permanent structure does not include structural elements, which would need to be provided for the sole purpose of mounting these lamps.</t>
  </si>
  <si>
    <t>10.5.4</t>
  </si>
  <si>
    <t>Position: In paragraph 6.13.4 of Appendix A, additionally an end-outline marker lamp at or near the front of a motor vehicle may be mounted on an external rear vision mirror or a mirror support provided that no part of the lens of the lamp is visible to the driver when seated in the normal driving position and the mirror is correctly adjusted. The height requirements of paragraph 6.13.4.2 of Appendix A do not apply to end-outline marker lamps mounted on external rear vision mirrors.</t>
  </si>
  <si>
    <t>10.5.5</t>
  </si>
  <si>
    <t>Geometric visibility: In paragraph 6.13.5 of Appendix A, lamps with a vertical angle of 15° below the horizontal axis are deemed to comply.</t>
  </si>
  <si>
    <t>SIDE RETRO-REFLECTOR, NON TRIANGULAR</t>
  </si>
  <si>
    <t>10.6.1</t>
  </si>
  <si>
    <t>Position: Additional side retro-reflectors not meeting the height requirements of paragraph 6.17.4.2 of Appendix A are permitted.</t>
  </si>
  <si>
    <t>CATEGORY S3 STOP LAMPS</t>
  </si>
  <si>
    <t>10.7.1</t>
  </si>
  <si>
    <t>Vehicles complying with the requirements for Centre High Mounted Stop Lamps in ADR 60/00 need not comply with the requirements for Category S3 Stop Lamps in paragraph 6.7 of Appendix A of this national standard.</t>
  </si>
  <si>
    <t>REVERSING LAMP</t>
  </si>
  <si>
    <t>10.8.1</t>
  </si>
  <si>
    <t>In paragraph 6.4.1 of Appendix A of this standard, where it states Mandatory read Optional for trailer categories.</t>
  </si>
  <si>
    <t>REAR POSITION LAMP</t>
  </si>
  <si>
    <t>10.9.1</t>
  </si>
  <si>
    <t>For rear position lamp requirements on a TA (O1) category trailer having an overall width not exceeding 980 mm, manufacturers may choose to comply with:</t>
  </si>
  <si>
    <t>10.9.1.1</t>
  </si>
  <si>
    <t>The provisions of paragraph 6.10 of Appendix A of this standard with additional position requirements to the options in paragraph 6.10.4.1, such that the distance between the inner edges of the two apparent surfaces in the direction of the reference axis shall be not less than 180 mm; or</t>
  </si>
  <si>
    <t>10.9.1.2</t>
  </si>
  <si>
    <t>The provisions for rear position lamps in ADR 19/02, Appendix A, paragraph 6.7.</t>
  </si>
  <si>
    <t>REAR RETRO-REFLECTOR, NON-TRIANGULAR</t>
  </si>
  <si>
    <t>10.10.1</t>
  </si>
  <si>
    <t>For rear retro-reflector, non-triangular, requirements on a TA (O1) category trailer having an overall width not exceeding 980 mm, manufacturers may choose to comply with:</t>
  </si>
  <si>
    <t>10.10.1.1</t>
  </si>
  <si>
    <t>The provisions of paragraph 6.14 of Appendix A of this standard with additional position requirement to the options in paragraph 6.14.4.1, such that the distance between the inner edges of the two apparent surfaces in the direction of the reference axis shall be not less than 180 mm; or</t>
  </si>
  <si>
    <t>10.10.1.2</t>
  </si>
  <si>
    <t>The provisions for rear retro-reflectors, non-triangular, in ADR 19/02, Appendix A, paragraph 6.8.</t>
  </si>
  <si>
    <t>REAR RETRO-REFLECTOR, TRIANGULAR</t>
  </si>
  <si>
    <t>10.11.1</t>
  </si>
  <si>
    <t>In paragraph 6.15.1 of Appendix A of this standard, where it states Mandatory read Optional.</t>
  </si>
  <si>
    <t>10.11.2</t>
  </si>
  <si>
    <t>For rear retro-reflectors, triangular, when fitted to a TA (O1) category trailer having an overall width not exceeding 980 mm, the provision of paragraph 6.15 of Appendix A of this standard shall apply with additional position requirements to the options in paragraph 6.15.4.1, such that the distance between the inner edges of the two apparent surfaces in the direction of the reference axis shall be not less than 180 mm.</t>
  </si>
  <si>
    <t>FRONT RETRO-REFLECTOR, NON-TRIANGULAR</t>
  </si>
  <si>
    <t>10.12.1</t>
  </si>
  <si>
    <t>Front retro-reflectors, non-triangular, shall be optional for TA (O1) category trailer having an overall width not exceeding 980 mm.</t>
  </si>
  <si>
    <t>10.12.2</t>
  </si>
  <si>
    <t>For front retro-reflectors, non-triangular, when fitted to a TA (O1) category trailer having an overall width not exceeding 980 mm, the provision of paragraph 6.16 of Appendix A of this standard shall apply with additional position requirements to the options in paragraph 6.16.4.1, such that the distance between the inner edges of the two apparent surfaces in the direction of the reference axis shall be not less than 180 mm.</t>
  </si>
  <si>
    <t>10.12.3</t>
  </si>
  <si>
    <t>For front retro-reflectors, non-triangular, fitted to a TD (O4) category trailer, where the construction (the shape of the bodywork) makes it impossible to simultaneously comply with the width and length position requirements, front retro-reflectors need not comply with the length requirement of paragraph 6.16.4.3.</t>
  </si>
  <si>
    <t>DAYTIME RUNNING LAMP</t>
  </si>
  <si>
    <t>10.13.1</t>
  </si>
  <si>
    <t>In paragraph 6.19.1 of Appendix A of this standard, where it states Mandatory read Optional.</t>
  </si>
  <si>
    <t>Appendix A</t>
  </si>
  <si>
    <t>GENERAL SPECIFICATIONS</t>
  </si>
  <si>
    <t xml:space="preserve">Lamp functional reliability </t>
  </si>
  <si>
    <t>The lighting and light signalling devices shall be so fitted that under normal conditions of use as defined in paragraphs 2.24., 2.24.1., and 2.24.2., and notwithstanding any vibrations to which they may be subjected, they retain the characteristics prescribed by this Regulation and enable the vehicle to comply with the requirements of this Regulation. In particular, it shall not be possible for the lamps to be inadvertently maladjusted.</t>
  </si>
  <si>
    <t>Subject the installed lighting devices to vibration and operational condition testing to verify they remain securely mounted, function correctly, and cannot be inadvertently maladjusted</t>
  </si>
  <si>
    <t>Correct front lamp orientation</t>
  </si>
  <si>
    <t>The illuminating lamps described in paragraphs 2.7.9., 2.7.10. and 2.7.19. shall be so installed that correct adjustment of their orientation can easily be carried out.</t>
  </si>
  <si>
    <t>Visually inspect the lamp installation to confirm that adjustment mechanisms are accessible and allow for easy alignment of the lamp orientation</t>
  </si>
  <si>
    <t>Automatic Headlight adjustment</t>
  </si>
  <si>
    <t>In the case of headlamps fitted with measures to prevent discomfort to other road-users in a country where traffic operates on the side of the road opposite to that of the country for which the headlamp was designed, such measures shall be achieved automatically or by the vehicle user with the vehicle in the park condition without the need for special tools (other than those provided with the vehicle). Detailed instructions shall be provided by the vehicle manufacturer with the vehicle.</t>
  </si>
  <si>
    <t>Demonstrate that the headlamp adjustment for opposite-side traffic can be performed automatically or manually by the user with the vehicle in park, using only onboard tools, and confirm presence of manufacturer-supplied instructions</t>
  </si>
  <si>
    <t xml:space="preserve">Light Signalling Devices angle to median </t>
  </si>
  <si>
    <t>For all light signalling devices, including those mounted on the side panels, the reference axis of the lamp when fitted to the vehicle shall be parallel to the bearing plane of the vehicle on the road; in addition, it shall be perpendicular to the median longitudinal plane of the vehicle in the case of side retro reflectors and of side marker lamps and parallel to that plane in the case of all other signalling devices. In each direction a tolerance of ± 3° shall be allowed.</t>
  </si>
  <si>
    <t>Measure the orientation of each light signalling device’s reference axis to confirm alignment within ±3° tolerance relative to the bearing and longitudinal planes of the vehicle, as specified for each lamp type.</t>
  </si>
  <si>
    <t>Correct Lamp height and orientation</t>
  </si>
  <si>
    <t>In the absence of specific instructions, the height and orientation of the lamps shall be verified with the vehicle unladen and placed on a flat, horizontal surface, in the condition defined in paragraphs 2.24., 2.24.1., and 2.24.2. and, in the case where an AFS is installed, with the system in its neutral state.</t>
  </si>
  <si>
    <t>Position the unladen vehicle on a flat, level surface and measure the height and orientation of each lamp to verify compliance with specified alignment conditions, ensuring AFS (if equipped) is in neutral state</t>
  </si>
  <si>
    <t>Conditions for lamp pairs</t>
  </si>
  <si>
    <t>In the absence of specific instructions lamps constituting a pair shall:</t>
  </si>
  <si>
    <t>Visually inspect paired lamps to ensure they are symmetrically positioned, mounted at the same height, and oriented consistently relative to the vehicle’s longitudinal and bearing planes</t>
  </si>
  <si>
    <t>Be fitted to the vehicle symmetrically in relation to the median longitudinal plane (this estimate to be based on the exterior geometrical form of the lamp and not on the edge of its illuminating surface referred to in paragraph 2.9.);</t>
  </si>
  <si>
    <t>Visually inspect the exterior geometry of each lamp in the pair to confirm symmetrical placement relative to the vehicle’s median longitudinal plane</t>
  </si>
  <si>
    <t>Be symmetrical to one another in relation to the median longitudinal plane, this requirement is not valid with regard to the interior structure of the lamp;</t>
  </si>
  <si>
    <t>Visually inspect the external appearance and mounting position of paired lamps to confirm they are mirror images and symmetrically positioned about the vehicle’s median longitudinal plane</t>
  </si>
  <si>
    <t>Satisfy the same colorimetric requirements and have substantially identical photometric characteristics. This shall not apply to a matched pair of Class F3 front fog lamps;</t>
  </si>
  <si>
    <t xml:space="preserve">EMB </t>
  </si>
  <si>
    <t>Perform photometric and colorimetric testing on the paired lamps to confirm they emit light of the same colour and intensity distribution, ensuring compliance except where exempt (Class F3 fog lamps)</t>
  </si>
  <si>
    <t>Have substantially identical photometric characteristics.</t>
  </si>
  <si>
    <t>Conduct photometric measurements on each lamp in the pair to verify that their light intensity distributions are substantially identical across defined test angles</t>
  </si>
  <si>
    <t>On vehicles whose external shape is asymmetrical, the above requirements shall be satisfied so far as is possible.</t>
  </si>
  <si>
    <t>Grouped, combined or reciprocally incorporated or single lamps</t>
  </si>
  <si>
    <t>5.7.1</t>
  </si>
  <si>
    <t xml:space="preserve">Lamp construction </t>
  </si>
  <si>
    <t>Lamps may be grouped, combined or reciprocally incorporated with one another provided that all requirements regarding colour, position, orientation, geometric visibility, electrical connections and other requirements, if any, are fulfilled.</t>
  </si>
  <si>
    <t>Review design documentation and perform checks to ensure all grouped or combined lamps meet regulatory requirements for colour, position, orientation, geometric visibility, and electrical functionality</t>
  </si>
  <si>
    <t>5.7.1.1</t>
  </si>
  <si>
    <t>The photometric and colorimetric requirements of a lamp shall be fulfilled when all other functions with which this lamp is grouped, combined or reciprocally incorporated are switched OFF. However, when a front or rear position lamp is reciprocally incorporated with one or more other function(s), which can be activated together with them, the requirements regarding colour of each of these other functions shall be fulfilled when the reciprocally incorporated function(s) and the front or rear position lamps are switched ON.</t>
  </si>
  <si>
    <t>Test the lamp under all functional combinations to ensure that photometric and colour requirements are met both when other functions are OFF and when reciprocally incorporated functions are ON together</t>
  </si>
  <si>
    <t>5.7.2</t>
  </si>
  <si>
    <t>Single Lamps</t>
  </si>
  <si>
    <t>5.7.2.1</t>
  </si>
  <si>
    <t>Single lamp restrictions</t>
  </si>
  <si>
    <t xml:space="preserve">Single lamps as defined in paragraph 2.16.1., subparagraph (a), composed of two or more distinct parts, shall be installed in such a way that: 
(a)	Either the total area of the projection of the distinct parts on a plane tangent to the exterior surface of the outer lens and perpendicular to the reference axis shall occupy not less than 60 per cent of the smallest quadrilateral circumscribing the said projection; or 
(b)	The minimum distance between the facing edges of two adjacent/tangential distinct parts shall not exceed 75 mm when measured perpendicularly to the reference axis. </t>
  </si>
  <si>
    <t>Measure the projected area coverage or the perpendicular distance between adjacent lamp parts to confirm compliance with either the 60% area requirement or the ≤75 mm spacing requirement</t>
  </si>
  <si>
    <t>5.7.2.4</t>
  </si>
  <si>
    <t>Symmetric multiple-lamp strip placement</t>
  </si>
  <si>
    <t>Two lamps or an even number of lamps in the shape of a band or strip shall be placed symmetrically in relation to the median longitudinal plane of the vehicle, extending on both sides to within at least 0.4 m of the extreme outer edge of the vehicle, and are not less than 0.8 m long; the illumination of such a surface shall be provided by not less than two light sources placed as close as possible to the ends; the light-emitting surface may be constituted by a number of juxtaposed elements on condition that these individual light-emitting surfaces, when projected on a transverse plane fulfil the requirements of paragraph 5.7.2.1.</t>
  </si>
  <si>
    <t>Measure lamp strip length, placement, and spacing of light sources, and project the light-emitting surfaces on a transverse plane to confirm compliance with symmetry, dimensional, and visibility requirements</t>
  </si>
  <si>
    <t>Lamp Height Considerations</t>
  </si>
  <si>
    <t>The maximum height above the ground shall be measured from the highest point and the minimum height from the lowest point of the apparent surface in the direction of the reference axis. Where the (maximum and minimum) height above the ground clearly meets the requirements of the Regulation, the exact edges of any surface need not be determined.</t>
  </si>
  <si>
    <t>Measure the highest and lowest points of the apparent surface relative to the ground along the reference axis to verify compliance with height requirements, omitting precise edge determination if visibly within limits</t>
  </si>
  <si>
    <t>5.8.1</t>
  </si>
  <si>
    <t>Lamp Position Considerations from H plane</t>
  </si>
  <si>
    <t xml:space="preserve">For the purposes of reducing the geometric visibility angles, the position of a lamp with regard to height above the ground, shall be measured from the H plane. </t>
  </si>
  <si>
    <t>Measure the vertical position of the lamp from the H plane (vehicle reference plane) to determine compliance with adjusted geometric visibility angle requirements</t>
  </si>
  <si>
    <t>5.8.2</t>
  </si>
  <si>
    <t xml:space="preserve">Dipped beam Headlamp Height Consideration </t>
  </si>
  <si>
    <t>In the case of dipped-beam headlamp, the minimum height in relation to the ground is measured from the lowest point of the effective outlet of the optical system (e.g. reflector, lens, projection lens) independent of its utilization.</t>
  </si>
  <si>
    <t>Measure from the ground to the lowest point of the effective optical outlet of the dipped-beam headlamp system to verify it meets the minimum height requirement</t>
  </si>
  <si>
    <t>5.8.3</t>
  </si>
  <si>
    <t>Lamp width positioning from vehicle centre</t>
  </si>
  <si>
    <t>The position, as regards width, will be determined from that edge of the apparent surface in the direction of the reference axis which is the furthest from the median longitudinal plane of the vehicle when referred to the overall width, and from the inner edges of the apparent surface in the direction of the reference axis when referred to the distance between lamps.</t>
  </si>
  <si>
    <t>Measure the lateral positions of lamp edges relative to the vehicle’s overall width and between inner edges of paired lamps to confirm correct width placement as per the reference axis</t>
  </si>
  <si>
    <t>5.8.4</t>
  </si>
  <si>
    <t>Lamp positioning tolerance</t>
  </si>
  <si>
    <t>Where the position, as regards width, clearly meets the requirements of the Regulation, the exact edges of any surface need not be determined.</t>
  </si>
  <si>
    <t>Visually inspect lamp placement to confirm that their width positioning clearly complies with regulatory limits, without needing precise edge measurements</t>
  </si>
  <si>
    <t>Consistent lamp photometric characteristics</t>
  </si>
  <si>
    <t>In the absence of specific instructions, the photometric characteristics (e.g., intensity, colour, apparent surface, etc.) of a lamp shall not be intentionally varied during the period of activation of the lamp.</t>
  </si>
  <si>
    <t>Monitor the lamp during continuous activation to confirm that its intensity, colour, and apparent surface remain constant and do not vary intentionally unless specified</t>
  </si>
  <si>
    <t>5.9.1</t>
  </si>
  <si>
    <t>Flashing requirement for lamps</t>
  </si>
  <si>
    <t>Direction-indicator lamps, the vehicle-hazard warning signal, amber side-marker lamps complying with paragraph 6.18.7 below, and the emergency stop signal shall be flashing lamps.</t>
  </si>
  <si>
    <t>Activate each specified lamp function and visually confirm that the lamps emit a flashing signal in compliance with the regulation</t>
  </si>
  <si>
    <t>5.9.2</t>
  </si>
  <si>
    <t>Conditional variation of lamp photometrics</t>
  </si>
  <si>
    <t xml:space="preserve">The photometric characteristics of any lamp may vary: 
(a)	In relation to the ambient light; 
(b)	As a consequence of the activation of other lamps; or 
(c)	When the lamps is being used to provide another lighting function; 
provided that any variation in the photometric characteristics is in compliance with the technical provisions for the lamp concerned. </t>
  </si>
  <si>
    <t>Test the lamp under different conditions—varying ambient light, concurrent lamp activations, and multifunction use—to verify that any photometric changes remain within the regulatory technical limits</t>
  </si>
  <si>
    <t>5.9.3</t>
  </si>
  <si>
    <t>Conditional variation of indicator photometrics</t>
  </si>
  <si>
    <t>The photometric characteristics of a direction indicator lamp of categories 1, 1a, 1b, 2a or 2b may be varied during a flash by sequential activation of light sources as specified in paragraph 5.6 of Regulation No. 6. This provision shall not apply when direction indicator lamps of categories 2a and 2b are operated as emergency stop signal according to paragraph 6.23.1. of this Regulation.</t>
  </si>
  <si>
    <t>Demonstrate sequential flashing of direction indicators per Regulation No. 6 and verify that when operating as emergency stop signals, lamps of categories 2a and 2b do not use sequential activation</t>
  </si>
  <si>
    <t>5.10.</t>
  </si>
  <si>
    <t>Forward Red and Rear White Light Restrictions</t>
  </si>
  <si>
    <t>No red light which could give rise to confusion shall be emitted from a lamp as defined in paragraph 2.7. in a forward direction and no white light which could give rise to confusion, shall be emitted from a lamp as defined in paragraph 2.7. in a rearward direction. No account shall be taken of lighting devices fitted for the interior lighting of the vehicle. In case of doubt, this requirement shall be verified as follows:</t>
  </si>
  <si>
    <t>Illuminate the relevant lamps and observe from the front and rear to confirm that no red light is visible forward and no white light rearward; measure intensity and angle if doubt exists to ensure no risk of confusion</t>
  </si>
  <si>
    <t>5.10.1</t>
  </si>
  <si>
    <t>Forward Red Light Restrictions</t>
  </si>
  <si>
    <t>For the visibility of red light towards the front of a vehicle, with the exception of a red rearmost side-marker lamp, there shall be no direct visibility of the apparent surface of a red lamp if viewed by an observer moving within Zone 1 as specified in Annex 4;</t>
  </si>
  <si>
    <t>Position an observer or measurement device within Zone 1 (Annex 4) and verify that the apparent surface of any red lamp, except the rearmost side-marker, is not directly visible from that zone</t>
  </si>
  <si>
    <t>5.10.2</t>
  </si>
  <si>
    <t xml:space="preserve"> Rear White Light Restrictions</t>
  </si>
  <si>
    <t>For the visibility of white light towards the rear, with the exception of reversing lamps and white side conspicuity markings fitted to the vehicle, there shall be no direct visibility of the apparent surface of a white lamp if viewed by an observer moving within Zone 2 in a transverse plane situated 25 m behind the vehicle (see Annex 4);</t>
  </si>
  <si>
    <t>Position an observer or optical sensor in Zone 2, 25 m behind the vehicle, and verify that the apparent surface of any white lamp (excluding permitted exceptions) is not directly visible from that zone</t>
  </si>
  <si>
    <t>Simultaneous Front-Rear Lamp Activation</t>
  </si>
  <si>
    <t>The electrical connections shall be such that the front and rear position lamps, the end-outline marker lamps, if they exist, the side-marker lamps, if they exist, and the rear registration plate lamp can only be switched ON and OFF simultaneously.</t>
  </si>
  <si>
    <t>Operate the vehicle lighting switch and confirm that the specified lamps all activate and deactivate together, verifying no independent control exists for these functions</t>
  </si>
  <si>
    <t>5.11.1</t>
  </si>
  <si>
    <t xml:space="preserve">Simultaneous Front-Rear Lamp Activation leniency </t>
  </si>
  <si>
    <t>This condition does not apply:</t>
  </si>
  <si>
    <t>Visually verify that the exemption condition is clearly noted and that the specified requirement is not applicable to the vehicle or system under evaluation</t>
  </si>
  <si>
    <t>5.11.1.1</t>
  </si>
  <si>
    <t>When front and rear position lamps are switched ON, as well as side-marker lamps when combined or reciprocally incorporated with said lamps, as parking lamps;</t>
  </si>
  <si>
    <t xml:space="preserve"> EMB</t>
  </si>
  <si>
    <t>Activate the front and rear position lamps and confirm that any combined or reciprocally incorporated side-marker lamps also illuminate, demonstrating functionality as parking lamps</t>
  </si>
  <si>
    <t>Concealable Lamps</t>
  </si>
  <si>
    <t>5.14.1</t>
  </si>
  <si>
    <t>Concealment of lamps</t>
  </si>
  <si>
    <t>The concealment of lamps shall be prohibited, with the exception of the main beam headlamps, the dipped beam headlamps and the front fog lamps, which may be concealed when they are not in use.</t>
  </si>
  <si>
    <t>Visually inspect the vehicle to confirm that only permitted lamps (main beam, dipped beam, front fog lamps) are concealed when off, and all other lamps remain visible at all times</t>
  </si>
  <si>
    <t>Colour Requirements</t>
  </si>
  <si>
    <t>Lamp colour requirements</t>
  </si>
  <si>
    <t>Main-beam headlamp: White</t>
  </si>
  <si>
    <t>Activate the main-beam headlamp and measure the emitted light using a colorimeter to confirm it falls within the white light chromaticity boundaries as defined by the regulation</t>
  </si>
  <si>
    <t>Dipped-beam headlamp: White</t>
  </si>
  <si>
    <t>Switch on the dipped-beam headlamp and verify using a colorimetric test that the light output conforms to the white chromaticity specifications defined by the regulation</t>
  </si>
  <si>
    <t xml:space="preserve">N/A </t>
  </si>
  <si>
    <t>Front fog lamp: White or selective yellow</t>
  </si>
  <si>
    <t>Reversing lamp: White</t>
  </si>
  <si>
    <t>Engage reverse gear and measure the light output of the reversing lamp with a colorimeter to ensure it emits white light within the approved chromaticity range</t>
  </si>
  <si>
    <t>Direction-indicator lamp: Amber</t>
  </si>
  <si>
    <t>Activate the direction-indicator lamp and verify its light output with a colorimeter to ensure it falls within the defined amber chromaticity range</t>
  </si>
  <si>
    <t>Hazard warning signal: Amber</t>
  </si>
  <si>
    <t>Activate the hazard warning signal and use a colorimeter to confirm that all flashing lamps emit light within the specified amber chromaticity range</t>
  </si>
  <si>
    <t>Stop lamp: Red</t>
  </si>
  <si>
    <t>Apply the vehicle’s brake system and measure the stop lamp output with a colorimeter to ensure the emitted light is within the approved red chromaticity range</t>
  </si>
  <si>
    <t>Emergency stop signal: Amber or red</t>
  </si>
  <si>
    <t>Rear-end collision alert signal: Amber</t>
  </si>
  <si>
    <t>Rear registration plate lamp: White</t>
  </si>
  <si>
    <t>Switch on the rear registration plate lamp and use a colorimeter to verify that the light emitted is within the specified white chromaticity range</t>
  </si>
  <si>
    <t>Front position lamp: White</t>
  </si>
  <si>
    <t>Turn on the front position lamp and confirm via colorimetric measurement that the emitted light falls within the regulatory white chromaticity boundaries</t>
  </si>
  <si>
    <t>Rear position lamp: Red</t>
  </si>
  <si>
    <t>Activate the rear position lamp and verify with a colorimeter that the light output falls within the specified red chromaticity range as required by the regulation</t>
  </si>
  <si>
    <t>Rear fog lamp: Red</t>
  </si>
  <si>
    <t>Parking lamp: White in front, red at the rear, amber if reciprocally incorporated in the side direction-indicator lamps or in the side-marker lamps.</t>
  </si>
  <si>
    <t>Side-marker lamp: Amber; however, the rearmost side-marker lamp can be red if it is grouped or combined or reciprocally incorporated with the rear position lamp, the rear end-outline marker lamp, the rear fog lamp, the stop lamp, or is grouped or has part of the light emitting surface in common with the rear retro-reflector.</t>
  </si>
  <si>
    <t>End-outline marker lamp: White in front, red at the rear</t>
  </si>
  <si>
    <t>Daytime running lamp: White</t>
  </si>
  <si>
    <t>Switch on the daytime running lamp and use a colorimeter to confirm that the emitted light meets the white chromaticity specifications outlined in the regulation</t>
  </si>
  <si>
    <t>Rear retro-reflector, non-triangular: Red</t>
  </si>
  <si>
    <t>Illuminate the rear retro-reflector with a white light source and use a colorimeter or photometric device to verify that the reflected light is within the specified red chromaticity range</t>
  </si>
  <si>
    <t>Rear retro-reflector, triangular: Red</t>
  </si>
  <si>
    <t>Front retro-reflector, non-triangular: Identical to incident light</t>
  </si>
  <si>
    <t>Side retro-reflector, non-triangular: Amber; however, the rearmost side retro-reflector can be red if it is grouped or has part of the light emitting surface in common with the rear position lamp, the rear end outline marker lamp, the rear fog lamp, the stop-lamp, the red rearmost side-marker lamp, or the rear retro-reflector, non-triangular.</t>
  </si>
  <si>
    <t>Cornering lamp: White</t>
  </si>
  <si>
    <t>Conspicuity marking: White to the front; White or yellow to the side; Red or yellow to the rear</t>
  </si>
  <si>
    <t>Adaptive front-lighting systems (AFS): White</t>
  </si>
  <si>
    <t>Exterior courtesy lamp: White</t>
  </si>
  <si>
    <t>Manoeuvring lamp: White</t>
  </si>
  <si>
    <t>Lamp specifications needed to be met</t>
  </si>
  <si>
    <t>Any lamp may be installed on movable components provided that the conditions specified in paragraphs 5.18., 5.19. and 5.20. are fulfilled.</t>
  </si>
  <si>
    <t>Review design documentation and conduct functional checks to ensure that lamps mounted on movable components comply with positional stability, visibility, and operational consistency requirements as defined in paragraphs 5.18.–5.20.</t>
  </si>
  <si>
    <t>Rear Position lamps requirements</t>
  </si>
  <si>
    <t>Rear position lamps, rear direction-Indicators and rear retro-reflectors, triangular as well as non-triangular, may be installed on movable components only:</t>
  </si>
  <si>
    <t>Review the mounting configuration and operation of the movable components to ensure that these lamps and reflectors maintain regulatory compliance in all operational positions, as required by applicable provisions</t>
  </si>
  <si>
    <t>5.18.1</t>
  </si>
  <si>
    <t>If at all fixed positions of the movable components the lamps on the movable components meet all the position, geometric visibility, colorimetric and photometric requirements for those lamps.</t>
  </si>
  <si>
    <t>Evaluate the lamps in every fixed position of the movable component to ensure compliance with position, visibility angles, colour, and light intensity specifications</t>
  </si>
  <si>
    <t>5.18.3</t>
  </si>
  <si>
    <t xml:space="preserve">Where additional lamps for the above functions are fitted and are activated, when the movable component is in any fixed open position, provided that these additional lamps satisfy all the position, geometric visibility and photometric requirements applicable to the lamps installed on the movable component. </t>
  </si>
  <si>
    <t>Activate the additional lamps with the movable component in each fixed open position and verify compliance with all relevant positional, visibility angle, and light intensity requirements</t>
  </si>
  <si>
    <t>Movable components of Lamp</t>
  </si>
  <si>
    <t>When the movable components are in a position other than a "normal position of use", the devices installed on them shall not cause undue discomfort to road users.</t>
  </si>
  <si>
    <t>Place the movable component in non-normal positions and observe oncoming and surrounding views to confirm that no glare, obstruction, or misleading signals are emitted by the installed devices</t>
  </si>
  <si>
    <t>5.20.0</t>
  </si>
  <si>
    <t>Movable components of Lamp position restrictions</t>
  </si>
  <si>
    <t>When a lamp is installed on a movable component and the movable component is in the "normal position(s) of use", the lamp shall always return to the position(s) specified by the manufacturer in accordance with this Regulation. In the case of dipped-beam headlamps and front fog lamps, this requirement shall be considered satisfied if, when the movable components are moved and returned to the normal position 10 times, no value of the angular inclination of these lamps, relative to its support, measured after each operation of the movable component, differs by more than 0.15 per cent from the average of the 10 measured values. If this value is exceeded each limit specified in paragraph 6.2.6.1.1. shall then be modified by this excess to decrease the allowed range of inclinations when checking the vehicle according to Annex 6.</t>
  </si>
  <si>
    <t>Cycle the movable component 10 times and measure the angular inclination of the lamp after each cycle to verify that no reading deviates more than 0.15% from the mean; if exceeded, adjust compliance range as per Annex 6</t>
  </si>
  <si>
    <t>The apparent surface in the direction of the reference axis of front and rear position lamps, front and rear direction-indicator lamps and retro-reflectors shall not be hidden more than 50 per cent by any movable component, with or without a light-signalling device installed on it, in any fixed position different from the "normal position of use".</t>
  </si>
  <si>
    <t>Position the movable component in all fixed non-normal positions and measure the visible portion of the apparent surface to confirm that no more than 50% is obscured from the reference axis view</t>
  </si>
  <si>
    <t>5.21.1</t>
  </si>
  <si>
    <t>Additional lamps satisfying all the position, geometric visibility, colorimetric and photometric requirements for the above indicated lamps shall be activated when the apparent surface in the direction of the reference axis of these lamps is more than 50 per cent hidden by the movable component;</t>
  </si>
  <si>
    <t>With the movable component positioned to obscure over 50% of the original lamp's apparent surface, activate the system and confirm that compliant additional lamps automatically switch on and meet all regulatory requirements</t>
  </si>
  <si>
    <t>Non-functional lamps invalid</t>
  </si>
  <si>
    <t>With the exception of retro-reflectors, a lamp even bearing an approval mark is deemed not to be present when it cannot be made to operate by the sole installation of a light source and/or a fuse.</t>
  </si>
  <si>
    <t>Visually inspect the lamp housing and verify that it can be made operational by inserting a compliant light source and/or fuse without additional modifications or wiring</t>
  </si>
  <si>
    <t>User-replaceable lamps considerations</t>
  </si>
  <si>
    <t>Lamps approved with light source(s) according to Regulation No. 37, except when such light sources are used as non-replaceable light source(s) as defined in paragraph 2.7.1.1.2. of this Regulation, shall be fitted in a vehicle in such a way that the light source can be correctly replaced without the need for expert assistance and without the need for special tools, other than those provided with the vehicle by the manufacturer. The vehicle manufacturer shall provide with the vehicle a detailed description of the procedure for replacement.</t>
  </si>
  <si>
    <t>Attempt replacement of the light source using only tools supplied with the vehicle, verifying that the process is straightforward and aligns with the manufacturer’s documented procedure</t>
  </si>
  <si>
    <t>5.23.1</t>
  </si>
  <si>
    <t>User-replaceable lamp module considerations</t>
  </si>
  <si>
    <t>In the case where a light source module includes a holder for an approved replaceable light source according to Regulation No. 37, this light source shall be replaceable as required in paragraph 5.23. above.</t>
  </si>
  <si>
    <t>Demonstrate the replacement of the approved light source within the module using only the vehicle-supplied tools, confirming it can be done without expert assistance and per the documented procedure</t>
  </si>
  <si>
    <t>Backup signaling lamp</t>
  </si>
  <si>
    <t>Any temporary fail-safe replacement of the light-signalling function of a rear position lamp is allowed, provided that the replacement function in case of a failure is similar in colour, main intensity and position to the function that has ceased to operate and provided that the replacement device remains operational in its original safety function. During replacement, a tell-tale on the dashboard (paragraph 2.18. of this Regulation) shall indicate occurrence of a temporary replacement and need for repair.</t>
  </si>
  <si>
    <t>Simulate rear position lamp failure and confirm that a compliant replacement function activates with matching colour, intensity, and position, and that a tell-tale alerts the driver on the dashboard as required</t>
  </si>
  <si>
    <t>Adaptive rear lighting conditions</t>
  </si>
  <si>
    <t>Rear direction-indicator lamps, rear position lamps, stop lamps (except stop lamps of category S4) and rear fog lamps with variable luminous intensity control are allowed, which respond simultaneously to at least one of the following external influences: ambient lighting, fog, snowfall, rain, spray, dust clouds, contamination of the light emitting surface, provided that their prescribed intensity relationship is maintained throughout variation transitions. No sharp variation of intensity shall be observed during transition. Stop lamps of category S4 may produce variable luminous intensity independent from the other lamps. It may be possible for the driver to set the functions above to luminous intensities corresponding to their steady category and to return them to their automatic variable category.</t>
  </si>
  <si>
    <t>Expose the vehicle to specified external influences (e.g. ambient light, fog, rain) and verify that the lamps adjust intensity smoothly while maintaining prescribed intensity relationships, and confirm that the driver can switch between automatic and steady modes</t>
  </si>
  <si>
    <t>Lamp electric power conditions</t>
  </si>
  <si>
    <t>For vehicles of M and N categories, the applicant shall demonstrate to the Technical Service responsible for type approval testing that the electric power supply conditions for the devices indicated in paragraphs 2.7.9., 2.7.10., 2.7.12., 2.7.14. and 2.7.15. above comply, when the electrical system of the vehicle is in a constant voltage operating condition, representative for the relevant category of powered vehicle as specified by the applicant, with the following provisions:</t>
  </si>
  <si>
    <t>Provide documented evidence or conduct system-level testing to confirm that the power supply to devices listed in paragraphs 2.7.9., 2.7.10., 2.7.12., 2.7.14., and 2.7.15. remains stable and compliant under a representative constant voltage condition defined by the vehicle type</t>
  </si>
  <si>
    <t>5.27.1</t>
  </si>
  <si>
    <t>The voltage supplied at the terminals of devices which, according to their type approval documentation, have been tested by the application of a special power supply/electronic light source control gear, or in a secondary operating mode or at a voltage requested by the applicant, shall not exceed the voltage specified for the relevant devices or functions as they have been approved.</t>
  </si>
  <si>
    <t>Measure the voltage at the terminals of applicable devices during operation and confirm it does not exceed the specified value approved during type testing for that device or function</t>
  </si>
  <si>
    <t>5.27.2</t>
  </si>
  <si>
    <t>In all cases of electric power supply conditions not covered by paragraph 5.27.1., the voltage at the terminals of the device(s) or function(s) shall not exceed 6.75 V (6 Volt-Systems), 13.5 V (12 Volt-Systems) or 28 V (24 Volt-Systems) by more than 3 per cent. The means of controlling the maximum voltage at the terminals of the device may, for convenience, be located within the body of the device.</t>
  </si>
  <si>
    <t>Measure the voltage at the terminals of the device under operating conditions and confirm that it does not exceed the allowable limit for the system voltage (±3% of 6.75 V, 13.5 V, or 28 V), including when internal control mechanisms are used</t>
  </si>
  <si>
    <t>5.27.3</t>
  </si>
  <si>
    <t>The provisions of paragraphs 5.27.1. and 5.27.2. shall not apply to devices which include an electronic light source control gear or a variable intensity control being part of the device.</t>
  </si>
  <si>
    <t>Review the device specifications and confirm through visual or technical documentation inspection that it integrates an electronic control gear or variable intensity control, exempting it from the voltage limits in paragraphs 5.27.1 and 5.27.2.</t>
  </si>
  <si>
    <t>5.28.1</t>
  </si>
  <si>
    <t>Unobstructed lamp visibility requirements</t>
  </si>
  <si>
    <t>There shall be no obstacle on the inside of the angles of geometric visibility to the propagation of light from any part of the apparent surface of the lamp observed from infinity. However, no account is taken of obstacles, if they were already presented when the lamp was type approved.</t>
  </si>
  <si>
    <t>Visually inspect the lamp installation from the defined geometric visibility angles to confirm there are no new internal obstructions blocking light, excluding any pre-approved design features</t>
  </si>
  <si>
    <t>5.28.2</t>
  </si>
  <si>
    <t>If measurements are taken closer to the lamp, the direction of observation shall be shifted parallel to achieve the same accuracy.</t>
  </si>
  <si>
    <t>Conduct geometric visibility testing at a finite distance and adjust the observation angle parallel to the reference axis to ensure equivalence with measurements taken from infinity</t>
  </si>
  <si>
    <t>Rear Underbody (RPPL)</t>
  </si>
  <si>
    <t>5.28.3</t>
  </si>
  <si>
    <t>Unobstructed lamp visibility photometric requirements</t>
  </si>
  <si>
    <t>If, when the lamp is installed, any part of the apparent surface of the lamp is hidden by any further parts of the vehicle, proof shall be furnished that the part of the lamp not hidden by obstacles still conforms to the photometric values prescribed for the approval of the device.</t>
  </si>
  <si>
    <t>Conduct or provide photometric test results demonstrating that the visible portion of the lamp, when partially obscured by vehicle structures, still complies with the regulatory light intensity and distribution requirements</t>
  </si>
  <si>
    <t>5.28.4</t>
  </si>
  <si>
    <t>Unobstructed lamp visibility extra photometric requirements</t>
  </si>
  <si>
    <t>When the vertical angle of geometric visibility below the horizontal may be reduced to 5° (lamp at less than 750 mm above the ground measured according to the provisions of paragraph 5.8.1. above) the photometric field of measurements of the installed optical unit may be reduced to 5° below the horizontal.</t>
  </si>
  <si>
    <t>Measure the installation height of the lamp and, if it is under 750 mm, confirm through photometric testing that the light output within the reduced 5° downward visibility angle meets the required intensity values</t>
  </si>
  <si>
    <t>5.28.5</t>
  </si>
  <si>
    <t>Interdependent lamp system geometric requirements</t>
  </si>
  <si>
    <t>In the case of an interdependent lamp system, the geometric visibility requirements shall be fulfilled when all its interdependent lamps are operated together.</t>
  </si>
  <si>
    <t>Activate all lamps in the interdependent system and verify from the required observation angles that the combined apparent surfaces meet the geometric visibility specifications</t>
  </si>
  <si>
    <t>Replacable LED module</t>
  </si>
  <si>
    <t>A LED module does not need to be replaceable, if so stated in the communication sheet of the component type approval.</t>
  </si>
  <si>
    <t>Verify the component type approval communication sheet to confirm that non-replaceability of the LED module is explicitly stated, exempting it from replacement requirements</t>
  </si>
  <si>
    <t>INDIVIDUAL SPECIFICATIONS</t>
  </si>
  <si>
    <t>MAIN BEAM HEADLAMPS</t>
  </si>
  <si>
    <t>Number of Headlamps</t>
  </si>
  <si>
    <t xml:space="preserve">Number 
Two or four, type approved according to Regulations Nos. 98 or 112, excluding Class A headlamp. 
For vehicles of the category N3: Two extra main-beam headlamps may be installed. 
Where a vehicle is fitted with four concealable headlamps, the installation of two additional headlamps shall only be authorized for the purpose of light-signalling, consisting of intermittent illumination, at short intervals (see paragraph 5.12. above) in daylight. </t>
  </si>
  <si>
    <t>Visually inspect the vehicle to verify the number and type approval of main-beam headlamps, ensuring any additional units (especially for N3 or signalling use) comply with allowed configurations and purposes</t>
  </si>
  <si>
    <t>Headlamp Arrangement</t>
  </si>
  <si>
    <t xml:space="preserve">Arrangement 
No individual specifications. </t>
  </si>
  <si>
    <t>Confirm through visual inspection that the headlamp arrangement does not violate any general installation rules, as no specific arrangement constraints are imposed by the regulation</t>
  </si>
  <si>
    <t>Headlamp Position</t>
  </si>
  <si>
    <t>Position</t>
  </si>
  <si>
    <t>Visually inspect the mounting position of the headlamps to confirm they comply with general regulatory requirements for height, symmetry, and lateral placement relative to the vehicle’s geometry</t>
  </si>
  <si>
    <t>6.1.4.1</t>
  </si>
  <si>
    <t>Headlamp Position Width</t>
  </si>
  <si>
    <t>In width: No individual specifications. </t>
  </si>
  <si>
    <t>Visually inspect to confirm that headlamp width placement is reasonable and does not conflict with other regulatory constraints, as no specific width requirement is defined</t>
  </si>
  <si>
    <t>6.1.4.2</t>
  </si>
  <si>
    <t>Headlamp Position Height</t>
  </si>
  <si>
    <t>In height: No individual specifications.</t>
  </si>
  <si>
    <t>Visually inspect the headlamp installation to ensure it is mounted at a practical and functional height, as no specific regulatory constraint is provided for vertical positioning</t>
  </si>
  <si>
    <t>Headlamp Position Length</t>
  </si>
  <si>
    <t xml:space="preserve">In length: At the front of the vehicle. This requirement shall be deemed to be satisfied if the light emitted does not cause discomfort to the driver either directly or indirectly through the devices for indirect vision and/or other reflecting surfaces of the vehicle.  </t>
  </si>
  <si>
    <t>Activate the headlamps and confirm their positioning at the front of the vehicle while ensuring through observation inside the cabin that no glare or reflected light causes discomfort to the driver</t>
  </si>
  <si>
    <t>6.1.5</t>
  </si>
  <si>
    <t>Headlamp Position Geometric Visibility</t>
  </si>
  <si>
    <t xml:space="preserve">Geometric visibility 
The visibility of the illuminating surface, including its visibility in areas which do not appear to be illuminated in the direction of observation considered, shall be ensured within a divergent space defined by generating lines based on the perimeter of the illuminating surface and forming an angle of not less than 5° with the axis of reference of the headlamp. The origin of the angles of geometric visibility is the perimeter of the projection of the illuminating surface on a transverse plane tangent to the foremost part of the lens of the headlamp.  </t>
  </si>
  <si>
    <t>Measure visibility angles from the perimeter of the projected illuminating surface to ensure the headlamp is visible within a divergent 5° cone around the reference axis, using a geometric visibility rig or equivalent setup</t>
  </si>
  <si>
    <t>6.1.6</t>
  </si>
  <si>
    <t>Headlamp Position Orientation</t>
  </si>
  <si>
    <t xml:space="preserve">Orientation 
Towards the front. 
Not more than one main-beam headlamp on each side of the vehicle may swivel to produce bend lighting. </t>
  </si>
  <si>
    <t>Visually inspect headlamp orientation to confirm forward-facing direction and verify that only one main-beam headlamp per side incorporates swivel functionality for bend lighting, if applicable</t>
  </si>
  <si>
    <t>6.1.7</t>
  </si>
  <si>
    <t>Headlamp Electrical connections</t>
  </si>
  <si>
    <t>Electrical connections</t>
  </si>
  <si>
    <t>Activate the main-beam headlamps and verify that they illuminate as required, including correct interaction with tell-tales and switching logic, confirming compliant electrical connectivity</t>
  </si>
  <si>
    <t>6.1.7.2</t>
  </si>
  <si>
    <t xml:space="preserve">The control of the main-beam headlamps may be automatic regarding their activation and deactivation, the control signals being produced by a sensor system, which is capable of detecting and reacting to each of the following inputs:  
(a)	Ambient lighting conditions; 
(b)	The light emitted by the front lighting devices and front light-signalling devices of oncoming vehicles; 
(c)	The light emitted by the rear light-signalling devices of preceding vehicles. 
Additional sensor functions to improve performance are allowed. 
For the purpose of this paragraph, "vehicles" means vehicles of categories L, M, N, O, T, as well as bicycles, such vehicles being equipped with retro-reflectors, with lighting and light-signalling devices, which are switched ON. </t>
  </si>
  <si>
    <t>Test the automatic control system in various lighting and traffic scenarios to verify that it correctly responds to ambient light, oncoming front lights, and rear lights of preceding vehicles, as detected by the sensor system.</t>
  </si>
  <si>
    <t>6.1.7.3</t>
  </si>
  <si>
    <t>.	It shall always be possible to switch the main-beam headlamps 	ON and OFF manually and to manually switch OFF the automatic control of the main-beam headlamps.</t>
  </si>
  <si>
    <t>Operate the vehicle’s lighting controls to confirm that the main-beam headlamps can be manually turned ON and OFF, and that the automatic mode can be overridden by the driver at any time</t>
  </si>
  <si>
    <t>6.1.7.4</t>
  </si>
  <si>
    <t>The main-beam headlamps may be switched on either simultaneously or in pairs. In case, the extra two main-beam headlamps are installed, as permitted under paragraph 6.1.2. for vehicles of the category N3 only, no more than two pairs may be simultaneously lit. For changing over from the dipped to the main beam, at least one pair of main-beam headlamps shall be switched on. For changing over from the main-beam to the dipped-beam, all main-beam headlamps shall be switched off simultaneously.</t>
  </si>
  <si>
    <t>Operate the main-beam and dipped-beam switch functions to verify correct pairing logic, simultaneous deactivation of main beams when switching to dipped, and compliance with the two-pair limit for N3 vehicles</t>
  </si>
  <si>
    <t>6.1.7.5</t>
  </si>
  <si>
    <t>Headlmap Electrical connections</t>
  </si>
  <si>
    <t xml:space="preserve">The dipped-beams may remain switched on at the same time as the main beams. </t>
  </si>
  <si>
    <t>Activate both the dipped-beam and main-beam headlamps and confirm that the dipped-beams remain illuminated when the main-beams are switched on</t>
  </si>
  <si>
    <t>6.1.8</t>
  </si>
  <si>
    <t>Additional Headlamp Electrical connections</t>
  </si>
  <si>
    <t xml:space="preserve">Tell-tale 
Circuit-closed tell-tale mandatory.  </t>
  </si>
  <si>
    <t>Switch on the main-beam headlamps and verify that a circuit-closed tell-tale (e.g. dashboard indicator) is illuminated to indicate active main-beam status</t>
  </si>
  <si>
    <t>6.1.8.1</t>
  </si>
  <si>
    <t xml:space="preserve">If the control of the main-beam headlamps is automatic as described in paragraph 6.1.7.1. above an indication shall be provided to the driver that the automatic control of the main-beam function is activated. This information shall remain displayed as long as the automatic operation is activated. </t>
  </si>
  <si>
    <t>Enable the automatic main-beam control and verify that a persistent indicator is shown to the driver confirming the system’s active status for the duration of its operation</t>
  </si>
  <si>
    <t>6.1.9</t>
  </si>
  <si>
    <t xml:space="preserve">Other requirements </t>
  </si>
  <si>
    <t>Other requirements  </t>
  </si>
  <si>
    <t>Review type approval documentation, vehicle system behaviour, and regulatory clauses to confirm that all residual and system-level requirements not already specified are met in full</t>
  </si>
  <si>
    <t>6.1.9.1</t>
  </si>
  <si>
    <t xml:space="preserve">The aggregate maximum intensity of the main beam headlamps which can be switched on simultaneously shall not exceed 430,000 cd, which corresponds to a reference value of 100. </t>
  </si>
  <si>
    <t>Measure the combined luminous intensity of all simultaneously activated main-beam headlamps using a photometric device to confirm that the total does not exceed 430,000 candela</t>
  </si>
  <si>
    <t>6.1.9.2</t>
  </si>
  <si>
    <t>This maximum intensity shall be obtained by adding together the individual reference marks, which are indicated on the several headlamps. The reference mark "10" shall be given to each of the headlamps marked "R" or "CR".</t>
  </si>
  <si>
    <t>Inspect the headlamps to identify their reference marks and verify that the total sum does not exceed the permitted reference value of 100, assigning "10" to each "R" or "CR" marked headlamp</t>
  </si>
  <si>
    <t>6.1.9.3</t>
  </si>
  <si>
    <t xml:space="preserve">Automatic activation and deactivation of the main-beam headlamps: </t>
  </si>
  <si>
    <t>Simulate driving conditions involving changes in ambient light and proximity to other vehicles to confirm that the main-beam headlamps automatically activate and deactivate correctly based on sensor inputs</t>
  </si>
  <si>
    <t>6.1.9.3.1</t>
  </si>
  <si>
    <t>Automatic Activation of Headlamps</t>
  </si>
  <si>
    <t xml:space="preserve">The sensor system used to control the automatic activation and deactivation of the main-beam headlamps, as described in paragraph 6.1.7.1., shall comply with the following requirements:  </t>
  </si>
  <si>
    <t>Evaluate the sensor system under controlled conditions to confirm accurate detection of ambient light, oncoming front lighting, and rear signalling lights, ensuring correct triggering of main-beam activation and deactivation</t>
  </si>
  <si>
    <t>6.1.9.3.1.1</t>
  </si>
  <si>
    <t xml:space="preserve">The boundaries of the minimum fields in which the sensor is able to detect light emitted from other vehicles defined in paragraph 6.1.7.1. above are defined by the angles indicated below. </t>
  </si>
  <si>
    <t>Test the sensor’s detection capability within the specified angular fields to confirm it reliably identifies light from oncoming and preceding vehicles in accordance with the defined boundary angles</t>
  </si>
  <si>
    <t>6.1.9.3.1.1.1</t>
  </si>
  <si>
    <t>Geometric restrictions of automatic headlamps</t>
  </si>
  <si>
    <t>Position the sensor at its installed height and verify its light detection capability within the required horizontal angles (±15°) and the mentioned vertical angles. Ensure detection is consistent across this field in line with sensor performance requirements</t>
  </si>
  <si>
    <t>6.1.9.3.1.2</t>
  </si>
  <si>
    <t xml:space="preserve">	The sensor system shall be able to detect on a straight level road: 
(a)	An oncoming power driven vehicle at a distance extending to at least 400 m; 
(b)	A preceding power driven vehicle or a vehicle-trailers combination at a distance extending to at least 100 m; 
(c)	An oncoming bicycle at a distance extending to at least 75 m, its illumination represented by a white lamp with a luminous intensity of 150 cd with a light emitting area of 10 cm² ± 3 cm² and a height above a ground of 0.8 m. </t>
  </si>
  <si>
    <t>Conduct detection tests on a straight level road to verify that the sensor system accurately detects: (a) an oncoming vehicle at ≥400 m, (b) a preceding vehicle or trailer at ≥100 m, and (c) a bicycle illuminated by a 150 cd, 10±3 cm² white light source mounted 0.8 m above ground at ≥75 m</t>
  </si>
  <si>
    <t>6.1.9.3.2</t>
  </si>
  <si>
    <t>Main-beam to dipped beam transition</t>
  </si>
  <si>
    <t xml:space="preserve">The transition from main-beam to dipped-beam and vice versa according to the conditions indicated in paragraph 6.1.7.1. above may be performed automatically and shall not cause discomfort, distraction or glare.  </t>
  </si>
  <si>
    <t>Observe the automatic switching between main and dipped beams under real or simulated traffic conditions to ensure transitions are smooth and do not produce noticeable glare or distraction for the driver or other road users</t>
  </si>
  <si>
    <t>6.1.9.3.4</t>
  </si>
  <si>
    <t xml:space="preserve">The control of the main-beam headlamps may be such that the main-beam headlamps are switched ON automatically only when:  
(a)	No vehicles, as mentioned in paragraph 6.1.7.1. above, are detected within the fields and distances according to paragraphs 6.1.9.3.1.1. and 6.1.9.3.1.2.; and 
(b)	The detected ambient lighting levels are as prescribed in paragraph 6.1.9.3.5. below. </t>
  </si>
  <si>
    <t>Simulate conditions with no vehicles in the specified detection zones and ambient light levels below the prescribed threshold to verify that the system automatically activates the main-beam headlamps accordingly</t>
  </si>
  <si>
    <t>6.1.9.3.5</t>
  </si>
  <si>
    <t>Main beam headlamp automation conditions</t>
  </si>
  <si>
    <t xml:space="preserve">.	In the case where main-beam headlamps are switched ON automatically, they shall be switched OFF automatically when oncoming or preceding vehicles, as mentioned in paragraph 6.1.7.1. above, are detected within the fields and distances according to paragraphs 6.1.9.3.1.1. and 6.1.9.3.1.2.  
Moreover, they shall be switched OFF automatically when the illuminance produced by ambient lighting conditions exceeds 7000 lx. 
Compliance with this requirement shall be demonstrated by the applicant, using simulation or other means of verification accepted by the Type Approval Authority. If necessary, the illuminance shall be measured on a horizontal surface, with a cosine corrected sensor on the same height as the mounting position of the sensor on the vehicle. This may be demonstrated by the manufacturer by sufficient documentation or by other means accepted by the Type Approval Authority. </t>
  </si>
  <si>
    <t>Provide simulation results or technical documentation showing that the system deactivates the main-beam automatically upon detecting vehicles in defined zones or when ambient light exceeds 7,000 lx, measured with a cosine-corrected sensor at the sensor’s mounting height</t>
  </si>
  <si>
    <t>DIPPED BEAM HEADLAMPS</t>
  </si>
  <si>
    <t>Number 
Two, type approved according to Regulations Nos. 98 or 112, excluding Class A headlamp.</t>
  </si>
  <si>
    <t>Visually inspect the vehicle to confirm it is equipped with two dipped-beam headlamps that bear approval marks per Regulations Nos. 98 or 112 and are not classified as Class A</t>
  </si>
  <si>
    <t xml:space="preserve">Arrangement 
No special requirement. </t>
  </si>
  <si>
    <t>Visually confirm that the dipped-beam headlamps are arranged in a functional and reasonable manner, as there are no specific regulatory constraints on their arrangement</t>
  </si>
  <si>
    <t>6.2.4.1</t>
  </si>
  <si>
    <t xml:space="preserve">Position  
In width: that edge of the apparent surface in the direction of the reference axis which is farthest from the vehicle's median longitudinal plane shall be not more than 400 mm from the extreme outer edge of the vehicle. </t>
  </si>
  <si>
    <t>Measure the lateral distance from the outermost edge of the dipped-beam headlamp's apparent surface to the vehicle's extreme outer edge to confirm it does not exceed 400 mm</t>
  </si>
  <si>
    <t>6.2.4.2</t>
  </si>
  <si>
    <t xml:space="preserve">In height: not less than 500 mm and not more than 1,200 mm above the ground. For category N3G (off-road) vehicles11 the maximum height may be increased to 1,500 mm. </t>
  </si>
  <si>
    <t>Measure the vertical distance from the ground to the lowest and highest points of the dipped-beam headlamp to confirm it falls within the 500 mm–1,200 mm range (or up to 1,500 mm for N3G vehicles)</t>
  </si>
  <si>
    <t>6.2.5</t>
  </si>
  <si>
    <t xml:space="preserve">Geometric visibility 
Defined by angles α and ß as specified in paragraph 2.13.: 
α = 15° upwards and 10° downwards, 
ß = 45° outwards and 10° inwards.  The presence of partitions or other items of equipment near the headlamp shall not give rise to secondary effects causing discomfort to other road users. </t>
  </si>
  <si>
    <t>Verify that the dipped-beam headlamp is visible within the specified geometric angles and confirm no adjacent components create glare, reflections, or secondary light effects observable within those angles</t>
  </si>
  <si>
    <t>Orientation</t>
  </si>
  <si>
    <t xml:space="preserve">Orientation 
Towards the front </t>
  </si>
  <si>
    <t>Visually inspect the dipped-beam headlamps to confirm they are installed facing forward, aligned with the vehicle’s longitudinal axis</t>
  </si>
  <si>
    <t>6.2.6.1.1</t>
  </si>
  <si>
    <t>Vertical Orientation</t>
  </si>
  <si>
    <t xml:space="preserve">The initial downward inclination of the cut off of the dipped-beam to be set in the unladen vehicle state with one person in the driver's seat shall be specified within an accuracy of 0.1 per cent by the manufacturer and indicated in a clearly legible and indelible manner on each vehicle close to either headlamp or the manufacturer's plate by the symbol shown in Annex 7. 
The value of this indicated downward inclination shall be defined in accordance with paragraph 6.2.6.1.2. </t>
  </si>
  <si>
    <t>Check the vehicle in its unladen state with one person in the driver's seat and verify that the indicated downward inclination is clearly and indelibly marked near each headlamp or on the manufacturer’s plate with the correct symbol and precision</t>
  </si>
  <si>
    <t>6.2.6.1.2</t>
  </si>
  <si>
    <t xml:space="preserve">Depending on the mounting height in metres (h) of the lower edge of the apparent surface in the direction of the reference axis of the dipped beam headlamp, measured on the unladen vehicles, the vertical inclination of the cut off of the dipped- beam shall, under all the static conditions of Annex 5, remain between the following limits and the initial aiming shall have the following values: h &lt; 0.8  
Limits:			between 0.5 per cent and 2.5 per cent 
Initial aiming:		between 1.0 per cent and 1.5 per cent  
0.8 &lt; h &lt; 1.0  
Limits:			between 0.5 per cent and 2.5 per cent 
Initial aiming:		between 1.0 per cent and 1.5 per cent  
Or, at the discretion of the manufacturer,  
Limits:			between 1.0 per cent and 3.0 per cent 
Initial aiming:		between 1.5 per cent and 2.0 per cent  
The application for the vehicle type approval shall, in this case, contain information as to which of the two alternatives is to be used. 
h &gt; 1.0 
Limits:			between 1.0 per cent and 3.0 per cent 
Initial aiming:		between 1.5 per cent and 2.0 per cent </t>
  </si>
  <si>
    <t>Measure the height h of the lower edge of the dipped-beam headlamp on an unladen vehicle and test the vertical inclination of the cut-off under all static conditions defined in Annex 5 to ensure it falls within the applicable limits and specified initial aiming range</t>
  </si>
  <si>
    <t>6.2.6.2.2</t>
  </si>
  <si>
    <t xml:space="preserve">However, devices which are adjusted manually, either continuously or non-continuously, shall be permitted, provided they have a stop position at which the lamps can be returned to the initial inclination defined in paragraph 6.2.6.1.1. by means of the usual adjusting screws or similar means. Continually adjustable devices shall have reference marks indicating the loading conditions that require adjustment of the dipped-beam. 
The number of positions on devices, which are not continuously adjustable, shall be such as to ensure compliance with the range of values prescribed in paragraph 6.2.6.1.2. in all the loading conditions defined in Annex 5. 
For these devices also, the loading conditions of Annex 5 that require adjustment of the dipped-beam shall be clearly marked near the control of the device (Annex 8). </t>
  </si>
  <si>
    <t>Inspect the headlamp levelling device to confirm it includes a stop position for restoring the initial inclination, and verify that either reference marks (for continuous adjustment) or sufficient discrete positions (for non-continuous adjustment) and loading condition labels are clearly provided near the control, as required by Annex 8</t>
  </si>
  <si>
    <t>6.2.6.2.3</t>
  </si>
  <si>
    <t>Failing Vertical orientation considerations</t>
  </si>
  <si>
    <t>In the event of a failure of devices described in paragraphs 6.2.6.2.1. and 6.2.6.2.2., the dipped-beam shall not assume a position in which the dip is less than it was at the time when the failure of the device occurred.</t>
  </si>
  <si>
    <t>Simulate a failure in the headlamp levelling system and verify that the dipped-beam remains at or below the inclination angle it had when the failure occurred, ensuring no upward shift that could cause glare</t>
  </si>
  <si>
    <t>6.2.6.4</t>
  </si>
  <si>
    <t>Horizontal Orientation</t>
  </si>
  <si>
    <t xml:space="preserve">Horizontal orientation 
The horizontal orientation of one or both dipped-beam headlamps may be varied to produce bend lighting, provided that if the whole beam or the kink of the elbow of the cut-off is moved, the kink of the elbow of the cut-off shall not intersect the line of the trajectory of the centre of gravity of the vehicle at distances from the front of the vehicle which are larger than 100 times the mounting height of the respective dipped-beam headlamps. </t>
  </si>
  <si>
    <t>Using vehicle geometry and headlamp mounting height, calculate and verify that any horizontal movement of the dipped-beam cut-off elbow remains within the limit of not intersecting the vehicle’s centre of gravity path beyond 100× the headlamp height</t>
  </si>
  <si>
    <t>6.2.7.1</t>
  </si>
  <si>
    <t xml:space="preserve">The control for changing over to the dipped-beam shall switch off all main-beam headlamps simultaneously. </t>
  </si>
  <si>
    <t>Operate the headlamp control to switch from main-beam to dipped-beam and confirm that all main-beam headlamps are deactivated simultaneously during the transition</t>
  </si>
  <si>
    <t>6.2.7.2</t>
  </si>
  <si>
    <t xml:space="preserve">The dipped-beam may remain switched on at the same time as the main beams. </t>
  </si>
  <si>
    <t>Activate both dipped-beam and main-beam headlamps and verify that the dipped-beam remains illuminated when the main-beam is turned on</t>
  </si>
  <si>
    <t>6.2.7.3</t>
  </si>
  <si>
    <t xml:space="preserve">In the case of dipped-beam headlamps according to Regulation No. 98, the gas-discharge light sources shall remain switched on during the main-beam operation. </t>
  </si>
  <si>
    <t>Activate the main-beam on a vehicle equipped with Regulation No. 98 gas-discharge dipped-beam headlamps and confirm that the gas-discharge light sources stay on during main-beam use</t>
  </si>
  <si>
    <t>6.2.7.4</t>
  </si>
  <si>
    <t>Additional Headlamp  light source Electrical connections</t>
  </si>
  <si>
    <t xml:space="preserve">One additional light source or one or more LED module(s), located inside the dipped-beam headlamps or in a lamp (except the main-beam headlamp) grouped or reciprocally incorporated with the respective dipped-beam headlamps, may be activated to produce bend lighting, provided that the horizontal radius of curvature of the trajectory of the centre of gravity of the vehicle is 500 m or less. This may be demonstrated by the manufacturer by calculation or by other means accepted by the Type Approval Authority. </t>
  </si>
  <si>
    <t>Verify manufacturer-provided calculations or simulation data showing that activation of the additional light source or LED module for bend lighting occurs only when the vehicle’s turning radius is 500 m or less</t>
  </si>
  <si>
    <t>6.2.7.5</t>
  </si>
  <si>
    <t xml:space="preserve">Dipped-beam headlamps may be switched ON or OFF automatically. However, it shall be always possible to switch these dipped-beam headlamps ON and OFF manually. </t>
  </si>
  <si>
    <t>Demonstrate that the dipped-beam headlamps can be automatically switched ON/OFF and verify that the driver can override this system at any time using a manual control</t>
  </si>
  <si>
    <t>6.2.7.6</t>
  </si>
  <si>
    <t>Automatic Activation of Headlamps in reference to ambient light</t>
  </si>
  <si>
    <t xml:space="preserve">If daytime running lamps are present and operate according to paragraph 6.19., either  </t>
  </si>
  <si>
    <t>Review the vehicle's lighting control logic and verify that the DRLs comply with the conditions specified under paragraph 6.19., ensuring appropriate interaction with other lighting functions (e.g., switching OFF or dimming when headlamps are active), and document which compliant configuration is implemented</t>
  </si>
  <si>
    <t>6.2.7.6.1</t>
  </si>
  <si>
    <t>Automatic Activation of Headlamps in reference to ambient light  - ASKED TO HAMISH</t>
  </si>
  <si>
    <t xml:space="preserve">The dipped-beam headlamps shall be switched ON and OFF automatically relative to the ambient light conditions (e.g. switch ON during night-time driving conditions, tunnels, etc.) according to the requirements of Annex 13; </t>
  </si>
  <si>
    <t>Simulate varying ambient light levels and verify that the dipped-beam headlamps activate below 1,000 lux and deactivate above 7,000 lux, with correct response times as specified in Annex 13</t>
  </si>
  <si>
    <t>6.2.7.7</t>
  </si>
  <si>
    <t>Additional Automation considerations</t>
  </si>
  <si>
    <t xml:space="preserve">Without prejudice to paragraph 6.2.7.6.1., the dipped-beam headlamps may switch ON and OFF automatically relative to other factors such as time or ambient conditions (e.g. time of the day, vehicle location, rain, fog, etc.) </t>
  </si>
  <si>
    <t>Demonstrate that the dipped-beam headlamps can automatically activate and deactivate in response to inputs such as time-based programming, GPS location, or sensor-detected environmental conditions, ensuring consistent and appropriate lighting activation</t>
  </si>
  <si>
    <t>6.2.8</t>
  </si>
  <si>
    <t>Headlight initiation considerations</t>
  </si>
  <si>
    <t xml:space="preserve">It shall remain activated while the failure is present. It may be cancelled temporarily, but shall be repeated whenever the device, which starts and stops the engine, is switched on and off. </t>
  </si>
  <si>
    <t>Simulate a failure condition in the automatic control of the dipped-beam system. Verify that the dipped-beam remains ON during the fault, and that if manually cancelled, it reactivates each time the engine is restarted via the ignition/start-stop system</t>
  </si>
  <si>
    <t>6.2.9</t>
  </si>
  <si>
    <t xml:space="preserve">Other requirements 
The requirements of paragraph 5.5.2. shall not apply to dipped-beam headlamps. 
Dipped-beam headlamps with a light source or LED module(s) producing the principal dipped beam and having a total objective luminous flux which exceeds 2,000 lumens shall only be installed in conjunction with the installation of headlamp cleaning device(s) according to Regulation No. 45.12 
With respect to vertical inclination the provisions of paragraph 6.2.6.2.2. above shall not be applied for dipped-beam headlamps with a light source or LED module(s) producing the principal dipped beam and having an objective luminous flux which exceeds 2,000 lumens. 
In the case of filament lamps for which more than one test voltage is specified, the objective luminous flux, which produces the principal dipped beam, as indicated in the communication form for the type approval of the device, is applied. 
In the case of dipped-beam headlamps equipped with an approved light source, the applicable objective luminous flux is the value at the relevant test voltage as given in the relevant data sheet in the Regulation, according to which the applied light source was approved, without taking into account the tolerances to the objective luminous flux specified on this datasheet. 
Only dipped-beam headlamps according to Regulation Nos. 98 or 112 may be used to produce bend lighting. 
If bend lighting is produced by a horizontal movement of the whole beam or the kink of the elbow of the cut-off, it shall be activated only if the vehicle is in forward motion; this shall not apply if bend lighting is produced for a right turn in right hand traffic (left turn in left hand traffic).  </t>
  </si>
  <si>
    <t>Analysis and Test</t>
  </si>
  <si>
    <t>Inspect the headlamp approval type and flux specification to confirm whether cleaning systems and inclination rules apply.
Verify compliance with Regulation No. 45 if flux &gt; 2,000 lumens.
Check flux values against regulatory datasheets at test voltage.
Confirm that bend lighting is implemented only through compliant headlamps and that activation occurs only under permitted conditions (e.g., forward motion), except when making legal turns.</t>
  </si>
  <si>
    <t>Number of rear lights</t>
  </si>
  <si>
    <t>One device mandatory and a second device optional on motor vehicles of category M1 and on all other vehicles with a length not exceeding 6,000 mm</t>
  </si>
  <si>
    <t>Check the vehicle to confirm it is equipped with at least one rear fog lamp. For vehicles ≤6,000 mm in length or in category M1, verify that either one or two rear fog lamps are fitted in compliance with this requirement</t>
  </si>
  <si>
    <t>6.4.3</t>
  </si>
  <si>
    <t>Arrangement of rear lights</t>
  </si>
  <si>
    <t>Visually inspect the rear fog lamp(s) to ensure their arrangement is functional and does not conflict with other regulatory requirements, noting that no specific positioning pattern is mandated</t>
  </si>
  <si>
    <t>6.4.4.1</t>
  </si>
  <si>
    <t>Width Position</t>
  </si>
  <si>
    <t xml:space="preserve">Position 
In width:	no special requirement. </t>
  </si>
  <si>
    <t>Verify that the rear fog lamp(s) are installed in a functional location without specific constraints on lateral position, as long as other requirements (e.g., visibility, height, orientation) are satisfied</t>
  </si>
  <si>
    <t>6.4.4.2</t>
  </si>
  <si>
    <t>Height Position</t>
  </si>
  <si>
    <t xml:space="preserve">In height:	not less than 250 mm and not more than 1,200 mm above the  
ground. </t>
  </si>
  <si>
    <t>Measure the vertical distance from the ground to the lowest and highest points of the apparent surface of the rear fog lamp(s) to confirm it falls within the specified 250 mm–1,200 mm range</t>
  </si>
  <si>
    <t>6.4.4.3</t>
  </si>
  <si>
    <t>Length Position</t>
  </si>
  <si>
    <t xml:space="preserve">In length: 	at the rear of the vehicle 
However, if installed, the two optional devices mentioned in paragraph 6.4.2.2. may be fitted on the side of the vehicle, provided that the requirements of paragraphs 6.4.5.2. and 6.4.6.2. below are fulfilled. </t>
  </si>
  <si>
    <t>Confirm that at least one rear fog lamp is mounted at the rear of the vehicle. If two optional devices are fitted on the side, verify that they also comply with specified geometric visibility and orientation criteria</t>
  </si>
  <si>
    <t>6.4.5.1</t>
  </si>
  <si>
    <t>Geometric restrictions of Rear lights</t>
  </si>
  <si>
    <t xml:space="preserve">Devices installed at the rear of the vehicle: 
Defined by angles α and β, as specified in paragraph 2.13.: 
α = 15° upwards and 5° downwards, 
β = 45° to right and to left if there is only one device, 
45° outwards and 30° inwards if there are two. </t>
  </si>
  <si>
    <t>Check that the apparent surface of the rear fog lamp(s) is visible from the specified angular ranges. Use tools or simulation to confirm compliance with these vertical and horizontal visibility angles from the lamp’s reference axis</t>
  </si>
  <si>
    <t>6.4.6.1</t>
  </si>
  <si>
    <t xml:space="preserve">Rearwards </t>
  </si>
  <si>
    <t>Visually inspect the reversing lamps to confirm they are directed towards the rear of the vehicle, aligned approximately perpendicular to the vehicle’s longitudinal axis and pointing rearwards to provide illumination behind the vehicle</t>
  </si>
  <si>
    <t>6.4.7.1</t>
  </si>
  <si>
    <t xml:space="preserve">They shall be such that the lamp can light up only if the reverse gear is engaged and if the device, which controls the starting and stopping of the engine, is in such a position that operation of the engine is possible. It shall not light up or remain lit if either of the above conditions is not satisfied. </t>
  </si>
  <si>
    <t>Simulate normal vehicle operation and verify that the reversing lamp turns on only when the reverse gear is selected and the ignition or start system is active. Confirm it turns off when either the gear is disengaged or the ignition is off</t>
  </si>
  <si>
    <t>6.5.3</t>
  </si>
  <si>
    <t xml:space="preserve">Arrangement </t>
  </si>
  <si>
    <t xml:space="preserve">Two front direction-indicator lamps of the following categories:  
1 or 1a or 1b, 
If the distance between the edge of the apparent surface in the direction of the reference axis of this lamp and that of the apparent surface in the direction of the reference axis of the dipped beam headlamp and/or the front fog lamp, if there is one, is at least 40 mm;      Two rear direction-indicator lamps (category 2a or 2b);                                                                Two side direction-indicator lamps of the categories 5 or 6 (minimum requirements):  
5 
For all M1 vehicles;  </t>
  </si>
  <si>
    <t>Chassis &amp; Bodywork</t>
  </si>
  <si>
    <t>Inspection and Test</t>
  </si>
  <si>
    <t>Inspect and measure the separation between front indicators and adjacent lighting (must be ≥ 40 mm).
Confirm the presence and category of rear and side direction indicators.
Verify compliance of side indicators with category 5 requirements for M1 vehicles.</t>
  </si>
  <si>
    <t>6.5.4.1</t>
  </si>
  <si>
    <t xml:space="preserve">In width: the edge of the apparent surface in the direction of the reference axis farthest from the median longitudinal plane of the vehicle shall not be more than 400 mm from the extreme outer edge of the vehicle. This condition shall not apply to the optional rear lamps. 
The distance between the inner edges of the two apparent surfaces in the direction of the reference axes shall not be less than 600 mm. 
This distance may be reduced to 400 mm where the overall width of the vehicle is less than 1,300 mm.  </t>
  </si>
  <si>
    <t>Measure from the outermost part of each direction-indicator lamp to the vehicle’s extreme edge to ensure ≤ 400 mm.
Measure the distance between the inner edges of both direction-indicator lamps’ apparent surfaces:
Ensure it's ≥ 600 mm, or
If the vehicle is &lt; 1,300 mm wide, ensure it's ≥ 400 mm.</t>
  </si>
  <si>
    <t>6.5.4.2</t>
  </si>
  <si>
    <t xml:space="preserve">In height: above the ground. </t>
  </si>
  <si>
    <t>Measure the vertical distance from the ground to the lowest and highest points of the apparent surface of each direction-indicator lamp to confirm compliance with the applicable height range</t>
  </si>
  <si>
    <t>6.5.4.2.1</t>
  </si>
  <si>
    <t>Height Range</t>
  </si>
  <si>
    <t xml:space="preserve">The height of the light-emitting surface of the side direction-indicator lamps of categories 5 or 6 shall not be: 
Less than:	350 mm for M1 and N1 category of vehicles, and 500 mm for all other categories of vehicles, both measured from the lowest point; 	and 
More than:	1,500 mm, measured from the highest point. </t>
  </si>
  <si>
    <t>Measure the height from the ground to the lowest and highest points of the light-emitting surface of the side direction-indicator lamps to confirm:
It meets the minimum requirement based on vehicle category
It does not exceed the maximum height limit of 1,500 mm</t>
  </si>
  <si>
    <t>6.5.4.2.2</t>
  </si>
  <si>
    <t>Height max and min considerations</t>
  </si>
  <si>
    <t>The height of the direction-indicator lamps of categories 1, 1a, 1b, 2a and 2b, measured in accordance with paragraph 5.8., shall not be less than 350 mm and not more than 1,500 mm.</t>
  </si>
  <si>
    <t>Measure from the ground to the lowest and highest points of the apparent surface (in the direction of the reference axis) of each direction-indicator lamp in categories 1, 1a, 1b (front) and 2a, 2b (rear) to confirm that the installation height is within the 350 mm to 1,500 mm range</t>
  </si>
  <si>
    <t>6.5.4.2.3</t>
  </si>
  <si>
    <t>Alternative Height considerations</t>
  </si>
  <si>
    <t xml:space="preserve">	If the structure of the vehicle does not permit these upper limits, measured as specified above, to be respected, and if the optional rear lamps are not installed, they may be increased to 2,300 mm for side direction-indicator lamps of categories 5 and 6, and to 2,100 mm for the direction-indicator lamps of categories 1, 1a, 1b, 2a and 2b. </t>
  </si>
  <si>
    <t>Test and Analysis</t>
  </si>
  <si>
    <t>Evaluate whether the vehicle's structural design prevents compliance with the standard 1,500 mm limit. If so, and no optional rear lamps are fitted, measure the height of the indicator lamps to confirm they do not exceed:
2,300 mm (for side indicators)
2,100 mm (for front/rear indicators)</t>
  </si>
  <si>
    <t>6.5.4.3</t>
  </si>
  <si>
    <t xml:space="preserve">In length (see figure below)  
The distance between the light emitting surface of the side direction-indicator lamp (categories 5 and 6) and the transverse plane which marks the forward boundary of the vehicle's overall length, shall not exceed 1,800 mm.  
However, this distance shall not exceed 2,500 mm: 
(a)	For M1 and N1 category vehicles; </t>
  </si>
  <si>
    <t>Measure the longitudinal distance from the frontmost point of the vehicle to the light-emitting surface of each side direction-indicator lamp (categories 5 or 6).
For M1 and N1 vehicles, ensure this distance is ≤ 2,500 mm
For all other vehicle categories, ensure it is ≤ 1,800 mm</t>
  </si>
  <si>
    <t>6.5.5.1</t>
  </si>
  <si>
    <t xml:space="preserve">Geometric restrictions </t>
  </si>
  <si>
    <t xml:space="preserve">Horizontal angles: (see figure)  
(*)	The value of 5° given for dead angle of visibility to the rear of the side direction-indicator is an upper limit d ≤ 1.80 m (for M1 and N1 category vehicles d ≤ 2.50 m). 
For the direction indicator lamps of categories 1, 1a, 1b, 2a and 2b mounted below 750 mm (measured according to the provisions of paragraph 5.8.1), the inward angle of 45° may be reduced to 20° under the H plane.  
Vertical angles: 15° above and below the horizontal for direction indicator lamps of categories 1, 1a, 1b, 2a, 2b and 5. 
However:  
(a)	Where a lamp is mounted below 750 mm (measured according to the provisions of paragraph 5.8.1), the downward angle of 15° may be reduced to 5°; However, for the direction indicator lamps of categories 1, 1a, 1b, 2a and 2b mounted below 750 mm (measured according to the provisions of paragraph 5.8.1. above), the inward angle of 45° may be reduced to 20° under the H plane. 
Vertical angles: 15° above and below the horizontal. However, where a lamp is mounted below 750 mm (measured according to the provisions of paragraph 5.8.1), the downward angle of 15° may be reduced to 5°. 
To be considered visible, the lamp shall provide an unobstructed view of the apparent surface of at least 12.5 square centimetres, except for side direction-Indicators of categories 5 and 6. The illuminating surface area of any retro-reflector that does not transmit light shall be excluded. </t>
  </si>
  <si>
    <t>Measure horizontal and vertical visibility angles using a goniometer or simulation, ensuring compliance with the relaxed conditions for lamps mounted &lt;750 mm high
Confirm that at least 12.5 cm² of the lamp's apparent surface is visible within the specified angular fields (for applicable categories)
Exclude any non-transmitting retro-reflector surfaces in the visibility calculation</t>
  </si>
  <si>
    <t>6.5.6</t>
  </si>
  <si>
    <t xml:space="preserve">Orientation 
According to the specifications for installation by the manufacturer, if any.  </t>
  </si>
  <si>
    <t>Check the orientation of each direction-indicator lamp against the manufacturer’s installation specifications (e.g. mounting angle, alignment with the reference axis).
If no specific orientation is provided by the manufacturer, ensure the lamp is oriented in a standard, road-compliant manner appropriate to its category and function</t>
  </si>
  <si>
    <t>6.5.7</t>
  </si>
  <si>
    <t xml:space="preserve">Direction-indicator lamps shall switch on independently of the other lamps. All direction-indicator lamps on one side of a vehicle shall be switched on and off by means of one control and shall flash in phase.  
On M1 and N1 vehicles less than 6 m in length, with an arrangement complying with paragraph 6.5.5.2. above, the amber side-marker lamps, when mounted, shall also flash at the same frequency (in phase) with the direction-indicator lamps. </t>
  </si>
  <si>
    <t>Activate the direction-indicator system and confirm:
It operates independently of other lighting systems.
All lamps on one side (front, rear, side) flash simultaneously.
For applicable M1 and N1 vehicles with amber side-markers, verify those lamps flash synchronously with the direction indicators.</t>
  </si>
  <si>
    <t>6.5.8</t>
  </si>
  <si>
    <t>Tell tale</t>
  </si>
  <si>
    <t xml:space="preserve">Tell-tale 
Operating tell-tale mandatory for direction-indicator lamps of categories 1, 1a, 1b, 2a and 2b.  It may be visual or auditory or both.  If it is visual, it shall be a flashing light which, at least in the event of the malfunction of any of these direction-indicator lamps, is either extinguished, or remains alight without flashing, or shows a marked change of frequency.  If it is entirely auditory it shall be clearly audible and shall show a marked change of frequency, at least in the event of the malfunction of any of these direction-indicator lamps. 
It shall be activated by the signal produced according to paragraph 6.2.2. of Regulation No. 6 or another suitable way13. </t>
  </si>
  <si>
    <t>Test and Inspection</t>
  </si>
  <si>
    <t>Confirm that a tell-tale system exists and functions correctly when the indicator system is activated.
Simulate a lamp failure to check for proper change in signal behaviour (flashing stops, changes rate, or becomes steady for visual; changes tone or rate for auditory).
Verify it is clearly visible and/or audible and reacts as specified in all test conditions.</t>
  </si>
  <si>
    <t>6.5.9</t>
  </si>
  <si>
    <t xml:space="preserve">Other requirements 
The light shall be a flashing light flashing 90 ± 30 times per minute.  
Operation of the light signal control shall be followed within not more than one second by the emission of light and within not more than one and one half seconds by its first extinction. If a motor vehicle is equipped to draw a trailer, the control of the direction-indicator lamps on the drawing vehicle shall also operate the indicator lamps of the trailer. In the event of failure, other than short circuit, of one direction-indicator lamp, the others shall continue to flash, but the frequency in this condition may be different from that prescribed. </t>
  </si>
  <si>
    <t>Measure the flash rate with a frequency counter or timer.
Test the response delay between control activation and first flash/extinction.
Check for synchronisation with trailer lamps if trailer towing is supported.
Simulate failure (e.g., remove a bulb) to confirm that remaining lamps continue flashing and that the system alerts via a change in flash frequency.</t>
  </si>
  <si>
    <t>HAZARD WARNING SIGNAL</t>
  </si>
  <si>
    <t>6.6.2</t>
  </si>
  <si>
    <t>Amount</t>
  </si>
  <si>
    <t xml:space="preserve">As specified in paragraph 6.5.2. </t>
  </si>
  <si>
    <t>Activate the hazard warning control and ensure:
All applicable indicator lamps flash together in phase
No lamps are omitted or out of sync
If the vehicle includes side indicators, confirm they also operate during hazard flashing</t>
  </si>
  <si>
    <t>6.6.3</t>
  </si>
  <si>
    <t xml:space="preserve">As specified in paragraph 6.5.3. </t>
  </si>
  <si>
    <t>Manually activate the hazard warning signal using its dedicated control.
Confirm that:
All direction-indicator lamps flash together and in sync.
The system functions with the ignition both ON and OFF.
The flash frequency remains within the prescribed range (90 ± 30 flashes/min).</t>
  </si>
  <si>
    <t>6.6.4.1</t>
  </si>
  <si>
    <t xml:space="preserve">As specified in paragraph 6.5.4.1. </t>
  </si>
  <si>
    <t>Measure the lateral distance between:
The outer edge of the apparent surface of the direction-indicator lamp (as seen along the reference axis), and
The outermost point of the vehicle.
Confirm this distance is ≤ 400 mm on both left and right sides.</t>
  </si>
  <si>
    <t>6.6.4.2</t>
  </si>
  <si>
    <t xml:space="preserve">As specified in paragraph 6.5.4.2. </t>
  </si>
  <si>
    <t>Measure the shortest distance between the inner edges of the apparent surfaces of the front and rear direction-indicator lamps, viewed along the reference axis.
Verify:
If the vehicle is ≥1300 mm wide → distance must be ≥600 mm
If &lt;1300 mm wide → ≥400 mm is acceptable</t>
  </si>
  <si>
    <t>6.6.4.3</t>
  </si>
  <si>
    <t xml:space="preserve">As specified in paragraph 6.5.4.3. </t>
  </si>
  <si>
    <t>Measure from the ground to the lowest and highest points of the apparent surface of each direction-indicator lamp.
Confirm that:
The height is between 350 mm and 1,500 mm
If the structure justifies it, check for allowable increases to 2,100 mm or 2,300 mm as applicable</t>
  </si>
  <si>
    <t>6.6.5</t>
  </si>
  <si>
    <t xml:space="preserve">As specified in paragraph 6.5.5. </t>
  </si>
  <si>
    <t>Using a geometric visibility template or simulation tool:
Verify that from all required angles, the minimum apparent surface area of 12.5 cm² is visible.
If lamps are mounted below 750 mm, confirm relaxed angle limits are met.
Ensure that no structural or body components obstruct the required visibility fields.</t>
  </si>
  <si>
    <t>6.6.6</t>
  </si>
  <si>
    <t>As specified in paragraph 6.5.6.</t>
  </si>
  <si>
    <t>Check manufacturer documentation or installation drawings for specified orientation of direction-indicator lamps.
Confirm via visual inspection or measurement that:
Each lamp is mounted and oriented in line with those specifications.
Lamps are not misaligned or angled away from their intended reference axis.</t>
  </si>
  <si>
    <t>6.6.7.1</t>
  </si>
  <si>
    <t xml:space="preserve">The signal shall be operated by means of a separate manual control enabling all the direction-indicator lamps to flash in phase. </t>
  </si>
  <si>
    <t>Identify the separate manual control (typically marked with a red triangle).
Activate the control and confirm:
All direction-indicator lamps begin flashing together.
The lamps remain in phase.
Verify that the system operates independently of ignition status (as required elsewhere in the regulation).</t>
  </si>
  <si>
    <t>6.6.7.2</t>
  </si>
  <si>
    <t xml:space="preserve">Electrical connections for automation </t>
  </si>
  <si>
    <t xml:space="preserve">The hazard warning signal may be activated automatically in the event of a vehicle being involved in a collision or after the de-activation of the emergency stop signal, as specified in paragraph 6.23. In such cases, it may be turned "off" manually. 
In addition, the hazard warning signal may be switched on automatically to indicate to other road-users the risk of imminent danger as defined by Regulations; in this case, the signal shall remain switched "on" until it is manually or automatically switched "off". </t>
  </si>
  <si>
    <t>Simulate emergency conditions to verify automatic hazard signal activation and manual override functionality</t>
  </si>
  <si>
    <t>6.6.7.3</t>
  </si>
  <si>
    <t>frequency of light</t>
  </si>
  <si>
    <t>On M1 and N1 vehicles less than 6 m in length, with an arrangement complying with paragraph 6.5.5.2. above, the amber side-marker lamps, when mounted, shall also flash at the same frequency (in phase) with the direction-indicator lamps.</t>
  </si>
  <si>
    <t>Activate direction-indicator lamps and confirm that amber side-marker lamps flash in phase at the same frequency on M1 and N1 vehicles under 6 m with compliant lamp arrangement</t>
  </si>
  <si>
    <t>6.6.8</t>
  </si>
  <si>
    <t xml:space="preserve">Flashing circuit-closed tell-tale mandatory. </t>
  </si>
  <si>
    <t xml:space="preserve"> Visually confirm the presence of a flashing circuit-closed tell-tale that activates with the direction-indicator lamps</t>
  </si>
  <si>
    <t>6.6.9</t>
  </si>
  <si>
    <t xml:space="preserve">As specified in paragraph 6.5.9., if a power driven vehicle is equipped to draw a trailer the hazard warning signal control shall also be capable of bringing the direction indicator lamps on the trailer into action. The hazard warning signal shall be able to function even if the device which starts or stops the engine is in a position which makes it impossible to start the engine. </t>
  </si>
  <si>
    <t>Connect a trailer and activate the hazard warning control to confirm all trailer direction-indicator lamps operate in phase, even when the engine start/stop device is off</t>
  </si>
  <si>
    <t>STOP LAMP</t>
  </si>
  <si>
    <t>6.7.2</t>
  </si>
  <si>
    <t>Number</t>
  </si>
  <si>
    <t xml:space="preserve">Two S1 or S2 category devices and one S3 or S4 category device on all categories of vehicles.  </t>
  </si>
  <si>
    <t>Confirm the vehicle is equipped with two S1 or S2 stop lamps and one S3 or S4 high-mounted stop lamp as required for all vehicle categories</t>
  </si>
  <si>
    <t>Visually confirm that the vehicle has two S1 or S2 category stop lamps and one S3 or S4 category high-mounted stop lamp installed</t>
  </si>
  <si>
    <t>6.7.2.1</t>
  </si>
  <si>
    <t>S1,S2,S3,S4 category considerations</t>
  </si>
  <si>
    <t xml:space="preserve">Only, when the median longitudinal plane of the vehicle is not located on a fixed body panel but separates one or two movable parts of the vehicle (e.g. doors), and lacks sufficient space to install a single device of the S3 or S4 category on the median longitudinal plane above such movable parts, either: 
Two devices of the S3 or S4 category type "D" may be installed; or  
One device of the S3 or S4 category may be installed offset to the left or to the right of the median longitudinal plane, or 
An interdependent lamp system of category S3 or S4 may be installed. </t>
  </si>
  <si>
    <t>Check the mounting area near the median longitudinal plane; if obstructed by movable parts, confirm use of two type “D” S3/S4 devices, one offset device, or an interdependent S3/S4 lamp system as permitted</t>
  </si>
  <si>
    <t>6.7.4.1</t>
  </si>
  <si>
    <t xml:space="preserve">For M1 and N1 category vehicles: 
For S1 or S2 categories devices that point on the apparent surface in the direction of the reference axis which is farthest from the vehicle's median longitudinal plane shall not be more than 400 mm from the extreme outer edge of the vehicle; For all other categories of vehicles:  
For S1 or S2 categories devices the distance in between the inner edges of the apparent surfaces in the direction of the reference axes shall be not less than 600 mm. This distance may be reduced to 400 mm if the overall width of the vehicle is less than 1,300 mm. 
For S3 or S4 category devices: the centre of reference shall be situated on the median longitudinal plane of the vehicle. However, in the case where the two devices of the S3 or S4 category are installed, according to paragraph 6.7.2., they shall be positioned as close as possible to the median longitudinal plane, one on each side of this plane. 
In the case where one S3 or S4 category lamp offset from the median longitudinal plane is permitted according to paragraph 6.7.2., this offset shall not exceed 150 mm from the median longitudinal plane to the centre of reference of the lamp. </t>
  </si>
  <si>
    <t>Measure placement of S1/S2 and S3/S4 stop lamps to ensure they meet width and offset requirements based on vehicle category and lamp type, including allowances for narrow vehicles or movable parts</t>
  </si>
  <si>
    <t>6.7.4.2.1</t>
  </si>
  <si>
    <t>S1,S2 height position considerations</t>
  </si>
  <si>
    <t xml:space="preserve">For S1 or S2 categories devices: 
Above the ground, not less than 350 mm nor more than 1,500 mm (2,100 mm if the shape of the bodywork makes it impossible to keep within 1,500 mm and if the optional lamps are not installed). 
If the optional lamps are installed, they shall be positioned at a height compatible with the requirements of the width and the symmetry of the lamps, and at a vertical distance as large as the shape of the bodywork makes it possible, but not less than 600 mm above the mandatory lamps. </t>
  </si>
  <si>
    <t>Measure the vertical position of S1/S2 stop lamps to confirm they are within the required height range, and verify optional lamps, if fitted, are at least 600 mm above mandatory lamps and meet width and symmetry conditions</t>
  </si>
  <si>
    <t>6.7.4.2.2</t>
  </si>
  <si>
    <t>S3,S4 height position considerations</t>
  </si>
  <si>
    <t xml:space="preserve">.	For S3 or S4 categories devices: 
The horizontal plane tangential to the lower edge of the apparent surface shall: either not be more than 150 mm below the horizontal plane tangential to the lower edge of the exposed surface of the glass or glazing of the rear window, or not be less than 850 mm above the ground. 
However, the horizontal plane tangential to the lower edge of the apparent surface of a S3 or S4 category device shall be above the horizontal plane tangential to the upper edge of the apparent surface of S1 or S2 categories devices. </t>
  </si>
  <si>
    <t>Confirm that the lower edge of the S3/S4 stop lamp is either ≤150 mm below the rear window or ≥850 mm above the ground, and always positioned above the upper edge of the S1/S2 stop lamps</t>
  </si>
  <si>
    <t>6.7.4.4</t>
  </si>
  <si>
    <t xml:space="preserve">For S1 or S2 categories devices:		at the rear of the vehicle. </t>
  </si>
  <si>
    <t>Visually confirm that S1 or S2 category stop lamps are installed at the rear of the vehicle</t>
  </si>
  <si>
    <t>6.7.5</t>
  </si>
  <si>
    <t>Geometric restrains Horizontal angle</t>
  </si>
  <si>
    <t xml:space="preserve">Horizontal angle: 
For S1 or S2 categories devices: 45° to the left and to the right of the longitudinal axis of the vehicle.  
However, for the stop lamps of categories S1 and S2 mounted below 750 mm (measured according to the provisions of paragraph 5.8.1. above), the inward angle of 45° may be reduced to 20° under the H plane. 
For S3 or S4 categories devices: 10° to the left and to the right of the longitudinal axis of the vehicle; Vertical angle: 
For S1 or S2 categories devices: 15° above and below the horizontal.  
However, 
(a)	Where a lamp is mounted below 750 mm (measured according to the provisions of paragraph 5.8.1. above), the downward angle of 15° may be reduced to 5°; 
(b)	Where an optional lamp is mounted above 2,100 mm (measured according to the provisions of paragraph 5.8.1. above) the upward angle of 15° may be reduced to 5°. 
For S3 or S4 categories devices: 10° above and 5° below the horizontal. </t>
  </si>
  <si>
    <t>Evaluate the geometric visibility angles of stop lamps (S1/S2 and S3/S4) using mounting height and lamp position data to confirm compliance with specified horizontal and vertical angle requirements</t>
  </si>
  <si>
    <t>6.7.6</t>
  </si>
  <si>
    <t xml:space="preserve">Towards the rear of the vehicle.  </t>
  </si>
  <si>
    <t>Verify that the central stop lamp (S3 or S4 category) is directed towards the rear of the vehicle</t>
  </si>
  <si>
    <t>Confirm that the tail lamp (rear position lamp) is oriented towards the rear of the vehicle</t>
  </si>
  <si>
    <t>6.7.7.1</t>
  </si>
  <si>
    <t xml:space="preserve">All stop lamps shall light up simultaneously when the braking system provides the relevant signal defined in Regulations Nos. 13 and 13-H. </t>
  </si>
  <si>
    <t>Apply the braking system and verify that the central stop lamp (S3 or S4) illuminates simultaneously with the other stop lamps in accordance with Regulations Nos. 13 and 13-H</t>
  </si>
  <si>
    <t>Confirm that the tail lamp remains unaffected, and only the stop lamps light up simultaneously when the braking system sends the signal per Regulations Nos. 13 and 13-H</t>
  </si>
  <si>
    <t>6.7.7.2</t>
  </si>
  <si>
    <t>Start and Stop considerations</t>
  </si>
  <si>
    <t xml:space="preserve">The stop lamps need not function if the device, which starts and/or stops the engine, is in a position that makes it impossible for the engine to operate. </t>
  </si>
  <si>
    <t xml:space="preserve"> Verify that the central stop lamp (S3 or S4) does not illuminate when the engine start/stop device is in a position that prevents engine operation</t>
  </si>
  <si>
    <t>Confirm that tail lamps are not affected by engine start/stop position, as this condition applies only to stop lamps, not rear position (tail) lamps</t>
  </si>
  <si>
    <t>6.7.8</t>
  </si>
  <si>
    <t xml:space="preserve">Tell-tale optional, however, a tell-tale indicating failure is mandatory if required by the component regulation. 
Where the above tell-tale is fitted, this tell-tale shall be an operating tell-tale consisting of a non-flashing warning light which comes on in the event of the malfunctioning of the stop lamps.  </t>
  </si>
  <si>
    <t>Simulate a stop lamp malfunction and verify that a non-flashing warning tell-tale activates to indicate the failure, if such a tell-tale is installed</t>
  </si>
  <si>
    <t>Check for the presence of a tell-tale indicating stop lamp failure, ensuring it meets the requirement if mandated by the component regulation</t>
  </si>
  <si>
    <t>6.7.9.1</t>
  </si>
  <si>
    <t xml:space="preserve">The S3 or S4 category device may not be reciprocally incorporated with any other lamp. </t>
  </si>
  <si>
    <t>Visually confirm that the S3 or S4 category central stop lamp is not combined with or incorporated into any other lighting device</t>
  </si>
  <si>
    <t>6.7.9.2.1</t>
  </si>
  <si>
    <t>Inside installation of stop lamp</t>
  </si>
  <si>
    <t xml:space="preserve">	In the case where it is installed inside the vehicle: 
The light emitted shall not cause discomfort to the driver through the devices for indirect vision and/or other surfaces of the vehicle (i.e. rear window).</t>
  </si>
  <si>
    <t>Operate the central stop lamp inside the vehicle and confirm it does not cause glare or discomfort to the driver via mirrors or reflective surfaces</t>
  </si>
  <si>
    <t>REAR REGISTRATION PLATE LAMP (RRPL)</t>
  </si>
  <si>
    <t>6.8.2</t>
  </si>
  <si>
    <t>Such that the device illuminates the site of the registration plate</t>
  </si>
  <si>
    <t>Confirm visually that the embedded lamp within the Rear Underbody effectively illuminates the full rear registration plate area without obstruction or shadow</t>
  </si>
  <si>
    <t>6.8.3</t>
  </si>
  <si>
    <t>Visually verify that the lighting device, when integrated into the Rear Underbody, chassis, or bodywork, sufficiently illuminates the entire rear registration plate area in accordance with regulatory requirements</t>
  </si>
  <si>
    <t>6.8.4.1</t>
  </si>
  <si>
    <t>In width: such that the device illuminates the site of the registration plate.</t>
  </si>
  <si>
    <t>Check that the device mounted on the Rear Underbody (C&amp;B) spans a width sufficient to fully illuminate the rear registration plate area uniformly</t>
  </si>
  <si>
    <t>6.8.4.2</t>
  </si>
  <si>
    <t>In height: such that the device illuminates the site of the registration plate.</t>
  </si>
  <si>
    <t>Verify that the lamp is mounted at a height that enables clear illumination of the entire rear registration plate without obstruction or shadowing</t>
  </si>
  <si>
    <t>6.8.4.3</t>
  </si>
  <si>
    <t>In length: such that the device illuminates the site of the registration plate</t>
  </si>
  <si>
    <t>Check that the device is installed longitudinally near the registration plate area to ensure complete and uniform illumination of the plate surface</t>
  </si>
  <si>
    <t>6.8.5</t>
  </si>
  <si>
    <t xml:space="preserve">Such that the device illuminates the site of the registration plate.  </t>
  </si>
  <si>
    <t>Confirm that the device is mounted in a position on the Rear Underbody, chassis, or bodywork such that no geometric features obstruct the light path and the entire registration plate area is clearly illuminated</t>
  </si>
  <si>
    <t>6.8.6</t>
  </si>
  <si>
    <t>Verify that the lamp is oriented toward the registration plate area to ensure direct and even illumination, without glare or misalignment</t>
  </si>
  <si>
    <t>6.8.7</t>
  </si>
  <si>
    <t xml:space="preserve">In accordance with paragraph 5.11. </t>
  </si>
  <si>
    <t>Confirm that the electrical connection of the embedded Rear Underbody lamp complies with paragraph 5.11.—ensuring proper activation only with other required lamps and maintaining functional integrity</t>
  </si>
  <si>
    <t>6.8.8</t>
  </si>
  <si>
    <t>Tell-tale optional. If it exists, its function shall be carried out by the tell tale required for the front and rear position lamps.</t>
  </si>
  <si>
    <t>Visually verify that if a tell-tale exists for the embedded Rear Underbody lamp, it shares the function with the front and rear position lamps, in accordance with the regulation</t>
  </si>
  <si>
    <t>6.8.9</t>
  </si>
  <si>
    <t xml:space="preserve">When the rear registration plate lamp is combined with the rear position lamp, reciprocally incorporated in the stop lamp or in the rear fog lamp, the photometric characteristics of the rear registration plate lamp may be modified during the illumination of the stop lamp or the rear fog lamp. </t>
  </si>
  <si>
    <t>Confirm through design documentation and photometric data that the rear registration plate lamp's modified characteristics remain compliant when combined or reciprocally incorporated with stop or rear fog lamps</t>
  </si>
  <si>
    <t>6.9.2</t>
  </si>
  <si>
    <t>two</t>
  </si>
  <si>
    <t>Visually check that two front position lamps are properly embedded in the headlamp assemblies, correctly positioned, and oriented toward the front as per regulatory requirements</t>
  </si>
  <si>
    <t>6.9.3</t>
  </si>
  <si>
    <t xml:space="preserve">No special requirement.  </t>
  </si>
  <si>
    <t>Confirm that the arrangement of the headlamps on the chassis and bodywork (C&amp;B) complies with design intent, noting that there is no special regulatory requirement for their arrangement</t>
  </si>
  <si>
    <t>6.9.4.1</t>
  </si>
  <si>
    <t xml:space="preserve">In width: that point on the apparent surface in the direction of the reference axis, which is farthest from the vehicle’s median longitudinal plane, shall not be more than 400 mm from the extreme outer edge of the vehicle.  
In the case of a trailer, that point on the apparent surface in the direction of the reference axis which is farthest from the median longitudinal plane shall not be more than 150 mm from the extreme outer edge of the vehicle. 
The distance between the inner edges of the two apparent surfaces in the direction of the reference axes shall: 
For M1 and N1 category vehicles: No special requirement; </t>
  </si>
  <si>
    <t>Measure the lateral placement of the headlamps on the chassis and bodywork to ensure the maximum distances from the median longitudinal plane and outer edges meet the specified limits for the vehicle category</t>
  </si>
  <si>
    <t>6.9.4.2</t>
  </si>
  <si>
    <t xml:space="preserve">In height: above the ground, not less than 250 mm nor more than 1,500 mm (2,100 mm for O1 and O2 categories of vehicles, or if for any other categories of vehicles the shape of the bodywork makes it impossible to keep within 1,500 mm). </t>
  </si>
  <si>
    <t>Measure the vertical distance from the ground to the lowest and highest points of the headlamp's apparent surface to ensure it falls within the specified height range</t>
  </si>
  <si>
    <t>6.9.4.4</t>
  </si>
  <si>
    <t>Further positioning considerations</t>
  </si>
  <si>
    <t xml:space="preserve">Where the front position lamp and another lamp are reciprocally incorporated, the apparent surface in the direction of the reference axis of the other lamp shall be used to verify compliance with the positioning requirements (paragraphs 6.9.4.1. to 6.9.4.3.).  </t>
  </si>
  <si>
    <t>Evaluate the positioning compliance by referencing the apparent surface of the reciprocally incorporated lamp relative to the specified dimensional limits</t>
  </si>
  <si>
    <t>6.9.5.1</t>
  </si>
  <si>
    <t>Geometric restrictions Horizontal angle</t>
  </si>
  <si>
    <t xml:space="preserve">Horizontal angle: 45° inwards and 80° outwards.  
However, where a lamp is mounted below 750 mm (measured according to the provisions of paragraph 5.8.1. above), the inward angle of 45° may be reduced to 20° under the H plane. 
In the case of trailers, the angle inwards may be reduced to 5°. 
Vertical angle: 15° above and below the horizontal. However, where a lamp is mounted below 750 mm (measured according to the provisions of paragraph 5.8.1. above), the downward angle of 15° may be reduced to 5°.  Vertical angle: 15° above and below the horizontal. However, where a lamp is mounted below 750 mm (measured according to the provisions of paragraph 5.8.1. above), the downward angle of 15° may be reduced to 5°. </t>
  </si>
  <si>
    <t>Confirm compliance of geometric visibility angles by comparing the installed lamp position and mounting height against the specified horizontal and vertical angle allowances</t>
  </si>
  <si>
    <t>6.9.6</t>
  </si>
  <si>
    <t>Forwards</t>
  </si>
  <si>
    <t>Visually confirm that the embedded headlights are oriented towards the front of the vehicle as specified</t>
  </si>
  <si>
    <t>6.9.7</t>
  </si>
  <si>
    <t xml:space="preserve">In accordance with paragraph 5.11. 
However, if a front position lamp is reciprocally incorporated with a direction-indicator the electrical connection of the front position lamp on the relevant side of the vehicle or the reciprocally incorporated part of it may be such that it is switched off during the entire period (both ON and OFF cycle) of activation of the direction-indicator lamp. </t>
  </si>
  <si>
    <t>Confirm through functional testing that the front position lamp (or its incorporated part) switches off entirely during the operation cycle of the direction-indicator on the same side</t>
  </si>
  <si>
    <t>6.9.8</t>
  </si>
  <si>
    <t xml:space="preserve">Circuit-closed tell-tale mandatory.  
This tell-tale shall be non-flashing and shall not be required if the instrument panel lighting can only be turned on simultaneously with the front position lamps.  
This requirement does not apply when light signalling system operates according to paragraph 6.2.7.6.2. 
However, a tell-tale indicating failure is mandatory if required by the component regulation. </t>
  </si>
  <si>
    <t>Visually confirm presence, type (non-flashing), and operation of the circuit-closed tell-tale, and verify exemption conditions (e.g., instrument panel logic or regulatory references)</t>
  </si>
  <si>
    <t>6.9.9.1</t>
  </si>
  <si>
    <t xml:space="preserve">If one or more infrared radiation generator(s) is (are) installed inside the front position lamp, it (they) is (are) allowed to be activated only when the headlamp on the same side of the vehicle is switched on and the vehicle is in forward motion. In the event that the front position lamp or the headlamp on the same side fails, the infrared radiation generator(s) shall be automatically switched off. </t>
  </si>
  <si>
    <t>Confirm infrared generator activates only with corresponding headlamp on and vehicle moving forward; simulate lamp failure to verify automatic deactivation</t>
  </si>
  <si>
    <t>6.9.9.2</t>
  </si>
  <si>
    <t>Front Position Lamp Integration with AFS Bending Mode</t>
  </si>
  <si>
    <t xml:space="preserve">In case an AFS providing a bending mode is installed, the front position lamp may be swivelled together with a lighting unit to which it is reciprocally incorporated. </t>
  </si>
  <si>
    <t>Visually confirm that the front position lamp swivels in sync with the AFS bending mode lighting unit when activated</t>
  </si>
  <si>
    <t>6.10.0</t>
  </si>
  <si>
    <t>6.10.1</t>
  </si>
  <si>
    <t>Presence</t>
  </si>
  <si>
    <t xml:space="preserve">Devices of R or R1 or R2 categories: Mandatory </t>
  </si>
  <si>
    <t>Visually confirm the presence of mandatory R, R1, or R2 category tail lamp devices as specified for the vehicle category</t>
  </si>
  <si>
    <t>6.10.2</t>
  </si>
  <si>
    <t>Confirm visually that two embedded tail light devices are installed in accordance with the regulatory requirements</t>
  </si>
  <si>
    <t>6.10.4.1</t>
  </si>
  <si>
    <t xml:space="preserve">In width: that point on the apparent surface in the direction of the reference axis, which is farthest from the vehicle’s median longitudinal plane, shall not be more than 400 mm from the extreme outer edge of the vehicle. This condition shall not apply to the optional rear lamps. 
The distance between the inner edges of the two apparent surfaces in the direction of the reference axes shall: 
For M1 and N1 category vehicles: have no special requirement; </t>
  </si>
  <si>
    <t>Measure the position of each taillight to confirm compliance with width-related limits and exemptions for M1 and N1 category vehicles</t>
  </si>
  <si>
    <t>6.10.4.2</t>
  </si>
  <si>
    <t xml:space="preserve">In height: above the ground, not less than 350 mm nor more than 1,500 mm (2,100 mm if the shape of the bodywork makes it impossible to keep within 1,500 mm and if the optional lamps are not installed). If the optional lamps are installed, they shall be placed at a height compatible with the applicable requirements of paragraph 6.10.4.1., the symmetry of the lamps, and at a vertical distance as large as the shape of the bodywork makes it possible, but not less than 600 mm above the mandatory lamps. </t>
  </si>
  <si>
    <t>Measure the height of the taillight(s) from the ground to verify compliance with the specified height range and conditions for optional lamp installation</t>
  </si>
  <si>
    <t>6.10.4.3</t>
  </si>
  <si>
    <t xml:space="preserve">In length: The rear of the vehicle.  </t>
  </si>
  <si>
    <t>Confirm that the taillights are physically positioned at the rear end of the vehicle</t>
  </si>
  <si>
    <t>6.10.5.1</t>
  </si>
  <si>
    <t>Horizontal angle: 45° inwards and 80° outwards.  
However, where a lamp is mounted below 750 mm (measured according to the provisions of paragraph 5.8.1. above), the inward angle of 45° may be reduced to 20° under the H plane. 
Horizontal angle: 45° inwards and 80° outwards.
However, where a lamp is mounted below 750 mm (measured according to the
provisions of paragraph 5.8.1. above), the inward angle of 45° may be reduced
to 20° under the H plane.
Vertical angle: 15° above and below the horizontal.
However,
(a) Where a lamp is mounted below 750 mm (measured according to the
provisions of paragraph 5.8.1. above), the downward angle of 15° may
be reduced to 5°;
(b) Where an optional lamp is mounted above 2,100 mm (measured
according to the provisions of paragraph 5.8.1. above) the upward
angle of 15° may be reduced to 5°.</t>
  </si>
  <si>
    <t>Evaluate the lamp installation height and angles against regulatory angular visibility requirements using vehicle design drawings and measurement data</t>
  </si>
  <si>
    <t>6.10.6</t>
  </si>
  <si>
    <t>Rearwards</t>
  </si>
  <si>
    <t>Visually confirm that the lamp is oriented towards the rear of the vehicle as per regulatory requirements</t>
  </si>
  <si>
    <t>6.10.7</t>
  </si>
  <si>
    <t xml:space="preserve">Electrical connections 
In accordance with paragraph 5.11. 
However, if a rear position lamp is reciprocally incorporated with a direction-indicator, the electrical connection of the rear position lamp on the relevant side of the vehicle or the reciprocally incorporated part of it may be such that it is switched OFF during the entire period (both ON and OFF cycle) of activation of the direction-indicator lamp. </t>
  </si>
  <si>
    <t>Review electrical schematics and control logic to ensure compliance with paragraph 5.11 and correct switching behavior during direction-indicator operation</t>
  </si>
  <si>
    <t>6.10.8</t>
  </si>
  <si>
    <t xml:space="preserve">Circuit-closed tell-tale mandatory. It shall be combined with that of the front position lamps. 
This requirement does not apply when light signalling system operates according to paragraph 6.2.7.6.2. 
However, a tell-tale indicating failure is mandatory if required by the component regulation. </t>
  </si>
  <si>
    <t>Visually confirm presence and function of combined tell-tale with front position lamps and check for failure indication as per component regulation</t>
  </si>
  <si>
    <t>REAR RETRO REFLECTOR, NON TRIANGULAR</t>
  </si>
  <si>
    <t>6.14.2</t>
  </si>
  <si>
    <t>Two, the performances of which shall conform to the requirements concerning Class IA or IB retro reflectors in Regulation No. 3. Additional retro reflecting devices and materials (including two retro-reflectors not complying with paragraph 6.14.4. below), are permitted provided they do not impair the effectiveness of the mandatory lighting and light-signalling devices</t>
  </si>
  <si>
    <t>Confirm visually that two rear retro-reflectors of Class IA or IB are present and compliant with Regulation No. 3, and that any additional retro-reflective materials do not interfere with mandatory lighting functions</t>
  </si>
  <si>
    <t>6.14.4.1</t>
  </si>
  <si>
    <t>In width: that point on the illuminating surface, which is farthest from the vehicle’s median longitudinal plane, shall not be more than 400 mm from the extreme outer edge of the vehicle.  
The distance between the inner edges of the two apparent surfaces in the direction of the reference axes shall: 
For M1 and N1 category vehicles: have no special requirement;</t>
  </si>
  <si>
    <t>Measure lateral distances to ensure the outer edge of each rear retro-reflector is within 400 mm of the vehicle’s outer edge, with no specific requirement for spacing between inner edges for M1 and N1 vehicles</t>
  </si>
  <si>
    <t>6.14.4.2</t>
  </si>
  <si>
    <t xml:space="preserve">In height:  Above the ground, not less than 250 mm nor more than 900 mm (not more than 1,200 mm if grouped with any rear lamp(s), 1,500 mm if the shape of the bodywork makes it impossible to keep within 900 mm or 1200 mm respectively). </t>
  </si>
  <si>
    <t>Measure the vertical distance from the ground to the bottom and top edges of the rear retro-reflectors to ensure compliance with specified height limits</t>
  </si>
  <si>
    <t>6.14.4.3</t>
  </si>
  <si>
    <t xml:space="preserve"> at the rear of the vehicle</t>
  </si>
  <si>
    <t>Visually confirm that the retro-reflectors are installed at the rear end of the vehicle as required</t>
  </si>
  <si>
    <t>6.14.5</t>
  </si>
  <si>
    <t xml:space="preserve">Horizontal angle:	30° inwards and outwards. 
Vertical angle:	10° above and below horizontal.  
However, where a retro-reflector is mounted below 750 mm (measured according to the provisions of paragraph 5.8.1. above), the downward angle of 10° may be reduced to 5°. </t>
  </si>
  <si>
    <t>Confirm via visual assessment and measurement that the retro-reflectors meet the specified angular visibility requirements</t>
  </si>
  <si>
    <t>6.14.6</t>
  </si>
  <si>
    <t xml:space="preserve"> Visually confirm that the retro-reflectors are oriented towards the rear of the vehicle as required</t>
  </si>
  <si>
    <t>6.14.7</t>
  </si>
  <si>
    <t>Other requirements 
The illuminating surface of the retro reflector may have parts in common with the apparent surface of any other lamp situated at the rear.</t>
  </si>
  <si>
    <t>DAY TIME RUNNING LAMP</t>
  </si>
  <si>
    <t>6.19.2</t>
  </si>
  <si>
    <t xml:space="preserve">two </t>
  </si>
  <si>
    <t>Visually check that two embedded headlamps are installed on the vehicle in accordance with regulatory requirements</t>
  </si>
  <si>
    <t>6.19.4.1</t>
  </si>
  <si>
    <t xml:space="preserve">In width: the distance between the inner edges of the apparent surfaces in the direction of the reference axes shall not be less than 600 mm. 
This distance may be reduced to 400 mm where the overall width of the vehicle is less than 1,300 mm.  </t>
  </si>
  <si>
    <t>Measure the distance between the inner edges of the headlamp surfaces to confirm compliance with width spacing requirements</t>
  </si>
  <si>
    <t>6.19.4.2</t>
  </si>
  <si>
    <t xml:space="preserve">In height: above the ground not less than 250 mm nor more than 1,500 mm. </t>
  </si>
  <si>
    <t>Use a measuring tool to confirm the height of the headlamp above ground falls within the 250 mm to 1,500 mm range</t>
  </si>
  <si>
    <t>6.19.4.3</t>
  </si>
  <si>
    <t xml:space="preserve">In length: at the front of the vehicle. This requirement shall be deemed to be satisfied if the light emitted does not cause discomfort to the driver either directly or indirectly through the devices for indirect vision and/or other reflecting surfaces of the vehicle. </t>
  </si>
  <si>
    <t>Confirm headlamp positioning at the front and verify through observation or simulation that emitted light does not cause driver discomfort via mirrors or reflections</t>
  </si>
  <si>
    <t>6.19.5</t>
  </si>
  <si>
    <t xml:space="preserve">Geometric visibility 
Horizontal:	outwards 20° and inwards 20°. 
Vertical: 	upwards 10° and downwards 10°. </t>
  </si>
  <si>
    <t>Visually inspect the headlamp installation to ensure the specified geometric visibility angles (20° horizontal, 10° vertical) are unobstructed</t>
  </si>
  <si>
    <t>6.19.6</t>
  </si>
  <si>
    <t xml:space="preserve">Towards the front.  </t>
  </si>
  <si>
    <t>Visually confirm that the headlamps are oriented towards the front of the vehicle in accordance with regulatory requirements</t>
  </si>
  <si>
    <t>6.19.7.1</t>
  </si>
  <si>
    <t>Electrical connections for automation of lamp</t>
  </si>
  <si>
    <t xml:space="preserve">The daytime running lamps shall be switched ON automatically when the device, which starts and/or stops the engine (propulsion system), is set in a position which makes it possible for the engine (propulsion system) to operate.  However, the daytime running lamps may remain OFF while the following conditions exist: </t>
  </si>
  <si>
    <t>Confirm automatic activation and deactivation of the embedded daytime running lamps by simulating engine start conditions and verifying exceptions via functional testing</t>
  </si>
  <si>
    <t>6.19.7.1.1</t>
  </si>
  <si>
    <t>Electrical connections for automation of lamp conditions</t>
  </si>
  <si>
    <t>The automatic transmission control is in the park position; or</t>
  </si>
  <si>
    <t>Visually demonstrate that the daytime running lamps remain OFF when the automatic transmission is set to the "Park" position</t>
  </si>
  <si>
    <t>6.19.7.1.2</t>
  </si>
  <si>
    <t>.	The parking brake is in the applied position; or</t>
  </si>
  <si>
    <t>Confirm through visual observation that the daytime running lamps remain OFF when the parking brake is engaged</t>
  </si>
  <si>
    <t>6.19.7.1.3</t>
  </si>
  <si>
    <t xml:space="preserve">Prior to the vehicle being set in motion for the first time after each manual activation of the propulsion system. </t>
  </si>
  <si>
    <t>Confirm that the daytime running lamps remain OFF prior to the vehicle moving after each manual start of the propulsion system</t>
  </si>
  <si>
    <t>6.19.7.2</t>
  </si>
  <si>
    <t>Further electrical connection considerations</t>
  </si>
  <si>
    <t xml:space="preserve">The daytime running lamps may be switched OFF manually when the vehicle speed does not exceed 10 km/h provided they switch ON automatically when the vehicle speed exceeds 10 km/h or when the vehicle has travelled more than 100 m and they remain ON until deliberately switched off again. </t>
  </si>
  <si>
    <t>Verify automatic ON/OFF behavior of daytime running lamps at specified speed and distance thresholds during controlled driving conditions</t>
  </si>
  <si>
    <t>6.19.7.3</t>
  </si>
  <si>
    <t xml:space="preserve">The daytime running lamp shall switch OFF automatically when the device which starts and/or stops the engine (propulsion system) is set in a position which makes it impossible for the engine (propulsion system) to operate or the front fog lamps or headlamps are switched ON, except when the latter are used to give intermittent luminous warnings at short intervals.16 </t>
  </si>
  <si>
    <t>Confirm automatic switch-off of daytime running lamps when propulsion system is deactivated or when headlamps/fog lamps are activated, under defined lighting scenarios</t>
  </si>
  <si>
    <t>6.19.7.4</t>
  </si>
  <si>
    <t xml:space="preserve">The lamps referred to in paragraph 5.11. may be switched ON when the daytime running lamps are switched ON, except if daytime running lamps are operating according to paragraph 6.2.7.6.2., where at least the rear position lamps shall be activated. </t>
  </si>
  <si>
    <t>Review the vehicle’s lighting control logic and circuitry to ensure compliance with the activation conditions for rear position lamps when DRLs are ON</t>
  </si>
  <si>
    <t>6.19.7.5</t>
  </si>
  <si>
    <t>If the distance between the front direction-indicator lamp and the daytime running lamp is equal or less than 40 mm, the electrical connections of the daytime running lamp on the relevant side of the vehicle may be such that either:  
(a)	It is switched OFF; or 
(b)	Its luminous intensity is reduced during the entire period (both ON and 		OFF cycle) of activation of a front direction-indicator lamp.</t>
  </si>
  <si>
    <t>Verify lamp behavior during indicator activation by measuring DRL intensity or observing switching OFF when the indicator is ON</t>
  </si>
  <si>
    <t>6.19.7.6</t>
  </si>
  <si>
    <t xml:space="preserve">If a direction-indicator lamp is reciprocally incorporated with a daytime running lamp, the electrical connections of the daytime running lamp on the relevant side of the vehicle shall be such that the daytime running lamp is switched OFF during the entire period (both ON and OFF cycle) of activation of the direction-indicator lamp. </t>
  </si>
  <si>
    <t>Confirm that the daytime running lamp turns OFF completely throughout the flashing cycle of the direction-indicator lamp</t>
  </si>
  <si>
    <t>6.19.8</t>
  </si>
  <si>
    <t xml:space="preserve">Closed-circuit tell-tale optional, however a tell-tale indicating failure is mandatory if required by the component regulation. </t>
  </si>
  <si>
    <t>Visually check presence and function of the failure-indicating tell-tale as per applicable component regulations</t>
  </si>
  <si>
    <t>Mirror Adjustability</t>
  </si>
  <si>
    <t>All mirrors shall be adjustable.</t>
  </si>
  <si>
    <t>6.1.1.2.(a)</t>
  </si>
  <si>
    <t>Class II–VII Mirror Edge Protection</t>
  </si>
  <si>
    <t>Rear-view mirrors (Classes II to VII)
	The edge of the reflecting surface shall be enclosed in a protective housing (holder, etc.) which, on its perimeter, shall have a value "c" greater than or equal to 2.5 mm at all points and in all directions. If the reflecting surface projects beyond the protective housing, the radius of curvature "c" on the edge of the projecting part shall be not less than 2.5 mm and the reflecting surface shall return into the protective housing under a force of 50 N applied to the point of greatest projection, relative to the protective housing, in a horizontal direction, approximately parallel to the longitudinal median plane of the vehicle.</t>
  </si>
  <si>
    <t>6.1.1.2. (b)</t>
  </si>
  <si>
    <t>Class I Mirror Edge Protection</t>
  </si>
  <si>
    <t>Rear-view mirrors (Class I)
		In cases, where the edge of the reflecting surface is enclosed in a protective housing (holder, etc.), the radius of curvature "c" on its perimeter shall be not less than 2.5 mm at all points and in all directions. In cases, where the edge of the reflecting surface projects beyond the protective housing, this requirement shall apply to the edge of the projecting part.</t>
  </si>
  <si>
    <t>6.1.1.3.</t>
  </si>
  <si>
    <t>Mirror Surface Radius of Curvature</t>
  </si>
  <si>
    <t>When the mirror is mounted on a plane surface, all parts, irrespective of the adjustment position of the device, including those parts remaining attached to the support after the test provided for in paragraph 6.3.2. below, which are in potential, static contact with a sphere either 165 mm in diameter in the case of a Class I mirror or 100 mm in diameter in the case of a Class II to VII mirror, shall have a radius of curvature 'c' of not less than 2.5 mm.</t>
  </si>
  <si>
    <t>6.1.1.4.</t>
  </si>
  <si>
    <t>Exemptions for Protruding Mirror Parts</t>
  </si>
  <si>
    <t>The requirements in paragraphs 6.1.1.2. and 6.1.1.3. above shall not apply to parts of the external surface which protrude less than 5 mm, but the outward facing angles of such parts shall be blunted, save where such parts protrude less than 1.5 mm. For determining the dimension of the projection, the following method shall apply:</t>
  </si>
  <si>
    <t>6.1.1.4.1</t>
  </si>
  <si>
    <t>Projection Measurement on Convex Surfaces</t>
  </si>
  <si>
    <t>The dimension of the projection of a component which is mounted on a convex surface may be determined either directly or by reference to a drawing of an appropriate section of this component in its installed condition.</t>
  </si>
  <si>
    <t>6.1.1.4.2</t>
  </si>
  <si>
    <t>Projection Measurement on Non-Convex Surfaces</t>
  </si>
  <si>
    <t xml:space="preserve">If the dimension of the projection of a component which is mounted on a surface other than convex cannot be determined by simple measurement, it shall be determined by the maximum variation of the distance of the centre of a 100 mm diameter sphere from the nominal line of the panel when the sphere is moved over and is in constant contact with that component. 
Figure 1 shows an example of the use of this procedure. </t>
  </si>
  <si>
    <t>6.1.1.5.</t>
  </si>
  <si>
    <t>Blunted Fixing Hole Edges</t>
  </si>
  <si>
    <t>Edges of fixing holes or recesses of which the diameter or longest diagonal is less than 12 mm are exempt from the radius requirements of paragraph 6.1.1.3. above provided that they are blunted.</t>
  </si>
  <si>
    <t>6.1.1.6.</t>
  </si>
  <si>
    <t>Mirror Attachment Deflection Radius</t>
  </si>
  <si>
    <t>The device for the attachment of mirrors to the vehicle shall be so designed that a cylinder with a 70 mm radius (50 mm in the case of an L-category vehicle), having as its axis the axis, or one of the axes, of pivot or rotation which ensures deflection of the mirror in the direction of impact concerned, passes through at least part of the surface to which the device is attached.</t>
  </si>
  <si>
    <t>6.1.1.7.</t>
  </si>
  <si>
    <t>Soft Material Exemption (Class II–VII Mirrors)</t>
  </si>
  <si>
    <t>The parts of Classes II to VII mirrors referred to in paragraphs 6.1.1.2. and 6.1.1.3. above which are made of a material with a Shore A hardness not exceeding 60 are exempt from the relevant provisions.</t>
  </si>
  <si>
    <t>6.1.2.1.1.</t>
  </si>
  <si>
    <t>Class I Mirror Reflecting Surface Dimensions</t>
  </si>
  <si>
    <t>6.1.2.1.2.1.</t>
  </si>
  <si>
    <t>Class II–III Mirror Rectangle Inscription Criteria</t>
  </si>
  <si>
    <t>The dimensions of the reflecting surface shall be such that it is possible to inscribe therein:</t>
  </si>
  <si>
    <t>6.1.2.1.2.1. (a)</t>
  </si>
  <si>
    <t>Class II–III Mirror Base Length Requirement</t>
  </si>
  <si>
    <t>A rectangle 40 mm high the base length of which, measured in millimetres, has the value "a";</t>
  </si>
  <si>
    <t>6.1.2.1.2.1. (b)</t>
  </si>
  <si>
    <t>Class II–III Mirror Segment Height Requirement</t>
  </si>
  <si>
    <t>A segment which is parallel to the height of the rectangle and the length of which, expressed in millimetres, has the value "b".</t>
  </si>
  <si>
    <t>6.1.2.1.2.2.</t>
  </si>
  <si>
    <t>Minimum Mirror Dimensions Table (Class II and III)</t>
  </si>
  <si>
    <t>6.1.2.1.3.</t>
  </si>
  <si>
    <t>Class IV Wide-Angle Mirror Dimensions</t>
  </si>
  <si>
    <t>"Wide-angle" view mirrors (Class IV)
The contours of the reflecting surface shall be of simple geometric form and its dimensions such that it provides, if necessary in conjunction with a Class II exterior mirror, the field of vision specified in paragraph 15.2.4.4. of this Regulation.</t>
  </si>
  <si>
    <t>6.1.2.1.4.</t>
  </si>
  <si>
    <t xml:space="preserve">Class V Close-Proximity Mirror Dimensions </t>
  </si>
  <si>
    <t>"Close-proximity" view mirrors (Class V)
	The contours of the reflecting surface shall be of simple geometric form and its dimensions such that the mirror provides the field of vision specified in paragraph 15.2.4.5. of this Regulation.</t>
  </si>
  <si>
    <t>6.1.2.1.5.</t>
  </si>
  <si>
    <t xml:space="preserve">Class VI Front-View Mirror Dimensions </t>
  </si>
  <si>
    <t>Front-view mirrors (Class VI)
	The contours of the reflecting surface shall be of simple geometric form and its dimensions such that the mirror provides the field of vision specified in paragraph 15.2.4.6. of this Regulation.</t>
  </si>
  <si>
    <t>6.1.2.1.6.1.</t>
  </si>
  <si>
    <t>Class VII Mirror Minimum Dimensions</t>
  </si>
  <si>
    <t xml:space="preserve">"Main" rear-view mirrors (Class VII). </t>
  </si>
  <si>
    <t>The minimum dimensions of the reflecting surface shall be such that:</t>
  </si>
  <si>
    <t>(a)	Its area shall not be less than 6,900 mm2;
(b)	The diameter of circular mirrors shall not be less than 94 mm;
(c)	Where rear-view mirrors are not circular, their dimensions shall enable a 78 mm-diameter circle to be prescribed on their reflecting surface.</t>
  </si>
  <si>
    <t>The maximum dimensions of the reflecting surface shall be such that:</t>
  </si>
  <si>
    <t>(a)	The diameter of any circular rear-view mirror shall not be greater than 150 mm;
(b)	The reflecting surface of any non-circular rear-view mirror shall lie within a rectangle measuring 120 mm x 200 mm.</t>
  </si>
  <si>
    <t>6.1.2.2.1.</t>
  </si>
  <si>
    <t>Mirror Surface Type (Flat or Convex)</t>
  </si>
  <si>
    <t>The reflecting surface of a mirror shall be either flat or convex. Exterior mirrors may be equipped with an additional aspherical part provided that the main mirror fulfils the requirements of the indirect field of vision.</t>
  </si>
  <si>
    <t>6.1.2.2.2.1.</t>
  </si>
  <si>
    <t>Max Deviation Between ri/r’i and rp</t>
  </si>
  <si>
    <t>The difference between ri or r'i, and rp at each reference point shall not exceed 0.15 r.</t>
  </si>
  <si>
    <t>6.1.2.2.2.2.</t>
  </si>
  <si>
    <t>Max Deviation Between rp1/rp2/rp3 and r</t>
  </si>
  <si>
    <t>The difference between any of the radii of curvature (rp1, rp2, and rp3) and r shall not exceed 0.15 r.</t>
  </si>
  <si>
    <t>6.1.2.2.3.1.</t>
  </si>
  <si>
    <t>Aspherical Mirror Minimum Width</t>
  </si>
  <si>
    <t>Aspherical mirrors shall be of sufficient size and shape to provide useful information to the driver. This normally means a minimum width of 30 mm at some point.</t>
  </si>
  <si>
    <t>6.1.2.2.3.2.</t>
  </si>
  <si>
    <t>Aspherical Mirror Radius Minimum</t>
  </si>
  <si>
    <t>The radius of curvature ri of the aspherical part shall not be less than 150 mm.</t>
  </si>
  <si>
    <t>6.1.2.2.4.</t>
  </si>
  <si>
    <t>Value of "r" for spherical mirrors</t>
  </si>
  <si>
    <t>Value of "r" for spherical mirrors shall not be less than:</t>
  </si>
  <si>
    <t>6.1.2.2.4.1</t>
  </si>
  <si>
    <t>1,200 mm for rear-view mirrors (Class I);</t>
  </si>
  <si>
    <t>6.1.2.2.4.2</t>
  </si>
  <si>
    <t>1,200 mm for Class II and III main rear-view mirrors;</t>
  </si>
  <si>
    <t>6.1.2.2.4.3</t>
  </si>
  <si>
    <t>300 mm for "wide-angle" mirrors (Class IV) and "close-proximity" mirrors (Class V);</t>
  </si>
  <si>
    <t>6.1.2.2.4.4</t>
  </si>
  <si>
    <t>200 mm for front mirrors (Class VI).</t>
  </si>
  <si>
    <t>6.1.2.2.4.5</t>
  </si>
  <si>
    <t>1,000 mm or more than 1,500 mm for Class VII main rear-view mirrors.</t>
  </si>
  <si>
    <t>6.1.2.2.5.</t>
  </si>
  <si>
    <t>Minimum reflection coefficient</t>
  </si>
  <si>
    <t>The value of the normal coefficient of reflection, as determined according to the method described in Annex 6, shall be not less than 40 per cent.
In the case of reflecting surfaces with a changeable degree of reflection, the "day" position shall allow the colours of the signals used for road traffic to be recognized. The value of the normal coefficient of reflection in the "night" position shall be not less than 4 per cent.</t>
  </si>
  <si>
    <t>6.1.2.2.6.</t>
  </si>
  <si>
    <t>Retention of reflection characteristics in adverse weather</t>
  </si>
  <si>
    <t>The reflecting surface shall retain the characteristics laid down in paragraph 6.1.2.2.5. above in spite of prolonged exposure to adverse weather conditions in normal use.</t>
  </si>
  <si>
    <t>6.2.1.1.</t>
  </si>
  <si>
    <t>Devices being adjustable by user without tools</t>
  </si>
  <si>
    <t xml:space="preserve">If adjustment by the user is needed, the device for indirect vision shall be 	adjustable without the use of tools. </t>
  </si>
  <si>
    <t xml:space="preserve">Side Vision System, Rear Vision System </t>
  </si>
  <si>
    <t>6.2.1.2.</t>
  </si>
  <si>
    <t>If a device for indirect vision can only render the total prescribed field of vision by scanning the field of vision, the total process of scanning, rendering and reset to its initial position together shall not take more than 200 milliseconds at room temperature of 22 °C ± 5 °C.</t>
  </si>
  <si>
    <t>6.2.1.3.</t>
  </si>
  <si>
    <t>CMS effectiveness</t>
  </si>
  <si>
    <t>The effectiveness of the CMS of Classes I to IV shall not be adversely affected by magnetic or electrical fields. This shall be demonstrated by compliance with the technical requirements and transitional provisions of Regulation No. 10, 04 series of amendments or any later series of amendments.</t>
  </si>
  <si>
    <t>6.2.2.1.1.</t>
  </si>
  <si>
    <t xml:space="preserve">CMS radius curvature, when mounted </t>
  </si>
  <si>
    <t>When the devices of the camera-monitor system are mounted in the position recommended by the manufacturer for normal driving, all parts, irrespective of the adjustment position of the device which are in potential, static contact with a sphere either 165 mm in diameter in the case of a CMS or parts of CMS installed inside the vehicle or 100 mm in diameter in the case of a CMS or parts of CMS installed outside the vehicle, shall have a radius of curvature "c" of not less than 2.5 mm.</t>
  </si>
  <si>
    <t>6.2.2.2.1.</t>
  </si>
  <si>
    <t>CMS functionality under sunlight</t>
  </si>
  <si>
    <t>The camera shall function well in conditions in which sunlight falls on the camera. The saturated area, defined as the area in which the luminance contrast ratio (C=Lw/Lb) of a high contrast pattern falls below 2.0, shall not cover more than 15 per cent of the displayed image under the conditions of paragraphs 6.2.2.2.1.1. to 6.2.2.2.1.4. below.
In the case the camera system shows dynamical changes in the blooming area during the test the maximum blooming area shall fulfill the requirements.</t>
  </si>
  <si>
    <t>6.2.2.3.3.6.2.</t>
  </si>
  <si>
    <t>6.2.2.3.3.7.</t>
  </si>
  <si>
    <t>maximum field of view</t>
  </si>
  <si>
    <t>For CMS of Classes I, II and III the maximum distortion within the minimum required field of view shall not exceed 20 per cent relative to recto-linear or pinhole projection.</t>
  </si>
  <si>
    <t>6.2.2.3.4.1.</t>
  </si>
  <si>
    <t>frame rate</t>
  </si>
  <si>
    <t xml:space="preserve">
Movements of objects in front of the camera shall be rendered smooth and fluid. The minimum frame rate of the system (update rate of the image information) shall be at least 30 Hz. At low light conditions or while maneuvering at low speed, the minimum frame rate of the system (i.e. update rate of the image information) shall be at least 15 Hz.</t>
  </si>
  <si>
    <t>6.2.2.3.4.2.</t>
  </si>
  <si>
    <t>image formation time</t>
  </si>
  <si>
    <t xml:space="preserve">
The image formation time of the monitor shall be less than 55 ms at a temperature of 22 °C ± 5 °C.
This performance shall be tested according to the method given in 
ISO 9241-305:2008.</t>
  </si>
  <si>
    <t>6.2.2.3.4.3.</t>
  </si>
  <si>
    <t>system latency</t>
  </si>
  <si>
    <t xml:space="preserve">
A CMS shall have a sufficient short latency to render the scenery nearly at the same time. The latency shall be lower than 200 ms at room temperature 22 °C ± 5 °C.</t>
  </si>
  <si>
    <t>6.2.2.3.5.1.</t>
  </si>
  <si>
    <t>Glare due to high luminance of the monitor</t>
  </si>
  <si>
    <t xml:space="preserve">
In order to avoid glare from a high luminance of the monitor, the luminance shall be dimmable in the night condition either manually or automatically.</t>
  </si>
  <si>
    <t>6.2.3.</t>
  </si>
  <si>
    <t>Other devices for indirect vision</t>
  </si>
  <si>
    <t xml:space="preserve">
	It has to be proved that the device meets the following requirements:</t>
  </si>
  <si>
    <t>6.2.3.1.</t>
  </si>
  <si>
    <t>The device shall perceive the visual spectrum and shall always render this image without the need for interpretation into the visual spectrum.</t>
  </si>
  <si>
    <t>6.2.3.2.</t>
  </si>
  <si>
    <t>The functionality shall be guaranteed under the circumstances of use in which the system shall be put into service. Depending on the technology used in obtaining images and presenting them paragraph 6.2.2.2. above shall be entirely or partly applicable. In other cases this can be achieved by establishing and demonstrating by means of system sensitivity analogous to paragraph 6.2.2.2. above that a function is ensured that is comparable to or better than what is required for and by demonstrating that a functionality is guaranteed that is equivalent or better than that required for mirror- or camera-monitor type devices for indirect vision.</t>
  </si>
  <si>
    <t>15.1.2.</t>
  </si>
  <si>
    <t>Device stability</t>
  </si>
  <si>
    <t>Devices for indirect vision shall be fitted in such a way that the devices do not move so as significantly to change the field of vision as measured or vibrate to an extent which would cause the driver to misinterpret the nature of the image perceived.</t>
  </si>
  <si>
    <t>15.1.3.</t>
  </si>
  <si>
    <t>Device stability conditions</t>
  </si>
  <si>
    <t>The conditions laid down in paragraph 15.1.2. above shall be maintained when the vehicle is moving at speeds of up to 80 per cent of its maximum design speed, but not exceeding 150 km/h.</t>
  </si>
  <si>
    <t>15.1.4.</t>
  </si>
  <si>
    <t>Field of vision</t>
  </si>
  <si>
    <t>The fields of vision defined below shall be established using ambinocular vision, the eyes being at the "driver's ocular points" as defined in paragraph 12.1. above. The fields of vision shall be determined when the vehicle is in running order as defined in the consolidated Resolution on the Construction of vehicles (R.E.3) (ECE/TRANS/WP.29/78/Rev.4, para. 2.2.5.4.), plus for M1 and N1 vehicles one front seat passenger (75 kg). When established through windows, the glazing shall have a total light transmission factor in accordance with Regulation No. 43, Annex 21.</t>
  </si>
  <si>
    <t>15.2.1.1.2.</t>
  </si>
  <si>
    <t>Display field</t>
  </si>
  <si>
    <t>In the case a camera-monitor system is used for rendering (the) field(s) of vision, the relevant field(s) of vision shall be permanently visible to the driver when the ignition is on or the vehicle master control switch is activated (whichever is applicable) and not used for other information. However, when the vehicle is moving forward at a speed above 10 km/h or backwards, the monitor or the part of the monitor intended for rendering the Class VI field of vision may be used for other information. Multiple images may be used or displayed provided that the monitor has been approved in this mode.</t>
  </si>
  <si>
    <t>vehicle states project</t>
  </si>
  <si>
    <t>15.2.2.1.</t>
  </si>
  <si>
    <t>Driver must see vehicle front/sides clearly when seated</t>
  </si>
  <si>
    <t>Devices for indirect vision shall be so placed that the driver, when sitting on the driving seat in a normal driving position, has a clear view of the road to the rear, side(s) or front of the vehicle.</t>
  </si>
  <si>
    <t>15.2.2.2.</t>
  </si>
  <si>
    <t>Mirrors must be visible through side windows / windscreen</t>
  </si>
  <si>
    <t>Classes II to VII mirrors shall be visible through the side windows or through the portion of the windscreen that is swept by the windscreen wiper. Nevertheless, for design reasons, this last provision (i.e. the provisions relating the cleaned part of the windscreen) shall not apply to:
(a)	Classes II to VII mirrors on the passenger side and optional exterior mirrors on the driver side of vehicles of categories M2 and M3;
(b)	Class VI front-view mirrors.</t>
  </si>
  <si>
    <t>15.2.2.4.</t>
  </si>
  <si>
    <t>Mirror angle relative to longitudinal vehicle plane</t>
  </si>
  <si>
    <t>The prescribed Classes II, III, IV and VII mirror or monitor on the driver's side of the vehicle shall be so located that an angle of not more than 55° is formed between the vertical longitudinal median plane of the vehicle and the vertical plane passing through the centre of the mirror or monitor and through the centre of the straight line 65 mm long which joins the driver's two ocular points.</t>
  </si>
  <si>
    <t>15.2.2.5.</t>
  </si>
  <si>
    <t>Devices must not extend more than necessary</t>
  </si>
  <si>
    <t>Devices for indirect vision shall not project beyond the external bodywork of the vehicle substantially more than is necessary to comply with the requirements concerning fields of vision laid down in paragraph 15.2.4. below.</t>
  </si>
  <si>
    <t>15.2.2.6.</t>
  </si>
  <si>
    <t>Mirror projection when vehicle is loaded</t>
  </si>
  <si>
    <t>Where the lower edge of a Classes II to VII mirror is less than 2 m above the ground when the vehicle is loaded to its technically permissible maximum laden mass, this mirror shall not project more than 250 mm beyond the overall width of the vehicle measured without mirrors.</t>
  </si>
  <si>
    <t>15.2.2.7.</t>
  </si>
  <si>
    <t>Mirror's height above ground</t>
  </si>
  <si>
    <t>Class V and Class VI mirrors shall be mounted on vehicles in such a way that, regardless of their position after adjustment, no part of these mirrors or their holders is less than 2 m from the ground when the vehicle is under a load corresponding to its technically permissible maximum laden mass. These mirrors shall not, however, be mounted on vehicles the cab height of which is such as to prevent compliance with this requirement. In this case another device for indirect vision is not mandatory.</t>
  </si>
  <si>
    <t>15.2.2.9.</t>
  </si>
  <si>
    <t>Mirror stability</t>
  </si>
  <si>
    <t>All Class VII mirrors shall be attached in such a way that they remain in a stable position under normal vehicle driving conditions.</t>
  </si>
  <si>
    <t>15.2.3.1.</t>
  </si>
  <si>
    <t>If a Class I mirror is fitted, it shall be capable of being adjusted by the driver from the driving position.</t>
  </si>
  <si>
    <t>15.2.3.2.</t>
  </si>
  <si>
    <t>If a Class II, III, IV or VII mirror is fitted on the driver's side, it shall be capable of being adjusted from inside the vehicle while the door is closed, although the window may be open. The mirror may, however, be locked in position from the outside.</t>
  </si>
  <si>
    <t>15.2.3.3.</t>
  </si>
  <si>
    <t>Knocked-out mirrors must return to preset position</t>
  </si>
  <si>
    <t>The requirements of paragraph 15.2.3.2. above do not apply to mirrors which, after having been knocked out of alignment, can be returned to their former position without the need for adjustment.</t>
  </si>
  <si>
    <t>15.2.4.1.</t>
  </si>
  <si>
    <t>Class I rear-view device</t>
  </si>
  <si>
    <t xml:space="preserve">
The field of vision shall be such that the driver can see at least a 20 m wide, lat, horizontal portion of the road centred on the vertical longitudinal median plane of the vehicle and extending from 60 m behind the driver's ocular points (Figure 4) to the horizon.</t>
  </si>
  <si>
    <t>15.2.4.2.1.</t>
  </si>
  <si>
    <t>Main rear-view device on the driver's side                                                                                                      The field of vision shall be such that the driver can see at least a 5 m wide, flat, horizontal portion of the road, which is bounded by a plane which is parallel to the median longitudinal vertical plane and passing through the outermost point of the vehicle on the driver's side of the vehicle and extends from 30 m behind the driver's ocular points to the horizon.                                                                                  In addition, the road shall be visible to the driver over a width of 1 m, which is bounded by a plane parallel to the median longitudinal vertical plane and passing through the outermost point of the vehicle starting from a point 4 m behind the vertical plane passing through the driver's ocular points (see Figure 5).</t>
  </si>
  <si>
    <t>16.1.1.</t>
  </si>
  <si>
    <t>Intended use, activation and deactivation</t>
  </si>
  <si>
    <t xml:space="preserve">
The intended use shall be mentioned within the operator's manual. The procedure for activation and deactivation of the CMS of Classes II and III shall allow a safe use of the vehicle.
</t>
  </si>
  <si>
    <t>CMS activation</t>
  </si>
  <si>
    <t xml:space="preserve">The CMS shall be activated when the vehicle is opened (e.g. unlocking of the doors, opening of a front door or any other means by the choice of the manufacturer).
In addition to the requirements mentioned in paragraph 15.2.1.1.2., after each engine switch-off the system shall remain operational for a period of at least T1 = 120 s. After T1 period and for a period of at least T2 = (420-T1) seconds the system shall be able to be reactivated such that the required field of vision is made available within 1 second by manoeuvring any front door opening automatically and, if available, manually by the driver. After T2 period the system shall be able to be reactivated within 7 seconds (e.g. by initiating any front door opening process).
Notwithstanding the provisions above, any other concept to activate or deactivate the system shall be demonstrated to the satisfaction of the Technical Service within the safety concept that is provided according to the provisions in Annex 12, paragraph 2.
</t>
  </si>
  <si>
    <t>16.1.1.1.</t>
  </si>
  <si>
    <t>CMS Default view</t>
  </si>
  <si>
    <t xml:space="preserve">Default view 
In default view the CMS shall show the field of view at least as defined in paragraph 15.2.4., with at least the required magnification and resolution as defined in paragraph 16.1.3.
In the case of mirror and CMS dual function system of Class I, the CMS mode shall be set by the driver. Activation and deactivation device shall be located directly on the mirror and CMS dual function system.
</t>
  </si>
  <si>
    <t>16.1.1.1.1</t>
  </si>
  <si>
    <t>Temporarily modified view</t>
  </si>
  <si>
    <t xml:space="preserve">
To enable an improved view in special manoeuvres (e.g. where in the case of conventional mirrors the field of view is usually changed by the driver moving their head to achieve incident angle to the mirror), it shall be permitted to change temporarily the field of view, so that the requirements laid down in paragraphs 15.2.4. (field of vision) and 16.1.3. (magnification and resolution) may not be fulfilled during this temporarily modified view.
The operation of this function shall be intuitive to the driver and not cause additional safety risks such as additional blind spots. In the case of articulated vehicles, this includes an adaptation of the modified view to cover the full length of the vehicle combination. The operation of the function shall cease, when the maneuver has been completed and the CMS shall return to the default view.
It shall be indicated to the driver, that a temporarily modified view is displayed. At any time, the driver shall be able to deactivate the function. The operator’s manual shall inform the driver accordingly.”
The vehicle manufacturer shall demonstrate the improvement of the view by an analysis to the satisfaction of the Technical Service and the Type Approval Authority.
</t>
  </si>
  <si>
    <t>16.1.1.2.</t>
  </si>
  <si>
    <t xml:space="preserve">Luminance and contrast adjustment      </t>
  </si>
  <si>
    <t>If manual adjustment is provided, the operator's manual shall provide information on how to change the luminance/contrast.</t>
  </si>
  <si>
    <t>16.1.1.3.</t>
  </si>
  <si>
    <t>Overlay requirements within the minimum required field of vision</t>
  </si>
  <si>
    <t xml:space="preserve">
Overlays shall display only safety-related rearward vision information.
All overlays shall be considered as an obstruction regardless of their transparency.
Each overlay shall not exceed 2.5 per cent of the required field of view displayed surface of the corresponding class.
The total surface of all obstructions shall not exceed the provision of paragraph 15.2.4.9.1. or 15.2.4.9.2. at the same time.
Overlay and any other obstruction surface shall be determined (for example on screenshots) taking into account the worst case(s).
</t>
  </si>
  <si>
    <t>16.1.2.</t>
  </si>
  <si>
    <t>Operating readiness (System availability)</t>
  </si>
  <si>
    <t xml:space="preserve">
	Non-operation of the system shall be recognizable to the driver is (e.g. CMS failure by, i.e. warning indication, display information, absence of status indicator). The information for the driver shall be explained in the operator's manual.</t>
  </si>
  <si>
    <t>16.1.3.1.</t>
  </si>
  <si>
    <t>Magnification factor</t>
  </si>
  <si>
    <t xml:space="preserve">
The minimum and the average magnification factors of the CMS, in both horizontal and vertical directions shall not be lower than magnification factors indicated below. </t>
  </si>
  <si>
    <t>The minimum magnification factor shall not be less than:
(a)	for Class I: 0.31;
(b)	for Class II (driver's side): 0.26;
(c)	for Class III (driver's side): 0.29;
(d)	for Class IV (driver's side): 0.054;
(e)	for Class II (passenger's side): 0.13;
(f)	for Class III (passenger's side): 0.19;
(g)	for Class IV (passenger's side): 0.016.</t>
  </si>
  <si>
    <t>The average magnification factor shall not be less than:
(h)	for Class I: 0.33;
(i)	for Class II (driver's side): 0.31;
(j)	for Class III (driver's side): 0.31;
(k)	for Class IV (driver's side): 0.091;
(l)	for Class II (passenger's side): 0.16;
(m)	for Class III (passenger's side): 0.20;
(n)	for Class IV (passenger's side): 0.046.</t>
  </si>
  <si>
    <t>16.1.5.1.</t>
  </si>
  <si>
    <t>Monitor's (in the car) position</t>
  </si>
  <si>
    <t>The centre of the monitor(s) shall not be below a plane passing through the driver's ocular points, as defined in paragraph 12.1., and declined 30° below.</t>
  </si>
  <si>
    <t>16.1.5.2.</t>
  </si>
  <si>
    <t xml:space="preserve">The arrangement of the monitor(s) inside the vehicle shall be convenient to the driver. 
Thus, the image of the right-side field of view shall be presented to the right of the longitudinal vertical plane through the ocular reference point, defined in paragraph 12.6. The image of the left side field of view shall be presented to the left of the longitudinal vertical plane through the ocular reference point. 
If the CMS shows more than one field of vision on the same display, non-continuous images shall be clearly separated from each other. If the field of vision from different classes of devices for indirect vision are shown on the monitor(s) without hiding any part of the required field of vision, a combined continuous image is allowed. In this case, a clear separation of the different fields of vision is not necessary and any changes in magnification may be indicated to the driver using indication lines. Indication lines shall not hide information.
</t>
  </si>
  <si>
    <t>16.2.2.</t>
  </si>
  <si>
    <t>View obstruction</t>
  </si>
  <si>
    <t>Obstruction of the driver's direct view caused by the installation of a device for indirect vision shall be restricted to a minimum.</t>
  </si>
  <si>
    <t>16.2.3.</t>
  </si>
  <si>
    <t>Installation requirements for the monitor</t>
  </si>
  <si>
    <t xml:space="preserve">
The viewing direction of the monitor shall roughly be the same direction as the one for the main mirror.</t>
  </si>
  <si>
    <t>Speedometer Display</t>
  </si>
  <si>
    <t xml:space="preserve">The display of the speedometer must be located within the direct field of view of the driver and must be clearly legible both day and night. The range of speeds displayed must be sufficiently wide to include the maximum speed of this type of vehicle as stated by the manufacturer. </t>
  </si>
  <si>
    <t>Inspect speedometer location to confirm it falls within the direct field of view of the driver and is clearly legible under both day and night conditions. Confirm the displayed speed range covers the manufacturer-stated maximum speed of the vehicle.</t>
  </si>
  <si>
    <t>Speedometer Intervals</t>
  </si>
  <si>
    <t>In the case of speedometers intended for vehicles of categories M, the graduation shall be 1, 2, 5 or 10 km/h.  The numerical values of the speed shall be indicated on the display as follows: when the highest value on the display does not exceed 200 km/h, speed values shall be indicated at intervals not exceeding 20 km/h.  When the maximum value on the display exceeds 200 km/h, then the speed values shall be indicated at intervals not exceeding 30 km/h.  The indicated numerical speed value intervals need not be uniform.</t>
  </si>
  <si>
    <t>Inspect speedometer display to confirm graduation intervals are 1, 2, 5 or 10 km/h and that numerical speed values are indicated at intervals not exceeding 20 km/h (for max display ≤ 200 km/h).</t>
  </si>
  <si>
    <t>Testing Day</t>
  </si>
  <si>
    <t xml:space="preserve">The accuracy of the speedometer equipment shall be tested in accordance with the following procedure: 
</t>
  </si>
  <si>
    <t>Conduct speedometer accuracy test in accordance with the procedure specified in 5.2, using standard fitted tyres at unladen vehicle weight, reference temperature of 23 ± 5 °C, normal running tyre pressure, and test instrumentation accurate to ± 0.5%. Test at speeds specified in 5.2.5 on a flat, dry surface with sufficient adhesion.</t>
  </si>
  <si>
    <t>5.2.1.</t>
  </si>
  <si>
    <t>The tyres shall be one of the types normally fitted to the vehicle as defined in paragraph 2.3. of this Regulation. A test shall be carried out for each type of speedometer intended to be fitted by the manufacturer.</t>
  </si>
  <si>
    <t>5.2.2.</t>
  </si>
  <si>
    <t>The test shall be carried out with the vehicle at its unladen weight. An additional weight can be carried for purposes of measurement. The weight of the vehicle and its distribution between the axles shall be indicated in the approval communication (see annex 1, paragraph 6.);</t>
  </si>
  <si>
    <t>5.2.3.</t>
  </si>
  <si>
    <t>The reference temperature at the speedometer shall be 23 ± 5 °C;</t>
  </si>
  <si>
    <t>5.2.4.</t>
  </si>
  <si>
    <t xml:space="preserve">During each test the pressure of the tyres shall be the normal running pressure as defined in paragraph 2.4.. </t>
  </si>
  <si>
    <t>5.2.5.</t>
  </si>
  <si>
    <t xml:space="preserve">The vehicle is tested at the following speeds:  
Maximum design speed (Vmax) and Test speed(V1)
100 &lt; Vmax &lt; 150 -40 km/h, 80 km/h and 80 % Vmax 
150 &lt; Vmax , 40 km/h, 80 km/h and 120 km/h 
</t>
  </si>
  <si>
    <t>5.2.6.</t>
  </si>
  <si>
    <t>the test instrumentation used for measuring the true vehicle speed shall be accurate to ± 0.5 per cent;</t>
  </si>
  <si>
    <t>5.2.6.1</t>
  </si>
  <si>
    <t>the surface of a test track when used shall be flat and dry, and provide sufficient adhesion;</t>
  </si>
  <si>
    <t>Speed Indicated vs True Speed</t>
  </si>
  <si>
    <t xml:space="preserve">The speed indicated shall not be less than the true speed of the vehicle.  At the test speeds specified in paragraph 5.2.5. above, there shall be the following relationship between the speed displayed (V1 ) and the true speed (V2).
In the case of vehicles of categories M and N:  0 ≤ (V1 – V2) ≤ 0.1 V2 + 6 km/h; </t>
  </si>
  <si>
    <t>At each test speed specified in 5.2.5, record indicated speed (V1) and true speed (V2). Confirm 0 ≤ (V1 – V2) ≤ 0.1 V2 + 6 km/h at all test points.</t>
  </si>
  <si>
    <t>Requirements - Energy Dissipation</t>
  </si>
  <si>
    <t>Vehicle parts within the reference zone with the exception of those which are not part of the instrument panel and which are placed at less than 10cm from glazed surfacs shall be energy-dissipating, as prescribed in annex 4 to this Regulation</t>
  </si>
  <si>
    <t>Interior, Chassis and Bodywork</t>
  </si>
  <si>
    <t>Inspect all parts within the reference zone to confirm they are energy-dissipating in accordance with Annex 4, excluding parts within 10 cm of glazed surfaces.</t>
  </si>
  <si>
    <t>5.1.2.2</t>
  </si>
  <si>
    <t>Energy Dissipation Exception</t>
  </si>
  <si>
    <t>Those parts within the referene zone which satisfy both of the following conditions shall also be excluded from consideration if: parts to be tested are placed less than 10cm away from the parts ontacted outside the reference zone, this distance being measured on the surface of the referene zone;</t>
  </si>
  <si>
    <t>Interior, Embedded Systems</t>
  </si>
  <si>
    <t>Inspect and measure parts within the reference zone to confirm any excluded parts are within 10 cm of parts contacted outside the reference zone, measured along the surface.</t>
  </si>
  <si>
    <t>5.1.2.3</t>
  </si>
  <si>
    <t>Metal support fittings</t>
  </si>
  <si>
    <t xml:space="preserve">Those parts within the referene zone which satisfy both of the following conditions shall also be excluded from consideration if: any metal support fittings shall have no protruding edges </t>
  </si>
  <si>
    <t xml:space="preserve">Driver Display </t>
  </si>
  <si>
    <t>Inspect all metal support fittings within the reference zone to confirm no protruding edges are present.</t>
  </si>
  <si>
    <t>5.1.3</t>
  </si>
  <si>
    <t>Requirements - Rounded Edges of Instrument Panel</t>
  </si>
  <si>
    <t>The lower edge of the instrument panel shall, unless it meets the requirements of paragraph 5.1.2. above, be rounded to a radius of curvature of not less than 19mm.</t>
  </si>
  <si>
    <t>Measure the radius of curvature of the lower edge of the instrument panel to confirm it is not less than 19 mm, unless the panel meets the energy dissipation requirements of 5.1.2.</t>
  </si>
  <si>
    <t>Switches and pull knobs (etc.) of rigid materia</t>
  </si>
  <si>
    <t>Switches, pull-knobs and the like, made of rigid material which, measured in accordance with the method prescribed in annex 6, project from 3.2 mm to 9.5mm from the panel shall have a cross sectional area of not less than 2 cm2, measured 2.5 mm from the point projecting furthest and shall have rounded edges with a radius of curvature of not less than 2.5 mm.</t>
  </si>
  <si>
    <t>Measure projection of all rigid switches and pull-knobs per Annex 6. For those projecting 3.2–9.5 mm, confirm cross-sectional area at 2.5 mm from the furthest point is not less than 2 cm² and edges are rounded to not less than 2.5 mm radius.</t>
  </si>
  <si>
    <t>5.1.5</t>
  </si>
  <si>
    <t xml:space="preserve">Switches and pull knob projection and reaction to horizontal force </t>
  </si>
  <si>
    <t>If these components project more than 9.5 mm from the surface of the instrument panel, they shall be so designed and constructed as to be able, under the effect of a longitudinal horizontal force of 37.8 daN delivered by a flat-ended ram of not more than 50 mm diameter, either to retract into the surface of the panel until they do not project by more than 9.5 mm or to become detached; in the latter case, no dangerous projections of more than 9.5 mm shall remain; a cross-section of not more than 6.5 mm from the point of maximum projection shall be not less than 6.5 cm2 in area</t>
  </si>
  <si>
    <t>For components projecting more than 9.5 mm, apply a longitudinal horizontal force of 37.8 daN via a flat-ended ram of not more than 50 mm diameter. Confirm the component either retracts to within 9.5 mm or detaches without leaving dangerous projections. Confirm cross-section at 6.5 mm from maximum projection is not less than 6.5 cm².</t>
  </si>
  <si>
    <t>Forward Interior Parts Below Instrument Panel</t>
  </si>
  <si>
    <t xml:space="preserve">Except for the pedals and their fixtures and those components that cannot be contacted by the device described in annex 7 to this Regulation and used in accordance with the procedure described therein, components covered by paragraph 5.2., such as switches, the ignition key, etc. shall comply with the requirements of paragraphs 5.1.4. to 5.1.6. </t>
  </si>
  <si>
    <t>Using the device described in Annex 7, identify all contactable components below the instrument panel excluding pedals and fixtures. Confirm identified components comply with 5.1.4 to 5.1.6.</t>
  </si>
  <si>
    <t>Parts facing into the Vehicle</t>
  </si>
  <si>
    <t>The part facing into the vehicle shall present a surface not less than 25 mm high with edges rounded to a radius of curvature of not less than 3.2 mm. This surface shall consist of or be covered with an energy-dissipating material, as defined in annex 4 of this Regulation, and shall be tested in accordance therewith, the impact being applied in a horizontal longitudinal direction</t>
  </si>
  <si>
    <t>Inspect the inward-facing surface to confirm it is not less than 25 mm high with edges rounded to not less than 3.2 mm. Confirm surface consists of or is covered with energy-dissipating material per Annex 4 and test by applying impact in a horizontal longitudinal direction.</t>
  </si>
  <si>
    <t>5.2.3.2</t>
  </si>
  <si>
    <t>Shelves and similar items under effect of horizontal force</t>
  </si>
  <si>
    <t>Apply specified horizontal force to shelves and similar items and confirm they comply with the deformation and hazard requirements of 5.2.3.2.</t>
  </si>
  <si>
    <t>5.3.2.1</t>
  </si>
  <si>
    <t>Control Levers and Knobs edges</t>
  </si>
  <si>
    <t xml:space="preserve">Control levers and knobs must have rounded edges, the radii of curvature being no less than 3.2mm </t>
  </si>
  <si>
    <t>Measure radius of curvature of all control levers and knobs to confirm edges are rounded to not less than 3.2 mm.</t>
  </si>
  <si>
    <t>5.3.2.2</t>
  </si>
  <si>
    <t>Requirements - Control Levers and Knobs</t>
  </si>
  <si>
    <t xml:space="preserve">Control levers and knobs shall be so designed and constructed that, under the effect of a forward acting longitudinal horizontal force of 37.8 daN either the projection in its most unfavourable position is reduced to not more than 25 mm from the surface of the panel or the said fittings become detached or bent; in the two latter cases no dangerous projections shall remain. Window winders may, however, project 35 mm from the surface of the panel </t>
  </si>
  <si>
    <t>Apply a forward longitudinal horizontal force of 37.8 daN to each control lever and knob in its most unfavourable position. Confirm projection reduces to not more than 25 mm (35 mm for window winders) or the fitting detaches or bends without leaving dangerous projections.</t>
  </si>
  <si>
    <t>5.3.4.1</t>
  </si>
  <si>
    <t>Components mounted on roof</t>
  </si>
  <si>
    <t xml:space="preserve">Components mounted on the roof, but which are not part of the roof structure, such as grab handles, lamps and sun visors, etc. shall have a radius of curvature not less than 3.2 mm. In addition, the width of the projecting parts shall not be less than the amount of their downward projection; alternatively these projecting parts shall pass the energy dissipating test in accordance with the requirements of annex 4 </t>
  </si>
  <si>
    <t>Interior, C&amp;B</t>
  </si>
  <si>
    <t>Measure radius of curvature of all roof-mounted components (grab handles, lamps, sun visors etc.) to confirm not less than 3.2 mm. Confirm width of projecting parts is not less than their downward projection, or verify compliance with Annex 4 energy dissipation test.</t>
  </si>
  <si>
    <t>Roof Requirements - Roughness and Edges</t>
  </si>
  <si>
    <t>The inner face of the roof must exhibit no dangerous roughness, and projecting parts must be rounded to at least 5 mm.</t>
  </si>
  <si>
    <t>Inspect inner face of roof for dangerous roughness. Measure all projecting parts to confirm they are rounded to at least 5 mm.</t>
  </si>
  <si>
    <t>5.5.1.2.2</t>
  </si>
  <si>
    <t>Open roof requirement - Edges</t>
  </si>
  <si>
    <t>The opening and operating devices' surfaces shall  terminate in rounded edges, the radii of curvature being not less than 5 mm</t>
  </si>
  <si>
    <t>Measure radius of curvature of all opening and operating device surfaces to confirm not less than 5 mm. N/A if no opening roof fitted.</t>
  </si>
  <si>
    <t>5.5.1.2.3</t>
  </si>
  <si>
    <t>Open roof requirement - Position of rest</t>
  </si>
  <si>
    <t>The opening and operating devices shall be accommodated, when in the position of rest, in areas which cannot be touched by a sphere 165 mm in diameter</t>
  </si>
  <si>
    <t>Confirm opening and operating devices in the rest position are located in areas that cannot be contacted by a 165 mm diameter sphere. N/A if no opening roof fitted.</t>
  </si>
  <si>
    <t>5.7.1.2.1</t>
  </si>
  <si>
    <t>Separate front seats</t>
  </si>
  <si>
    <t xml:space="preserve">In the case of separate front seats, the rear passengers' head-impact zone shall extend for 10 cm on either side of the seat centreline, in the top part of the rear of the seat-back. </t>
  </si>
  <si>
    <t>Confirm the head impact zone extends 10 cm either side of the seat centreline on the top rear of the seat-back for each separate front seat.</t>
  </si>
  <si>
    <t>5.7.1.2.1.1</t>
  </si>
  <si>
    <t>Head restraints</t>
  </si>
  <si>
    <t>In the case of seats fitted with head restraints, each test shall be carried out with the head restraint in the lowest position and at a point situated on the vertical line passing through the centre of the head-restraint.</t>
  </si>
  <si>
    <t>Conduct head impact test with head restraint in the lowest position, applying impact at the point on the vertical line through the centre of the head restraint.</t>
  </si>
  <si>
    <t>5.7.1.2.3</t>
  </si>
  <si>
    <t>Head impact zone</t>
  </si>
  <si>
    <t>In the head impact zone outside the limits prescribed in paragraphs 5.7.1.2.1. to 5.7.1.2.2. inclusive, the seat frame structure shall be padded to avoid direct contact of the head with it; and, in these zones, shall have a radius of curvature of at least 5 mm.</t>
  </si>
  <si>
    <t xml:space="preserve">Pending </t>
  </si>
  <si>
    <t>Inspect seat frame structure in head impact zones outside the limits of 5.7.1.2.1–5.7.1.2.2 to confirm padding prevents direct head contact with the frame and radius of curvature is at least 5 mm.</t>
  </si>
  <si>
    <t>5.8.2.6 or 5.8.2.7</t>
  </si>
  <si>
    <t>Power-Operated Windows and Roof Systems</t>
  </si>
  <si>
    <t xml:space="preserve"> (5.8.2.6) when the closing movement of a power-operated window, roof panel or partition starts at an opening not exceeding 4 mm; (5.8.2.7)when the power-operated window of a vehicle's door without an upper door frame closes automatically whenever the pertinent door is closed. In this case the maximum opening, as defined in paragraph 2.15., prior to window closing, shall not exceed 12 mm.</t>
  </si>
  <si>
    <t>Demonstrate that closing movement does not initiate when opening is 4 mm or less (5.8.2.6), or that automatic closing on door closure only occurs when opening does not exceed 12 mm (5.8.2.7).</t>
  </si>
  <si>
    <t>Non-Specified Fittings</t>
  </si>
  <si>
    <t xml:space="preserve">If such parts are made of a material of less  than 50 shore A hardness, mounted on a rigid support, the requirements in  question shall apply only to the rigid support, or it can be demonstrated by  sufficient tests according to the procedure described in annex 4 that the soft  material of less than 50 shore A hardness will not be cut during the specified  impact test. In that case the required radius shall apply to the soft surface only.  </t>
  </si>
  <si>
    <t>Confirm material hardness is less than 50 Shore A where applicable. If mounted on a rigid support, apply requirements to the rigid support only. Otherwise conduct Annex 4 impact test to confirm soft material is not cut during impact.</t>
  </si>
  <si>
    <t>Annex 4.1.2.1</t>
  </si>
  <si>
    <t>Energy-Dissipating Materials Test</t>
  </si>
  <si>
    <t xml:space="preserve">In tests carried out according to the above procedures, the deceleration of the headform shall not exceed 80 g continuously for more than 3 milliseconds. The deceleration rate taken shall be the average of the readings of the two decelerometers. </t>
  </si>
  <si>
    <t>Conduct headform impact test per Annex 4. Confirm deceleration does not exceed 80 g continuously for more than 3 milliseconds, taken as the average of two decelerometer readings.</t>
  </si>
  <si>
    <t>Annex 5.1.1</t>
  </si>
  <si>
    <t>"H" Point Determination</t>
  </si>
  <si>
    <t>Establishes the "H" point and torso angle for seating positions in a vehicle.</t>
  </si>
  <si>
    <t>Annex 6.1.2</t>
  </si>
  <si>
    <t>Measuring Projections</t>
  </si>
  <si>
    <t>Projections must be measured using a test apparatus, ensuring controls do not protrude dangerously.</t>
  </si>
  <si>
    <t>Annex 7.1.1</t>
  </si>
  <si>
    <t>Knee Impact Zone Test</t>
  </si>
  <si>
    <t>Switches and pull-knobs in the knee impact zone must be tested for dangerous projections using a specified apparatus.</t>
  </si>
  <si>
    <t>Annex 8.1.1</t>
  </si>
  <si>
    <t>Dynamic Head Impact Zone</t>
  </si>
  <si>
    <t>Head impact zones are determined dynamically using crash tests or simulations with dummies.</t>
  </si>
  <si>
    <t>Roof Stick Projection</t>
  </si>
  <si>
    <t xml:space="preserve">The width of the projecting part shall be measured at right angles to the line of the projection. In particular the rigid roof sticks or ribs shall not project away from the inner surface of the roof more than 19 mm. </t>
  </si>
  <si>
    <t>Measure projection of all roof sticks and ribs at right angles to the line of projection. Confirm no rigid roof stick or rib projects more than 19 mm from the inner roof surface.</t>
  </si>
  <si>
    <t>Annex 4.1.3.2</t>
  </si>
  <si>
    <t>Roof Energy Absorption Test</t>
  </si>
  <si>
    <t>Roof materials must absorb energy during impact tests conducted as described in Annex 4. (crash testing??)</t>
  </si>
  <si>
    <t>Annex 6.2.3.1</t>
  </si>
  <si>
    <t>Control Levers Safety Testing</t>
  </si>
  <si>
    <t>Control levers must retract or detach safely upon impact in knee zones, tested using a headform.</t>
  </si>
  <si>
    <t>5.8.3.1</t>
  </si>
  <si>
    <t>Auto-reversing Device</t>
  </si>
  <si>
    <t xml:space="preserve">This device shall reverse the window/roof panel/partition before it exerts a pinch force of more than 100 N within the opening of 200 mm to 4 mm above the top edge of a power-operated window/partition or in front of the leading edge of a sliding roof panel and at the trailing edge of a tilting roof panel. </t>
  </si>
  <si>
    <t>Test auto-reversing device by confirming it reverses the window, roof panel or partition before a pinch force of 100 N is reached, within the opening range of 200 mm down to 4 mm above the top edge of the window or partition, or in front of the leading edge of a sliding roof panel.</t>
  </si>
  <si>
    <t>ADR 23 Note (From Andy)</t>
  </si>
  <si>
    <t>For the prelim and detailed design reports, the requirements below should be addressed by purchasing tires that are already ADR 23 compliant, but the requirements of this ADR still need to be satisfied (speed ratings, etc.). This should satisfy the entire ADR (in combination with ADR 95 - Installation of Tires)</t>
  </si>
  <si>
    <t>Appendix A compliance</t>
  </si>
  <si>
    <t xml:space="preserve">For vehicles fitted with passenger car tyres (otherwise known as Class C1 tyres; and designed primarily for vehicles of UN categories M1, N1, O1 and O2), the tyres fitted must comply with the requirements of: 
Appendix A, except as varied by Section 6 Exemptions and Alternative Procedures; or the alternative standard at clause 7. </t>
  </si>
  <si>
    <t>Pre-Compliant Wheels</t>
  </si>
  <si>
    <t>6</t>
  </si>
  <si>
    <t xml:space="preserve">EXEMPTIONS AND ALTERNATIVE PROCEDURES </t>
  </si>
  <si>
    <t>Specific Exemptions</t>
  </si>
  <si>
    <t xml:space="preserve">Subject to clause 6.2 below, compliance with the following parts, sections and annexes of Appendix A is not required for the purposes of this standard: 
Section 3	Markings 
Section 4	Application for approval 
Section 5	Approval 
Section 7	Modifications of the type of tyre and extension of approval 
Section 8	Conformity of production 
Section 9	Penalties for non-conformity of production 
Section 10	Production definitively discontinued 
Section 11	Transitional provisions 
Section 12	Names and addresses of Technical Services responsible for conducting approval tests, and of Administrative Departments </t>
  </si>
  <si>
    <t>Minimum markings</t>
  </si>
  <si>
    <t xml:space="preserve">In the case of a tyre type for which the manufacturer has elected, as permitted by clause 6.1 above, not to meet the full requirements of Appendix A – Section 3 – Markings, each tyre must at least bear:
(a)	the markings referred to in paragraphs 3.1.1 to 3.1.11 of Appendix A, on both side walls in the case of symmetrical tyres or at least on the outer side wall in the case of asymmetrical tyres;
(b)	the date of manufacture in the form of a group of four digits, the first two showing the week and the last two the year of manufacture, on at least one side wall; and
(c)	where applicable, the marking referred to in paragraph 3.1.15 of Appendix A, on both side walls in the case of symmetrical tyres or at least on the outer side wall in the case of asymmetrical tyres.
</t>
  </si>
  <si>
    <t>Note</t>
  </si>
  <si>
    <t>Requirements highlighted in yellow need to be followed, but don't need to be tested</t>
  </si>
  <si>
    <t>Enable Engine Start</t>
  </si>
  <si>
    <t>The protective device shall be so designed that it is necessary to put it out of action in order to enable:
5.1.1.	the engine to be started by means of the normal control;</t>
  </si>
  <si>
    <t>Enable Vehicle Movement</t>
  </si>
  <si>
    <t>The protective device shall be so designed that it is necessary to put it out of action in order to enable:
5.1.2 the vehicle to be steered, driven or moved forward under its own power.</t>
  </si>
  <si>
    <t>One Key</t>
  </si>
  <si>
    <t>The requirements of paragraph 5.1. shall be met by the single application of one key.</t>
  </si>
  <si>
    <t>Not permit removal</t>
  </si>
  <si>
    <t>Except in the case provided for in paragraph 6.1.5. a system operated with a key inserted in a lock shall not permit removal of the key before the protective device referred to in paragraph 5.1. has come into action or has been set to act.</t>
  </si>
  <si>
    <t>Protective Device Strength</t>
  </si>
  <si>
    <t>The protective device referred to in paragraph 5.1. above, and the vehicle components on which it operates, shall be so designed that it cannot rapidly and without attracting attention, be opened, rendered ineffective, or destroyed by, for example, the use of low-cost, easily-concealed tools, equipment or fabrications readily available to the public at large.</t>
  </si>
  <si>
    <t>Dismantling</t>
  </si>
  <si>
    <t>The protective device shall be mounted on the vehicle as an item of original equipment, i.e. equipment installed by the vehicle manufacturer prior to first retail sale. It shall be fitted in such a way that even after removal of its housing it cannot, when in the blocked condition, be dismantled otherwise than with special tools. If it would be possible to render the protective device ineffective by the removal of screws, the screws shall, unless they are non-removable screws, be covered by parts of the blocked protective device.</t>
  </si>
  <si>
    <t>Key Combinations</t>
  </si>
  <si>
    <t>The key locking system shall provide at least 1,000 different key combinations or a number equal to the total number of vehicles manufactured annually if less than 1,000. In vehicles of one type the frequency of occurrence of each combination shall be roughly one per 1,000.</t>
  </si>
  <si>
    <t>Not visibly coded</t>
  </si>
  <si>
    <t>The key and lock shall not be visibly coded.</t>
  </si>
  <si>
    <t>Torque test on lock cylinder</t>
  </si>
  <si>
    <t>The lock shall be so designed, constructed and fitted that turning of the lock cylinder, when in the locked position, with a torque of less than 0.245 mdaN is not possible with anything other than the mating key, and</t>
  </si>
  <si>
    <t>Lock cylinders with pin tumblers</t>
  </si>
  <si>
    <t xml:space="preserve">for lock cylinders with pin tumblers no more than two identical tumblers operating in the same direction shall be positioned adjacent to each other, </t>
  </si>
  <si>
    <t>for lock cylinders with pin tumblers, in a lock there shall not be more than 60 per cent identical tumblers,</t>
  </si>
  <si>
    <t>Lock cylinders with disc tumblers</t>
  </si>
  <si>
    <t xml:space="preserve">for lock cylinders with disc tumblers no more than two identical tumblers operating in the same direction shall be positioned adjacent to each other, </t>
  </si>
  <si>
    <t xml:space="preserve">for lock cylinders with disc tumblers, in a lock there shall not be more than 50 per cent identical tumblers. </t>
  </si>
  <si>
    <t>Activation conditions</t>
  </si>
  <si>
    <t>It shall not be possible to activate protective devices acting on the steering, transmission or gear shift control without first setting the engine controls to a stop condition and then performing an action which is not an uninterrupted continuation of stopping the engine.</t>
  </si>
  <si>
    <t>Prevent accidental removal</t>
  </si>
  <si>
    <t xml:space="preserve">In the case of devices acting on the steering, transmission or gear shift control, if the action of key withdrawal activates the device it shall either necessitate a minimum movement of 2 mm before activation of the device or incorporate an override facility to prevent accidental removal or partial withdrawal of the key. </t>
  </si>
  <si>
    <t>5.10</t>
  </si>
  <si>
    <t>Power Assistance</t>
  </si>
  <si>
    <t xml:space="preserve">Power assistance may be used only to activate the locking and/or unlocking action of the protective device. The device shall be kept in its operating position by mechanical means only. </t>
  </si>
  <si>
    <t>5.11</t>
  </si>
  <si>
    <t>Motive power conditions</t>
  </si>
  <si>
    <t>It shall not be possible to activate the motive power of the vehicle by normal means until the protective device has been deactivated.</t>
  </si>
  <si>
    <t>5.13</t>
  </si>
  <si>
    <t>Driver Warning Feature</t>
  </si>
  <si>
    <t>If the protective system is equipped with a driver warning feature it shall be activated, unless the protective device has been activated and any key removed by the operator, when the operator opens the driver’s side door.</t>
  </si>
  <si>
    <t>Particular Specifications</t>
  </si>
  <si>
    <t>Protective devices on sections of the car (steering, transmission, gearbox)</t>
  </si>
  <si>
    <t>6.1</t>
  </si>
  <si>
    <t>Protective Devices acting on the steering</t>
  </si>
  <si>
    <t>Block Steering</t>
  </si>
  <si>
    <t>A protective device acting on the steering shall block the steering.</t>
  </si>
  <si>
    <t>Continual functioning (Steering)</t>
  </si>
  <si>
    <t>When the protective device is set to act, it shall not be possible to prevent the device from functioning.</t>
  </si>
  <si>
    <t>5.9 after 2,500 locking cycles</t>
  </si>
  <si>
    <t>The protective device must continue to meet paragraphs 5.9., 6.1.1., 6.1.2. and 6.1.4., after it has undergone 2,500 locking cycles in each direction of the wear-producing test specified in Annex 3.</t>
  </si>
  <si>
    <t>6.1.1. after 2,500 locking cycles</t>
  </si>
  <si>
    <t>6.1.2. after 2,500 locking cycles</t>
  </si>
  <si>
    <t>6.1.4 after 2,500 locking cycles</t>
  </si>
  <si>
    <t>Torque test (Steering)</t>
  </si>
  <si>
    <t>The protective device shall, in its activated position, be strong enough to withstand, without damage to the steering mechanism likely to compromise safety, the application of a torque of 20 mdaN about the axis of the steering shaft in both directions under static conditions.</t>
  </si>
  <si>
    <t>Removal of key (Steering)</t>
  </si>
  <si>
    <t>If the protective device is such that the key can be removed in a position other than the position in which the steering is locked, it shall be so designed that the manoeuvre required to reach that position and remove the key cannot be effected inadvertently.</t>
  </si>
  <si>
    <t>6.2</t>
  </si>
  <si>
    <t>Protective Devices acting on the transmission</t>
  </si>
  <si>
    <t>Prevent rotation of wheels</t>
  </si>
  <si>
    <t>A protective device acting on the transmission shall prevent the rotation of the vehicle’s driving wheels.</t>
  </si>
  <si>
    <t>Continual functioning (Transmission)</t>
  </si>
  <si>
    <t>Blocked transmission</t>
  </si>
  <si>
    <t>It shall not be possible for the transmission to be blocked inadvertently when the key is in the lock of the protective device, even if the device preventing starting of the engine has come into action or been set to act.</t>
  </si>
  <si>
    <t>Effective after 2,500 locking cycles</t>
  </si>
  <si>
    <t>The protective device shall be so designed and constructed that it remains fully effective even after some degree of wear as a result of 2,500 locking cycles in each direction.</t>
  </si>
  <si>
    <t>Position of protective device (transmission)</t>
  </si>
  <si>
    <t>If the protective device is such that the key can be removed in a position other than the position in which the transmission is locked, it shall be so designed that the manoeuvre required to reach that position and remove the key cannot be effected inadvertently.</t>
  </si>
  <si>
    <t>Withstand 150% of maximum possible torque</t>
  </si>
  <si>
    <t>The protective device shall be strong enough to withstand, without damage likely to compromise safety, the application in both directions and in static conditions of a torque 50 per cent greater than the maximum torque that can normally be applied to the transmission. In determining the level of this testing torque account shall be taken, not of the maximum engine torque, but of the maximum torque that can be transmitted by the clutch or by the automatic transmission.</t>
  </si>
  <si>
    <t>6.3</t>
  </si>
  <si>
    <t>Protective devices acting on the gearshift control</t>
  </si>
  <si>
    <t>Prevent change of gear</t>
  </si>
  <si>
    <t>A protective device acting on the gearshift control shall be capable of preventing any change of gear.</t>
  </si>
  <si>
    <t>Lock mechanism (manual gearbox)</t>
  </si>
  <si>
    <t>In the case of manual gearboxes it must be possible to lock the gear shift lever in reverse only; in addition locking in neutral shall be permitted.</t>
  </si>
  <si>
    <t>Lock mechanism (automatic gearbox with parking position)</t>
  </si>
  <si>
    <t>In the case of automatic gearboxes provided with a “parking” position it must be possible to lock the mechanism in the “parking” position only; in addition locking in neutral and/or reverse shall be permitted.</t>
  </si>
  <si>
    <t>6.3.4</t>
  </si>
  <si>
    <t>Lock mechanism (manual gearbox without parking position)</t>
  </si>
  <si>
    <t>In the case of automatic gearboxes not provided with a “parking” position it must be possible to lock the mechanism in the following positions only; neutral and/or reverse.</t>
  </si>
  <si>
    <t>6.3.5</t>
  </si>
  <si>
    <t>Gearshift control after 2,500 locking cycles</t>
  </si>
  <si>
    <t>The protective device shall be so designed and constructed that it remains fully effective even after some degree of wear as a result of 2,500 locking cycles in each  direction.</t>
  </si>
  <si>
    <t>11</t>
  </si>
  <si>
    <t>Devices provided additionally</t>
  </si>
  <si>
    <t xml:space="preserve">11.1 Approval under this Regulation may be granted with respect to a protective device additionally equipped with an acoustic or visual warning device, or with respect to the optional fitting of supplementary devices to prevent the unauthorized use of the vehicle, provided that the supplementary devices require a separate means of activation. </t>
  </si>
  <si>
    <t>Maximum of 30 second emission</t>
  </si>
  <si>
    <t>If the protective device is additionally equipped with an external acoustic and/or visual warning device, the signals emitted by the warning device shall be brief and shall end automatically after not more than 30 seconds; they shall recommence only if the device is actuated again. In addition,</t>
  </si>
  <si>
    <t>Acoustic signal location</t>
  </si>
  <si>
    <t>if the signal is acoustic, it may be emitted by the audible warning device normally fitted to the vehicle;</t>
  </si>
  <si>
    <t>Visual Signal location</t>
  </si>
  <si>
    <t>if the signal is visual, it shall be produced solely by flashing of the vehicles passing lights. (the visual signal be produced by flashing the other lights of the vehicle, except the main beam headlamps.)</t>
  </si>
  <si>
    <t>29.1.0.1</t>
  </si>
  <si>
    <t>Meet reqs from Manufacturer</t>
  </si>
  <si>
    <t xml:space="preserve">The vehicle must meet the requirements of either clauses 29.1.1 or 29.1.2 at the ‘Manufacturer’s’ option. </t>
  </si>
  <si>
    <t>29.1.0.2</t>
  </si>
  <si>
    <t>Crush Resistance Determination</t>
  </si>
  <si>
    <t>The vehicle must be so constructed that when any side door which can be used for occupant access is tested in accordance with clause 29.2, the crush resistance as determined by clause 29.3 must not be less than the following:</t>
  </si>
  <si>
    <t>29.1.1</t>
  </si>
  <si>
    <t>Crush Resistance with ‘Seats’ Removed</t>
  </si>
  <si>
    <t>29.1.1.0</t>
  </si>
  <si>
    <t>Reqs for 'Seats removed'</t>
  </si>
  <si>
    <t>With ‘Seats’ that may affect the load upon, or deflection of, the side of the vehicle body removed from the vehicle, the vehicle must meet the requirements of Clauses 29.1.1.1 to 29.1.1.3.</t>
  </si>
  <si>
    <t>29.1.1.1</t>
  </si>
  <si>
    <t>Initial Crush Resistance</t>
  </si>
  <si>
    <t xml:space="preserve">For initial crush resistance: 10 kN or 0.83 times the unladen weight of the vehicle, whichever is the lesser figure; </t>
  </si>
  <si>
    <t>29.1.1.2</t>
  </si>
  <si>
    <t>Intermediate Crush Resistance</t>
  </si>
  <si>
    <t>For intermediate crush resistance: 15.5 kN or 1.3 times the unladen weight of the vehicle, whichever is the lesser figure; and</t>
  </si>
  <si>
    <t>29.1.1.3</t>
  </si>
  <si>
    <t>Peak Crush Resistance</t>
  </si>
  <si>
    <t>For peak crush resistance: 31 kN or 2 times the unladen weight of the vehicle, whichever is the lesser figure.</t>
  </si>
  <si>
    <t>29.1.2</t>
  </si>
  <si>
    <t>Crush Resistance with ‘Seats’ Installed</t>
  </si>
  <si>
    <t>5.2.0</t>
  </si>
  <si>
    <t>Adjustable Seat Conditions</t>
  </si>
  <si>
    <t>With ‘Seats’ installed in the vehicle, and located in any horizontal or vertical position to which they can be adjusted and at any seat-back angle to which they can be adjusted, the vehicle must meet the requirements of clauses 29.1.2.1 to 29.1.2.3.</t>
  </si>
  <si>
    <t>29.1.2.1</t>
  </si>
  <si>
    <t xml:space="preserve">For initial crush resistance:- 10 kN or 0.83 times the unladen weight of the vehicle, whichever is the lesser figure; </t>
  </si>
  <si>
    <t>29.1.2.2</t>
  </si>
  <si>
    <t>For intermediate crush resistance: 19.44 kN or 1.63 times the unladen weight of the vehicle, whichever is the lesser figure; and</t>
  </si>
  <si>
    <t>29.1.2.3</t>
  </si>
  <si>
    <t>for peak crush resistance: 55.33 kN or 3.5 times the unladen weight of the vehicle, whichever is the lesser figure.</t>
  </si>
  <si>
    <t>Test Procedure (NA)</t>
  </si>
  <si>
    <t>Crush test procedure not applicable due to SEVs list exemption (outlined in simplified road standards)</t>
  </si>
  <si>
    <t>Determination of Crush Resistance (Definitions)</t>
  </si>
  <si>
    <t xml:space="preserve">From the results recorded as specified in clause 29.2.3.5, a curve of load versus displacement must be plotted and the integral of the applied load with respect to the crush distances specified in clause 29.3.2 and clause 29.3.3 obtained.  These quantities divided by the specified crush distances represent the average forces required to deflect the door over these distances. 
The initial crush resistance is the average force required to deform the door over the initial 155 mm of crush. 
The intermediate crush resistance is the average force required to deform the door over the initial 310 mm of crush. 
The peak crush resistance is the largest force recorded over a total crush distance not exceeding 460 mm. </t>
  </si>
  <si>
    <t>Loading Device Location and Application to the door</t>
  </si>
  <si>
    <t>Vehicles must comply with the requirements of Appendix A, except as varied by clause 6 Exemptions and Alternative Procedures.</t>
  </si>
  <si>
    <t>Braking Equipment</t>
  </si>
  <si>
    <t>The braking equipment shall be so designed, constructed and fitted as to enable the vehicle in normal use, despite the vibration to which it may be subjected, to comply with the provisions of this Regulation.</t>
  </si>
  <si>
    <t xml:space="preserve">In particular, the braking equipment shall be so designed, constructed and fitted as to be able to resist the corroding and ageing phenomena to which it is exposed. </t>
  </si>
  <si>
    <t>5.1.1.3</t>
  </si>
  <si>
    <t>Brake Linings</t>
  </si>
  <si>
    <t xml:space="preserve">Brake linings shall not contain asbestos. </t>
  </si>
  <si>
    <t>5.1.1.4</t>
  </si>
  <si>
    <t xml:space="preserve">The effectiveness of the braking equipment shall not be adversely affected by magnetic or electrical fields. This shall be demonstrated by fulfilling the technical requirements and respecting the transitional provisions of Regulation No. 10 by applying: (a) The 03 series of amendments for vehicles without a coupling system for charging the Rechargeable Electric Energy Storage System (traction batteries). (b) The 04 series of amendments for vehicles with a coupling system for charging the Rechargeable Electric Energy Storage System (traction batteries). </t>
  </si>
  <si>
    <t>5.1.1.5</t>
  </si>
  <si>
    <t>Failure Detection Signal</t>
  </si>
  <si>
    <t>A failure detection signal may interrupt momentarily (&lt; 10 ms) the demand signal in the control transmission, provided that the braking performance is thereby not reduced.</t>
  </si>
  <si>
    <t>5.1.2.1</t>
  </si>
  <si>
    <t>Service braking system</t>
  </si>
  <si>
    <t xml:space="preserve">The service braking system shall make it possible to control the movement of the vehicle and to halt it safely, speedily and effectively, whatever its speed and load, on any up or down gradient. It shall be possible to graduate this braking action. The driver shall be able to achieve this braking action from his driving seat without removing his hands from the steering control. </t>
  </si>
  <si>
    <t xml:space="preserve">Secondary braking system </t>
  </si>
  <si>
    <t>The secondary braking system shall make it possible by application of the service brake control to halt the vehicle within a reasonable distance in the event of failure of the service braking system. It shall be possible to graduate this braking action. The driver shall be able to obtain this braking action from his driving seat without removing his hands from the steering control. For the purposes of these provisions it is assumed that not more than one failure of the service braking system can occur at one time.</t>
  </si>
  <si>
    <t>Parking braking system</t>
  </si>
  <si>
    <t>The parking braking system shall make it possible to hold the vehicle stationary on an up or down gradient even in the absence of the driver, the working parts being then held in the locked position by a purely mechanical device. The driver shall be able to achieve this braking action from his driving seat.</t>
  </si>
  <si>
    <t>Annex 8 applies to complex electronic control systems</t>
  </si>
  <si>
    <t xml:space="preserve">The requirements of Annex 8 shall be applied to the safety aspects of all complex electronic vehicle control systems, including those defined in an independent regulation, which provide or form part of the control transmission of the braking function, included those which utilize the braking system(s) for automatically commanded braking or selective braking.
However, vehicles equipped with systems or functions, including those defined in an independent regulation, which use the braking system as the means of achieving a higher level objective, are subject to Annex 8 only insofar as they have a direct effect on the braking system. If such systems are provided, they must not be deactivated during type approval testing of the braking system.
</t>
  </si>
  <si>
    <t>5.1.4.1</t>
  </si>
  <si>
    <t>Wear Assessment</t>
  </si>
  <si>
    <t xml:space="preserve">It shall be possible to assess the wear condition of the components of the service brake that are subject to wear e.g. friction linings and drums/discs (in the case of drums or discs, wear assessment may not necessarily be carried out at the time of periodic technical inspection). The method by which this may be realized is defined in paragraphs 5.2.11.2. of this Regulation. </t>
  </si>
  <si>
    <t>5.1.4.2</t>
  </si>
  <si>
    <t>Electronic Braking systems</t>
  </si>
  <si>
    <t xml:space="preserve">It shall be possible to verify, in a frequent and simple way, the correct operational status of those complex electronic systems which have control over braking. If special information is needed, this shall be made freely available. </t>
  </si>
  <si>
    <t>Warning Signals</t>
  </si>
  <si>
    <t xml:space="preserve">The failure of a part of a hydraulic transmission system shall be signalled to the driver by a device comprising a red tell-tale signal lighting up before or upon application of a differential pressure of not more than 15.5 bar between the active and failed brake equipment, measured at the master cylinder outlet and remaining lit as long as the failure persists and the ignition (start) switch is in the "On" (run) position. However, a device comprising a red tell-tale signal lighting up when the fluid in the reservoir is below a certain level specified by the manufacturer is permitted. The tell-tale signal shall be visible even by daylight; the satisfactory condition of the signal shall be easily verifiable by the driver from the driver's seat. The failure of a component of the device shall not entail total loss of the braking equipment's effectiveness. Application of the parking brake shall also be indicated to the driver. The same tell-tale signal may be used. </t>
  </si>
  <si>
    <t>5.1.4.3</t>
  </si>
  <si>
    <t>Static braking force test</t>
  </si>
  <si>
    <t xml:space="preserve">It shall be possible to generate maximum braking forces under static conditions on a rolling road or roller brake tester. </t>
  </si>
  <si>
    <t>5.2.4</t>
  </si>
  <si>
    <t>Energy Sources</t>
  </si>
  <si>
    <t xml:space="preserve">Where use is made of energy other than the muscular energy of the driver, there need not be more than one source of such energy (hydraulic pump, air compressor, etc.), but the means by which the device constituting that source is driven shall be as safe as practicable. </t>
  </si>
  <si>
    <t>5.2.4.1</t>
  </si>
  <si>
    <t>Transmission Failure</t>
  </si>
  <si>
    <t xml:space="preserve">In the event of failure in any part of the transmission of a braking system, the feed to the part not affected by the failure shall continue to be ensured if required for the purpose of halting the vehicle with the degree of effectiveness prescribed for secondary braking. This condition shall be met by means of devices which can easily be actuated when the vehicle is stationary, or by automatic means. </t>
  </si>
  <si>
    <t>5.2.4.2</t>
  </si>
  <si>
    <t>Energy Source Failure</t>
  </si>
  <si>
    <t xml:space="preserve">Furthermore, storage devices located down-circuit of this device shall be such that in the case of a failure in the energy supply after four full-stroke actuations of the service brake control, under the conditions prescribed in paragraph 1.2. of Annex 4 to this Regulation, it is still possible to halt the vehicle at the fifth application, with the degree of effectiveness prescribed for secondary braking. </t>
  </si>
  <si>
    <t>5.2.4.3</t>
  </si>
  <si>
    <t>Hydraulic Braking Systems</t>
  </si>
  <si>
    <t xml:space="preserve">However, for hydraulic braking systems with stored energy, these provisions can be considered to be met provided that the requirements of paragraph 1.3. of Annex 4 to this Regulation, are satisfied. </t>
  </si>
  <si>
    <t>Relates to 5.2.2, 5.2.3, 5.2.4</t>
  </si>
  <si>
    <t xml:space="preserve">The requirements of paragraphs 5.2.2., 5.2.3. and 5.2.4. above shall be met without the use of any automatic device of a kind such that its ineffectiveness might pass unnoticed through the fact that parts normally in a position of rest come into action only in the event of failure in the braking system. </t>
  </si>
  <si>
    <t>5.2.2.1</t>
  </si>
  <si>
    <t>Brake Controls</t>
  </si>
  <si>
    <t xml:space="preserve">There shall be at least two controls, independent of each other and readily accessible to the driver from his normal driving position. Every brake control shall be designed such that it returns to the fully off position when released. This requirement shall not apply to a parking brake control when it is mechanically locked in an applied position; </t>
  </si>
  <si>
    <t>Service Braking System</t>
  </si>
  <si>
    <t xml:space="preserve">The service braking system shall act on all wheels of the vehicle and shall distribute its action appropriately among the axles. </t>
  </si>
  <si>
    <t>Electric Rengerative Braking</t>
  </si>
  <si>
    <t xml:space="preserve">In the case of vehicles equipped with electric regenerative braking systems of category B, the braking input from other sources of braking, may be suitably phased to allow the electric regenerative braking system alone to be applied, provided that both the following conditions are met: </t>
  </si>
  <si>
    <t>5.2.7.1</t>
  </si>
  <si>
    <t xml:space="preserve">Intrinsic variations in the torque output of the electrical regenerative braking system  (e.g. as a result of changes in the electric state of charge in the traction batteries) are automatically compensated by appropriate variation in the phasing relationship as long as the requirements2 of one of the following annexes to this Regulation are satisfied: Annex 3, paragraph 1.3.2., or Annex 6, paragraph 5.3. (including the case with the electric motor engaged), and  Wherever necessary, to ensure that braking rate 3/ remains related to the driver's braking demand, having regard to the available tyre/road adhesion, braking shall automatically be caused to act on all wheels of the vehicle. </t>
  </si>
  <si>
    <t>SRP8-14</t>
  </si>
  <si>
    <t>5.2.2.2</t>
  </si>
  <si>
    <t xml:space="preserve">The control of the service braking system shall be independent of the control of the parking braking system; </t>
  </si>
  <si>
    <t>5.2.8</t>
  </si>
  <si>
    <t xml:space="preserve">The action of the service braking system shall be distributed between the wheels of one and the same axle symmetrically in relation to the longitudinal median plane of the vehicle. Compensation and functions, such as anti-lock, which may cause deviations from this symmetrical distribution shall be declared. </t>
  </si>
  <si>
    <t>5.2.8.1</t>
  </si>
  <si>
    <t xml:space="preserve">Compensation by the electric control transmission for deterioration or defect within the braking system shall be indicated to the driver by means of the yellow warning signal specified in paragraph 5.2.21.1.2. below. This requirement shall apply for all conditions of loading when compensation exceeds the following limits: </t>
  </si>
  <si>
    <t>5.2.8.1.1</t>
  </si>
  <si>
    <t>Transverse Braking Pressure</t>
  </si>
  <si>
    <t xml:space="preserve">A difference in transverse braking pressures on any axle: (a) Of 25 per cent of the higher value for vehicle decelerations  &gt; or = 2 m/sec2, (b) A value corresponding to 25 per cent at 2 m/sec2 for decelerations below this rate. </t>
  </si>
  <si>
    <t>5.2.2.3</t>
  </si>
  <si>
    <t>Brake Linkage</t>
  </si>
  <si>
    <t xml:space="preserve">The effectiveness of the linkage between the control of the service braking system and the different components of the transmission systems shall not be liable to diminish after a certain period of use; </t>
  </si>
  <si>
    <t>5.2.8.1.2</t>
  </si>
  <si>
    <t>Individual Compensating Value</t>
  </si>
  <si>
    <t xml:space="preserve">An individual compensating value on any axle: (a) (b) &gt; 50 per cent of the nominal value for vehicle decelerations &gt; or = 2 m/sec2, A value corresponding to 50 per cent of the nominal value at 2 m/sec2 for decelerations below this rate. </t>
  </si>
  <si>
    <t>5.2.8.2</t>
  </si>
  <si>
    <t xml:space="preserve">Permitted Compensation </t>
  </si>
  <si>
    <t xml:space="preserve">Compensation as defined above, is permitted only when the initial brake application is made at vehicle speeds greater than 10 km/h. </t>
  </si>
  <si>
    <t>5.2.9</t>
  </si>
  <si>
    <t xml:space="preserve">Malfunctions of the electric control transmission shall not apply the brakes contrary to the driver's intentions. </t>
  </si>
  <si>
    <t>5.2.2.5</t>
  </si>
  <si>
    <t xml:space="preserve">Without prejudice to the requirements of paragraph 5.1.2.3. of this Regulation, the service braking system and the parking braking system may use common components in their transmission(s), provided that in the event of a failure in any part of the transmission(s) the requirements for secondary braking are still ensured; </t>
  </si>
  <si>
    <t>5.2.10</t>
  </si>
  <si>
    <t xml:space="preserve"> Brake Effectiveness</t>
  </si>
  <si>
    <t xml:space="preserve">The service, secondary and parking braking systems shall act on braking surfaces connected to the wheels through components of adequate strength. Where braking torque for a particular axle or axles is provided by both a friction braking system and an electrical regenerative braking system of category B, disconnection of the latter source is permitted, providing that the friction braking source remains permanently connected and able to provide the compensation referred to in paragraph 5.2.7.1. above. However, in the case of short disconnection transients, incomplete compensation is accepted, but within 1s, this compensation shall have attained at least 75 per cent of its final value. Nevertheless, in all cases, the permanently connected friction braking source shall ensure that both the service and secondary braking systems continue to operate with the prescribed degree of effectiveness. Disconnection of the braking surfaces of the parking braking system shall be permitted only on condition that the disconnection is controlled exclusively by the driver from his driving seat, by a system incapable of being brought into action by a leak. </t>
  </si>
  <si>
    <t>5.2.11</t>
  </si>
  <si>
    <t>Brake Wear</t>
  </si>
  <si>
    <t xml:space="preserve">Wear of the brakes shall be capable of being easily taken up by means of a system of manual or automatic adjustment. In addition, the control and the components of the transmission and of the brakes shall possess a reserve of travel and, if necessary, suitable means of compensation such that, when the brakes become heated, or the brake linings have reached a certain degree of wear, effective braking is ensured without immediate adjustment being necessary. </t>
  </si>
  <si>
    <t>5.2.11.1</t>
  </si>
  <si>
    <t>Wear Adjustment</t>
  </si>
  <si>
    <t xml:space="preserve">Wear adjustment shall be automatic for the service brakes. Automatic wear adjustment devices shall be such that after heating followed by cooling of the brakes, effective braking is still ensured. In particular the vehicle shall remain capable of normal running after the tests conducted in accordance with Annex 3, paragraph 1.5. (Type-I test). </t>
  </si>
  <si>
    <t>5.2.2.6</t>
  </si>
  <si>
    <t xml:space="preserve">Service braking system </t>
  </si>
  <si>
    <t xml:space="preserve">In the event of breakage of any component other than the brakes (as defined in paragraph 2.6. above) and the components referred to in paragraph 5.2.2.10. below, or of any other failure of the service braking system (malfunction, partial or total exhaustion of an energy reserve), that part of the service braking system which is not affected by the failure, shall be able to bring the vehicle to a halt in the conditions prescribed for secondary braking; </t>
  </si>
  <si>
    <t>5.2.11.2.1</t>
  </si>
  <si>
    <t>Brake Linings Inspection</t>
  </si>
  <si>
    <t xml:space="preserve">It shall be possible to easily assess this wear on service brake linings from the outside or underside of the vehicle, without the removal of the wheels, by the provision of appropriate inspection holes or by some other means. This may be achieved by utilizing simple standard workshop tools or common inspection equipment for vehicles. Alternatively, a sensing device per wheel (twin wheels are considered as a single wheel), which will warn the driver at his driving position when lining replacement is necessary, is acceptable. In the case of an optical warning, the yellow warning signal specified in paragraph 5.2.21.1.2. below may be used.  </t>
  </si>
  <si>
    <t>5.2.11.2.2</t>
  </si>
  <si>
    <t>Brake Discs Inspection</t>
  </si>
  <si>
    <t xml:space="preserve">Assessment of the wear condition of the friction surfaces of brake discs or drums may only be performed by direct measurement of the actual component or examination of any brake disc or drum wear indicators, which may necessitate some level of disassembly. Therefore, at the time of type approval, the vehicle manufacturer shall define the following: (a) (b) The method by which wear of the friction surfaces of drums and discs may be assessed, including the level of disassembly required and the tools and process required to achieve this. Information defining the maximum acceptable wear limit at the point at which replacement becomes necessary. This information shall be made freely available e.g. vehicle handbook or electronic data record. </t>
  </si>
  <si>
    <t>5.2.2.7</t>
  </si>
  <si>
    <t xml:space="preserve">If service braking is ensured by the action of the driver's muscular energy assisted by one or more energy reserves, secondary braking shall, in the event of failure of that assistance, be capable of being ensured by the driver's muscular energy assisted by the energy reserves, if any, which are unaffected by the failure, the force applied to the service brake control not exceeding the prescribed maximum; </t>
  </si>
  <si>
    <t>5.2.12</t>
  </si>
  <si>
    <t xml:space="preserve">In hydraulic-transmission braking systems, the filling ports of the fluid reservoirs shall be readily accessible; in addition, the receptacles containing the reserve fluid shall be so designed and constructed that the level of the reserve fluid can be easily checked without the receptacles having to be opened, and the minimum total reservoir capacity is equivalent to the fluid displacement resulting when all the wheel cylinders or calliper pistons serviced by the reservoirs move from a new lining, fully retracted position to a fully worn, fully applied position. If these latter conditions are not fulfilled, the red warning signal specified in paragraph 5.2.21.1.1. below shall draw the driver's attention to any fall in the level of reserve fluid liable to cause a failure of the braking system. </t>
  </si>
  <si>
    <t>5.2.13</t>
  </si>
  <si>
    <t>Hydraulic Brake Transmission Fluid</t>
  </si>
  <si>
    <t xml:space="preserve">The type of fluid to be used in hydraulic transmission braking systems shall be identified by the symbol in accordance with Figure 1 or 2 of Standard ISO 9128:2006 and the appropriate DOT marking (e.g. DOT 3). The symbol and the marking shall be affixed in a visible position in indelible form within 100 mm of the filling ports of the fluid reservoirs; additional information may be provided by the manufacturer. </t>
  </si>
  <si>
    <t>5.2.2.8</t>
  </si>
  <si>
    <t xml:space="preserve">If the service braking force and transmission depend exclusively on the use, controlled by the driver, of an energy reserve, there shall be at least two completely independent energy reserves, each provided with its own transmission, likewise independent; each of them may act on the brakes of only two or more wheels so selected as to be capable of ensuring by themselves the prescribed degree of secondary braking without endangering the stability of the vehicle during braking; in addition, each of the aforesaid energy reserves shall be equipped with a warning device as defined in paragraph 5.2.14. below; </t>
  </si>
  <si>
    <t>5.2.14.1</t>
  </si>
  <si>
    <t>Warning Devices</t>
  </si>
  <si>
    <t xml:space="preserve">Any vehicle fitted with a service brake actuated from an energy reservoir shall, where the prescribed secondary braking performance cannot be obtained by means of this brake without the use of the stored energy, be provided with a warning device, giving an optical or acoustic signal when the stored energy, in any part of the system, falls to a value at which without re-charging of the reservoir and irrespective of the load conditions of the vehicle, it is possible to apply the service brake control a fifth time after four full-stroke actuations and obtain the prescribed secondary braking performance (without faults in the service brake transmission device and with the brakes adjusted as closely as possible). This warning device shall be directly and permanently connected to the circuit. When the engine is running under normal operating conditions and there are no faults in the braking system, as is the case in type approval tests, the warning device shall give no signal except during the time required for charging the energy reservoir(s) after start-up of the engine. The red warning signal specified in paragraph 5.2.21.1.1. below shall be used as the optical warning signal. </t>
  </si>
  <si>
    <t>5.2.14.2</t>
  </si>
  <si>
    <t xml:space="preserve">However, in the case of vehicles which are only considered to comply with the requirements of paragraph 5.2.4.1. of this Regulation by virtue of meeting the requirements of paragraph 1.3. of Annex 4 to this Regulation, the warning device shall consist of an acoustic signal in addition to an optical signal. These devices need not operate simultaneously, provided that each of them meets the above requirements and the acoustic signal is not actuated before the optical signal. The red warning signal specified in paragraph 5.2.21.1.1. below shall be used as the optical warning signal. </t>
  </si>
  <si>
    <t>5.2.2.9</t>
  </si>
  <si>
    <t xml:space="preserve">If the service braking force and transmission depend exclusively on the use of an energy reserve, one energy reserve for the transmission is deemed to be sufficient, provided that the prescribed secondary braking is ensured by the action of the driver's muscular energy acting on the service brake control and the requirements of paragraph 5.2.5. below are met; </t>
  </si>
  <si>
    <t>5.2.15</t>
  </si>
  <si>
    <t xml:space="preserve">Without prejudice to the requirements of paragraph 5.1.2.3. above, where an auxiliary source of energy is essential to the functioning of a braking system, the reserve of energy shall be such as to ensure that, if the engine stops or in the event of a failure of the means by which the energy source is driven, the braking performance remains adequate to bring the vehicle to a halt in the prescribed conditions. In addition, if the muscular effort applied by the driver to the parking braking system is reinforced by a servo device, the actuation of parking braking shall be ensured in the event of a failure of the servo device, if necessary by using a reserve of energy independent of that normally supplying the servo device. This reserve of energy may be that intended for the service braking system. </t>
  </si>
  <si>
    <t>5.2.2.10</t>
  </si>
  <si>
    <t>Component Durability</t>
  </si>
  <si>
    <t xml:space="preserve">Certain parts, such as the pedal and its bearing, the master cylinder and its piston or pistons, the control valve, the linkage between the pedal and the master cylinder or the control valve, the brake cylinders and their pistons, and the leverand-cam assemblies of brakes, shall not be regarded as liable to breakage if they are amply dimensioned, are readily accessible for maintenance, and exhibit safety features at least equal to those prescribed for other essential components (such as the steering linkage) of the vehicle. Any such part as aforesaid whose failure would make it impossible to brake the vehicle with a degree of effectiveness at least equal to that prescribed for secondary braking shall be made of metal or of a material with equivalent characteristics and shall not undergo notable distortion in normal operation of the braking systems. </t>
  </si>
  <si>
    <t>5.2.16</t>
  </si>
  <si>
    <t xml:space="preserve">The pneumatic/hydraulic auxiliary equipment shall be supplied with energy in such a way that during its operation the prescribed deceleration values can be reached and that even in the event of damage to the source of energy the operation of the auxiliary equipment cannot cause the reserves of energy feeding the braking systems to fall below the level indicated in paragraph 5.2.14. above. </t>
  </si>
  <si>
    <t>Malfunction of electric control</t>
  </si>
  <si>
    <t>Malfunctions of the electric control transmission shall not apply the brakes contrary to the driver's intentions.</t>
  </si>
  <si>
    <t>Braking Surfaces and Sources</t>
  </si>
  <si>
    <t>The service, secondary and parking braking systems shall act on braking surfaces connected to the wheels through components of adequate strength.Where braking torque for a particular axle or axles is provided by both a friction braking system and an electrical regenerative braking system of category B, disconnection of the latter source is permitted, providing that the friction braking source remains permanently connected and able to provide the compensation referred to in paragraph 5.2.7.1. above. However, in the case of short disconnection transients, incomplete compensation is accepted, but within 1s, this compensation shall have attained at least 75 per cent of its final value.
	Nevertheless, in all cases, the permanently connected friction braking source shall ensure that both the service and secondary braking systems continue to operate with the prescribed degree of effectiveness.
	Disconnection of the braking surfaces of the parking braking system shall be permitted only on condition that the disconnection is controlled exclusively by the driver from his driving seat, by a system incapable of being brought into action by a leak.</t>
  </si>
  <si>
    <t>Wear of the brakes shall be capable of being easily taken up by means of a system of manual or automatic adjustment. In addition, the control and the components of the transmission and of the brakes shall possess a reserve of travel and, if necessary, suitable means of compensation such that, when the brakes become heated, or the brake linings have reached a certain degree of wear, effective braking is ensured without immediate adjustment being necessary.</t>
  </si>
  <si>
    <t>Wear adjustment shall be automatic for the service brakes. Automatic wear adjustment devices shall be such that after heating followed by cooling of the brakes, effective braking is still ensured. In particular the vehicle shall remain capable of normal running after the tests conducted in accordance with Annex 3, paragraph 1.5. (Type-I test).</t>
  </si>
  <si>
    <t>5.2.11.2</t>
  </si>
  <si>
    <t>Wear of Service Brake Friction Components</t>
  </si>
  <si>
    <t>Checking the wear of the service brake friction components</t>
  </si>
  <si>
    <t>5.2.11.2.1.</t>
  </si>
  <si>
    <t>Wear on service brake lingings</t>
  </si>
  <si>
    <t xml:space="preserve">It shall be possible to easily assess this wear on service brake linings from the outside or underside of the vehicle, without the removal of the wheels, by the provision of appropriate inspection holes or by some other means. This may be achieved by utilizing simple standard workshop tools or common inspection equipment for vehicles.Alternatively, a sensing device per wheel (twin wheels are considered as a single wheel), which will warn the driver at his driving position when lining replacement is necessary, is acceptable. In the case of an optical warning, the yellow warning signal specified in paragraph 5.2.21.1.2. below may be used. </t>
  </si>
  <si>
    <t>Wear condition of brake discs</t>
  </si>
  <si>
    <t>Assessment of the wear condition of the friction surfaces of brake discs or drums may only be performed by direct measurement of the actual component or examination of any brake disc or drum wear indicators, which may necessitate some level of disassembly. Therefore, at the time of type approval, the vehicle manufacturer shall define the following: (a)	The method by which wear of the friction surfaces of drums and discs may be assessed, including the level of disassembly required and the tools and process required to achieve this.
(b)	Information defining the maximum acceptable wear limit at the point at which replacement becomes necessary. This information shall be made freely available, e.g. vehicle handbook or electronic data record.</t>
  </si>
  <si>
    <t>Fluid Reservoirs</t>
  </si>
  <si>
    <t>In hydraulic-transmission braking systems, the filling ports of the fluid reservoirs shall be readily accessible; in addition, the receptacles containing the reserve fluid shall be so designed and constructed that the level of the reserve fluid can be easily checked without the receptacles having to be opened, and the minimum total reservoir capacity is equivalent to the fluid displacement resulting when all the wheel cylinders or calliper pistons serviced by the reservoirs move from a new lining, fully retracted position to a fully worn, fully applied position. If these latter conditions are not fulfilled, the red warning signal specified in paragraph 5.2.21.1.1. below shall draw the driver's attention to any fall in the level of reserve fluid liable to cause a failure of the braking system.</t>
  </si>
  <si>
    <t>Brake Fluid</t>
  </si>
  <si>
    <t>The type of fluid to be used in hydraulic transmission braking systems shall be identified by the symbol in accordance with Figure 1 or 2 of Standard ISO 9128:2006 and the appropriate DOT marking (e.g. DOT 3). The symbol and the marking shall be affixed in a visible position in indelible form within 100 mm of the filling ports of the fluid reservoirs; additional information may be provided by the manufacturer.</t>
  </si>
  <si>
    <t>5.2.14</t>
  </si>
  <si>
    <t>Warning Device</t>
  </si>
  <si>
    <t>Any vehicle fitted with a service brake actuated from an energy reservoir shall, where the prescribed secondary braking performance cannot be obtained by means of this brake without the use of the stored energy, be provided with a warning device, giving an optical or acoustic signal when the stored energy, in any part of the system, falls to a value at which without re-charging of the reservoir and irrespective of the load conditions of the vehicle, it is possible to apply the service brake control a fifth time after four full-stroke actuations and obtain the prescribed secondary braking performance (without faults in the service brake transmission device and with the brakes adjusted as closely as possible). This warning device shall be directly and permanently connected to the circuit. When the engine is running under normal operating conditions and there are no faults in the braking system, as is the case in type approval tests, the warning device shall give no signal except during the time required for charging the energy reservoir(s) after start-up of the engine. The red warning signal specified in paragraph 5.2.21.1.1. below shall be used as the optical warning signal.</t>
  </si>
  <si>
    <t>However, in the case of vehicles which are only considered to comply with the requirements of paragraph 5.2.4.1. of this Regulation by virtue of meeting the requirements of paragraph 1.3. of Annex 4 to this Regulation, the warning device shall consist of an acoustic signal in addition to an optical signal. These devices need not operate simultaneously, provided that each of them meets the above requirements and the acoustic signal is not actuated before the optical signal. The red warning signal specified in paragraph 5.2.21.1.1. below shall be used as the optical warning signal.</t>
  </si>
  <si>
    <t>This acoustic device may be rendered inoperative while the parking brake is applied and/or, at the choice of the manufacturer, in the case of automatic transmission the selector is in the "Park" position.</t>
  </si>
  <si>
    <t>Without prejudice to the requirements of paragraph 5.1.2.3. above, where an auxiliary source of energy is essential to the functioning of a braking system, the reserve of energy shall be such as to ensure that, if the engine stops or in the event of a failure of the means by which the energy source is driven, the braking performance remains adequate to bring the vehicle to a halt in the prescribed conditions. In addition, if the muscular effort applied by the driver to the parking braking system is reinforced by a servo device, the actuation of parking braking shall be ensured in the event of a failure of the servo device, if necessary by using a reserve of energy independent of that normally supplying the servo device. This reserve of energy may be that intended for the service braking system.</t>
  </si>
  <si>
    <t>The pneumatic/hydraulic auxiliary equipment shall be supplied with energy in such a way that during its operation the prescribed deceleration values can be reached and that even in the event of damage to the source of energy the operation of the auxiliary equipment cannot cause the reserves of energy feeding the braking systems to fall below the level indicated in paragraph 5.2.14. above.</t>
  </si>
  <si>
    <t>5.2.17</t>
  </si>
  <si>
    <t>In the case of a motor vehicle equipped to tow a trailer with electric service brakes, the following requirements shall be met:</t>
  </si>
  <si>
    <t>5.2.17.1</t>
  </si>
  <si>
    <t>5.2.17.2</t>
  </si>
  <si>
    <t>5.2.17.3</t>
  </si>
  <si>
    <t>5.2.18</t>
  </si>
  <si>
    <t>Additional requirements for vehicles equipped with electric regenerative braking systems.</t>
  </si>
  <si>
    <t>5.2.18.1</t>
  </si>
  <si>
    <t>Vehicles fitted with an electric regenerative braking system of category A.</t>
  </si>
  <si>
    <t>5.2.18.1.1</t>
  </si>
  <si>
    <t>The electric regenerative braking shall only be activated by the accelerator control and/or the gear neutral position.</t>
  </si>
  <si>
    <t>5.2.18.2</t>
  </si>
  <si>
    <t>Vehicles fitted with an electric regenerative braking system of category B.</t>
  </si>
  <si>
    <t>5.2.18.2.1</t>
  </si>
  <si>
    <t>It shall not be possible to disconnect, partially or totally, one part of the service braking system other than by automatic means. This should not be construed as a departure from the requirements of paragraph 5.2.10. above;</t>
  </si>
  <si>
    <t>5.2.18.2.2</t>
  </si>
  <si>
    <t>the service braking system shall have only one control device;</t>
  </si>
  <si>
    <t>5.2.18.2.3</t>
  </si>
  <si>
    <t>the service braking system shall not be adversely affected by the disengagement of the motor(s) or by the gear ratio used;</t>
  </si>
  <si>
    <t>5.2.18.2.4</t>
  </si>
  <si>
    <t>if the operation of the electric component of braking is ensured by a relation established between information coming from the control of the service brake and the braking force to the wheels which of it results, a failure of this relation leading to the non-respect of the prescriptions of distribution of braking among the axles (Annex 5 or 6, which is applicable) shall be warned to the driver by an optical warning signal at the latest when the control is actuated and having to remain lit as long as this defect exists and that the switch of "contact" is in the position "Go"</t>
  </si>
  <si>
    <t>5.2.18.3</t>
  </si>
  <si>
    <t>For vehicles fitted with an electric regenerative braking system of either category, all the relevant prescriptions shall apply except paragraph 5.2.18.1.1. above. In this case, the electric regenerative braking may be actuated by the accelerator control and/or the gear neutral position. Additionally, the action on the service braking control shall not reduce the above braking effect generated by the release of the accelerator control.</t>
  </si>
  <si>
    <t>5.2.18.4</t>
  </si>
  <si>
    <t>Electric Braking</t>
  </si>
  <si>
    <t>The operation of the electric braking shall not be adversely affected by magnetic or electric fields.</t>
  </si>
  <si>
    <t>5.2.18.5</t>
  </si>
  <si>
    <t>Anti-Lock Device</t>
  </si>
  <si>
    <t>For vehicles equipped with an anti-lock device, the anti-lock device shall control the electric braking system.</t>
  </si>
  <si>
    <t>5.2.18.6</t>
  </si>
  <si>
    <t>Traction Batteries</t>
  </si>
  <si>
    <r>
      <t>The state of charge of the traction batteries is determined by the method set out in Appendix 1 to Annex 3 to this Regulation.</t>
    </r>
    <r>
      <rPr>
        <vertAlign val="superscript"/>
        <sz val="12"/>
        <color rgb="FF000000"/>
        <rFont val="Aptos Narrow"/>
        <family val="2"/>
        <scheme val="minor"/>
      </rPr>
      <t>[3]</t>
    </r>
  </si>
  <si>
    <t>5.2.19</t>
  </si>
  <si>
    <t>Parking Brake System</t>
  </si>
  <si>
    <t>Special additional requirements for the electric transmission of the parking braking system:</t>
  </si>
  <si>
    <t>5.2.19.1</t>
  </si>
  <si>
    <t>In the case of a failure within the electric transmission, any unintended actuation of the parking braking system shall be prevented;</t>
  </si>
  <si>
    <t>5.2.19.2</t>
  </si>
  <si>
    <t>In the case of an electrical failure in the control or a break in the wiring within the electric control transmission between the control and the ECU directly connected with it, excluding the energy supply, it shall remain possible to apply the parking braking system from the driver's seat and thereby be capable of holding the laden vehicle stationary on an 8 per cent up or down gradient. Alternatively, in this case, an automatic actuation of the parking brake is allowed when the vehicle is stationary, provided that the above performance is achieved and, once applied, the parking brake remains engaged independently of the status of the ignition (start) switch. In this alternative, the parking brake shall be automatically released as soon as the driver starts to set the vehicle in motion again. The engine/manual transmission or the automatic transmission (park position) may be used to achieve or assist in achieving the above performance.</t>
  </si>
  <si>
    <t>5.2.19.2.1</t>
  </si>
  <si>
    <t>A break in the wiring within the electrical transmission, or an electrical failure in the control of the parking braking system shall be signalled to the driver by the yellow warning signal specified in paragraph 5.2.21.1.2. When caused by a break in the wiring within the electrical control transmission of the parking braking system, this yellow warning signal shall be signalled as soon as the break occurs.
 In addition, such an electrical failure in the control or break in the wiring external to the electronic control unit(s) and excluding the energy supply shall be signalled to the driver by flashing the red warning signal specified in paragraph 5.2.21.1.1. as long as the ignition (start) switch is in the "On" (run) position including a period of not less than 10 seconds thereafter and the control is in the "on" (activated) position.
 However, if the parking braking system detects correct clamping of the parking brake, the flashing of the red warning signal may be suppressed and the non-flashing red signal shall be used to indicate "parking brake applied".
 Where actuation of the parking brake is normally indicated by a separate red warning signal, satisfying all the requirements of paragraph 5.2.21.2. below, this signal shall be used to satisfy the above requirement for a red signal.</t>
  </si>
  <si>
    <t>5.2.19.3</t>
  </si>
  <si>
    <t>Auxiliary equipment may be supplied with energy from the electric transmission of the parking braking system provided that the supply of energy is sufficient to allow the actuation of the parking braking system in addition to the vehicle electrical load under non-fault conditions. In addition, where the energy reserve is also used by the service braking system, the requirements of paragraph 5.2.20.6. below shall apply.</t>
  </si>
  <si>
    <t>5.2.19.4</t>
  </si>
  <si>
    <t>After the ignition/start switch which controls the electrical energy for the braking equipment has been switched off and/or the key removed, it shall remain possible to apply the parking braking system, whereas releasing shall be prevented.</t>
  </si>
  <si>
    <t>5.2.20</t>
  </si>
  <si>
    <t>Electric Control Transmission</t>
  </si>
  <si>
    <t>Special additional requirements for service braking systems with electric control transmission:</t>
  </si>
  <si>
    <t>5.2.20.1</t>
  </si>
  <si>
    <t>With the parking brake released, the service braking system shall be able to fulfil the following requirements:
(a) With the propulsion system on/off control in the ''On'' (''Run'') position, generate a static total braking force at least equivalent to that required by the Type-0 test for service braking performance as prescribed in paragraph 2.1. of Annex 3 to this Regulation,
(b) During the first 60 seconds after the propulsion system on/off control has been deactivated to the ''Off'' or ''Lock'' position and/or the ignition key has been removed, three brake applications shall generate a static total braking force at least equivalent to that required by the Type-0 test for service braking performance as prescribed in paragraph 2.1. of Annex 3 to this Regulation, and
(c) After the period mentioned above, or as from the fourth brake application within the 60 second period, whichever occurs first, generate a static total braking force at least equivalent to that required by the Type-0 test for secondary braking performance as prescribed in paragraph 2.2. of Annex 3 to this Regulation.
 It should be understood that sufficient energy is available in the energy transmission of the service braking system.</t>
  </si>
  <si>
    <t>5.2.20.2</t>
  </si>
  <si>
    <t>In the case of a single temporary failure ( 40 ms) within the electric control transmission, excluding its energy supply, (e.g. non-transmitted signal or data error) there shall be no distinguishable effect on the service braking performance.</t>
  </si>
  <si>
    <t>5.2.20.3</t>
  </si>
  <si>
    <r>
      <t>A failure within the electric control transmission,</t>
    </r>
    <r>
      <rPr>
        <vertAlign val="superscript"/>
        <sz val="12"/>
        <color rgb="FF000000"/>
        <rFont val="Aptos Narrow"/>
        <family val="2"/>
        <scheme val="minor"/>
      </rPr>
      <t>[4]</t>
    </r>
    <r>
      <rPr>
        <sz val="12"/>
        <color rgb="FF000000"/>
        <rFont val="Aptos Narrow"/>
        <family val="2"/>
        <scheme val="minor"/>
      </rPr>
      <t> not including its energy reserve, that affects the function and performance of systems addressed in this Regulation shall be indicated to the driver by the red or yellow warning signal specified in paragraphs 5.2.21.1.1. and 5.2.21.1.2. below, respectively, as appropriate. When the prescribed service braking performance can no longer be achieved (red warning signal), failures resulting from a loss of electrical continuity (e.g. breakage, disconnection) shall be signalled to the driver as soon as they occur, and the prescribed secondary braking performance shall be fulfilled by operating the service braking control in accordance with paragraph 2.2. of Annex 3 to this Regulation.</t>
    </r>
  </si>
  <si>
    <t>5.2.20.4</t>
  </si>
  <si>
    <t>In the event of a failure of the energy source of the electric control transmission, starting from the nominal value of the energy level, the full control range of the service braking system shall be guaranteed after twenty consecutive full stroke actuations of the service braking control. During the test, the braking control shall be fully applied for 20 seconds and released for 5 seconds on each actuation. It should be understood that during the above test sufficient energy is available in the energy transmission to ensure full actuation of the service braking system. This requirement shall not be construed as a departure from the requirements of Annex 4.</t>
  </si>
  <si>
    <t>5.2.20.5</t>
  </si>
  <si>
    <t>When the battery voltage falls below a value nominated by the manufacturer at which the prescribed service braking performance can no longer be guaranteed and/or which precludes at least two independent service braking circuits from each achieving the prescribed secondary braking performance, the red warning signal specified in paragraph 5.2.21.1.1. below shall be activated. After the warning signal has been activated, it shall be possible to apply the service braking control and obtain at least the secondary performance prescribed in paragraph 2.2. of Annex 3 to this Regulation. It should be understood that sufficient energy is available in the energy transmission of the service braking system.</t>
  </si>
  <si>
    <t>5.2.20.6</t>
  </si>
  <si>
    <t>If auxiliary equipment is supplied with energy from the same reserve as the electric control transmission, it shall be ensured that, with the engine running at a speed not greater than 80 per cent of the maximum power speed, the supply of energy is sufficient to fulfil the prescribed deceleration values by either provision of an energy supply which is able to prevent discharge of this reserve when all auxiliary equipment is functioning or by automatically switching off pre-selected parts of the auxiliary equipment at a voltage above the critical level referred to in paragraph 5.2.20.5. above of this Regulation such that further discharge of this reserve is prevented. Compliance may be demonstrated by calculation or by a practical test. This paragraph does not apply to vehicles where the prescribed deceleration values can be reached without the use of electrical energy.</t>
  </si>
  <si>
    <t>5.2.20.7</t>
  </si>
  <si>
    <t>If the auxiliary equipment is supplied with energy from the electric control transmission, the following requirements shall be fulfilled:</t>
  </si>
  <si>
    <t>5.2.20.7.1</t>
  </si>
  <si>
    <t>In the event of a failure in the energy source, whilst the vehicle is in motion, the energy in the reservoir shall be sufficient to actuate the brakes when the control is applied;</t>
  </si>
  <si>
    <t>5.2.20.7.2</t>
  </si>
  <si>
    <t>In the event of a failure in the energy source, whilst the vehicle is stationary and the parking braking system applied, the energy in the reservoir shall be sufficient to actuate the lights even when the brakes are applied.</t>
  </si>
  <si>
    <t>5.2.21</t>
  </si>
  <si>
    <t>Optical Warning Signals</t>
  </si>
  <si>
    <t>The general requirements for optical warning signals whose function is to indicate to the driver certain specified failures (or defects) within the braking equipment of the motor vehicle, are set out in the following sub-paragraphs. Other than as described in paragraph 5.2.21.5. below, these signals shall be used exclusively for the purposes prescribed by this Regulation.</t>
  </si>
  <si>
    <t>5.2.21.1</t>
  </si>
  <si>
    <t>Motor vehicles shall be capable of providing optical brake failure and defect warning signals, as follows:</t>
  </si>
  <si>
    <t>5.2.21.1.1</t>
  </si>
  <si>
    <t xml:space="preserve">Failure Warning Signal </t>
  </si>
  <si>
    <t>A red warning signal, indicating failures defined elsewhere in this Regulation within the vehicle braking equipment which preclude achievement of the prescribed service braking performance and/or which preclude the functioning of at least one of two independent service braking circuits;</t>
  </si>
  <si>
    <t>5.2.21.1.2</t>
  </si>
  <si>
    <t>Electrical Defect</t>
  </si>
  <si>
    <t>Where applicable, a yellow warning signal indicating an electrically detected defect within the vehicle braking equipment, which is not indicated by the red warning signal described in paragraph 5.2.21.1.1. above.</t>
  </si>
  <si>
    <t>5.2.21.2</t>
  </si>
  <si>
    <t>The warning signals shall be visible, even by daylight; the satisfactory condition of the signals shall be easily verifiable by the driver from the driver's seat; the failure of a component of the warning devices shall not entail any loss of the braking system's performance.</t>
  </si>
  <si>
    <t>5.2.21.3</t>
  </si>
  <si>
    <t>Except where stated otherwise:</t>
  </si>
  <si>
    <t>5.2.21.3.1</t>
  </si>
  <si>
    <t>A specified failure or defect shall be signalled to the driver by the above-mentioned warning signal(s) not later than on actuation of the relevant braking control;</t>
  </si>
  <si>
    <t>5.2.21.3.2</t>
  </si>
  <si>
    <t>the warning signal(s) shall remain displayed as long as the failure/defect persists and the ignition (start) switch is in the "On" (run) position; and</t>
  </si>
  <si>
    <t>5.2.21.3.3</t>
  </si>
  <si>
    <t>the warning signal shall be constant (not flashing).</t>
  </si>
  <si>
    <t>5.2.21.4</t>
  </si>
  <si>
    <t>The warning signal(s) mentioned above shall light up when the electrical equipment of the vehicle (and the braking system) is energised. With the vehicle stationary, the braking system shall verify that none of the specified failures or defects are present before extinguishing the signals. Specified failures or defects which should activate the warning signals mentioned above, but which are not detected under static conditions, shall be stored upon detection and be displayed at start-up and at all times when the ignition (start) switch is in the "On" (run) position, as long as the failure or defect persists.</t>
  </si>
  <si>
    <t>5.2.21.5</t>
  </si>
  <si>
    <t>Non specified failures (or defects), or other information concerning the brakes and/or running gear of the power-driven vehicle, may be indicated by the yellow signal specified in paragraph 5.2.21.1.2. above, provided that all the following conditions are fulfilled:</t>
  </si>
  <si>
    <t>5.2.21.5.1</t>
  </si>
  <si>
    <t>the vehicle is stationary;</t>
  </si>
  <si>
    <t>5.2.21.5.2</t>
  </si>
  <si>
    <t>after the braking equipment is first energised and the signal has indicated that, following the procedures detailed in paragraph 5.2.21.4. above, no specified failures (or defects) have been identified; and</t>
  </si>
  <si>
    <t>5.2.21.5.3</t>
  </si>
  <si>
    <t>non-specified faults or other information shall be indicated only by the flashing of the warning signal. However, the warning signal shall be extinguished by the time when the vehicle first exceeds 10 km/h.</t>
  </si>
  <si>
    <t>5.2.22</t>
  </si>
  <si>
    <t>Generation of a braking signal to illuminate stop lamps.</t>
  </si>
  <si>
    <t>5.2.22.1</t>
  </si>
  <si>
    <t>Activation of the service braking system by the driver shall generate a signal that will be used to illuminate the stop lamps.</t>
  </si>
  <si>
    <t>5.2.22.2</t>
  </si>
  <si>
    <r>
      <t>Activation of the service braking system by "automatically commanded braking" shall generate the signal mentioned above. However, when the retardation generated is less than 0.7 m/s</t>
    </r>
    <r>
      <rPr>
        <vertAlign val="superscript"/>
        <sz val="12"/>
        <color rgb="FF000000"/>
        <rFont val="Aptos Narrow"/>
        <family val="2"/>
        <scheme val="minor"/>
      </rPr>
      <t>2</t>
    </r>
    <r>
      <rPr>
        <sz val="12"/>
        <color rgb="FF000000"/>
        <rFont val="Aptos Narrow"/>
        <family val="2"/>
        <scheme val="minor"/>
      </rPr>
      <t>, the signal may be suppressed.</t>
    </r>
    <r>
      <rPr>
        <vertAlign val="superscript"/>
        <sz val="12"/>
        <color rgb="FF000000"/>
        <rFont val="Aptos Narrow"/>
        <family val="2"/>
        <scheme val="minor"/>
      </rPr>
      <t>[5]</t>
    </r>
  </si>
  <si>
    <t>5.2.22.3</t>
  </si>
  <si>
    <r>
      <t>Activation of part of the service braking system by "selective braking" shall not generate the signal mentioned above.</t>
    </r>
    <r>
      <rPr>
        <vertAlign val="superscript"/>
        <sz val="12"/>
        <color rgb="FF000000"/>
        <rFont val="Aptos Narrow"/>
        <family val="2"/>
        <scheme val="minor"/>
      </rPr>
      <t>[6]</t>
    </r>
  </si>
  <si>
    <t>5.2.22.4</t>
  </si>
  <si>
    <r>
      <t xml:space="preserve">Electric regenerative braking systems as defined in paragraph 2.17. of this Regulation, which produce a retarding force upon release of the accelerator control, shall generate the signal mentioned above according to the following provisions: 
</t>
    </r>
    <r>
      <rPr>
        <b/>
        <sz val="12"/>
        <color rgb="FF000000"/>
        <rFont val="Aptos Narrow"/>
        <family val="2"/>
        <scheme val="minor"/>
      </rPr>
      <t xml:space="preserve">Vehicle decelerations  </t>
    </r>
    <r>
      <rPr>
        <sz val="12"/>
        <color rgb="FF000000"/>
        <rFont val="Aptos Narrow"/>
        <family val="2"/>
        <scheme val="minor"/>
      </rPr>
      <t xml:space="preserve">                             </t>
    </r>
    <r>
      <rPr>
        <b/>
        <sz val="12"/>
        <color rgb="FF000000"/>
        <rFont val="Aptos Narrow"/>
        <family val="2"/>
        <scheme val="minor"/>
      </rPr>
      <t xml:space="preserve"> Signal generation</t>
    </r>
    <r>
      <rPr>
        <sz val="12"/>
        <color rgb="FF000000"/>
        <rFont val="Aptos Narrow"/>
        <family val="2"/>
        <scheme val="minor"/>
      </rPr>
      <t xml:space="preserve">
≤ 0.7 m/s²                                                    The signal shall not be generated
&gt; 0.7 m/s² and ≤ 1.3 m/s²                            The signal may be generated
&gt; 1.3 m/s²                                                    The signal shall be generated
In all cases the signal shall be de-activated at the latest when the deceleration has fallen below 0.7 m/s².5</t>
    </r>
  </si>
  <si>
    <t>5.2.23</t>
  </si>
  <si>
    <r>
      <t>When a vehicle is equipped with the means to indicate emergency braking, activation and de-activation of the emergency braking signal shall only be generated by the application of the service braking system when the following conditions are fulfilled: </t>
    </r>
    <r>
      <rPr>
        <vertAlign val="superscript"/>
        <sz val="12"/>
        <color rgb="FF000000"/>
        <rFont val="Aptos Narrow"/>
        <family val="2"/>
        <scheme val="minor"/>
      </rPr>
      <t>5</t>
    </r>
  </si>
  <si>
    <t>5.2.23.1</t>
  </si>
  <si>
    <t>The signal shall not be activated when the vehicle deceleration is below 6 m/s² but it may be generated at any deceleration at or above this value, the actual value being defined by the vehicle manufacturer.
 The signal shall be de-activated at the latest when the deceleration has fallen below 2.5 m/s².</t>
  </si>
  <si>
    <t>5.2.23.2</t>
  </si>
  <si>
    <t>The following conditions may also be used:
(a) The signal may be generated from a prediction of the vehicle deceleration resulting from the braking demand respecting the activation and de-activation thresholds defined in paragraph 5.2.23.1. above;
 or
(b) The signal may be activated at a speed above 50 km/h when the antilock system is fully cycling (as defined in paragraph 2. of Annex 6).
 The signal shall be deactivated when the antilock system is no longer fully cycling.</t>
  </si>
  <si>
    <t>5.2.24</t>
  </si>
  <si>
    <r>
      <t>Power-driven vehicles of category M</t>
    </r>
    <r>
      <rPr>
        <vertAlign val="subscript"/>
        <sz val="12"/>
        <color rgb="FF000000"/>
        <rFont val="Aptos Narrow"/>
        <family val="2"/>
        <scheme val="minor"/>
      </rPr>
      <t>1</t>
    </r>
    <r>
      <rPr>
        <sz val="12"/>
        <color rgb="FF000000"/>
        <rFont val="Aptos Narrow"/>
        <family val="2"/>
        <scheme val="minor"/>
      </rPr>
      <t> and N</t>
    </r>
    <r>
      <rPr>
        <vertAlign val="subscript"/>
        <sz val="12"/>
        <color rgb="FF000000"/>
        <rFont val="Aptos Narrow"/>
        <family val="2"/>
        <scheme val="minor"/>
      </rPr>
      <t>1</t>
    </r>
    <r>
      <rPr>
        <sz val="12"/>
        <color rgb="FF000000"/>
        <rFont val="Aptos Narrow"/>
        <family val="2"/>
        <scheme val="minor"/>
      </rPr>
      <t> equipped with temporary-use spare wheels/tyres shall satisfy the relevant technical requirements of Annex 3 to Regulation No. 64.</t>
    </r>
  </si>
  <si>
    <t>Tests</t>
  </si>
  <si>
    <t>Braking tests which the vehicles submitted for approval are required to undergo, and the braking performance required, are described in Annex 3 to this Regulation.</t>
  </si>
  <si>
    <t>Rear Seat Applicability</t>
  </si>
  <si>
    <t>This ADR is only applicable for vehicles with rear seats (inapplicable for SR8)</t>
  </si>
  <si>
    <t>Category Specification</t>
  </si>
  <si>
    <t>For category LEP, MA, MB, MC and MD1 vehicles:</t>
  </si>
  <si>
    <t>Provide Proof of how the vehicle provides the facility to attach an ‘Upper Anchorage Strap’ ‘Attaching Clip’ to an ‘Upper Anchor Fitting’ for each seating position) by specifying whether we meet either 5.1.1.1, 5.1.1.2 or 5.1.1.3 (Best to use 5.1.1.3)</t>
  </si>
  <si>
    <t xml:space="preserve">5.1.1.	Every vehicle shall provide the facility to attach an ‘Upper Anchorage Strap’ ‘Attaching Clip’ to an ‘Upper Anchor Fitting’ for each seating position nominated in clause 6 by either:
5.1.1.1.	using the ‘Upper Anchor Fitting Package’, in which case:
5.1.1.1.1.	one ‘Upper Anchor Fitting Package’ shall be installed in at least one seating position.  This shall be in the centre rear seating position, if applicable; and
5.1.1.1.2.	for other positions, one 5/16 inch UNC-2A hexagon headed bolt and appropriate ‘Spacer’ shall be supplied for each different variation from the standard ‘Attachment Bolt’ length and shall be placed in the vehicle’s glovebox; or
5.1.1.2.	using an ‘Upper Anchor Fitting’ and appropriate attaching hardware other than in the ‘Upper Anchor Fitting Package’, in which case:
5.1.1.2.1.	an ‘Upper Anchor Fitting’ shall be installed for at least one seating position. This shall be in the centre rear seating position, if applicable; and
5.1.1.2.2.	for other positions, one 5/16 inch UNC-2A hexagon headed bolt and appropriate ‘Spacer’ shall be supplied for each different variation from the standard ‘Attachment Bolt’ length and shall be placed in the vehicle’s glovebox; or
5.1.1.3.	an ‘Upper Anchor Fitting’ shall be installed for each nominated seating position, in which case:
5.1.1.3.1.	the ‘Upper Anchor Fitting’ need only comply with Figure 2 in relation to the location and clearance of the ‘Upper Anchor Fitting’ ‘Interface Profile’.
</t>
  </si>
  <si>
    <t>Other Position conditionality</t>
  </si>
  <si>
    <t>For other positions, one 5/16 inch UNC-2A hexagon headed bolt and appropriate ‘Spacer’ shall be supplied for each different variation from the standard ‘Attachment Bolt’ length and shall be placed in the vehicle’s glovebox.</t>
  </si>
  <si>
    <t>Upper Anchorage Conditions</t>
  </si>
  <si>
    <t>Each ‘Upper Anchorage’ provided in accordance with clauses 5.1.1.1 or 5.1.1.2 shall:</t>
  </si>
  <si>
    <t>Upper Anchorage Condition (Thread)</t>
  </si>
  <si>
    <t xml:space="preserve">incorporate a 5/16 inch - 18 UNC - 2B internal thread which will provide sufficient engagement of the ‘Attachment Bolt’ to meet the strength requirements of clause 10 when the ‘Attachment Bolt’ is retaining a ‘Upper Anchor Fitting’, ‘Spacer(s)’, attaching hardware and any trim or other material present; </t>
  </si>
  <si>
    <t>Upper Anchorage Conditions (Accessibility)</t>
  </si>
  <si>
    <t>be so designed and located that no items need to be removed to gain access to it for the installation of the ‘Upper Anchor Fitting’, except closure plugs, or other items, removable with the use of simple hand tools; and</t>
  </si>
  <si>
    <t>Upper Anchorage Conditions (Clearance)</t>
  </si>
  <si>
    <t>provide clearance to enable the installation of the ‘Upper Anchor Fitting’, ‘Spacer(s)’ and attaching hardware.  5.1.5.	For guidance to vehicle manufacturers the clearance parameters shown in Figure 7 are sufficient to demonstrate compliance with clause 5.1.4.3.</t>
  </si>
  <si>
    <t>NOMINATED SEATING POSITIONS FOR UPPER ANCHORAGES</t>
  </si>
  <si>
    <t>For category LEP and MA vehicles</t>
  </si>
  <si>
    <t>Upper Anchorages Placement</t>
  </si>
  <si>
    <t>‘Upper Anchorages’ or ‘Upper Anchor Fitting(s)’ may be installed in front seating positions other than the driver’s ‘Seat’.</t>
  </si>
  <si>
    <t>INFORMATION REQUIREMENTS</t>
  </si>
  <si>
    <t>For all vehicle categories</t>
  </si>
  <si>
    <t>Information Conditions</t>
  </si>
  <si>
    <t>Information including either a photograph or a diagram regarding the location of each ‘Child Restraint Anchorage’ (if fitted), installation of ‘Upper Anchor Fittings’ (if applicable), and installation of ‘Child Restraint’ ‘Attaching Clips’ shall be specified in the vehicle handbook or otherwise supplied with the vehicle.  The information shall include:</t>
  </si>
  <si>
    <t>7.1.1.1</t>
  </si>
  <si>
    <t>Warning for child use only</t>
  </si>
  <si>
    <t>“WARNING: child restraint anchorages are designed to withstand only those loads imposed by correctly fitted child restraints.  Under no circumstances are they to be used for adult seatbelts, harnesses, or for attaching other items or equipment to the vehicle.”</t>
  </si>
  <si>
    <t>7.1.1.2</t>
  </si>
  <si>
    <t>Details on bolt length and spacers thickness (along with installation and orientation)</t>
  </si>
  <si>
    <t>Details on the length of bolts and the thickness (and number) of ‘Spacers’ required at each ‘Upper Anchorage’ (as applicable), location and correct method of installation and orientation of ‘Upper Anchor Fitting(s)’ (as applicable), and method of attachment and orientation of ‘Attaching Clip(s)’.  Orientation shall be shown relative to the front of the vehicle.</t>
  </si>
  <si>
    <t>7.1.1.3</t>
  </si>
  <si>
    <t>More Details (Look at Checklist 1 for clause info)</t>
  </si>
  <si>
    <t>Details of the dedicated anchor fitting package in accordance with clauses 5.1.1.1.2, 5.1.1.2.2 and 5.1.3 and its location in the vehicle.</t>
  </si>
  <si>
    <t>UPPER ANCHORAGE LOCATION REQUIREMENTS</t>
  </si>
  <si>
    <t>8.1.1.</t>
  </si>
  <si>
    <t>Specification whether complying with both 8.1.2 and 8.1.3, or just 8.1.4</t>
  </si>
  <si>
    <t>Except as provided in clause 8.2.1, each ‘Upper Anchorage’ and ‘Upper Anchor Fitting’ must comply with clause 8.1.2 and clause 8.1.3, or comply with clause 8.1.4.</t>
  </si>
  <si>
    <t>8.1.1.1.</t>
  </si>
  <si>
    <t>Upper Anchorage Location Allowability</t>
  </si>
  <si>
    <t xml:space="preserve">In addition, each ‘Upper Anchorage’ and ‘Upper Anchor Fitting’ shall be located within the vehicle in a part of the body structure which would not normally be movable, or if movable would not alter the tension in any ‘Upper Anchorage Strap’ when moved.
8.1.1.1.1.	The requirements of clause 8.1.1.1 do not apply if the ‘Upper Anchorage’ and ‘Upper Anchor Fitting’ are located on a ‘Seat’.
</t>
  </si>
  <si>
    <t>Vertical condition</t>
  </si>
  <si>
    <t>8.1.2.	In the vertical plane, the entire ‘Interface Profile’ of each ‘Upper Anchor Fitting’ shall be located within the shaded area shown in Figure 6 with:
8.1.2.1.	the ‘Manikin’ to be positioned in the ‘Seating Reference Plane’ when the ‘Seat’ and the ‘Seat’ back are in the design position;
8.1.2.2.	the ‘Manikin’s’ ‘H Point’ at the ‘Seating Reference Point’; and
8.1.2.3.	the ‘Manikin’s’ ‘Torso Reference Line’ at the same angle from the vertical as the ‘Seat’ back.</t>
  </si>
  <si>
    <t>8.1.3</t>
  </si>
  <si>
    <t>Horizontal Condition</t>
  </si>
  <si>
    <t>In the horizontal plane, the centreline of the ‘Interface Profile’ of each ‘Upper Anchor Fitting’ shall lie within 40 mm of the ‘Seating Reference Plane’ of the seating position for which the ‘Upper Anchor Fitting’ is provided.</t>
  </si>
  <si>
    <t>More location conditions</t>
  </si>
  <si>
    <t>Subject to clause 8.1.4.1, the entire ‘Interface Profile’ of each ‘Upper Anchor Fitting’ shall be located within the shaded zone shown in Figures 9 to 13. The zone is defined with reference to the ‘Seating Reference Point’. For purposes of the figures, "H" Point is defined to mean ‘Seating Reference Point’. The ‘Interface Profile’ may be recessed in the seat back, provided that it is not in the strap wrap-around area at the top of the vehicle seat back. For the area under the vehicle seat, the forward most edge of the shaded zone is defined by the ‘Torso Reference Line’.</t>
  </si>
  <si>
    <t>8.1.4.1</t>
  </si>
  <si>
    <t>Upper Anchorage Location Allowability (If outside shaded zone)</t>
  </si>
  <si>
    <t xml:space="preserve">8.1.4.1.	The ‘Interface Profile’ may be located outside the shaded zone shown in Figures 9 to 13 if a location within that zone is not appropriate and the vehicle is equipped with a routing device that,
8.1.4.1.1.	ensures that the ‘Upper Anchorage Strap’ functions as if the ‘Interface Profile’ were located within the shaded zone; and,
8.1.4.1.2.	is at least 65 mm behind the ‘Torso Reference Line’, in case of a non-rigid webbing-type routing device or a deployable routing device, or at least 100 mm behind the ‘Torso Reference Line’, in the case of a fixed rigid routing device; and,
8.1.4.1.3.	when tested after being installed as it is intended to be used, the device is of sufficient strength to withstand, with the ‘Upper Anchorage’, the strength requirements specified in clause 10, excluding sub-clauses 10.1.2.1 and 10.1.2.2.
</t>
  </si>
  <si>
    <t>ACCESSIBILITY TO ENGAGE AN ATTACHING CLIP</t>
  </si>
  <si>
    <t>Clearance for latching and unlatching</t>
  </si>
  <si>
    <t>Clearance shall be provided around each ‘Upper Anchor Fitting’ to allow latching and unlatching, without the use of tools, of the ‘Attaching Clip’ to the ‘Upper Anchor Fitting’ when it is installed in the vehicle..</t>
  </si>
  <si>
    <t>Clearance Parameters in Figure 8</t>
  </si>
  <si>
    <t>For guidance to vehicle manufacturers, the clearance parameters shown in Figure 8 are sufficient to demonstrate compliance with clause 9.1.1.</t>
  </si>
  <si>
    <t>STRENGTH OF UPPER ANCHORAGES</t>
  </si>
  <si>
    <t>Manufacturer to choose static (10.1.2) or dynamic test (10.1.3)</t>
  </si>
  <si>
    <t>For each ‘Upper Anchorage’, static or dynamic testing shall be conducted at the vehicle ‘Manufacturer’s’ choice either to clause 10.1.2 or clause 10.1.3 as applicable - using ‘Upper Anchor Fitting(s)’ provided in accordance with clause 5.</t>
  </si>
  <si>
    <t>10.1.1.1</t>
  </si>
  <si>
    <t>Static Test Specification</t>
  </si>
  <si>
    <t>The static test load of 3.4 kN (clause 10.1.2) relates to the upper tether strap load of 7 kN in the dynamic test specified in Australian Standard AS 3629.3-1991 “Methods of Testing Child Restraints Part 3 Dynamic Testing of Upper Anchorage Components”.</t>
  </si>
  <si>
    <t>Static Test Procedure</t>
  </si>
  <si>
    <t xml:space="preserve">Static Testing - All ‘Upper Anchor Fittings’ shall be tested simultaneously when installed in the vehicle, and with the ‘Seat’ or ‘Seat’ back installed, by application of a test load of not less than 3.4 kN to each ‘Upper Anchor Fitting’.
10.1.2.1.	The direction of the test load shall be within 20° of the ‘Design Line of Action’ of the ‘Upper Anchor Fitting’ or routing device where fitted and not more than 5° to the left or right of the direction of the longitudinal axis of the vehicle.
10.1.2.2.	Where the ‘Design Line of Action’ is determined by the ‘Seat’ or ‘Seat’ back, and the ‘Upper Anchor Fitting’ or routing device where fitted, is located more than 100 mm below a horizontal plane tangential to the point on the top of the ‘Seat’ back longitudinally ‘Forward’ of the ‘Upper Anchor Fitting’ then, with the ‘Seat’ or ‘Seat’ back installed, the load shall be applied ‘Forward’ of the ‘Seat’ back and not more than 5° above or below the horizontal and not more than 5° to the left or right of the direction of the longitudinal axis of the vehicle.
10.1.2.3.	Each ‘Upper Anchorage’ and ‘Upper Anchor Fitting’ shall be capable of supporting the test load for a period of not less than one second.
</t>
  </si>
  <si>
    <t>Dynamic Test Procedure</t>
  </si>
  <si>
    <t>Dynamic Testing - All ‘Upper Anchor Fittings’ shall be tested simultaneously when installed in the test vehicle body, including the complete ‘Rear Seat’ assembly or ‘Vehicle Rear Seat’ assembly and with test dummies restrained in each seating position for which a ‘Upper Anchor Fitting’ is provided.</t>
  </si>
  <si>
    <t>10.1.3.1 &amp; 10.1.3.2</t>
  </si>
  <si>
    <t>Test Dummy Specifications</t>
  </si>
  <si>
    <t>10.1.3.1.	The test dummies shall each have a mass of not less than 21.4 kg or shall comply with the requirements described in technical drawings produced by the TNO (Research Institute for Road Vehicles) - Netherlands# for a ‘50th Percentile 6 Year Old Child’.
10.1.3.2.	The test dummies shall be restrained using suitable ‘Child Restraints’ comprising load bearing material having an elongation of not more than 25% when subjected to a load of 11 kN, and providing for pelvic and upper torso restraint. Each pelvic restraint portion shall be attached to the ‘Lap Anchorages’ for the adult ‘Seatbelt Assembly’ for the relevant ‘Seat’.  The upper torso restraint portion shall be attached to the ‘Upper Anchor Fitting’.</t>
  </si>
  <si>
    <t>10.1.3.3</t>
  </si>
  <si>
    <t>Eliminate slack</t>
  </si>
  <si>
    <t>10.1.3.3.	The pelvic and upper torso portions of the ‘Child Restraints’ shall be adjusted to eliminate slack.</t>
  </si>
  <si>
    <t>10.1.3.4 - 10.1.3.6</t>
  </si>
  <si>
    <t>Test Rig Specifications</t>
  </si>
  <si>
    <t xml:space="preserve">
10.1.3.4.	The test rig shall have a mass of not less than 380 kg and shall meet the requirements of clause 10.1.3.5 for test rig calibration. It shall comprise trolley, the test vehicle body or part thereof, and the complete ‘Vehicle Rear Seat’ assembly.
10.1.3.5.	In the case of calibration prior to ‘Upper Anchor Fitting’ testing, the test rig, to which a mass of not less than 21.4 kg times the number of seating positions for which a ‘Upper Anchor Fitting’ is provided is rigidly attached, when subject to a velocity change of not less than 49 km/h, shall achieve within 30 milliseconds a forward deceleration measured in the vicinity of the corresponding ‘Lap Anchorage’ within the range of 235 m/s2 to 335 m/s2 and shall maintain this deceleration, except for periods of less than one millisecond, for not less than 20 milliseconds.
10.1.3.6.	For ‘Upper Anchor Fitting’ testing, the test rig shall be operated in a manner identical in all operational aspects to that specified in clause 10.1.3.5 for rig calibration except that in this case the test dummies replace the inert mass. The test dummies shall be restrained in accordance with the requirements of clause 10.1.3.2.
</t>
  </si>
  <si>
    <t>10.1.3.7</t>
  </si>
  <si>
    <t>Minimum Load Requirements</t>
  </si>
  <si>
    <t>10.1.3.7.	Each ‘Upper Anchorage’, ‘Upper Anchor fitting’ or routing device where fitted, shall withstand the loads imposed when tested in accordance with the dynamic test requirements of clause 10.1.3.6.</t>
  </si>
  <si>
    <t>ADDITIONAL STRENGTH REQUIREMENTS FOR VEHICLES WITH UPPER ANCHORAGES THAT TRANSFER LOAD TO A SEAT BACK</t>
  </si>
  <si>
    <t>11.1.1</t>
  </si>
  <si>
    <t>Strength Requirements</t>
  </si>
  <si>
    <t xml:space="preserve">11.1.1.	Where there are ‘Upper Anchorages’ located in or on the seat back, or in the vehicle body structure more than 100 mm below a horizontal plane tangential to the highest point on the top of the seat back:
11.1.1.1.	Twenty times the weight of the entire seat must be simultaneously imposed with a load of at least 3.4 kN for each ‘Upper Anchorage’ to the seat in accordance with clause 11.1.1.2 or clause 11.1.1.3.  Each required load must be applied ‘Forward’ of the seat back, not more than 5° above or below the horizontal, and not more than 5° to the left or right of the longitudinal axis of the vehicle. A flexible connection passing over the top of the seat back must be used to simultaneously apply the required load (at least 3.4 kN) to each ‘Upper Anchorage’. 
11.1.1.2.	Dynamic testing must be as specified in Appendix A, paragraph 6.3.1 of ADR 3/…, in which case the additional force(s) due to the loading of the ‘Upper Anchorage(s)’ must be achieved simultaneously with the required acceleration.
11.1.1.3.	Static testing must be as specified by Society of Automotive Engineers J879b Motor Vehicle Seating Systems, July 1968, but using the values specified in and the procedures applicable to this standard.
11.1.1.3.1.	Distributed loads may be replaced by concentrated loads at the loading centroid.
11.1.1.3.2.	Specified loads must be sustained by the ‘Upper Anchorages’ and the seat for at least one second.
11.1.2.	The tests in this clause 11.1 may be carried out simultaneously with the tests in clause 10.1.
</t>
  </si>
  <si>
    <t>Steering Control</t>
  </si>
  <si>
    <t xml:space="preserve">The centreline of the steering control must not be located to the left of the centreline of the vehicle. </t>
  </si>
  <si>
    <t>Actuation of Engine Start Control conditions</t>
  </si>
  <si>
    <t xml:space="preserve">In the case of an M-Group or N-Group vehicle with an automatic transmission, actuation of the ‘Engine start control’ must not cause the vehicle to move. </t>
  </si>
  <si>
    <r>
      <rPr>
        <strike/>
        <sz val="12"/>
        <color rgb="FF000000"/>
        <rFont val="Aptos Narrow"/>
        <family val="2"/>
        <scheme val="minor"/>
      </rPr>
      <t>Powertrain</t>
    </r>
    <r>
      <rPr>
        <sz val="12"/>
        <color rgb="FF000000"/>
        <rFont val="Aptos Narrow"/>
        <family val="2"/>
        <scheme val="minor"/>
      </rPr>
      <t xml:space="preserve"> EMB</t>
    </r>
  </si>
  <si>
    <t>Note: Regardless of whether this applies because of the condition, take this requirement to mean "the car shall not move when started"</t>
  </si>
  <si>
    <t>Movable body panel</t>
  </si>
  <si>
    <t xml:space="preserve">Any movable body panel forward of the windscreen that serves to cover an engine, luggage, storage or battery compartment must be provided with a latch system. </t>
  </si>
  <si>
    <t>Obstructed panel opening</t>
  </si>
  <si>
    <t xml:space="preserve">A panel opening from the front, which in any open position, partially or completely obstructs a driver’s forward view through the windscreen, must be provided with a second latch position on the latch system, or with a second latch system. </t>
  </si>
  <si>
    <t>Wiping and washing system for windscreen</t>
  </si>
  <si>
    <t xml:space="preserve">Every vehicle with a windscreen must be fitted with a power-driven windscreen wiping system and must have a windscreen washing system that can direct water onto the windscreen within the area swept by the windscreen wiper. </t>
  </si>
  <si>
    <t>Windscreen Wiper</t>
  </si>
  <si>
    <t>8.2.1.1</t>
  </si>
  <si>
    <t>Device for operating wipers and washer</t>
  </si>
  <si>
    <t xml:space="preserve">The device or devices for operating the wipers and washer must be able to be controlled by the driver in the normal driving position. </t>
  </si>
  <si>
    <t>Demisting of windscreens</t>
  </si>
  <si>
    <t xml:space="preserve">Every vehicle with a windscreen, and a roof or provision for a roof, must be fitted with a device capable of removing condensed moisture from the inside of the windscreen. </t>
  </si>
  <si>
    <t>Air conditioning</t>
  </si>
  <si>
    <t>The HVAC system will have an outlet that will be pointed at the inside of the windscreen, and a 'defrost' button will produce warm air and direct it at the windscreen. Will be verified through testing once installed.</t>
  </si>
  <si>
    <t>Brake Hose and Brake Tubing (Front Brakes)</t>
  </si>
  <si>
    <t>Flexible hydraulic brake hoses, air and vacuum brake tubing, air and vacuum hose, and flexible and hydraulic power hose, between the ‘Brake Power Unit 31/00’ or ‘Brake Power Unit 35/...’ and the master cylinder or its equivalent must: 
(a) conform to any edition of the United States Federal Motor Vehicle Safety Standard (FMVSS) No. 106 (49.CFR.571.106 – Brake Hoses) in force between 1 October 2010 and the commencement of this rule, or to an applicable SA, SAE, BS, JIS, DIN, ISO or UN standard for flexible brake hoses, air brake tubing or hose, vacuum brake tubing or hose, or hydraulic power tubing or hose, current between 1 January 2005 and the commencement of this rule;3 and 
(b) be fitted/routed so as to prevent chafing, kinking or other mechanical damage under normal motion of the moving vehicle parts.</t>
  </si>
  <si>
    <t>Brake Hose and Brake Tubing (Rear Brakes)</t>
  </si>
  <si>
    <t>Provision of reverse gear</t>
  </si>
  <si>
    <t xml:space="preserve">All vehicles must be capable of being operated by the driver from the normal seating position so that they may be propelled both forwards and backwards. </t>
  </si>
  <si>
    <t>Internal protrusions</t>
  </si>
  <si>
    <t xml:space="preserve">Vehicles must not be equipped with any interior object or fitting which, because it is pointed or has a sharp edge, is likely to increase the risk of bodily injury to any person. </t>
  </si>
  <si>
    <t xml:space="preserve">Front seats </t>
  </si>
  <si>
    <t>Vehicles must not be equipped with any interior object or fitting which, because it is pointed or has a sharp edge, is likely to increase the risk of bodily injury to any person.</t>
  </si>
  <si>
    <t>Seat belts</t>
  </si>
  <si>
    <t>Visual Display Unit</t>
  </si>
  <si>
    <t xml:space="preserve">Any television receiver(s), visual display unit(s) and associated equipment thereof, must be securely mounted in a position which: </t>
  </si>
  <si>
    <t>13.1 (a)</t>
  </si>
  <si>
    <t>Visual Display Unit vision</t>
  </si>
  <si>
    <t xml:space="preserve">(a) does not obscure the driver’s vision; </t>
  </si>
  <si>
    <t>13.1 (b)</t>
  </si>
  <si>
    <t>Visual Display Unit movement</t>
  </si>
  <si>
    <t xml:space="preserve">(b) does not impede driver or passenger movement in the vehicle; and </t>
  </si>
  <si>
    <t>13.1 (c)</t>
  </si>
  <si>
    <t>Visual Display Unit risk</t>
  </si>
  <si>
    <t xml:space="preserve">(c) is unlikely to increase the risk of occupant injury. </t>
  </si>
  <si>
    <t>Visual Display image visibility</t>
  </si>
  <si>
    <t xml:space="preserve">Unless a driver’s aid, any television receiver(s) or visual display unit(s) must be installed such that no part of the image on the screen is visible to the driver from the normal driving position. </t>
  </si>
  <si>
    <t>14.1.1</t>
  </si>
  <si>
    <t>Operation of 'Power Operated Window'</t>
  </si>
  <si>
    <t xml:space="preserve">Except as provided by clauses 14.1.3 and 14.1.4 below, the operation of ‘Power Operated Window’ systems must only be possible when (NOTE ONLY ONE OF THE SUBSECTIONS from a-f NEED TO BE DONE): </t>
  </si>
  <si>
    <t>14.1.1 a</t>
  </si>
  <si>
    <t>Control of vehicle engine</t>
  </si>
  <si>
    <t xml:space="preserve">the key that controls activation of the vehicle’s engine is in an “ON”, “START” or “ACCESSORY” position; or </t>
  </si>
  <si>
    <t>14.1.1 b</t>
  </si>
  <si>
    <t xml:space="preserve">Ignition switch </t>
  </si>
  <si>
    <t xml:space="preserve">the ignition switch has been actuated from “ON” to “OFF” position and/or the key has been removed and no front doors on the vehicle have been opened; or </t>
  </si>
  <si>
    <t>14.1.1 c</t>
  </si>
  <si>
    <t>Key in door lock</t>
  </si>
  <si>
    <t xml:space="preserve">the key to lock the driver’s door is in the door lock; or </t>
  </si>
  <si>
    <t>14.1.1 d</t>
  </si>
  <si>
    <t xml:space="preserve">Key locking system </t>
  </si>
  <si>
    <t xml:space="preserve">upon activation by a key locking system on the exterior of the vehicle; or </t>
  </si>
  <si>
    <t>14.1.1 e</t>
  </si>
  <si>
    <t>Remote actuation device</t>
  </si>
  <si>
    <t>upon continuous operation of a remote actuation device, provided that the remote actuation device is incapable of opening/closing any ‘Power Operated Window’ from a distance of more than 11 metres from the vehicle; or</t>
  </si>
  <si>
    <t>14.1.1 f</t>
  </si>
  <si>
    <t>Removal of ignition key and operatkon of Power Operated Window</t>
  </si>
  <si>
    <t xml:space="preserve">when the ignition key has been removed, in which case the ‘Power Operated Window’ system may: 
(i) remain operational for not more than 45 seconds; and 
(ii) if the driver’s window is operated within the 45 second period, the windows can remain operational for an additional period of not more than 45 seconds, after activation of the driver’s window switch; and 
(iii) if the driver’s door is opened within the 45 second period, the power operated window system can remain operational for an additional period of not more than 45 seconds, after the opening of the driver’s door. </t>
  </si>
  <si>
    <t>14.1.2</t>
  </si>
  <si>
    <t>Type of switches/valves to close windows</t>
  </si>
  <si>
    <t xml:space="preserve">Except as provided by clauses 14.1.3 and 14.1.4 below, only momentary type switches or valves shall be used for operating mechanisms to close any ‘Power Operated Windows’ of doors other than the driver’s door. </t>
  </si>
  <si>
    <t>14.1.3</t>
  </si>
  <si>
    <t>14.1.1 and 14.1.2 exemption conditions</t>
  </si>
  <si>
    <t xml:space="preserve">The requirements of clauses 14.1.1 and 14.1.2 above shall not apply whenever: 
(a) the closing movement of a ‘Power Operated Window’ starts at an opening not exceeding 4 mm; or 
(b) the closing of a ‘Power Operated Window’ of a vehicle’s door without upper door frame closes from an opening not exceeding 12 mm whenever the pertinent door is closed. </t>
  </si>
  <si>
    <t>14.1.4</t>
  </si>
  <si>
    <t>Exemption of 14.1.1, 14.1.2, 14.1.3</t>
  </si>
  <si>
    <t xml:space="preserve">A ‘Power Operated Window’ system may also be capable of being closed under any circumstances other than those permitted by clauses 14.1.1 to 14.1.3 above, if: 
(a) while closing, the window reverses direction before exerting a pinch force of 100 N or more within the range of 200 mm to 4 mm beneath the top edge of the power window frame; and 
(b) upon such reversal, the window opens to at least one of the following positions: 
(i) a position that is at least as open as the position at the time closing was initiated; or 
(ii) a position at least 50 mm more open than the position at the time reversing was initiated; or 
(iii) a position that permits a cylindrical rod 200 mm in diameter to be placed through the opening at the top edge of the window. </t>
  </si>
  <si>
    <t>14.1.4.1</t>
  </si>
  <si>
    <t>Automatic reversal conditions</t>
  </si>
  <si>
    <t xml:space="preserve">To check if a ‘Power Operated Window’ system automatically reverses according to parts (a) and (b) of this clause 14.1.4, a measuring instrument/test rod shall be placed through the window ‘Opening’ such that the cylindrical surface of the rod contacts the structure which forms the boundary of the window.  The force/deflection ratio of the measuring instrument/test rod must be at least 10 N/mm. Figure 1 shows some example placements of the cylindrical test rods. </t>
  </si>
  <si>
    <t>Ventilation</t>
  </si>
  <si>
    <t xml:space="preserve">At least half the number of windows must be openable or the vehicle must be provided with an alternative method of ventilation. </t>
  </si>
  <si>
    <t>17.2.1</t>
  </si>
  <si>
    <t>Wheel Guards Condition</t>
  </si>
  <si>
    <t xml:space="preserve">All wheels of category MA vehicles must be provided with ‘Wheel Guards’ that comply with clause 17.2.4 below. </t>
  </si>
  <si>
    <t>17.2.4.1</t>
  </si>
  <si>
    <t>Wheel Guards Protection</t>
  </si>
  <si>
    <t xml:space="preserve">The ‘Wheel Guards’ (parts of the bodywork, mudguards, etc.) must be so designed as to protect other road users, as far as practicable, against thrown-up stones, mud, ice, snow and water and to reduce for those users the dangers due to contact with the moving wheels. </t>
  </si>
  <si>
    <t>17.2.4.2</t>
  </si>
  <si>
    <t>Wheel Guard Condition</t>
  </si>
  <si>
    <t>When wheels in straight ahead position:</t>
  </si>
  <si>
    <t>17.2.4.2 a</t>
  </si>
  <si>
    <t>Wheel Guard Width</t>
  </si>
  <si>
    <r>
      <t>(a)</t>
    </r>
    <r>
      <rPr>
        <sz val="7"/>
        <color theme="1"/>
        <rFont val="Times New Roman"/>
        <family val="1"/>
        <charset val="1"/>
      </rPr>
      <t xml:space="preserve">     </t>
    </r>
    <r>
      <rPr>
        <sz val="12"/>
        <color theme="1"/>
        <rFont val="Times New Roman"/>
        <family val="1"/>
        <charset val="1"/>
      </rPr>
      <t xml:space="preserve">in the part formed by radial planes at an angle of 30 degrees to the front and 50 degrees to the rear of the centre of the wheel (both measured from the vertical </t>
    </r>
    <r>
      <rPr>
        <sz val="12"/>
        <color rgb="FF000000"/>
        <rFont val="Times New Roman"/>
        <family val="1"/>
        <charset val="1"/>
      </rPr>
      <t>–</t>
    </r>
    <r>
      <rPr>
        <sz val="12"/>
        <color theme="1"/>
        <rFont val="Times New Roman"/>
        <family val="1"/>
        <charset val="1"/>
      </rPr>
      <t xml:space="preserve"> see Figure 2), the overall width (q) of the </t>
    </r>
    <r>
      <rPr>
        <i/>
        <sz val="12"/>
        <color theme="1"/>
        <rFont val="Times New Roman"/>
        <family val="1"/>
        <charset val="1"/>
      </rPr>
      <t>‘Wheel Guards’</t>
    </r>
    <r>
      <rPr>
        <sz val="12"/>
        <color theme="1"/>
        <rFont val="Times New Roman"/>
        <family val="1"/>
        <charset val="1"/>
      </rPr>
      <t xml:space="preserve"> must be at least sufficient to cover the </t>
    </r>
    <r>
      <rPr>
        <i/>
        <sz val="12"/>
        <color theme="1"/>
        <rFont val="Times New Roman"/>
        <family val="1"/>
        <charset val="1"/>
      </rPr>
      <t>‘Section Width’</t>
    </r>
    <r>
      <rPr>
        <sz val="12"/>
        <color theme="1"/>
        <rFont val="Times New Roman"/>
        <family val="1"/>
        <charset val="1"/>
      </rPr>
      <t xml:space="preserve"> (b) of the tyres fitted to the vehicle, taking into account the extremes of tyre/wheel combination as specified by the </t>
    </r>
    <r>
      <rPr>
        <i/>
        <sz val="12"/>
        <color theme="1"/>
        <rFont val="Times New Roman"/>
        <family val="1"/>
        <charset val="1"/>
      </rPr>
      <t>‘Manufacturer’</t>
    </r>
    <r>
      <rPr>
        <sz val="12"/>
        <color theme="1"/>
        <rFont val="Times New Roman"/>
        <family val="1"/>
        <charset val="1"/>
      </rPr>
      <t>;</t>
    </r>
  </si>
  <si>
    <t>17.2.4.2 b</t>
  </si>
  <si>
    <t>Rear of wheel guard</t>
  </si>
  <si>
    <t xml:space="preserve">the rear of the ‘Wheel Guards’ must not terminate above a horizontal plane 150 mm above the axis of rotation of the wheels (as measured at the wheel centres) and furthermore the intersection of the edge of the ‘Wheel Guard’ with this plane (point A, Figure 2) must lie outside the median longitudinal plane of the tyre; and </t>
  </si>
  <si>
    <t>17.2.4.2 c</t>
  </si>
  <si>
    <t>Contour of wheel guard</t>
  </si>
  <si>
    <t xml:space="preserve">within the part formed by the radial planes referred to in part (a) above, the contour and location of the ‘Wheel Guards’ must satisfy the following requirements: </t>
  </si>
  <si>
    <t>17.2.4.2 c (i)</t>
  </si>
  <si>
    <t>Wheel Guard Projection (p)</t>
  </si>
  <si>
    <t xml:space="preserve">the projection - situated in the vertical plane of the tyre axis - of the depth (p) of the outer edge of the ‘Wheel Guards’, measured in the vertical longitudinal plane passing through the centre of the tyre, must be at least 30 mm; and </t>
  </si>
  <si>
    <t>17.2.4.2 c (ii)</t>
  </si>
  <si>
    <t>Wheel Guard distance (c)</t>
  </si>
  <si>
    <t xml:space="preserve">the distance (c) between the lower edges of the ‘Wheel Guards’ and the axis passing through the centre of the wheels must not exceed 2r, ‘r’ being the ‘Static Loaded Tyre Radius’ of the tyre. </t>
  </si>
  <si>
    <t>17.2.4.2.1</t>
  </si>
  <si>
    <t>Depth reduction</t>
  </si>
  <si>
    <t xml:space="preserve">The depth (p) referred to in part (c)(i) of this clause 17.2.4.2 may be reduced progressively to zero at the radial planes specified in clause 17.2.4.2(a) above. </t>
  </si>
  <si>
    <t>17.2.4.3</t>
  </si>
  <si>
    <t>Adjustable suspension conditions</t>
  </si>
  <si>
    <t xml:space="preserve">In the case of vehicles having adjustable suspension height, the above mentioned requirements must be met when the vehicle is in the normal running position specified by the ‘Manufacturer’. </t>
  </si>
  <si>
    <t>17.2.6.1</t>
  </si>
  <si>
    <t>Wheel Guard Visibility</t>
  </si>
  <si>
    <t xml:space="preserve">Except when ‘Rear Marking Plates’ are fitted, for every rear ‘Wheel Guard’ affixed to a motor vehicle, or trailer which is 2.2 metres or more in ‘Overall Width’ and which has a body of the tray type, that portion of the external surface of such ‘Wheel Guard’ which is visible to the rear of such vehicle must be white or silver in colour and clearly visible. </t>
  </si>
  <si>
    <t>Retractable Axle Control</t>
  </si>
  <si>
    <t xml:space="preserve">A ‘Control’ may be provided to manually move a ‘Retractable Axle’ up or down. </t>
  </si>
  <si>
    <t>Retractable Axle Control (Manual Conditions)</t>
  </si>
  <si>
    <t xml:space="preserve">Where a manual ‘Control’ for lowering of a ‘Retractable Axle’ is fitted: </t>
  </si>
  <si>
    <t>18.2 a</t>
  </si>
  <si>
    <t>Lockable Control</t>
  </si>
  <si>
    <t xml:space="preserve">(a) the ‘Control’ or the enclosure in which it is contained must be lockable; </t>
  </si>
  <si>
    <t>18.2 b</t>
  </si>
  <si>
    <t>Control position</t>
  </si>
  <si>
    <t xml:space="preserve">(b) the ‘Control’ must be located within 2.5 metres of the centreline of the ‘Axle Group’ which contains the ‘Retractable Axle’; and </t>
  </si>
  <si>
    <t>18.2 c</t>
  </si>
  <si>
    <t>Control Accessibility</t>
  </si>
  <si>
    <t xml:space="preserve">(c) the ‘Control’ must not be accessible from within the cab of the vehicle. </t>
  </si>
  <si>
    <t>Retractable Axle Restricted Movement</t>
  </si>
  <si>
    <t xml:space="preserve">Any ‘Retractable Axle’ must not be able to be moved from the ‘Fully-down’ position while the load on the ‘Axle Group’ is greater than the ‘Prescribed Transition Mass’. </t>
  </si>
  <si>
    <t>Axle malfunction</t>
  </si>
  <si>
    <t xml:space="preserve">Any system malfunction, attempted tampering or loss of power (e.g. trailer uncoupling) shall result in any ‘Retractable Axle’ moving to or staying in the ‘Fully-down’ position if the vehicle is loaded. </t>
  </si>
  <si>
    <t>Audible warning device with Retractable Axle</t>
  </si>
  <si>
    <t xml:space="preserve">An audible warning device in accordance with clause 23.3 below must be fitted to each vehicle equipped with a ‘Retractable Axle’. </t>
  </si>
  <si>
    <t>Retractable Axle marking</t>
  </si>
  <si>
    <t xml:space="preserve">The vehicle must be marked on both sides within 2.0 metres of a transverse vertical plane through the centreline of the ‘Retractable Axle’ with “Warning: Axle(s) may raise or lower automatically”.  This marking must be in letter height of 25 mm minimum with red coloured letters on a white background and in such a position as to be clearly visible to a person standing nearby. </t>
  </si>
  <si>
    <t>19.2.1</t>
  </si>
  <si>
    <t>Rims suitability</t>
  </si>
  <si>
    <t xml:space="preserve">All ‘Rims’ normally fitted to the vehicle must be suitable for the vehicle model/type, particularly with respect to their dimensions, speed and load performance characteristics. </t>
  </si>
  <si>
    <t>19.2.2</t>
  </si>
  <si>
    <t>MA vehicle rims condition</t>
  </si>
  <si>
    <t xml:space="preserve">For category MA vehicles (passenger cars), the rims fitted must comply with those listed for the tyre size designation in (Clarify ONE of the below): 
ISO 4000-1:2015 (Passenger car tyres and rims Part 1: Tyres (metric series)); or 
the Tyre and Rim Association of Australia Standards Manual – 2018 edition; or 
the European Tyre and Rim Technical Organisation Standards Manual – 2018 edition; or 
the Japan Automobile Tyre Manufacturers Association, Inc. Year Book – 2018 edition; or 
the US Tyre and Rim Association, Inc. Year Book – 2018 edition. </t>
  </si>
  <si>
    <t>Tyre placard requirements</t>
  </si>
  <si>
    <t xml:space="preserve">Category MA, MB, MC, MD, NA, NB1, TA and TB vehicles, must be fitted with a tyre placard which, includes at least the manufacturer’s recommended: 
tyre size; 
tyre load rating; 
speed rating; and 
cold inflation pressure. </t>
  </si>
  <si>
    <t>Electrical Wiring Requirements</t>
  </si>
  <si>
    <t xml:space="preserve">The wiring of electrical equipment other than the high tension ignition wiring must: </t>
  </si>
  <si>
    <t>21.1 (a)</t>
  </si>
  <si>
    <t>Electrical Wiring Insulation</t>
  </si>
  <si>
    <t xml:space="preserve">(a) be insulated at joints; </t>
  </si>
  <si>
    <t>21.1 (b)</t>
  </si>
  <si>
    <t>Electrical Wiring Location</t>
  </si>
  <si>
    <t xml:space="preserve">(b) be located in such a position that it cannot become overheated, cannot contact moving parts, nor constitute a fire hazard owing to its proximity to the fuel system; </t>
  </si>
  <si>
    <t>21.1 (c)</t>
  </si>
  <si>
    <t>Electrical Wiring Chafing</t>
  </si>
  <si>
    <t xml:space="preserve">(c) be protected from chafing; and </t>
  </si>
  <si>
    <t>21.1 (d)</t>
  </si>
  <si>
    <t>Electrical Wiring Support</t>
  </si>
  <si>
    <t xml:space="preserve">(d) except in the case of any ‘Pole-type Trailer’ which is so constructed that the length of the pole forward of the trailer frame can be adjusted; be supported at intervals of not more than 600 mm. </t>
  </si>
  <si>
    <t>21.1.1</t>
  </si>
  <si>
    <t>Edge of holes for wiring</t>
  </si>
  <si>
    <t xml:space="preserve">The edge of all holes in metal through which the wiring passes, must be rolled or bushed with a grommet of rubber or other equivalent insulating material. </t>
  </si>
  <si>
    <t>Connection to power system</t>
  </si>
  <si>
    <t xml:space="preserve">Electrical installations intended for connection to a power system other than that of a drawing vehicle must comply with:
(a)	AS/NZS 3001.2:2022 (Electrical installations — Connectable electrical installations and supply arrangements, Part 2: Connectable electrical installations); or
(b)	AS/NZS 3001:2008 (Electrical installations – Transportable structures and vehicles including their site supplies)..
</t>
  </si>
  <si>
    <t>23.1.1</t>
  </si>
  <si>
    <t>Prohibited audible device(s)</t>
  </si>
  <si>
    <t xml:space="preserve">No siren, repeater horn, bell, exhaust whistle or compression whistle, or other device capable of producing a sound resembling that produced by any such siren, repeater horn, bell or whistle, shall be attached to any vehicle other than an emergency community service vehicle. </t>
  </si>
  <si>
    <t>23.2.1</t>
  </si>
  <si>
    <t>Reversing Alarm (Optional)</t>
  </si>
  <si>
    <t xml:space="preserve">Notwithstanding the requirements of clause 23.1 above and the Australian Design Rule 94/… – Audible Warning, a further device may be fitted which when and only when reverse gear is selected emits an intermittent audible signal on a regular time cycle.  However, the signal emitted must not be louder than is necessary to warn persons of the proximity of the reversing vehicle. </t>
  </si>
  <si>
    <t>23.3.1</t>
  </si>
  <si>
    <t>Retractable Axle Alarm (Mandatory if retractable axles are present)</t>
  </si>
  <si>
    <t>c</t>
  </si>
  <si>
    <t>`</t>
  </si>
  <si>
    <t>Turning Circle</t>
  </si>
  <si>
    <t>Every vehicle must have a turning circle in either direction, as determined by reference to the extreme outer edge of the tyre track at ground level, not exceeding 25 metres in diameter.</t>
  </si>
  <si>
    <t>6.1.1.1</t>
  </si>
  <si>
    <t>Total Length</t>
  </si>
  <si>
    <t>The ‘Total Length’ of a motor vehicle, other than an ‘Articulated Omnibus’ must not exceed 12.5 metres.</t>
  </si>
  <si>
    <t>Exterior Surface</t>
  </si>
  <si>
    <t>Rear Overhang</t>
  </si>
  <si>
    <t>The ‘Rear Overhang’ of any motor vehicle must not exceed 60 percent of the ‘Wheelbase’, or 3.7 metres, whichever is the lesser.</t>
  </si>
  <si>
    <t>Rear quarters</t>
  </si>
  <si>
    <t>Exterior Surface, Occupant Cell</t>
  </si>
  <si>
    <t>Height</t>
  </si>
  <si>
    <t>The height of any motor vehicle must not exceed 4.3 metres.</t>
  </si>
  <si>
    <t>Ground Clearance</t>
  </si>
  <si>
    <t>6.1.4.1.	The ‘Ground Clearance’ of a motor vehicle, other than an L-Group vehicle, measured from a horizontal road surface to any applicable point on the underside of the vehicle must, under the conditions of ‘Maximum Loaded Test Mass’ loading as specified in the relevant braking rule, be not less than:
6.1.4.1.1.	for the mid-point between any 2 consecutive ‘Axles’, the dimension in millimetres obtained by multiplying the distance between those 2 ‘Axles’ in metres by 33.33; and
6.1.4.1.2.	for any other point, ‘Ground Clearance’ is such that if the wheels of one ‘Axle’ are on one plane and the wheels on the next consecutive ‘Axle’ are on another plane which intersects the first so that the angle between them is 7 degrees 38 minutes the point will pass over the apex transverse to the vehicle formed by that intersection, as shown in Figure 1.</t>
  </si>
  <si>
    <t>Front wheels</t>
  </si>
  <si>
    <t>Calculations</t>
  </si>
  <si>
    <t xml:space="preserve">Ground Clearance </t>
  </si>
  <si>
    <t>Rear wheels</t>
  </si>
  <si>
    <t xml:space="preserve">6.1.4.1.	The ‘Ground Clearance’ of a motor vehicle, other than an L-Group vehicle, measured from a horizontal road surface to any applicable point on the underside of the vehicle must, under the conditions of ‘Maximum Loaded Test Mass’ loading as specified in the relevant braking rule, be not less than:
6.1.4.1.1.	for the mid-point between any 2 consecutive ‘Axles’, the dimension in millimetres obtained by multiplying the distance between those 2 ‘Axles’ in metres by 33.33; and
6.1.4.1.2.	for any other point, ‘Ground Clearance’ is such that if the wheels of one ‘Axle’ are on one plane and the wheels on the next consecutive ‘Axle’ are on another plane which intersects the first so that the angle between them is 7 degrees 38 minutes the point will pass over the apex transverse to the vehicle formed by that intersection, as shown in Figure 1.
</t>
  </si>
  <si>
    <t>Exterior Surface, occupant cell, suspension</t>
  </si>
  <si>
    <t>6.1.5.1</t>
  </si>
  <si>
    <t>Overall Width</t>
  </si>
  <si>
    <t>The ‘Overall Width’ of a category MA, MB, MC, MD, ME, NA or 
sub-category NB1 vehicle must not exceed 2,500 mm.</t>
  </si>
  <si>
    <t xml:space="preserve">The ‘Overall Width’ of a category MA, MB, MC, MD, ME, NA or 
sub-category NB1 vehicle must not exceed 2,500 mm.
</t>
  </si>
  <si>
    <t>6.1.6.1</t>
  </si>
  <si>
    <t>Running Clearance</t>
  </si>
  <si>
    <t>The ‘Running Clearance’ of a motor vehicle, other than an L-Group vehicle, must be not less than 100 mm.</t>
  </si>
  <si>
    <t>Axle Configuration</t>
  </si>
  <si>
    <t xml:space="preserve">7.1.	A rigid motor vehicle must be supported by 2 ‘Axle Groups’ disposed as follows:
7.1.1.	one towards the front of the vehicle, with all wheels connected to the steering system for that part of the vehicle, either a ‘Single Axle’ or a ‘Twin Steer Axle Group’; and 
7.1.2.	one towards the rear of the vehicle.
</t>
  </si>
  <si>
    <t>Load Sharing Suspension</t>
  </si>
  <si>
    <t xml:space="preserve">8.1.	All the ‘Axles’ in an ‘Axle Group’ other than a ‘Twin Steer Axle Group’ must be related to each other through a ‘Load Sharing Suspension’ except:
8.1.1.	this requirement must not apply to a ‘Close Coupled Axle Group’ on any motor vehicle or trailer (including a ‘Semi-trailer’) with a ‘GVM’ or ‘ATM’ less than 4.5 tonne provided that the load carrying capacity of each of the ‘Axles’ and the wheel and tyres fitted to each ‘Axle’ is at least 120% of the nominal load imposed on that ‘Axle’ with the vehicle or trailer at its ‘GVM’ or ‘ATM’; and 
8.1.2.     this requirement must not apply to a ‘Close Coupled Axle Group’ fitted with a ‘Retractable Axle’ on any motor vehicle or trailer (including a ‘Semi-trailer’) with a ‘GVM’ or ‘ATM’ less than 4.5 tonne provided that the load carrying capacity of each other ‘Axle’ and the wheels and tyres fitted to it is at least equal to the load imposed on that ‘Axle’ with the motor vehicle or trailer at its ‘GVM’ or ‘ATM’ and with the ‘Retractable Axle’ retracted
</t>
  </si>
  <si>
    <t>8.1.	All the ‘Axles’ in an ‘Axle Group’ other than a ‘Twin Steer Axle Group’ must be related to each other through a ‘Load Sharing Suspension’ except:
8.1.1.	this requirement must not apply to a ‘Close Coupled Axle Group’ on any motor vehicle or trailer (including a ‘Semi-trailer’) with a ‘GVM’ or ‘ATM’ less than 4.5 tonne provided that the load carrying capacity of each of the ‘Axles’ and the wheel and tyres fitted to each ‘Axle’ is at least 120% of the nominal load imposed on that ‘Axle’ with the vehicle or trailer at its ‘GVM’ or ‘ATM’; and 
8.1.2       this requirement must not apply to a ‘Close Coupled Axle Group’ fitted with a ‘Retractable Axle’ on any motor vehicle or trailer (including a ‘Semi-trailer’) with a ‘GVM’ or ‘ATM’ less than 4.5 tonne provided that the load carrying capacity of each other ‘Axle’ and the wheels and tyres fitted to it is at least equal to the load imposed on that ‘Axle’ with the motor vehicle or trailer at its ‘GVM’ or ‘ATM’ and with the ‘Retractable Axle’ retracted</t>
  </si>
  <si>
    <t>Retractable Axle Lowering</t>
  </si>
  <si>
    <t>The ‘Retractable Axle’ must automatically lower to the ‘Fully-down’ position no later than when the ‘Prescribed Transition Mass’ shown in Table 1 is reached.</t>
  </si>
  <si>
    <t>Retractable Axle Remain</t>
  </si>
  <si>
    <t>The ‘Retractable Axle’ must remain in the ‘Fully-down’ position when the ‘Prescribed Transition Mass’ shown in Table 1 is exceeded.</t>
  </si>
  <si>
    <t>Retractable Axle Fixed</t>
  </si>
  <si>
    <t>The ‘Retractable Axle’ must remain fixed, in either the raised or ‘Fully-down’ position, when the vehicle is in motion.  This requirement does not require speed sensing. It must be demonstrated however, that in the intended service of the vehicle, road shock or other influences will not cause the ‘Retractable Axle’ to raise or lower.  Compliance with this requirement must be demonstrated by providing evidence that the designed response of the control system prevents the inadvertent raising or lowering of the ‘Retractable Axle’.</t>
  </si>
  <si>
    <t>Retractable Axle Configurations</t>
  </si>
  <si>
    <t>9.4.	A vehicle fitted with a ‘Retractable Axle’ must, in all ‘Configurations’, comply with all relevant requirements of clause 6.</t>
  </si>
  <si>
    <t>Vibrational Durability and Functional Integrity Compliance</t>
  </si>
  <si>
    <t xml:space="preserve">Lamps shall be so designed and constructed that in normal use, despite the vibrations to which they may then be subjected, they continue to function satisfactorily and retain the characteristics prescribed by this Rule. </t>
  </si>
  <si>
    <t>Internal Embedded Network</t>
  </si>
  <si>
    <t>6.1.2.1.</t>
  </si>
  <si>
    <t>Minimum Luminous Intensity Compliance</t>
  </si>
  <si>
    <t>Minimum: 0.3 cd within the angles of light distribution of clause 6.1.3.</t>
  </si>
  <si>
    <t>External Cabin Lamp</t>
  </si>
  <si>
    <t>6.1.2.2.</t>
  </si>
  <si>
    <t>Maximum Luminous Intensity Compliance</t>
  </si>
  <si>
    <t>Maximum: 12 cd in any direction.</t>
  </si>
  <si>
    <t>6.1.3.1.</t>
  </si>
  <si>
    <t>Vertical Light Distribution Range</t>
  </si>
  <si>
    <t>Vertical: from 5° above to 15° below the horizontal.</t>
  </si>
  <si>
    <t>6.1.3.2.</t>
  </si>
  <si>
    <t>Horizontal Light Distribution Range</t>
  </si>
  <si>
    <t>Horizontal: forward from 45° to the left to 45° to the right.</t>
  </si>
  <si>
    <t>Headlamp Photometric charateristics</t>
  </si>
  <si>
    <t>Headlamps shall be so made as to retain their prescribed photometric characteristics and to remain in good working order when in normal use, in spite of the vibrations to which they may be subjected</t>
  </si>
  <si>
    <t>Subject the headlamp to a vibration endurance test simulating road conditions to confirm it maintains photometric performance and structural integrity under normal use</t>
  </si>
  <si>
    <t>Headlamp adjusting device</t>
  </si>
  <si>
    <t xml:space="preserve">Headlamps shall be fitted with a device enabling them to be so adjusted on the vehicle   as to comply with the rules applicable to them.  Such a device need not be fitted on components in which the reflector and the diffusing lens cannot be separated provided the use of such units is confined to vehicles on which the headlamps setting can be adjusted by other means.  Where a headlamp providing a driving beam and a headlamp providing a passing beam, each equipped with its own filament lamp, are assembled to form a composite unit, the adjusting device shall enable each optical system individually to be duly adjusted.  
However, this shall not apply to headlamps assemblies whose reflectors are indivisible. For this type of assembly, the requirements of Paragraph 6 shall apply. </t>
  </si>
  <si>
    <t xml:space="preserve">Headlights </t>
  </si>
  <si>
    <t>Visually confirm the presence and functionality of the adjustment mechanism, ensuring individual adjustment of optical systems where applicable</t>
  </si>
  <si>
    <t xml:space="preserve">Filament lamp orientation </t>
  </si>
  <si>
    <t>Check that the filament lamp-holder conforms to the specified IEC data sheets and ensures correct alignment, even under low-visibility conditions</t>
  </si>
  <si>
    <t>Headlamp Phtometric Perfromance</t>
  </si>
  <si>
    <t>Complementary tests shall be done according to the requirements of Annex 4 to ensure that in use there is no excessive change in photometric performance</t>
  </si>
  <si>
    <t>Conduct complementary photometric tests per Annex 4 to confirm stable performance under operational conditions</t>
  </si>
  <si>
    <t>Headlamp Lens material test</t>
  </si>
  <si>
    <t>If the lens of the headlamp is of plastic material, tests shall be done according to the requirements of Annex 7</t>
  </si>
  <si>
    <t>Perform material-specific tests outlined in Annex 7 to verify the durability and compliance of plastic headlamp lenses</t>
  </si>
  <si>
    <t>ILLUMINATION</t>
  </si>
  <si>
    <t>Healamp Filiment adequte illumination</t>
  </si>
  <si>
    <t>Headlamps shall be so made that with suitable R2 and/or HS1 filament lamp(s) they provide adequate illumination without dazzle in the case of passing beam and good illumination in the case of the driving beam.</t>
  </si>
  <si>
    <t>Measure light distribution and intensity using R2 and/or HS1 filament lamps to confirm adequate illumination and absence of dazzle in the passing beam</t>
  </si>
  <si>
    <t>Headlamp illumination checking</t>
  </si>
  <si>
    <t>The illumination produced by the headlamp shall be checked on a vertical screen set at a distance of 25 m in front of the headlamp and at right angles to its axis (see annex 6).</t>
  </si>
  <si>
    <t>Project the headlamp beam onto a vertical screen placed 25 m ahead to verify the illumination pattern aligns with the requirements outlined in Annex 6</t>
  </si>
  <si>
    <t>Headlamp light transmission factor</t>
  </si>
  <si>
    <t>Check headlamp light output using standard R2 or HS1 lamps at 12 V to ensure required lumen levels</t>
  </si>
  <si>
    <t>Filament and Shield Positioning</t>
  </si>
  <si>
    <t>The dimensions determining the position of the filament(s) and the shield inside
the standard filament lamp are shown on the relevant data sheet of Regulation No.
37.</t>
  </si>
  <si>
    <t xml:space="preserve">Headlights
 </t>
  </si>
  <si>
    <t>Confirm filament and shield positioning using dimensional data from the relevant Regulation No. 37 datasheet</t>
  </si>
  <si>
    <t>Headlamp bulb shape</t>
  </si>
  <si>
    <t>The bulb of the standard filament lamp shall be of such optical shape and quality that it does not cause any reflection or refraction adversely affecting the light distribution. Compliance with this requirement shall be checked by measuring the light distribution obtained when a standard headlamp is fitted with the standard (etalon) filament lamp</t>
  </si>
  <si>
    <t>Measure light distribution of a standard headlamp fitted with the standard filament lamp to ensure no adverse optical effects</t>
  </si>
  <si>
    <t>Passing Beam Boundary Parametres General</t>
  </si>
  <si>
    <t xml:space="preserve">The passing beam must produce a sufficiently sharp "cut-off" to permit satisfactory adjustment with its aid.  The "cut-off" must be a horizontal straight line on the side opposite to the direction of the traffic for which the headlamp is intended; on the other side it should be horizontal or within an angle of 15 degrees  above the horizontal.   The headlamp shall be so adjusted that: </t>
  </si>
  <si>
    <t>Visually inspect the projected beam pattern on a screen to ensure a sharp cut-off with correct horizontal alignment and permissible upward slope on the traffic side</t>
  </si>
  <si>
    <t>Left hand Traffic Passing Beam Boundary Parametres</t>
  </si>
  <si>
    <t>In the case of headlamps designed to meet the requirements of right-hand traffic, the "cut-off" on the left half of the screen (The adjustment screen should be sufficiently wide to allow examination of the "cut-off" over a range of at least
5 degrees from the line vv)  is horizontal and, in the case of headlamps designed to meet the requirements of left-hand traffic, the "cut-off" on the right half of the screen is horizontal;</t>
  </si>
  <si>
    <t>Confirm the horizontal alignment of the cut-off line on the screen for the appropriate traffic direction (left or right-hand) using a beam tester or marked wall at 25 m distance</t>
  </si>
  <si>
    <t>In the case of headlamps designed to meet the requirements of right-hand traffic, the "cut-off" on the left half of the screen8 is horizontal and, in the case of headlamps designed to meet the requirements of left-hand traffic, the "cut-off" on the right half of the screen is horizontal;</t>
  </si>
  <si>
    <t>Passing Beam Boundary Parametres Horizontal plane</t>
  </si>
  <si>
    <t>This horizontal part of the "cut-off" is situated on the screen 25 cm below the outline of the horizontal plane passing through the focus of the headlamp (See Annex 6 to this Regulation);</t>
  </si>
  <si>
    <t>Measure the vertical position of the horizontal cut-off on a screen placed 25 m in front of the headlamp to ensure it is 25 cm below the horizontal plane passing through the headlamp focus</t>
  </si>
  <si>
    <t>Passing beam/ Driving beam calibration and Adjustment</t>
  </si>
  <si>
    <t xml:space="preserve">When so adjusted, the headlamp shall, if it is intended to provide a passing beam and a driving beam, comply with the requirements referred to in Paragraphs 6.3 and 6.4 below. If it is intended primarily to provide a passing beam, it need comply only with the requirements referred to in Paragraph 6.310.   
Where a headlamp so adjusted does not meet the requirements referred to in Paragraphs 6.3 and 6.4, its adjustment may be changed, provided that the axis of the beam or the point of intersection HV specified Annex 6 to this Regulation is not laterally displaced by more than 1 degrees (= 44 cm) to the right or left11.  To facilitate adjustment by    means of the "cut-off", the headlamp may be partially occulted in order to sharpen the "cut-off".  
If the headlamp is designed solely to provide a driving beam, it shall be so adjusted that the area of maximum illumination is centred on the point of intersection of the lines hh and vv.  Such a headlamp need meet only the requirements referred to in Paragraph 6.5. 
If, in the case of a headlamp designed to satisfy the requirements of this Regulation with respect to the passing beam only, the focal axis diverges appreciably from the general direction of the beam, lateral adjustment shall be effected to the manner which best satisfies the requirements for illumination at points 75 and 50. 
The limit of non-adjustment of 1? to the right or left is not incompatible with vertical non-adjustment.  The latter is limited only by the requirements of Paragraph 6.4. </t>
  </si>
  <si>
    <t>Check compliance of the adjusted headlamp with photometric requirements by measuring beam alignment, ensuring the beam cut-off or high beam peak remains within 1° (44 cm) lateral deviation on a screen at 25 m</t>
  </si>
  <si>
    <t>Headlamp Illumination standards</t>
  </si>
  <si>
    <t>Measure headlamp illumination on a vertical screen placed 25 m from the lamp to confirm lux values at designated points (e.g., B50, B75) meet the photometric requirements for right- or left-hand traffic</t>
  </si>
  <si>
    <t>Headlamp photometric value limits</t>
  </si>
  <si>
    <t xml:space="preserve">The illumination values in zones "A" and "B" 13 as shown in Figure PIC in Annex 6 shall be checked by the measurement of the photometric values of points 1 to 8 on this Figure; these values shall lie within the following limits: 
1 + 2 + 3 &gt; 0.3 lux, and 4 + 5 + 6 &gt; 0.6 lux, and 0.7 lux &gt; 7 &gt; 0.1 lux and 0.7 lux &gt; 8 &gt; 0.2 lux </t>
  </si>
  <si>
    <t>Measure illumination values at points 1 to 8 on the screen (zones A and B) using a lux meter to confirm compliance with specified lux thresholds as per Annex 6</t>
  </si>
  <si>
    <t>Headlamp with adjustable reflector verification procedure</t>
  </si>
  <si>
    <t>In the case of headlamps with an adjustable reflector the requirements of Paragraphs 6.2 to 6.4 are applicable for each mounting position indicated according to Paragraph 2.1. For verification the following procedure shall be used:</t>
  </si>
  <si>
    <t xml:space="preserve">Each applied position is realized on the test goniometer with respect to a line joining the centre of the light source and point HV on the aiming screen.  The adjustable reflector   is then moved into such a position that the light pattern on the screen corresponds to the aiming prescriptions of Paragraphs 6.1, 6.2 and/or 6.4; </t>
  </si>
  <si>
    <t>6.5.2</t>
  </si>
  <si>
    <t>Headlamp photometric requirements accordance to reflector</t>
  </si>
  <si>
    <t>With the reflector initially fixed according to Paragraph 6.5.1, the headlamp must meet the relevant photometric requirements of Paragraphs 6.2, 6.3 and 6.4;</t>
  </si>
  <si>
    <t>Headlamp light output accordance to different reflector positions</t>
  </si>
  <si>
    <t xml:space="preserve">Additional tests are made after the reflector has been moved vertically +/- 2 degrees  or  at least into the maximum position, if less than 2 degrees , from its initial position by means of the headlamps adjusting device.  Having re-aimed the headlamp as a whole (by means of the goniometer for example) in the corresponding opposite direction the light output in the following directions shall be controlled and lie within the required limits: passing beam: points HV and 75R (75L respectively);  
driving beam: points HV (percentage of Emax). </t>
  </si>
  <si>
    <t>6.5.5</t>
  </si>
  <si>
    <t>Additional Headlamp light output accordance to different reflector positions</t>
  </si>
  <si>
    <t>If the applicant has not asked for special mounting positions, the headlamp shall be aimed for measurements of Paragraphs 6.2 to 6.4 with the headlamps adjusting device in its mean position.  The additional tests of Paragraph 6.5.3 shall be made with the reflector moved into its extreme positions (instead of +/- 2 degrees ) by means of the headlamps adjusting device.</t>
  </si>
  <si>
    <t>Driving Beam illumination illumination</t>
  </si>
  <si>
    <t xml:space="preserve">Measurements of the illumination produced on the screen by the driving beam shall be taken with the same headlamp adjustment as for measurements under 6.3 above, or, in the case of a headlamp providing a driving beam only, in accordance with the final Paragraph of 6.2.  In the case where more than one light source is used to provide the main beam, the combined functions shall be used to determine the maximum value of the illumination (Emax).  
The illumination produced on the screen by the driving beam shall meet the following requirements:  
The point of intersection HV of the lines hh and vv shall be situated within the isolux 90% of maximum illumination.  This maximum value shall not less than 32 lux. Starting from point of intersection HV, horizontally to the right and left, illumination shall be not less than 16 lux up to a distance of 1.125 m and not less than 4 lux up to a distance  of  2.25  m. (Where the flux of the standard filament lamp used for measurements is other than 700 lumens, the measurements as taken must be corrected proportionally to the ratio of the fluxes.) </t>
  </si>
  <si>
    <t>Using a calibrated photometric screen at 25 m, verify the driving beam's light distribution meets required lux levels (≥32 lux at Emax, ≥16 lux at ±1.125 m, ≥4 lux at ±2.25 m from HV), corrected proportionally for lamp flux</t>
  </si>
  <si>
    <t>Illumination output area size constraints</t>
  </si>
  <si>
    <t xml:space="preserve">The screen illumination values mentioned under 6.3 and 6.5 above shall be measured by means of a photo-electric cell, the useful area of which shall be contained within a square of 65 mm side. </t>
  </si>
  <si>
    <t>Measure screen illumination values using a photo-electric cell with an effective sensing area within a 65 mm × 65 mm square, as per prescribed standards</t>
  </si>
  <si>
    <t>Passing beam visual discomfort</t>
  </si>
  <si>
    <t>The discomfort caused by the passing beam of headlamps shall be gauged</t>
  </si>
  <si>
    <t>Assess discomfort from the passing beam using photometric measurements on a screen to ensure compliance with prescribed glare and illumination thresholds</t>
  </si>
  <si>
    <t>Standard Headlamp</t>
  </si>
  <si>
    <t>Has an effective diameter of not less than 160 mm;</t>
  </si>
  <si>
    <t>Measure the effective diameter of the standard headlamp using calibrated dimensional measuring equipment to verify that the illuminated diameter is not less than 160 mm, in accordance with ADR 46/00.</t>
  </si>
  <si>
    <t>Provides with a standard filament lamp, at the various points and in the various areas referred to in Paragraph 6.3 above, illumination equal to:</t>
  </si>
  <si>
    <t>Verify the photometric performance of the standard headlamp by measuring the illumination produced at the specified test points on a calibrated screen positioned 25 m from the headlamp.</t>
  </si>
  <si>
    <t>not more than 90% of the maximum limits, and</t>
  </si>
  <si>
    <t>Measure the illumination values produced by the standard headlamp at the specified photometric test points to confirm that they do not exceed 90% of the maximum permissible illumination limits defined in ADR 46/00.</t>
  </si>
  <si>
    <t>not less than 120% of the minimum limits prescribed in the Table in Paragraph 6.3.</t>
  </si>
  <si>
    <t>Measure the illumination values produced by the standard headlamp at the specified photometric test points to confirm that they are not less than 120% of the minimum illumination limits specified in Paragraph 6.3 of ADR 46/00.</t>
  </si>
  <si>
    <t>4.1.</t>
  </si>
  <si>
    <t>Retro-reflector device approval identification</t>
  </si>
  <si>
    <t>Every retro-reflecting device submitted for approval must bear:</t>
  </si>
  <si>
    <t>Taillights</t>
  </si>
  <si>
    <t>Visually confirm that each retro-reflecting device bears the required approval markings and identification symbols as specified by the regulation</t>
  </si>
  <si>
    <t>4.1.1.</t>
  </si>
  <si>
    <t>the trade name or mark of the applicant;</t>
  </si>
  <si>
    <t>Visually check that the trade name or mark of the applicant is clearly and legibly marked on the retro-reflecting device</t>
  </si>
  <si>
    <t>4.1.2.</t>
  </si>
  <si>
    <t>the word "TOP" inscribed horizontally on the highest part of the illuminating surface, if such an indication is necessary to determine without ambiguity the angle or angles of rotation prescribed by the manufacturer.</t>
  </si>
  <si>
    <t>Visually confirm that the word "TOP" is inscribed horizontally on the uppermost part of the illuminating surface, if required to identify the correct orientation</t>
  </si>
  <si>
    <t>4.2.</t>
  </si>
  <si>
    <t>A space of sufficient size to accommodate the approval mark shall be provided on every device.  This space shall be shown on the drawings referred to in paragraph 3.1.1. above.</t>
  </si>
  <si>
    <t>Visually check the device and design drawings to confirm the presence of a designated space for the approval mark</t>
  </si>
  <si>
    <t>4.3.</t>
  </si>
  <si>
    <t>Markings on device</t>
  </si>
  <si>
    <t>The markings must be applied on the illuminating surface, or on one of the illuminating surfaces, of the retro-reflecting device and must be visible from the outside when the retro-reflecting device is fitted on the vehicle.</t>
  </si>
  <si>
    <t>Confirm that the markings are present on the illuminating surface and are visible from the outside when installed on the vehicle</t>
  </si>
  <si>
    <t>4.4.</t>
  </si>
  <si>
    <t>The markings must be clearly legible and be indelible.</t>
  </si>
  <si>
    <t>Visually check that the markings are clearly legible and permanently affixed to the illuminating surface without risk of fading or removal</t>
  </si>
  <si>
    <t>6.2.</t>
  </si>
  <si>
    <t>Retro-reflecting device components dismantling</t>
  </si>
  <si>
    <t>The components of retro-reflecting devices must not be capable of being easily dismantled.</t>
  </si>
  <si>
    <t>Attempt to dismantle the retro-reflecting device using standard tools and manual force to confirm it cannot be easily disassembled without causing damage</t>
  </si>
  <si>
    <t>6.3.</t>
  </si>
  <si>
    <t>Retro-reflecting unit replacability</t>
  </si>
  <si>
    <t>Retro-reflecting optical units may not be replaceable.</t>
  </si>
  <si>
    <t>Visually check the construction of the device to confirm that the retro-reflecting optical unit is integrated and not designed to be replaceable</t>
  </si>
  <si>
    <t>6.4.</t>
  </si>
  <si>
    <t>Retro-reflecting device surface</t>
  </si>
  <si>
    <t>The outer surface of retro-reflecting devices must be easy to clean. Hence it must not be a rough surface; any protuberances it may exhibit must not prevent easy cleaning.</t>
  </si>
  <si>
    <t>Visually and physically examine the outer surface to ensure it is smooth and free from roughness or obstructive protuberances that could hinder cleaning</t>
  </si>
  <si>
    <t>6.5.</t>
  </si>
  <si>
    <t>durability and stability</t>
  </si>
  <si>
    <t>For devices of Class IV A their means of fixation shall be such that they allow a stable and durable connection between the device and the vehicle.</t>
  </si>
  <si>
    <t>Check the mounting mechanism to confirm it provides a secure and lasting attachment of the Class IV A device to the vehicle</t>
  </si>
  <si>
    <t>6.6.</t>
  </si>
  <si>
    <t>No access to inner surface of retro-reflector during use</t>
  </si>
  <si>
    <t>There shall be no access to the inner surface of the retro-reflectors when in normal use.</t>
  </si>
  <si>
    <t>Visually confirm that the design prevents access to the inner surface of the retro-reflectors during normal operation</t>
  </si>
  <si>
    <t>Annex 5 1.1</t>
  </si>
  <si>
    <t>Shape must not resemble letter, digit, or triangle</t>
  </si>
  <si>
    <t>The shape of the illuminating surfaces must be simple, and not easily confused at normal observation distances, with a letter, a digit or a triangle.</t>
  </si>
  <si>
    <t>Visually assess that the shape of the illuminating surfaces is simple and not similar to letters, digits, or triangles</t>
  </si>
  <si>
    <t>Annex 5 1.2.</t>
  </si>
  <si>
    <t>Shapes resembling O, I, U, 8 permitted</t>
  </si>
  <si>
    <t>The preceding paragraph notwithstanding, a shape resembling the letters or digits of simple form O, I, U or 8 is permissible.</t>
  </si>
  <si>
    <t>Visually verify that the illuminating surface, if resembling a character, is limited to simple forms such as O, I, U, or 8</t>
  </si>
  <si>
    <t>Annex 5 2.3.</t>
  </si>
  <si>
    <t>Maximum 15mm between optical units</t>
  </si>
  <si>
    <t>The illuminating surface may or may not be continuous.  In any case, the shortest distance between two adjacent retro-reflecting optical units must not exceed 15mm.</t>
  </si>
  <si>
    <t>Measurement</t>
  </si>
  <si>
    <t>Use precise measuring tools to confirm that the distance between adjacent retro-reflecting optical units does not exceed 15 mm</t>
  </si>
  <si>
    <t>Annex 5 3.2.</t>
  </si>
  <si>
    <t>Minimum light-emitting surface area of 25cm²</t>
  </si>
  <si>
    <t>The light emitting surface of the retro-reflecting device must be at least 25cm2.</t>
  </si>
  <si>
    <t>Measure the area of the light-emitting surface using calipers or image analysis to ensure it is ≥ 25 cm²</t>
  </si>
  <si>
    <t>Annex 6 1.1.</t>
  </si>
  <si>
    <t>Combined optical unit and filter must not be separable</t>
  </si>
  <si>
    <t>Retro-reflecting devices may consist of a combined retro-reflecting optical unit and filter, which must be so designed that they cannot be separated under normal conditions of use.</t>
  </si>
  <si>
    <t>Visually inspect and manually check the device to confirm the optical unit and filter are securely joined and cannot be separated during normal use</t>
  </si>
  <si>
    <t xml:space="preserve">Annex 6 2. </t>
  </si>
  <si>
    <t>Colourless reflection within photometric limits</t>
  </si>
  <si>
    <t>Picture</t>
  </si>
  <si>
    <t>Measure the trichromatic coordinates of the reflected light using a colorimeter under specified ICI illuminant A conditions and verify they fall within the defined color limits for red and amber</t>
  </si>
  <si>
    <t>Annex 6 3.</t>
  </si>
  <si>
    <t>No selective reflection; minimal coordinate shift</t>
  </si>
  <si>
    <t>Clear retro-reflecting devices must not produce a selective reflection, that is to say, the trichromatic co-ordinates "x" and "y" of the standard illuminant "A" used to illuminate the retro-reflecting device must not undergo a change of more than 0.01 after reflection by the retro-reflecting device.</t>
  </si>
  <si>
    <t>Use a spectrophotometer to confirm that the change in trichromatic coordinates "x" and "y" after reflection does not exceed 0.01 compared to standard illuminant A</t>
  </si>
  <si>
    <t>Annex 7 3.1.1</t>
  </si>
  <si>
    <t>CIL values for red retro-reflecting devices</t>
  </si>
  <si>
    <t>Measure the Coefficient of Luminous Intensity (CIL) of the red retro-reflecting device at the observation angles and entrance angles specified in Annex 7. Verify that all measured values meet or exceed the minimum photometric requirements defined in Annex 7, Paragraph 3.1.1.</t>
  </si>
  <si>
    <t>Annex 8 2.1.</t>
  </si>
  <si>
    <t>Resistance to humidity, corrosion, and degradation</t>
  </si>
  <si>
    <t>Retro-reflecting devices must be so designed that they retain the prescribed photometric and colorimetric characteristics despite the humidity and corrosive influences to which they are normally exposed.  The resistance of the front surface to tarnishing and of the protection of the rear face to deterioration shall be checked, particularly when an essential metal component seems liable to be attacked.</t>
  </si>
  <si>
    <t>Conduct environmental exposure tests (e.g. humidity and corrosion) to verify the retro-reflecting device maintains its photometric and colorimetric performance</t>
  </si>
  <si>
    <t>Rear Plate Illumination Compatibility</t>
  </si>
  <si>
    <t>It shall specify whether the device is intended to illuminate a wide plate (520 x 120 mm), tall plate (340 x 240 mm), plate for agricultural or forestry tractors (240 x 165 mm), or any combination of those plates.</t>
  </si>
  <si>
    <t>Unsure yet where the number plate is going: probably boot</t>
  </si>
  <si>
    <t>1. Measure the registration plate with a ruler or calliper. 
2. Repeat process 5 times and calculate averaged result.</t>
  </si>
  <si>
    <t>Regulatory Marking and Certification</t>
  </si>
  <si>
    <t xml:space="preserve">Illuminating devices submitted for approval must bear:  
(a)	the trade name or mark of the maker or manufacturer of the illuminating device; 
(b)	a space of sufficient size for the approval mark; this space shall be shown in the drawings mentioned in paragraph 2(a) above. 
(c)	In the case of lamps with non-replaceable light sources the making of rated voltage and rated wattage. 
</t>
  </si>
  <si>
    <t>Test with reference to Annex 1</t>
  </si>
  <si>
    <t>Photometric and Power Requirements for Rear Registration Plate Illuminating Devices</t>
  </si>
  <si>
    <t xml:space="preserve">5.1. 	Each sample shall conform to the lighting specifications set forth in paragraph 9 below2/.  
Illuminating devices must be so designed that the entire surface to be illuminated is visible from the rear within the field of vision indicated in the drawing in Annex 4.  
5.2. 	All measurements shall be carried out by adjusting the lamp or lamps of the illuminating device to the minimum light flux prescribed for the test voltage in the specification of the lamp or lamps for the device.  
5.2.1. 	All measurements on lamps equipped with non-replaceable light sources (filament lamps and other) shall be made at 6.75 V, 13.5 V or 28.0 V respectively.   
In the case of light sources supplied by a special power supply, the above test voltages shall be applied to the input terminals of that power supply.  The test laboratory may require from the manufacturer the special power needed to supply the light sources.  
5.3. 	For any rear registration plate illuminating device, except those equipped with filament lamp(s), the luminance values measured after one minute and after 30 minutes of operation shall comply with the minimum requirements.   
The luminance distribution after one minute of operation can be calculated by applying at each test point the ratio of luminance values measured in one point after one minute and after 30 minutes of operation.  </t>
  </si>
  <si>
    <t>Test with reference to Annex 3</t>
  </si>
  <si>
    <t>Light Colour Neutrality</t>
  </si>
  <si>
    <t xml:space="preserve">The light of the lamp used in the illuminating device must be sufficiently colourless not to cause any appreciable change in the colour of the registration plate. </t>
  </si>
  <si>
    <t>Rear Bumper</t>
  </si>
  <si>
    <t>1. Whilst testing checklist dot point 3, check if the colour of the lamp light is creating change in the true colour of registration lamp when viewing from different angles.</t>
  </si>
  <si>
    <t>Maximum Light Incidence Angle Compliance</t>
  </si>
  <si>
    <t>the device must be so placed that the angle of incidence of the light on the surface of the plate does not exceed 82 degrees  at any point on the surface to be illuminated, this angle being measured from the extremity of the device's illuminating area which is furthest from the surface of the plate. If there is more than one illuminating device, the foregoing requirement shall apply only to that part of the plate intended to be illuminated by the device concerned.                                                                                             The device must be so designed that no light is emitted directly towards the rear, with the exception of red light if the device is combined or grouped with a rear lamp.</t>
  </si>
  <si>
    <t>Test with reference to Annex 4</t>
  </si>
  <si>
    <t>Photometric Test Procedure Compliance</t>
  </si>
  <si>
    <t>Luminance measurements shall be made on a piece of clean white blotting paper with a minimum diffuse reflection factor of 70%, of the same dimensions as the registration plate, placed in the position normally occupied by it and 2 mm in front of its holder. Luminance measurements shall be made perpendicularly to the surface of the paper, at the points shown in Annex 3 according to the type of plate for which the device is intended, each point representing a circular area 25 mm in diameter.</t>
  </si>
  <si>
    <t>SRP8-11</t>
  </si>
  <si>
    <t>Testing procedure explained in Text space. Test with reference to Annex 3</t>
  </si>
  <si>
    <t>Minimum Luminance and Uniformity Compliance</t>
  </si>
  <si>
    <t xml:space="preserve">At each of the points of measurement shown in Annex 3, the luminance B shall be at least equal to 2.5 cd/m2.  
The gradient of the luminance between the values B1 and B2, measured at any two points 1 and 2 selected from among those mentioned above, shall not exceed 2 x Bo/cm, Bo being the minimum luminance measured at the various points, that is to say:  ≤ 
</t>
  </si>
  <si>
    <t>Annex 6 1.2</t>
  </si>
  <si>
    <t>Mass Production Quality Assurance</t>
  </si>
  <si>
    <t xml:space="preserve">when all measurements are made at 6.75 V, 13.5 V or 28.0 V respectively: 
no measured value deviates unfavourably by more than 20% from the values prescribed in this Regulation. 
With respect to the gradient of luminance the unfavourable deviation may be: 2.5 x Bo/cm comparable to 20%  
3.0 x Bo/cm comparable to 30% </t>
  </si>
  <si>
    <t>Test with reference to Annex 6</t>
  </si>
  <si>
    <t>5.2.</t>
  </si>
  <si>
    <t>Lamp Vibration Durability Compliance</t>
  </si>
  <si>
    <t xml:space="preserve">The devices must be so designed and constructed that in normal conditions of use, and notwithstanding the vibrations to which they may be subjected in such use, their satisfactory operation remains assured and they retain the characteristics prescribed by this Regulation. </t>
  </si>
  <si>
    <t>expose the relevant devices to simulated vibration conditions that replicate normal vehicle operation, including road-induced vibrations. Operate the devices during and after testing to verify that they continue to function correctly and maintain all performance characteristics required by the regulation. Confirm that no degradation, malfunction, or deviation from specified parameters occurs, ensuring the devices remain reliable under typical use conditions.</t>
  </si>
  <si>
    <t>6.1.4.1.</t>
  </si>
  <si>
    <t>S1 Lamp Photometric Intensity Compliance</t>
  </si>
  <si>
    <t>Test as per table</t>
  </si>
  <si>
    <t>6.1.4.3.</t>
  </si>
  <si>
    <t>S3 Lamp Photometric Intensity Compliance</t>
  </si>
  <si>
    <t>6.2-6.2.2.</t>
  </si>
  <si>
    <t>Directional Light Intensity Compliance for Stop Lamps</t>
  </si>
  <si>
    <t xml:space="preserve">Outside the reference axis and within the angular fields defined in the diagrams in annex 1 to this Regulation, the intensity of the light emitted by each of the two devices supplied must: 
In each direction corresponding to the points in the light distribution table reproduced in annex 4 to this Regulation, be not less than the product of the minimum specified in paragraph 6.1 above by the percentage specified in the said table for the direction in question; 
In no direction within the space from which the light-signalling device is visible, exceed the maximum specified in paragraph 6.1 above; </t>
  </si>
  <si>
    <t xml:space="preserve">Annex 1 </t>
  </si>
  <si>
    <t>Tested with reference to Annex 1</t>
  </si>
  <si>
    <t>6.2.3. - 6.2.4.1.</t>
  </si>
  <si>
    <t>Luminous Intensity Limits for S1 Stop Lamps</t>
  </si>
  <si>
    <t>However, a luminous intensity of 60 cd shall be permitted for rear position (side) lamps reciprocally incorporated with stop-lamps (see paragraph 6.1.3 above) below a plane forming an angle of 5 degrees with and downward from the horizontal plane;                               Throughout the fields defined in the diagrams in annex 1, the intensity of the light emitted must be not less than 0.05 cd for front and rear position (side) lamps                            not less than 0.3 cd for stop- lamps with one level of intensity</t>
  </si>
  <si>
    <t>6.2.4.2.</t>
  </si>
  <si>
    <t>Intensity Ratio for Rear Position Lamps Incorporated with Stop-Lamps</t>
  </si>
  <si>
    <t>If a rear position (side) lamp is reciprocally incorporated with a stop-lamp, the ratio between the luminous intensities actually measured of the two lamps when turned on simultaneously at the intensity of the rear position (side) lamp when turned on alone should be at least 5 : 1 in the field delimited by the straight horizontal lines passing through +/- 5 degrees V and the straight vertical lines passing through +/- 10 degrees H of the light distribution table.</t>
  </si>
  <si>
    <t>Analysis/Inspection</t>
  </si>
  <si>
    <t>measure the luminous intensities of both the rear position (side) lamp and the stop lamp within the specified angular field—bounded by ±5 degrees vertical and ±10 degrees horizontal. First, measure the intensity of the rear position (side) lamp when illuminated alone. Then, measure the intensity of the combined output when both the rear position (side) lamp and the stop lamp are illuminated simultaneously. Confirm that the ratio of the combined luminous intensity to the rear position lamp alone is at least 5:1 in all measured directions within the defined field to ensure compliance.</t>
  </si>
  <si>
    <t>6.4-8.</t>
  </si>
  <si>
    <t>Dual-Intensity Stop Lamp Timing and Luminous Performance Compliance</t>
  </si>
  <si>
    <t xml:space="preserve">In the case of a stop-lamp providing two levels of intensity the time that elapses between electrical supply being switched on and the light output measured on the reference axis to reach 90% of the value measured in accordance with paragraph 6.3 above shall be measured for both the day and the night conditions of use. The time measured for the night condition of use shall not exceed that measured for the day condition of use. 
Annex 4, to which reference is made in paragraph 6.2.1 above, gives particulars of the methods of measurement to be used. 
TEST PROCEDURE 
All measurements shall be made with a white standard filament lamp of the category prescribed for the device, the supply voltage being so regulated as to produce the normal luminous flux prescribed for that category of lamp. 
All measurements on lamps equipped with non-replaceable light sources (filament lamps and other) shall be made at 6.75 V, 13.5 V or 28.0 V respectively. 
In the case of light sources supplied by a special power supply, the above test voltages shall be applied to the input terminals of that power supply. The test laboratory may require from the manufacturer the special power supply needed to supply the light sources. 
However, in the case of a stop-lamp for which an additional system is used to obtain the night-time intensity, the voltage applied to the system for measuring the night-time intensity shall be that which was applied to the filament lamp for measuring the day-time intensity. 2/ 
Where a rear position (side) lamp is reciprocally incorporated with a dual- intensity stop- lamp and is designed to operate permanently with an additional system to regulate the intensity of the light emitted, measurement of the light emitted shall be performed with the same voltage applied to the system as would, if applied to the filament lamp, enable the lamp to produce the prescribed normal luminous flux. 
The vertical and horizontal outlines of the illuminating surface of a light- signalling device (paragraph 1.6.2) shall be determined and measured in relation to the centre of reference (paragraph 1.6.5). 
COLOUR OF LIGHT EMITTED 
The colour of the light emitted shall be within the limits of the co-ordinates prescribed for the colour in question in annex 5 to this Regulation. </t>
  </si>
  <si>
    <t>According to Text column which contains  TEST PROCEDURE</t>
  </si>
  <si>
    <t>Minimum Vertical Angles for Light Distribution in all lamps (except S3 stop lamp)</t>
  </si>
  <si>
    <t>The minimum vertical angles of light distribution in space are 15 degrees above and 15 degrees below the horizontal for all categories of devices included in this Regulation  </t>
  </si>
  <si>
    <t>Minimum Vertical Angles for Light Distribution in S3 stop lamp</t>
  </si>
  <si>
    <t>except for category S3 stop lamp for which they are 10 degrees above and 5 degrees below the horizontal. </t>
  </si>
  <si>
    <t>Annex 4 1.2.2.</t>
  </si>
  <si>
    <t>Measuring Equipment Angular Aperture</t>
  </si>
  <si>
    <t>The measuring equipment shall be such that the angular aperture of the receiver viewed from the reference centre of the light is comprised between 10 degrees and 1 degrees;</t>
  </si>
  <si>
    <t>Lamp Colour Chromaticity Compliance</t>
  </si>
  <si>
    <t>Annex 7 1.2.1.</t>
  </si>
  <si>
    <t>Allowable Photometric Intensity Deviation</t>
  </si>
  <si>
    <t>no measured value deviates unfavourably by more than 20% from the values prescribed in this Regulation.</t>
  </si>
  <si>
    <t xml:space="preserve">60.2.1. </t>
  </si>
  <si>
    <t>SPECIFICATION</t>
  </si>
  <si>
    <t>Colour of light emitted: Red to SAE document J578c, February, 1977 "Color Specification for Electric Signal Lighting Devices", or as specified in clause 60.3.2.</t>
  </si>
  <si>
    <t>Verify light color against SAE J578c standards using colorimetric analysis to ensure emission falls within the prescribed red range</t>
  </si>
  <si>
    <t xml:space="preserve">60.2.2. </t>
  </si>
  <si>
    <t xml:space="preserve">Intensity of light emitted </t>
  </si>
  <si>
    <t xml:space="preserve">60.2.2.1. </t>
  </si>
  <si>
    <t>Minimum Light Intensity</t>
  </si>
  <si>
    <t xml:space="preserve">Minimum: In each direction corresponding to the points in the light distribution table of clause 60.3.1, the luminous intensity must be not less than the figure specified in the table for the direction in question. </t>
  </si>
  <si>
    <t>Measure luminous intensity at specified angles using a photogoniometer to confirm compliance with the minimum values in the light distribution table of clause 60.3.1.</t>
  </si>
  <si>
    <t xml:space="preserve">60.2.2.2. </t>
  </si>
  <si>
    <t>Maximum Light Intensity</t>
  </si>
  <si>
    <t xml:space="preserve">Maximum: 160 cd in any direction. The luminous intensity must not exceed this maximum over an area larger than that generated by a 0.25o radius within a solid cone angle from 10L to 10R and from 10U to 5D. </t>
  </si>
  <si>
    <t>Use a photogoniometer to measure luminous intensity across the defined cone. Confirm that it does not exceed 160 cd over an area larger than permitted by a 0.25° radius within the 10L–10R and 10U–5D solid angle</t>
  </si>
  <si>
    <t xml:space="preserve">60.2.3. </t>
  </si>
  <si>
    <t>Light Distribution Angles</t>
  </si>
  <si>
    <t xml:space="preserve">Minimum angles of light distribution referred to the reference axis </t>
  </si>
  <si>
    <t>Use a goniophotometer to measure luminous intensity at various angles around the reference axis and verify that the minimum specified angles of light distribution are met per the standard light distribution diagram</t>
  </si>
  <si>
    <t>60.2.3.1.</t>
  </si>
  <si>
    <t>Vertical Light Distribution</t>
  </si>
  <si>
    <t xml:space="preserve">Vertical: from 10o above to 5o below the horizontal. </t>
  </si>
  <si>
    <t>Measure luminous intensity vertically from 10° above to 5° below the horizontal reference axis using a goniophotometer to confirm compliance with specified light distribution angles</t>
  </si>
  <si>
    <t xml:space="preserve">60.2.3.2. </t>
  </si>
  <si>
    <t>Horizontal Light Distribution</t>
  </si>
  <si>
    <t xml:space="preserve">Horizontal: from 10o to the left to 10o to the right. </t>
  </si>
  <si>
    <t>Measure luminous intensity horizontally from 10° left to 10° right of the reference axis using a goniophotometer to ensure the light distribution meets regulatory requirements</t>
  </si>
  <si>
    <t xml:space="preserve">60.2.4. </t>
  </si>
  <si>
    <t xml:space="preserve">Other Requirements Each lamp must:- </t>
  </si>
  <si>
    <t xml:space="preserve">60.2.4.1. </t>
  </si>
  <si>
    <t>Minimum Projected Area</t>
  </si>
  <si>
    <t xml:space="preserve">have an effective projected luminous area not less than 29 square centimetres; </t>
  </si>
  <si>
    <t>Verify the effective projected luminous area using CAD or physical measurement to ensure it is ≥ 29 cm² as required</t>
  </si>
  <si>
    <t>60.2.4.2.</t>
  </si>
  <si>
    <t>Symbol and Character Restrictions</t>
  </si>
  <si>
    <t>not contain symbols, letters or characters other than those necessary for part number, manufacturer’s identification and/or approval number identification;</t>
  </si>
  <si>
    <t>Visually inspect the device surface to confirm it contains only permitted markings such as part number, manufacturer's ID, or approval number, and no other symbols, letters, or characters</t>
  </si>
  <si>
    <t xml:space="preserve">60.2.4.3. </t>
  </si>
  <si>
    <t>Lamp Globe Replacement Access</t>
  </si>
  <si>
    <t xml:space="preserve">provide access for convenient replacement of the globe without the use of special tools; </t>
  </si>
  <si>
    <t>Demonstrate that the globe can be replaced easily and without the need for special tools, ensuring accessibility and user convenience</t>
  </si>
  <si>
    <t xml:space="preserve">60.2.4.4. </t>
  </si>
  <si>
    <t>Steady Warning Light</t>
  </si>
  <si>
    <t xml:space="preserve">provide a steady warning light; </t>
  </si>
  <si>
    <t>Verify through functional testing that the warning light operates steadily under normal conditions without flicker or interruption</t>
  </si>
  <si>
    <t xml:space="preserve">60.2.4.5. </t>
  </si>
  <si>
    <t>SAE J186a Compliance</t>
  </si>
  <si>
    <t>except as provided in clauses 60.2.1 to 60.2.4.2, be designed to conform to the relevant requirements of clauses 1 to 3 of SAE document J186a, September, 1977 "Supplemental High Mounted Stop and Rear Turn Signal Lamps", except that:</t>
  </si>
  <si>
    <t>Review design documentation and compare specifications against SAE J186a (September 1977) and the exceptions noted in clauses 60.2.1 to 60.2.4.2 to confirm conformance</t>
  </si>
  <si>
    <t>60.2.4.5.1.</t>
  </si>
  <si>
    <t>Light Table Replacement</t>
  </si>
  <si>
    <t xml:space="preserve">Table 1 of that SAE document is replaced by the light distribution table of clause 60.3.1; </t>
  </si>
  <si>
    <t>Confirm that the design meets the photometric requirements by referencing clause 60.3.1 instead of Table 1 of SAE J186a, ensuring correct luminous intensity across specified angles</t>
  </si>
  <si>
    <t xml:space="preserve">60.2.4.5.2. </t>
  </si>
  <si>
    <t>Test Exemptions for Interior Lamps</t>
  </si>
  <si>
    <t xml:space="preserve">lamps designed solely for mounting inside the vehicle need not meet the requirements of paragraphs 3.1.6 Moisture Test; 3.1.7 Dust Test; and 3.1.8 Corrosion Test of that SAE document. </t>
  </si>
  <si>
    <t>Verify exemption applicability based on mounting location by confirming the lamp is designed solely for interior use, thus excluding it from moisture, dust, and corrosion tests per SAE J186a</t>
  </si>
  <si>
    <t>60.3.</t>
  </si>
  <si>
    <t xml:space="preserve">LIGHT TABLES  </t>
  </si>
  <si>
    <t xml:space="preserve">60.3.1. </t>
  </si>
  <si>
    <t>Light Distribution Picture</t>
  </si>
  <si>
    <t>Measure luminous intensity at the specified angular coordinates (10U–10R) using a photogoniometer to confirm compliance with the minimum candela values defined in the table</t>
  </si>
  <si>
    <t xml:space="preserve">60.3.2. </t>
  </si>
  <si>
    <t>Trichromatic Colour Specs</t>
  </si>
  <si>
    <t xml:space="preserve">Colour of light trichromatic co-ordinates </t>
  </si>
  <si>
    <t>Evaluate the trichromatic coordinates (x, y, z) of the emitted light using a colorimeter under standard illuminant A, ensuring they fall within the specified chromaticity boundaries for the intended signal color as defined in relevant regulations</t>
  </si>
  <si>
    <t xml:space="preserve">60.3.2.1. </t>
  </si>
  <si>
    <t>Red Light Coordinate Limits</t>
  </si>
  <si>
    <t xml:space="preserve">Red: limit towards yellow: y &lt; 0.335  limit towards purple: z &lt; 0.008 </t>
  </si>
  <si>
    <t>Measure the light emitted from the retro-reflecting or signal device using a calibrated colorimeter under standard illuminant A conditions. Confirm that the trichromatic coordinates for red light meet the regulatory limits</t>
  </si>
  <si>
    <t xml:space="preserve">60.3.2.2. </t>
  </si>
  <si>
    <t>Light Source For Colour Verification</t>
  </si>
  <si>
    <t xml:space="preserve">For verifying the limits above, a source of light at a colour temperature of 2856K (illuminant A of the International Commission of Illumination (CIE)), in combination with appropriate filters, may be used. </t>
  </si>
  <si>
    <t>Spectral test using Illuminant A (2856K) with filters to verify that the trichromatic coordinates of emitted red light meet specified y and z limits</t>
  </si>
  <si>
    <t xml:space="preserve">60.4. </t>
  </si>
  <si>
    <t xml:space="preserve">SPECIFICATION </t>
  </si>
  <si>
    <t xml:space="preserve">60.4.1. </t>
  </si>
  <si>
    <t>Lamp Presence Requirement</t>
  </si>
  <si>
    <t xml:space="preserve">Presence Mandatory. </t>
  </si>
  <si>
    <t>Visually confirm the mandatory presence of the component as per regulatory requirement</t>
  </si>
  <si>
    <t xml:space="preserve">60.4.2. </t>
  </si>
  <si>
    <t>Number of Lamps</t>
  </si>
  <si>
    <t xml:space="preserve">Number One. </t>
  </si>
  <si>
    <t>Confirm by visual check that exactly one unit of the required component is installed</t>
  </si>
  <si>
    <t xml:space="preserve">60.4.3. </t>
  </si>
  <si>
    <t>Lamp Arrangement</t>
  </si>
  <si>
    <t xml:space="preserve">Arrangement No special requirement. </t>
  </si>
  <si>
    <t>Visually confirm that the component arrangement complies with general design intent, as no specific configuration is mandated</t>
  </si>
  <si>
    <t xml:space="preserve">60.4.4. </t>
  </si>
  <si>
    <t>Lamp Position</t>
  </si>
  <si>
    <t>Check the installed position of the component against specified dimensional or spatial placement requirements</t>
  </si>
  <si>
    <t xml:space="preserve">60.4.4.1. </t>
  </si>
  <si>
    <t>Lateral Lamp Positioning</t>
  </si>
  <si>
    <t xml:space="preserve">In width: on the vehicle’s median longitudinal plane. </t>
  </si>
  <si>
    <t>Visually confirm that the component is installed symmetrically along the vehicle’s median longitudinal plane</t>
  </si>
  <si>
    <t xml:space="preserve">60.4.4.2. </t>
  </si>
  <si>
    <t>Vertical Lamp Positioning</t>
  </si>
  <si>
    <t xml:space="preserve">In height: at any position including on the glazing, except that no portion of the lens must be lower than the bottom edge of the rear window by more than: </t>
  </si>
  <si>
    <t>Measure vertical position to ensure no part of the lens is more than the allowed distance below the rear window's bottom edge</t>
  </si>
  <si>
    <t xml:space="preserve">60.4.4.2.1. </t>
  </si>
  <si>
    <t xml:space="preserve">152 mm for convertibles; </t>
  </si>
  <si>
    <t xml:space="preserve">60.4.4.2.2. </t>
  </si>
  <si>
    <t>Height Limit for Other Vehicles</t>
  </si>
  <si>
    <t xml:space="preserve">77 mm for other vehicles. </t>
  </si>
  <si>
    <t>Confirm by measurement that no part of the lens is more than 77 mm below the bottom edge of the rear window for other vehicles</t>
  </si>
  <si>
    <t xml:space="preserve">60.4.5. </t>
  </si>
  <si>
    <t xml:space="preserve">Geometric visibility </t>
  </si>
  <si>
    <t xml:space="preserve">60.4.5.1. </t>
  </si>
  <si>
    <t>Reference Axis Orientation</t>
  </si>
  <si>
    <t xml:space="preserve">The reference axis of the lamp when fitted to the vehicle must be parallel to the bearing plane of the vehicle on the road and lie in the median longitudinal plane of the vehicle. </t>
  </si>
  <si>
    <t>Visually and dimensionally confirm that the lamp’s reference axis is aligned parallel to the bearing plane and lies within the vehicle’s median longitudinal plane</t>
  </si>
  <si>
    <t xml:space="preserve">60.4.5.1.1. </t>
  </si>
  <si>
    <t>Vertical Visibility Angle</t>
  </si>
  <si>
    <t>Measure luminous intensity at specified vertical angles (10° above to 5° below horizontal) using a calibrated photometric test setup</t>
  </si>
  <si>
    <t xml:space="preserve">60.4.5.1.2. </t>
  </si>
  <si>
    <t>Horizontal Visibility Angle</t>
  </si>
  <si>
    <t xml:space="preserve">Horizontal:  from 10o to the left to 10o to the right. </t>
  </si>
  <si>
    <t>Measure light distribution using a photogoniometer to confirm intensity spans from 10° left to 10° right relative to the reference axis</t>
  </si>
  <si>
    <t xml:space="preserve">60.4.6. </t>
  </si>
  <si>
    <t>Lamp Orientation</t>
  </si>
  <si>
    <t xml:space="preserve">Orientation Rearwards. </t>
  </si>
  <si>
    <t>Visually confirm that the lamp is oriented toward the rear of the vehicle along the median longitudinal plane</t>
  </si>
  <si>
    <t xml:space="preserve">60.4.7. </t>
  </si>
  <si>
    <t>No Grouping with Other Lamps</t>
  </si>
  <si>
    <t xml:space="preserve">May not be "grouped" with any other lamp. </t>
  </si>
  <si>
    <t>Confirm that the lamp is installed as a standalone unit and not grouped or housed with any other lighting device</t>
  </si>
  <si>
    <t xml:space="preserve">60.4.8. </t>
  </si>
  <si>
    <t>No Combining with Other Lamps or Reflectors</t>
  </si>
  <si>
    <t xml:space="preserve">May not be "combined" with any other lamp or reflective device. </t>
  </si>
  <si>
    <t>Visually check that the lamp is not physically or optically combined with any other lamp or reflective device</t>
  </si>
  <si>
    <t xml:space="preserve">60.4.9. </t>
  </si>
  <si>
    <t>No Reciprocal Incorporation</t>
  </si>
  <si>
    <t xml:space="preserve">May not be "reciprocally incorporated" with any other lamp. </t>
  </si>
  <si>
    <t>Visually confirm that the lamp operates independently and is not built into the housing or system of another lamp</t>
  </si>
  <si>
    <t xml:space="preserve">60.4.10. </t>
  </si>
  <si>
    <t>Brake-Only Activation</t>
  </si>
  <si>
    <t xml:space="preserve">Electrical Operation shall be activated upon and only upon application of the service brakes. </t>
  </si>
  <si>
    <t>Confirm lamp activation exclusively during service brake application through functional brake testing</t>
  </si>
  <si>
    <t xml:space="preserve">60.4.11. </t>
  </si>
  <si>
    <t xml:space="preserve">Tell-tale Optional. </t>
  </si>
  <si>
    <t xml:space="preserve">60.4.12. </t>
  </si>
  <si>
    <t>Rear Window Reflection Control</t>
  </si>
  <si>
    <t xml:space="preserve">Other requirements If the lamp is mounted inside the vehicle, it must be shrouded to the glass or other means must be provided to minimise reflections from the light of the lamp upon the rear window glazing that might be visible to the driver when viewed directly, or indirectly, in the rear vision mirror. </t>
  </si>
  <si>
    <t>Visually check for shrouding or design measures that minimize internal reflections visible through the rear window</t>
  </si>
  <si>
    <t>VIN</t>
  </si>
  <si>
    <t xml:space="preserve">5.1.	Every vehicle must have a unique ‘Vehicle Identification Number (VIN)’ that meets the requirements of:
(a)	ISO 3779:2009 (Road Vehicles – Vehicle identification number (VIN) – Content and structure); and
(b)	ISO 3780:2009 (Road Vehicles – World manufacturer identifier (WMI) code); and
(c)	ISO 4030:1983 (Road Vehicles – Vehicle identification number (VIN) – Location and attachment), except that:
(i)	it is permissible to locate the ‘VIN’ on the left-hand side of the vehicle; and
(ii)	clause 4.2 of ISO 4030:1983 is not applicable in Australia.
</t>
  </si>
  <si>
    <t>Engineering documentation review and physical inspection.</t>
  </si>
  <si>
    <t>Durable Self-adhesive Label</t>
  </si>
  <si>
    <t>6.1.	Every L-Group vehicle, and every category MA, MB, MC, MD or NA vehicle, must bear one or more items of ‘Secure Vehicle Identification Marking’, in the form of a durable self-adhesive label.</t>
  </si>
  <si>
    <t>Secure Vehicle Identification Marking</t>
  </si>
  <si>
    <t xml:space="preserve">6.4.	The ‘Secure Vehicle Identification Marking’ required by clause 6.1, 6.2 and 6.3 above, must:
(a)	display at least:
(i)	the name of the ‘Manufacturer’ or the ‘Vehicle Make’; and
(ii)	the ‘VIN’;
(b)	be firmly affixed in a conspicuous and readily accessible position on the vehicle; and
(c)	not be affixed on a part of the vehicle usually subject to replacement in use.
</t>
  </si>
  <si>
    <t>Type of Letter</t>
  </si>
  <si>
    <t>6.4.1.	All information required by part (a) of clause 6.4 above on the ‘Secure Vehicle Identification Marking’, must be in Latin alphabet letters, Arabic numerals, or a combination of these (as applicable/required), all at least 2.5 mm in height.</t>
  </si>
  <si>
    <t>Provision of manufacturer's statutory plate</t>
  </si>
  <si>
    <t>6.4.2.	A category M, N or T vehicle shall be deemed to satisfy the requirements of parts (b) and (c) of clause 6.4 above, if the required ‘Secure Vehicle Identification Marking’ is provided through a manufacturer’s statutory plate located in accordance with a type approval granted under the Commission Regulation (EU) No 19/2011 for the vehicle type.</t>
  </si>
  <si>
    <t>Reliability of label</t>
  </si>
  <si>
    <t>6.4.3.	Where a self-adhesive label is used for the required ‘Secure Vehicle Identification Marking’, it must be tamper evident, fraud resistant, and self-destructive (e.g. self-voiding) in case there is an attempt to remove the label; and all the required information must be printed indelibly on the label.</t>
  </si>
  <si>
    <t>6.4.5</t>
  </si>
  <si>
    <t>Further Information</t>
  </si>
  <si>
    <t>6.4.5.	The ‘Manufacturer’ may choose to provide further information, for example a ‘VIN’ barcode, on a self-adhesive label or metal plate used as ‘Secure Vehicle Identification Marking’.</t>
  </si>
  <si>
    <t>6.4.6</t>
  </si>
  <si>
    <t>Vehicle Make</t>
  </si>
  <si>
    <t>6.4.6.	The ‘Vehicle Make’ referred to in part (a) of clause 6.4 above may be included on its own, or as a part of a trading name or business name associated with the ‘Manufacturer’, including for example the name of the production facility.</t>
  </si>
  <si>
    <t>Registration Plate Height (Rear)</t>
  </si>
  <si>
    <t xml:space="preserve">9.1.1.	Provision must be made for mounting a registration plate as shown in Figure 1 below, to be affixed to the rear of the vehicle so that no part of such a plate is more than 1,300 mm from the ground. </t>
  </si>
  <si>
    <t>9.1.2.	Provision must be made for mounting a registration plate as shown in Figure 1 below, to be affixed to the front of the motor vehicle forward of and parallel to the front ‘Axle’, so that no part of such a plate is more than 1,300 mm from the ground.</t>
  </si>
  <si>
    <t>Obscure</t>
  </si>
  <si>
    <t>9.1.3.	No part of a vehicle, including its standard equipment, regular production options or ‘Equipment’ shall be so located as to obscure any part of the registration plate(s).</t>
  </si>
  <si>
    <t>SEVs exemption</t>
  </si>
  <si>
    <t>Any requirements pertaining to crash tests and dummies have been excluded (presented as green highlight and strikethrough -&gt; Systems will confirm with Peter G when submitting)</t>
  </si>
  <si>
    <t>Seatbelt Warning System</t>
  </si>
  <si>
    <t>Conditions for visual indicator</t>
  </si>
  <si>
    <t xml:space="preserve">The vehicle must be fitted with a seatbelt warning system which activates a continuous or flashing ‘Visual Indicator’ for a period of not less than 4 seconds when at least one of the following occurs: 
                  The vehicle’s ignition switch is moved to the “on” position or to the “start” position, or 
                  Before the engine has been running for 60 seconds, or 
                  Before the vehicle has been in Forward motion for 500 metres, or 
                  Before the vehicle has reached a forward speed of 25 km/h 
The seatbelt warning system need not operate if the driver’s seatbelt is fastened or is withdrawn more than 10 cm from the retractor. An audible signal in addition to the ‘Visual Indicator’ is permissible. </t>
  </si>
  <si>
    <t>Visual Indicator telltale</t>
  </si>
  <si>
    <t>The ‘Visual Indicator’ must display the seatbelt telltale below or the words “Fasten Seatbelts” or “Fasten Belts”.</t>
  </si>
  <si>
    <t>ADR 4 co-compliance</t>
  </si>
  <si>
    <t>Any category of vehicle which complies with the requirements of ADR 4/... for seatbelt reminder systems of M1 category vehicles is deemed to comply with the clauses 5.5.1 to 5.5.2.</t>
  </si>
  <si>
    <t>5.1.2.1. - 5.1.2.3.1.</t>
  </si>
  <si>
    <t>Indicator Colour, Intensity, and Angular Visibility Specifications</t>
  </si>
  <si>
    <t>Colour of light emitted Amber/red - see Figure 1.
Intensity of light emitted
Minimum: 0.3 cd within the angles of light distribution of clause 5.1.2.3.
Maximum: 12 cd in any direction. However, for ‘Side Marker Lamps’ combined with front position (side) lamps, luminous intensity of 60 cd shall be permitted within a forward angle from 45° inboard to 80° outboard.
Angles of light distribution
Vertical: from 10° above to 10° below the horizontal.</t>
  </si>
  <si>
    <t>5.1.2.5.2.1.1. - 5.1.2.5.2.1.2.2.</t>
  </si>
  <si>
    <t>Photometric, Voltage, and Luminous Flux Verification Procedure</t>
  </si>
  <si>
    <t>During photometric measurements, stray reflections shall be avoided by appropriate masking.                                                                                                                                                                The distance of measurement shall be such that the law of the inverse of the square of the distance is applicable;
The measuring equipment shall be such that the angular aperture of the receiver viewed from the reference centre of the light is comprised between 10’ and one degree;</t>
  </si>
  <si>
    <t>4.2., 4.3., 4.5.</t>
  </si>
  <si>
    <t>Device Approval and Identification Marking</t>
  </si>
  <si>
    <t>Must bear the trade name or mark of the applicant; this marking must be clearly legible and indelible.                                                                                                                                                                  (a)	The category or categories of light source(s) prescribed and/or
(b)	The light source module specific identification code.
In the case of lamps with non-replaceable light sources or light source module(s), shall bear the marking of rated voltage or the range of voltages, and the rated wattage.</t>
  </si>
  <si>
    <t>6.3.1. - 6.3.3.</t>
  </si>
  <si>
    <t>Low-Level Circuit Voltage and Gear Interface Specification</t>
  </si>
  <si>
    <t xml:space="preserve">The design of the light source module(s) shall be such as:
(a)	That each light source module can only be fitted in no other position than the designated and correct one and can only be removed with the use of tool(s);
(b)	If there are more than one light source module used in the housing for a device, light source modules having different characteristics can not be interchanged within the same lamp housing.
The light source module(s) shall be tamperproof.
A light source module shall be so designed that regardless of the use of tool(s), it shall not be mechanically interchangeable with any replaceable approved light source.
</t>
  </si>
  <si>
    <t>9.1.</t>
  </si>
  <si>
    <t xml:space="preserve">Auxiliary Power Voltage Compliance
</t>
  </si>
  <si>
    <t>(a)	In the case of filament lamps, that is necessary to produce the reference luminous flux required for that category of filament lamp;
(b)	In the case of LED light sources of 6.75 V or 13.5 V; the luminous flux value produced shall be corrected. The correction factor is the ratio between the objective luminous flux and the mean value of the luminous flux found at the voltage applied;
(c)	In the case of lamps with non-replaceable light sources: 6.75 V and
13.5 V respectively;
(d)	In the case of a system that uses an electronic light source control gear being part of the lamp3 applying at the input terminals of the lamp the voltage declared by the manufacturer or, if not indicated, 6.75 V, 13.5 V or 28.0 V, respectively;
(e)	In the case of a system that uses an electronic light source control gear not being part of the lamp, the voltage declared by the manufacturer shall be applied to the input terminals of the lamp.</t>
  </si>
  <si>
    <t>Reduced Vertical Light Distribution Requirement for Low-Mounted Lamps</t>
  </si>
  <si>
    <t>The angle of 10° below the horizontal may be reduced to 5° in case of lamps intended to be installed with their H plane at a mounting height less than 750 mm above the ground.</t>
  </si>
  <si>
    <t>Annex 4 2.1.1. - 2.2.2.</t>
  </si>
  <si>
    <t>Photometric Measurement and Intensity Requirements for SM1 and SM2 Side-Marker Lamps</t>
  </si>
  <si>
    <t>Minimum values:
0.6 cd at any point other than the reference axis, at which it shall be 4.0 cd.
Maximum values:
25.0 cd at any point
Minimum values:
0.6 cd, at any point
Maximum values:
25.0 cd, at any point</t>
  </si>
  <si>
    <t>REQUIREMENTS</t>
  </si>
  <si>
    <t xml:space="preserve">4.1. </t>
  </si>
  <si>
    <t>Daytime running lamps fitted to vehicles in accordance with ADRs 13/...,
19/... or 67/... and required to comply with this ADR, must comply with
either:</t>
  </si>
  <si>
    <t>Annex</t>
  </si>
  <si>
    <t>Verify the DRL complies with ADR 76 by demonstrating compliance with Appendix A (UN R87) or an approved alternative standard.</t>
  </si>
  <si>
    <t>Review compliance against Appendix A (UN R87) or approved alternative standard.</t>
  </si>
  <si>
    <t>a) The technical requirements of Appendix A as varied by part 5
Exemptions and Alternative Procedures and Part 6 Supplementary
General Requirements; or</t>
  </si>
  <si>
    <t>Verify compliance with the technical requirements of Appendix A (UN R87), including ADR exemptions and supplementary requirements.</t>
  </si>
  <si>
    <t>Assess design and test evidence against Appendix A (UN R87).</t>
  </si>
  <si>
    <t>b) The alternative standards set out in part 7 Alternative Standards.</t>
  </si>
  <si>
    <t>Verify compliance with one of the alternative standards permitted under ADR 76 Part 7.</t>
  </si>
  <si>
    <t>SUPPLEMENTARY GENERAL REQUIREMENTS</t>
  </si>
  <si>
    <t>The following general requirements are supplementary to the
requirements of Appendix A.</t>
  </si>
  <si>
    <t>Verify compliance with the supplementary general requirements specified by ADR 76.</t>
  </si>
  <si>
    <t>Complete all inspections and tests specified throughout Section 6.</t>
  </si>
  <si>
    <t xml:space="preserve">6.1. </t>
  </si>
  <si>
    <t>The requirements and procedures set out in Annexes 4 and 5 of Appendix
A are acceptable for the purposes of demonstrating compliance with the
technical requirements of this rule.</t>
  </si>
  <si>
    <t>Verify compliance using the procedures specified in UN R87 Annex 4 (Photometric Measurements) and Annex 5 (Colour Measurement).</t>
  </si>
  <si>
    <t>Conduct photometric and colour testing in accordance with Annexes 4 and 5.</t>
  </si>
  <si>
    <t>Appendix A – UN R 87/00</t>
  </si>
  <si>
    <t>Verify the lamp assembly complies with the general construction requirements of UN R87.</t>
  </si>
  <si>
    <t>Review engineering drawings, specifications and supplier documentation.</t>
  </si>
  <si>
    <t>6.1.</t>
  </si>
  <si>
    <t>Each daytime running lamp shall conform to the specifications set forth
in the paragraphs below. An interdependent lamp system shall meet the
requirements when all its interdependent lamps are operated together.</t>
  </si>
  <si>
    <t>Verify each DRL or interdependent lamp system complies with all functional requirements when operated as intended.</t>
  </si>
  <si>
    <t>Operate the complete DRL assembly and verify correct functionality.</t>
  </si>
  <si>
    <t xml:space="preserve">6.2. </t>
  </si>
  <si>
    <t>Daytime running lamps shall be so designed and constructed that in
normal use, despite the vibration to which they may then be subjected,
they continue to function satisfactorily and retain the characteristics
prescribed by this Regulation.</t>
  </si>
  <si>
    <t>Verify the DRL maintains satisfactory operation after vibration representative of normal vehicle use.</t>
  </si>
  <si>
    <t>Conduct vibration testing and confirm continued operation and photometric compliance.</t>
  </si>
  <si>
    <t>In the case of light source modules, it shall be checked that:</t>
  </si>
  <si>
    <t>Verify the light source module design complies with construction requirements.</t>
  </si>
  <si>
    <t>Inspect module design, drawings and assembly.</t>
  </si>
  <si>
    <t xml:space="preserve">6.3.1. </t>
  </si>
  <si>
    <t>The design of the light source module(s) shall be such as:</t>
  </si>
  <si>
    <t>Verify the light source module design prevents incorrect installation.</t>
  </si>
  <si>
    <t>Inspect mounting features and installation arrangement.</t>
  </si>
  <si>
    <t>(a) That each light source module can only be fitted in no other position
than the designated and correct one and can only be removed with the
use of tool(s);</t>
  </si>
  <si>
    <t>Verify each light source module can only be installed in the correct position and removed using tools.</t>
  </si>
  <si>
    <t>Perform installation/removal inspection and functional assessment.</t>
  </si>
  <si>
    <t>(b) If there are more than one light source module used in the housing for
a device, light source modules having different characteristics cannot
be interchanged within the same lamp housing.</t>
  </si>
  <si>
    <t>Verify different light source modules cannot be interchanged.</t>
  </si>
  <si>
    <t>Inspect module geometry, connectors and keying features.</t>
  </si>
  <si>
    <t xml:space="preserve">6.3.2. </t>
  </si>
  <si>
    <t>The light source module(s) shall be tamperproof.</t>
  </si>
  <si>
    <t>Verify the light source module incorporates tamper-resistant construction.</t>
  </si>
  <si>
    <t>Inspect module design for tamperproof features.</t>
  </si>
  <si>
    <t xml:space="preserve">6.3.3. </t>
  </si>
  <si>
    <t>A light source module shall be so designed that regardless of the use of
tool(s), it shall not be mechanically interchangeable with any replaceable
approved light source.</t>
  </si>
  <si>
    <t>Verify the module cannot be mechanically interchanged with replaceable approved light sources.</t>
  </si>
  <si>
    <t>Compare module interface with approved replaceable lamp standards.</t>
  </si>
  <si>
    <t xml:space="preserve">6.4. </t>
  </si>
  <si>
    <t>Daytime running lamps, which are reciprocally incorporated with another function, using a common light source, and designed to operate permanently with an electronic light source control gear to regulate the intensity of the light emitted, are permitted.</t>
  </si>
  <si>
    <t>Verify reciprocal lamp functions using common electronic control gear comply with UN R87 requirements.</t>
  </si>
  <si>
    <t>Review electrical schematics and control logic.</t>
  </si>
  <si>
    <t xml:space="preserve">6.5. </t>
  </si>
  <si>
    <t>In the case of replaceable light source(s):</t>
  </si>
  <si>
    <t>Verify replaceable light sources comply with applicable approval requirements.</t>
  </si>
  <si>
    <t>Review approved light source documentation.</t>
  </si>
  <si>
    <t>6.5.1.</t>
  </si>
  <si>
    <t>N/A - wont be using filament light sources</t>
  </si>
  <si>
    <t>Any category or categories of filament lamp(s) approved according to Regulation No. 37 and/or Regulation No. 128 may be used, provided that no restriction on the use is made in Regulation No. 37 and its series of amendments in force at the time of application for type approval or in Regulation No. 128 and its series of amendments in force at the time of application for type approval.</t>
  </si>
  <si>
    <t>Verify filament lamps (if applicable) comply with UN R37 or UN R128. (N/A for non-replaceable LED modules).</t>
  </si>
  <si>
    <t>Review approval markings and certification.</t>
  </si>
  <si>
    <t xml:space="preserve">6.5.2. </t>
  </si>
  <si>
    <t>The design of the daytime running lamp shall be such that the light sources can be fixed in no other position but the correct one.</t>
  </si>
  <si>
    <t>Verify replaceable light sources can only be installed in the correct orientation.</t>
  </si>
  <si>
    <t>Inspect holder geometry and installation features.</t>
  </si>
  <si>
    <t xml:space="preserve">6.5.3. </t>
  </si>
  <si>
    <t>The light source holder shall conform to the characteristics given in IEC
Publication 60061. The holder data sheet relevant to the category of light
source used, applies.</t>
  </si>
  <si>
    <t>Verify the light source holder complies with IEC 60061.</t>
  </si>
  <si>
    <t>Compare holder dimensions with applicable IEC 60061 datasheet.</t>
  </si>
  <si>
    <t>Intensity of Light</t>
  </si>
  <si>
    <t xml:space="preserve">7.1. </t>
  </si>
  <si>
    <t>The luminous intensity of the light emitted by each daytime running lamp
shall not be less than 400 cd in the axis of reference.</t>
  </si>
  <si>
    <t>Verify photometric performance in accordance with UN R87. Verify the luminous intensity on the reference axis is at least 400 cd.</t>
  </si>
  <si>
    <t>Perform photometric testing using UN R87 Annex 4. Measure luminous intensity using UN R87 Annex 4 photometric procedure.</t>
  </si>
  <si>
    <t xml:space="preserve">7.2. </t>
  </si>
  <si>
    <t>Outside the reference axis and within the angular fields defined in the
arrangement diagram in Annex 6 to this Regulation, the intensity of the
light emitted by each daytime running lamp shall:</t>
  </si>
  <si>
    <t>Verify luminous intensity throughout the prescribed angular field.</t>
  </si>
  <si>
    <t>Measure all required test points defined in UN R87 Annex 3 using the test arrangement of Annex 4.</t>
  </si>
  <si>
    <t xml:space="preserve">7.2.1. </t>
  </si>
  <si>
    <t>In each direction corresponding to the points in the table of standard light
distribution reproduced in Annex 3 to this Regulation, be not less than
the minimum specified in paragraph 7.1. above, multiplied by the
percentage specified in the said table of the direction in question, and</t>
  </si>
  <si>
    <t>Verify luminous intensity at each standard light distribution point meets the required percentage values.</t>
  </si>
  <si>
    <t>Perform photometric measurements at all points specified in UN R87 Annex 3 using the measurement method in Annex 4.</t>
  </si>
  <si>
    <t>7.2.2.</t>
  </si>
  <si>
    <t>Not exceed 1,200 cd in any direction the daytime running lamp is visible.</t>
  </si>
  <si>
    <t>Verify luminous intensity does not exceed 1200 cd in any direction.</t>
  </si>
  <si>
    <t>Measure maximum luminous intensity over the complete field using Annex 4.</t>
  </si>
  <si>
    <t xml:space="preserve">7.3. </t>
  </si>
  <si>
    <t>Moreover, throughout the field defined in the diagram in Annex 6, the
intensity of the light emitted shall not be less than 1.0 cd.</t>
  </si>
  <si>
    <t>Verify luminous intensity remains at least 1.0 cd throughout the field defined in UN R87 Annex 6.</t>
  </si>
  <si>
    <t>Perform photometric measurements throughout the Annex 6 angular field using the procedure in Annex 4.</t>
  </si>
  <si>
    <t>7.4.</t>
  </si>
  <si>
    <t>Light Source Failure</t>
  </si>
  <si>
    <t>7.4.1.</t>
  </si>
  <si>
    <t>In the case of a daytime running lamp containing more than one light
source, the daytime running lamp shall comply with the minimum
intensity required and the maximum intensity shall not be exceeded.</t>
  </si>
  <si>
    <t>Verify minimum and maximum intensity requirements remain satisfied after failure of one light source.</t>
  </si>
  <si>
    <t>Disable one light source and repeat Annex 4 photometric measurements.</t>
  </si>
  <si>
    <t xml:space="preserve">7.4.2. </t>
  </si>
  <si>
    <t>In case of failure of any one light source in a single lamp containing
more than one light source, one of the following provisions shall apply:</t>
  </si>
  <si>
    <t>Verify reduced-output performance complies with UN R87 after a single light source failure.</t>
  </si>
  <si>
    <t>Simulate single source failure and repeat photometric testing in accordance with Annex 4.</t>
  </si>
  <si>
    <t>(a) The light intensity at the points of standard light distribution defined
in Annex 3 to this Regulation shall be at least 80 per cent of the
minimum intensity required, or</t>
  </si>
  <si>
    <t>Verify at least 80% of the minimum required luminous intensity is maintained at all standard measurement points.</t>
  </si>
  <si>
    <t>Measure luminous intensity at all Annex 3 test points following simulated failure.</t>
  </si>
  <si>
    <t>(b) The light intensity in the axis of reference shall be at least 50 per cent
of the minimum intensity required, provided that a note in the
communication form states that the lamp is only for use on a vehicle
fitted with an operating tell-tale.</t>
  </si>
  <si>
    <t>Verify reference axis intensity remains at least 50% of the minimum requirement where an operating tell-tale is fitted.</t>
  </si>
  <si>
    <t>Measure reference axis intensity using Annex 4 and verify tell-tale operation.</t>
  </si>
  <si>
    <t xml:space="preserve">7.4.3. </t>
  </si>
  <si>
    <t>A group of light sources, wired so that the failure of any one of them
causes all of them to stop emitting light, shall be considered to be one
light source.</t>
  </si>
  <si>
    <t>Verify electrically linked light sources are treated as a single light source.</t>
  </si>
  <si>
    <t>Review wiring diagrams and functional behaviour.</t>
  </si>
  <si>
    <t>Apparent Surface</t>
  </si>
  <si>
    <t>The area of the apparent surface in the direction of the axis of reference
of the daytime running lamp shall be not less than 25 cm² and not more
than 200 cm².</t>
  </si>
  <si>
    <t>Verify the apparent illuminated surface area is between 25 cm² and 200 cm².</t>
  </si>
  <si>
    <t>Measure illuminated area from engineering drawings or physical component inspection.</t>
  </si>
  <si>
    <t>Colour of Light</t>
  </si>
  <si>
    <t>The colour of the light shall be white. It shall be measured under the
conditions as prescribed in paragraph 10. below.</t>
  </si>
  <si>
    <t>Verify the emitted light colour is white and complies with chromaticity limits specified in UN R87 Annex 5.</t>
  </si>
  <si>
    <t>Measure colour coordinates using the colour measurement procedure of Annex 5.</t>
  </si>
  <si>
    <t>Heat Resistance Test</t>
  </si>
  <si>
    <t xml:space="preserve">The daytime running lamp shall be subjected to a one-hour test of continuous operation following a warm-up period of 20 minutes. The ambient temperature shall be 23°C ± 5°.  The light source used shall be a light source of the category specified for the daytime running lamp, and shall be supplied with a current at a voltage such that it gives the specified average power at the corresponding test voltage.  However, for daytime running lamps equipped with non-replaceable light sources (filament lamps and other), the test shall be made with the light sources present in the daytime running lamp, in accordance with paragraph 10.2. of this Regulation. </t>
  </si>
  <si>
    <t>Verify the DRL withstands the specified heat resistance test without degradation.</t>
  </si>
  <si>
    <t>Perform the heat resistance test specified in UN R87 Section 11, followed by photometric verification using Annex 4.</t>
  </si>
  <si>
    <t>Where only the maximum power is specified, the test shall be carried out by regulating the voltage to obtain a power equal to 90 per cent of the specified power. The specified average or maximum power referred to above shall in all cases be chosen from the voltage range of 6, 12 or 24 V at which it reaches the highest value; for daytime running lamps equipped with non-replaceable light sources (filament lamps and other) the test conditions set in paragraph 10.2. of this Regulation shall be applied.</t>
  </si>
  <si>
    <t>Verify the heat resistance test is conducted at the specified voltage and power conditions.</t>
  </si>
  <si>
    <t>Configure supply voltage and power in accordance with UN R87 Section 11 before commencing the test.</t>
  </si>
  <si>
    <t>After the daytime running lamp has been stabilized at the ambient temperature, no distortion, deformation, cracking or colour modification shall be perceptible.  In case of doubt the intensity of light according to paragraph 7. above shall be measured.  At that measurement the values shall reach at least 90 per cent of the values obtained before the heat resistance test on the same device.</t>
  </si>
  <si>
    <t>Verify the lamp exhibits no deformation, cracking or colour change following heat testing and retains at least 90% of its original luminous intensity.</t>
  </si>
  <si>
    <t>Visually inspect the lamp and repeat photometric measurements using Annex 4 after completion of the heat resistance test.</t>
  </si>
  <si>
    <t>Column2</t>
  </si>
  <si>
    <t>Steering Failure</t>
  </si>
  <si>
    <t>Failure of any non-mechanical component of the steering system must not prevent effective steering of the vehicle. </t>
  </si>
  <si>
    <t>Test/Analylsis</t>
  </si>
  <si>
    <t>Simulate or induce failure of non-mechanical steering components and confirm effective steering is maintained.</t>
  </si>
  <si>
    <t>Vehicle states project</t>
  </si>
  <si>
    <t>Category LB, LD, LE, MA, MB, MC, MD, NA and NB1 vehicles must have a ‘turning circle’ in either direction, as determined according to the definition in paragraph 2.4.6 of Appendix A, not exceeding 12 metres in radius.  </t>
  </si>
  <si>
    <t>Drive vehicle in both directions and measure turning circle radius per Appendix A paragraph 2.4.6. Confirm radius does not exceed 12 metres.</t>
  </si>
  <si>
    <t>Alternative Procedures</t>
  </si>
  <si>
    <t>every CSF intervention shall immediately be indicated to the driver by an optical warning signal which is displayed for at least 1 s or as long as the intervention exists, whichever is longer. </t>
  </si>
  <si>
    <t>Trigger CSF intervention and confirm optical warning signal is displayed immediately and remains on for at least 1 s or the duration of the intervention, whichever is longer.</t>
  </si>
  <si>
    <t>General Provision</t>
  </si>
  <si>
    <t>Self Centre</t>
  </si>
  <si>
    <t>The steering system shall ensure easy and safe handling of the vehicle up to its maximum design speed. There shall be a tendency to self-centre when tested in accordance with paragraph 6.2. with the intact steering equipment. The vehicle shall meet the requirements of paragraph 6.2. in the case of motor vehicles. If a vehicle is fitted with an auxiliary steering system, it shall also meet the requirements of Annex 4</t>
  </si>
  <si>
    <t>Test vehicle up to maximum design speed per paragraph 6.2 with intact steering. Confirm self-centring tendency is present and handling is easy and safe.</t>
  </si>
  <si>
    <t>Vibrations</t>
  </si>
  <si>
    <t>It shall be possible to travel along a straight section of road without unusual steering correction by the driver and without unusual vibration in the steering system at the maximum design speed of the vehicle.</t>
  </si>
  <si>
    <t>Drive vehicle in a straight line at maximum design speed. Confirm no unusual steering correction is required and no unusual vibration is present in the steering system.</t>
  </si>
  <si>
    <t>Direction of Operation</t>
  </si>
  <si>
    <t>The direction of operation of the steering control shall correspond to the intended change of direction of the vehicle and there shall be a continuous relationship between the steering control deflection and the steering angle. These requirements do not apply to systems that incorporate an automatically commanded or corrective steering function, or to ASE. These requirements may also not necessarily apply in the case of full power steering when the vehicle is stationary, during low speed manoeuvres at speeds up to a maximum speed of 15 km/h and when the system is not energised.</t>
  </si>
  <si>
    <t>Test/Inspection</t>
  </si>
  <si>
    <t>Confirm steering control direction corresponds to intended vehicle direction change and a continuous relationship exists between steering deflection and steering angle across all applicable operating conditions.</t>
  </si>
  <si>
    <t>Steering Angle</t>
  </si>
  <si>
    <t>The steering equipment shall be designed, constructed and fitted in such a way that it is capable of withstanding the stresses arising during normal operation of the vehicle, or combination of vehicles. The maximum steering angle shall not be limited by any part of the steering transmission unless specifically designed for this purpose. Unless otherwise specified, it will be assumed that for the purpose of this Regulation, not more than one failure can occur in the steering equipment at any one time and two axles on one bogie shall be considered as one axle.</t>
  </si>
  <si>
    <t>Inspection/Analysis</t>
  </si>
  <si>
    <t>Inspect steering equipment design and confirm maximum steering angle is not limited by any unintended component. Confirm equipment is dimensioned to withstand stresses in normal operation.</t>
  </si>
  <si>
    <t>Magnetic &amp; Electric Fields</t>
  </si>
  <si>
    <t xml:space="preserve">The effectiveness of the steering equipment, including the electrical control lines, shall not be adversely affected by magnetic or electric fields. This shall be demonstrated by fulfilling the technical requirements and respecting the transitional provisions of UN Regulation No. 10 by applying:
(a)	The 03 series of amendments for vehicles without a coupling system for charging the Rechargeable Electric Energy Storage System (traction batteries);
(b)	The 04 series of amendments for vehicles with a coupling system for charging the Rechargeable Electric Energy Storage System (traction batteries).
</t>
  </si>
  <si>
    <t>Verify compliance with UN Regulation No. 10 (03 series for vehicles without charging coupling, 04 series for vehicles with charging coupling). Confirm steering effectiveness is not adversely affected by magnetic or electric fields.</t>
  </si>
  <si>
    <t xml:space="preserve">Advanced driver assistance steering systems shall only be approved in accordance with this Regulation where the function does not cause any deterioration in the performance of the basic steering system. In addition they shall be designed such that the driver may, at any time and by deliberate action, override the function. </t>
  </si>
  <si>
    <t>Confirm ADAS steering function does not deteriorate basic steering performance. Verify driver can override the function at any time by deliberate action.</t>
  </si>
  <si>
    <t>5.1.6.1</t>
  </si>
  <si>
    <t>A CSF system shall be subject to the requirements of Annex 6.</t>
  </si>
  <si>
    <t>Verify CSF system compliance with all requirements of Annex 6.</t>
  </si>
  <si>
    <t>5.1.6.1.1</t>
  </si>
  <si>
    <t>Every CSF intervention shall immediately be indicated to the driver by an optical warning signal which is displayed for at least 1 s or as long as the intervention exists, whichever is longer. </t>
  </si>
  <si>
    <t>Trigger CSF intervention and confirm optical warning is displayed immediately, for at least 1 s or the duration of the intervention, whichever is longer.</t>
  </si>
  <si>
    <t>5.1.6.1.2</t>
  </si>
  <si>
    <t>In the case of a CSF intervention which is based on the evaluation of the presence and location of lane markings or boundaries of the lane the following shall apply additionally:</t>
  </si>
  <si>
    <t>Trigger CSF intervention based on lane marking evaluation and confirm additional requirements of 5.1.6.1.2.1 and 5.1.6.1.2.2 are met.</t>
  </si>
  <si>
    <t>5.1.6.1.2.1</t>
  </si>
  <si>
    <t>In the case of an intervention longer than: 
(a)	10 s for vehicles of category M1 and N1, or 
an acoustic warning signal shall be provided until the end of the intervention.  </t>
  </si>
  <si>
    <t>Trigger CSF intervention exceeding 10 s for M1/N1 vehicles. Confirm acoustic warning signal is provided until the end of the intervention.</t>
  </si>
  <si>
    <t>5.1.6.1.2.2</t>
  </si>
  <si>
    <t>In the case of two or more consecutive interventions within a rolling interval of 180 seconds and in the absence of a steering input by the driver during the intervention, an acoustic warning signal shall be provided by the system during the second and any further intervention within a rolling interval of 180 seconds. Starting with the third intervention (and subsequent interventions) the acoustic warning signal shall continue for at least 10 seconds longer than the previous warning signal. </t>
  </si>
  <si>
    <t>Trigger two or more consecutive CSF interventions within a 180 s rolling interval without driver steering input. Confirm acoustic warning is provided during the second and subsequent interventions, with each signal from the third intervention onwards lasting at least 10 s longer than the previous.</t>
  </si>
  <si>
    <t>5.1.6.1.3</t>
  </si>
  <si>
    <t>The steering control effort necessary to override the directional control provided by the system shall not exceed 50 N in the whole range of CSF operations.</t>
  </si>
  <si>
    <t>Measure steering control effort required to override CSF directional control across the full range of CSF operations. Confirm force does not exceed 50 N.</t>
  </si>
  <si>
    <t>5.1.6.1.4</t>
  </si>
  <si>
    <t>The requirements in paragraphs 5.1.6.1.1., 5.1.6.1.2. and 5.1.6.1.3. for CSF, which are reliant on the evaluation of the presence and location of lane markings or boundaries of the lane, shall be tested in accordance with the relevant vehicle test(s) specified in Annex 8 of this Regulation.</t>
  </si>
  <si>
    <t>Test CSF requirements of 5.1.6.1.1 to 5.1.6.1.3 in accordance with the relevant vehicle tests specified in Annex 8.</t>
  </si>
  <si>
    <t>5.1.8</t>
  </si>
  <si>
    <t>Steering transmission</t>
  </si>
  <si>
    <t>5.1.8.1</t>
  </si>
  <si>
    <t>Adjustment devices for steering geometry shall be such that after adjustment a positive connection can be established between the adjustable components by appropriate locking devices.</t>
  </si>
  <si>
    <t>Uprights</t>
  </si>
  <si>
    <t>Inspect all steering geometry adjustment devices to confirm a positive locking connection can be established between adjustable components after adjustmen</t>
  </si>
  <si>
    <t>Suspension</t>
  </si>
  <si>
    <t>5.1.9</t>
  </si>
  <si>
    <t>Steered wheels </t>
  </si>
  <si>
    <t>The steered wheels shall not be solely the rear wheels.</t>
  </si>
  <si>
    <t>Confirm front wheels are steered and rear wheels are not the sole steered wheels.</t>
  </si>
  <si>
    <t>5.1.10</t>
  </si>
  <si>
    <t>Energy supply </t>
  </si>
  <si>
    <t>The same energy supply may be used for the steering equipment and other systems. However, in the case of a failure in any system which shares the same energy supply steering shall be ensured in accordance with the relevant failure conditions of paragraph 5.3. </t>
  </si>
  <si>
    <t>Test/Analysis</t>
  </si>
  <si>
    <t>Confirm steering function is maintained in accordance with paragraph 5.3 failure conditions in the event of a failure in any system sharing the same energy supply.</t>
  </si>
  <si>
    <t>5.1.11</t>
  </si>
  <si>
    <t>Control systems </t>
  </si>
  <si>
    <t>The requirements of Annex 6 shall be applied to the safety aspects of electronic vehicle control systems that provide or form part of the control transmission of the steering function including advanced driver assistance steering systems. However, systems or functions, that use the steering system as the means of achieving a higher level objective, are subject to Annex 6 only insofar as they have a direct effect on the steering system. If such systems are provided, they shall not be deactivated during type approval testing of the steering system. </t>
  </si>
  <si>
    <t>EMBD low level code?
EMBD high level software?</t>
  </si>
  <si>
    <t>Confirm electronic vehicle control systems forming part of the steering control transmission comply with Annex 6 safety requirements. Confirm systems are not deactivated during type approval testing.</t>
  </si>
  <si>
    <t>Failure provisions and performance</t>
  </si>
  <si>
    <t>Failure of steering components</t>
  </si>
  <si>
    <t>For the purposes of this Regulation the steered wheels, the steering control and all mechanical parts of the steering transmission shall not be regarded as liable to breakage if they are amply dimensioned, are readily accessible for maintenance, and exhibit safety features at least equal to those prescribed for other essential components (such as the braking system) of the vehicle. Where the failure of any such part would be likely to result in loss of control of the vehicle, that part shall be made of metal or of a material with equivalent characteristics and shall not be subject to significant distortion in normal operation of the steering system. </t>
  </si>
  <si>
    <t>Inspect steering components including steered wheels, steering control and mechanical transmission to confirm they are amply dimensioned, accessible for maintenance, and made of metal or equivalent material. Confirm no significant distortion occurs in normal operation.</t>
  </si>
  <si>
    <t>5.3.1.2</t>
  </si>
  <si>
    <t xml:space="preserve">The requirements of paragraphs 5.1.2., 5.1.3. and 6.2.1. shall also be satisfied with a failure in the steering equipment as long as the vehicle can be driven with the speeds required in the respective paragraphs.  
In this case paragraph 5.1.3. shall not apply for full power steering systems when the vehicle is stationary. </t>
  </si>
  <si>
    <t>Induce a steering equipment failure and confirm requirements of 5.1.2, 5.1.3 and 6.2.1 are still satisfied at the speeds required by those paragraphs.</t>
  </si>
  <si>
    <t>5.3.1.3</t>
  </si>
  <si>
    <t>Non Mechanica Failure</t>
  </si>
  <si>
    <t>Any failure in a transmission other than purely mechanical shall clearly be brought to the attention of the vehicle driver as given in paragraph 5.4. When a failure occurs, a change in the average steering ratio is permissible if the steering effort given in paragraph 6.2.6. is not exceeded.</t>
  </si>
  <si>
    <t>Induce a non-mechanical transmission failure and confirm the driver is clearly alerted per paragraph 5.4. Confirm any resulting change in steering ratio does not cause steering effort to exceed the limit in paragraph 6.2.6.</t>
  </si>
  <si>
    <t>5.3.1.4</t>
  </si>
  <si>
    <t>Energy Source Fails</t>
  </si>
  <si>
    <t>In the case where the braking system of the vehicle shares the same energy source as the steering system and this energy source fails, the steering system shall have priority and shall be capable of meeting the requirements of paragraphs 5.3.2. and 5.3.3. as applicable. In addition the braking performance on the first subsequent application, shall not drop below the prescribed service brake performance, as given in paragraph 2. of Annex 3 of this Regulation.</t>
  </si>
  <si>
    <t>Simulate energy source failure shared between braking and steering systems. Confirm steering system has priority and meets 5.3.2 and 5.3.3. Confirm first subsequent brake application meets prescribed service brake performance per Annex 3 paragraph 2.</t>
  </si>
  <si>
    <t>5.3.1.5</t>
  </si>
  <si>
    <t>Energy Supply Fails</t>
  </si>
  <si>
    <t>In the case where the braking system of the vehicle shares the same energy supply as the steering system and there is a failure in the energy supply, the steering system shall have priority and shall be capable of meeting the requirements of paragraphs 5.3.2. and 5.3.3. as applicable. In addition the braking performance on the first subsequent application shall comply with the prescriptions of paragraph 3. of Annex 3 of this Regulation.</t>
  </si>
  <si>
    <t>Simulate energy supply failure shared between braking and steering systems. Confirm steering system has priority and meets 5.3.2 and 5.3.3. Confirm first subsequent brake application meets Annex 3 paragraph 3 prescriptions.</t>
  </si>
  <si>
    <t>5.3.1.6</t>
  </si>
  <si>
    <t>Braking Performance</t>
  </si>
  <si>
    <t xml:space="preserve">The requirements for the braking performance in paragraphs 5.3.1.4. and 5.3.1.5. above shall not apply if the braking system is such that in the absence of any energy reserve it is possible with the service brake control to achieve the safety requirement for the secondary braking system mentioned in: 
(a)	Paragraph 2.2. of UN Regulation No. 13-H, Annex 3 (for M1-  and N1- vehicles); 
(b)	Paragraph 2.2. of UN Regulation No. 13, Annex 4 (for M2-, M3-  and N- vehicles). </t>
  </si>
  <si>
    <t>Confirm braking system is capable of achieving secondary braking performance per UN Regulation No. 13-H Annex 3 paragraph 2.2 (M1/N1) or UN Regulation No. 13 Annex 4 paragraph 2.2 (M2/M3/N) in the absence of any energy reserve, in which case 5.3.1.4 and 5.3.1.5 braking requirements do not apply.</t>
  </si>
  <si>
    <t>Power assisted steering systems</t>
  </si>
  <si>
    <t>Should the engine stop or a part of the transmission fail, with the exception of those parts listed in paragraph 5.3.1.1., there shall be no immediate changes in steering angle. As long as the vehicle is capable of being driven at a speed greater than 10 km/h the requirements given in paragraph 6., relating to a system with a failure, shall be met.</t>
  </si>
  <si>
    <t>Stop engine or induce transmission failure and confirm no immediate change in steering angle occurs. Drive vehicle above 10 km/h and confirm paragraph 6 failure requirements are met.</t>
  </si>
  <si>
    <t>Full power steering systems</t>
  </si>
  <si>
    <t>5.4.1.3</t>
  </si>
  <si>
    <t>Warning signals </t>
  </si>
  <si>
    <t>General provisions</t>
  </si>
  <si>
    <t>Signal for Steering Failure</t>
  </si>
  <si>
    <t xml:space="preserve">Any fault which impairs the steering function and is not mechanical in nature shall be signalled clearly to the driver of the vehicle. 
Despite the requirements of paragraph 5.1.2. the deliberate application of vibration in the steering system may be used as an additional indication of a fault condition in this system. 
In the case of a motor vehicle, an increase in steering force is considered to be a warning indication; </t>
  </si>
  <si>
    <t>Induce a non-mechanical steering fault and confirm a clear warning signal is provided to the driver. Confirm deliberate vibration or increased steering force may be used as additional indication.</t>
  </si>
  <si>
    <t>Optical Warnings</t>
  </si>
  <si>
    <t>Optical warning signals shall be visible, even by daylight and distinguishable from other alerts; the satisfactory condition of the signals shall be easily verifiable by the driver from the driver's seat; the failure of a component of the warning devices shall not entail any loss of the steering system's performance.</t>
  </si>
  <si>
    <t>Inspect optical warning signals to confirm they are visible in daylight, distinguishable from other alerts, and verifiable by the driver from the driver's seat. Confirm failure of a warning component does not affect steering system performance.</t>
  </si>
  <si>
    <t>Acoustic Warnings</t>
  </si>
  <si>
    <t xml:space="preserve">Acoustic warning signals shall be by continuous or intermittent sound signal or by vocal information. Where vocal information is employed, the manufacturer shall ensure that the alert uses the language(s) of the market into which the vehicle is sold. 
Acoustic warning signals shall be easily recognized by the driver. </t>
  </si>
  <si>
    <t>Audio</t>
  </si>
  <si>
    <t>Trigger acoustic warning and confirm it is continuous or intermittent sound or vocal information. Confirm signal is easily recognised by the driver.</t>
  </si>
  <si>
    <t>5.4.1.4</t>
  </si>
  <si>
    <t>Energy Supply Warnings</t>
  </si>
  <si>
    <t>If the same energy source is used to supply the steering system and other systems, an acoustic or optical warning shall be given to the driver, when the stored energy/fluid in the energy/storage reservoir drops to a level liable to cause an increase in steering effort. This warning may be combined with a device provided to warn of brake failure if the brake system uses the same energy source. The satisfactory condition of the warning device shall be easily verifiable by the driver.</t>
  </si>
  <si>
    <t>Reduce shared energy source to a level liable to cause increased steering effort and confirm an acoustic or optical warning is provided to the driver. Confirm warning device condition is easily verifiable from the driver's seat.</t>
  </si>
  <si>
    <t>Special provisions for full-power steering equipment</t>
  </si>
  <si>
    <t>Technical Inspection</t>
  </si>
  <si>
    <t>Provisions for the periodic technical inspection of steering equipment</t>
  </si>
  <si>
    <t>Confirm steering equipment can be checked for correct operation without disassembly using commonly used measuring instruments or test equipment.</t>
  </si>
  <si>
    <t>As far as practicable and subject to agreement between the vehicle manufacturer and the Type Approval Authority, the steering equipment and its installation shall be so designed that, without disassembly, its operation can be checked with, if necessary, commonly used measuring instruments, methods or test equipment.</t>
  </si>
  <si>
    <t>It shall be possible to verify in a simple way the correct operational status of those Electronic Systems, which have control over steering. If special information is needed, this shall be made freely available. </t>
  </si>
  <si>
    <t>Unauthorised Modification</t>
  </si>
  <si>
    <t xml:space="preserve">At the time of type approval the means implemented to protect against simple unauthorized modification to the operation of the verification means chosen by the manufacturer (e.g. warning signal) shall be confidentially outlined. 
Alternatively this protection requirement is fulfilled when a secondary means of checking the correct operational status is available. </t>
  </si>
  <si>
    <t>Confirm means are in place to protect against simple unauthorised modification of steering verification means, or that a secondary means of checking correct operational status is available.</t>
  </si>
  <si>
    <t>Provisions for ACSF</t>
  </si>
  <si>
    <t>Any ACSF shall be subject to the requirements of Annex 6. </t>
  </si>
  <si>
    <t>Test Provisions</t>
  </si>
  <si>
    <t>The test shall be conducted on a level surface affording good adhesion</t>
  </si>
  <si>
    <t>Confirm test is conducted on a level surface affording good adhesion.</t>
  </si>
  <si>
    <t xml:space="preserve">During the test(s), the vehicle shall be loaded to its technically permissible maximum mass and its technically permissible maximum load on the steered axle(s). 
In the case of axles fitted with ASE, this test shall be repeated with the vehicle loaded to its technically permissible maximum mass and the axle equipped with ASE loaded to its maximum permissible mass. </t>
  </si>
  <si>
    <t>Confirm vehicle is loaded to technically permissible maximum mass and maximum load on steered axles during testing. Repeat for ASE-fitted axles at maximum permissible mass.</t>
  </si>
  <si>
    <t>Before the test begins, the tyre pressures shall be as prescribed by the manufacturer for the mass specified in paragraph 6.1.2. when the vehicle is stationary.</t>
  </si>
  <si>
    <t>Confirm tyre pressures are set to manufacturer specifications for the test mass before testing begins.</t>
  </si>
  <si>
    <t>In the case of any systems that use electrical energy for part or all of the energy supply, all performance tests shall be carried out under conditions of actual or simulated electrical load of all essential systems or systems components which share the same energy supply. Essential systems shall comprise at least lighting systems, windscreen wipers, engine management and braking systems.</t>
  </si>
  <si>
    <t>Conduct all performance tests under actual or simulated electrical load of all essential systems sharing the same energy supply, including at minimum lighting, windscreen wipers, engine management and braking systems.</t>
  </si>
  <si>
    <t>Provisons for Motor Vehicles</t>
  </si>
  <si>
    <t>It shall be possible to leave a curve with a radius of 50 m at a tangent without unusual vibration in the steering equipment at the following speed: category M1 vehicles: 50 km/h;</t>
  </si>
  <si>
    <t>Drive vehicle out of a 50 m radius curve at 50 km/h (M1). Confirm no unusual vibration occurs in the steering equipment.</t>
  </si>
  <si>
    <t>When the vehicle is driven in a circle with its steered wheels at approximately half lock and a constant speed of at least 10 km/h, the turning circle shall remain the same or become larger if the steering control is released.</t>
  </si>
  <si>
    <t>Drive vehicle in a circle at approximately half lock at not less than 10 km/h. Release steering control and confirm turning circle remains the same or increases.</t>
  </si>
  <si>
    <t>During the measurement of control effort, forces with a duration of less than 0.2 seconds shall not be taken into account.</t>
  </si>
  <si>
    <t>Measure steering control effort and disregard any forces with a duration of less than 0.2 seconds.</t>
  </si>
  <si>
    <t>The measurement of steering efforts on motor vehicles with intact steering equipment.</t>
  </si>
  <si>
    <t>Drive vehicle from straight ahead into a spiral at 10 km/h. Measure steering wheel effort at nominal steering control radius until the turning radius specified in the table for the vehicle category is reached. Perform one turn right and one left. Confirm effort and time do not exceed table limits for intact steering.</t>
  </si>
  <si>
    <t>The vehicle shall be driven from straight ahead into a spiral at a speed of 10 km/h. The steering wheel control effort shall be measured at the nominal radius of the steering control until the position of the steering control corresponds to turning radius given in the table below for the particular category of vehicle with intact steering. One steering movement shall be made to the right and one to the left.</t>
  </si>
  <si>
    <t>The maximum permitted steering time and the maximum permitted steering control effort with intact steering equipment are given in the table below for each category of vehicle.</t>
  </si>
  <si>
    <t>The measurement of steering efforts on motor vehicles with a failure in the steering equipment.</t>
  </si>
  <si>
    <t>Repeat the 6.2.4 test with a simulated steering failure. Confirm steering effort and time do not exceed the limits in the table for the vehicle category under failure conditions.</t>
  </si>
  <si>
    <t>6.2.5.1</t>
  </si>
  <si>
    <t>The test described in paragraph 6.2.4. shall be repeated with a failure in the steering equipment. The steering effort shall be measured until the position of the steering control corresponds to the turning radius given in the table below for the particular category of vehicle with a failure in the steering equipment.</t>
  </si>
  <si>
    <t>The maximum permitted steering time and the maximum permitted steering control effort with a failure in the steering equipment are given in the table below for each category of vehicle.</t>
  </si>
  <si>
    <t>ADR</t>
  </si>
  <si>
    <t>Below are the ADR specific reqs (UN regs will be located after next N/A in checklist)</t>
  </si>
  <si>
    <t>5.1 (a)</t>
  </si>
  <si>
    <t>Non-essential exterior object</t>
  </si>
  <si>
    <t>Vehicles must not be equipped with: (a)	any exterior object or fitting, not technically essential to such vehicle, which protrudes from any part of the vehicle so that it is likely to increase the risk of bodily injury to any person; or</t>
  </si>
  <si>
    <t>Front Clam Shell</t>
  </si>
  <si>
    <t>Check for protrusions</t>
  </si>
  <si>
    <r>
      <rPr>
        <sz val="12"/>
        <color rgb="FF000000"/>
        <rFont val="Times New Roman"/>
        <family val="1"/>
      </rPr>
      <t xml:space="preserve">Vehicles must not be equipped with: (a)	any exterior object or fitting, </t>
    </r>
    <r>
      <rPr>
        <sz val="12"/>
        <color rgb="FFFF0000"/>
        <rFont val="Times New Roman"/>
        <family val="1"/>
      </rPr>
      <t>not technically essential to such vehicle</t>
    </r>
    <r>
      <rPr>
        <sz val="12"/>
        <color rgb="FF000000"/>
        <rFont val="Times New Roman"/>
        <family val="1"/>
      </rPr>
      <t>, which protrudes from any part of the vehicle so that it is likely to increase the risk of bodily injury to any person; or</t>
    </r>
  </si>
  <si>
    <t>ADR 92</t>
  </si>
  <si>
    <t>5.1 (b)</t>
  </si>
  <si>
    <t>Essential exterior object</t>
  </si>
  <si>
    <t>Vehicles must not be equipped with: (b)	any exterior object or fitting, technically essential to such vehicle, unless its design, construction and conditions and the manner in which it is affixed to the vehicle are such as to reduce to a minimum the risk of bodily injury to any person; or</t>
  </si>
  <si>
    <t>Design and mounting</t>
  </si>
  <si>
    <t>5.1 (c)</t>
  </si>
  <si>
    <t>Sharp exterior object</t>
  </si>
  <si>
    <t>Vehicles must not be equipped with: (c)	any exterior object or fitting which, because it is pointed or has a sharp edge, is likely to increase the risk of bodily injury to any person; or</t>
  </si>
  <si>
    <t>5.1 (d)</t>
  </si>
  <si>
    <t>End of bumper bar requirement</t>
  </si>
  <si>
    <t>Vehicles must not be equipped with: (d)	any bumper bar the end of which is not turned towards the body of the vehicle to a sufficient extent to avoid any risk of hooking or grazing.</t>
  </si>
  <si>
    <t>Not applicable</t>
  </si>
  <si>
    <t>Appendix A requiements outline</t>
  </si>
  <si>
    <t>Category MA, MB and MC vehicles, which meet the requirements of Appendix A as varied by Section 6 Exemptions and Alternative Procedures, will be deemed to comply with this rule.</t>
  </si>
  <si>
    <t>UN regs</t>
  </si>
  <si>
    <t>Appendix A requirements start below</t>
  </si>
  <si>
    <t xml:space="preserve">This Regulation applies to external projections of category M1 vehicles.  It does not apply to exterior devices for indirect vision or to the ball of towing devices.
1.2	The purpose of this Regulation is to reduce the risk or seriousness of bodily injury to a person hit by the bodywork or brushing against it in the event of a collision. This is valid both when the vehicle is stationary and in motion.
</t>
  </si>
  <si>
    <t>Parts of external surface ADR 92 does not apply to</t>
  </si>
  <si>
    <t>The provisions of this Regulation shall not apply to those parts of the external surface which, with the vehicle in the laden condition, with all doors, windows and access lids etc., in the closed position, are either:
5.1.1. 	At a height of more than 2 metres, or
5.1.2. 	Below the floor line, or
5.1.3. 	So located that, in their static condition as well as when in operation, they cannot be contacted by a sphere 100 mm in diameter.</t>
  </si>
  <si>
    <t xml:space="preserve">Inspection + demonstration </t>
  </si>
  <si>
    <t xml:space="preserve">CAD confirm which surfaces are exempt. Exclude these from further checks. Use 100mm sphere simulation </t>
  </si>
  <si>
    <t>No sharp parts</t>
  </si>
  <si>
    <t>The external surface of vehicles shall not exhibit, directed outwards, any pointed or sharp parts or any projections of such shape, dimensions, direction or hardness as to be likely to increase the risk or seriousness of bodily injury to a person hit by the external surface or brushing against it in the event of a collision.</t>
  </si>
  <si>
    <t>Analysis / Inspection</t>
  </si>
  <si>
    <t>Physical inspection of all exterior surfaces. CAD review of all edges and transitions. Any edge radius must be ≥2.5mm unless exempt by 5.4 or 5.5</t>
  </si>
  <si>
    <t>No catching</t>
  </si>
  <si>
    <t>The external surface of vehicles shall not exhibit, directed outwards, any part likely to catch on pedestrians, cyclists or motor cyclists.</t>
  </si>
  <si>
    <t>Inspection + Analysis</t>
  </si>
  <si>
    <t>Check for snagging risks</t>
  </si>
  <si>
    <t>5.4 Pt 1</t>
  </si>
  <si>
    <t>Protruding part radius of curvature</t>
  </si>
  <si>
    <t xml:space="preserve">No protruding part of the external surface shall have a radius of curvature less than 2.5 mm.  </t>
  </si>
  <si>
    <t>Engineering Drawing</t>
  </si>
  <si>
    <t>5.4 Pt 2</t>
  </si>
  <si>
    <t>Blunted angles for small  protruding parts</t>
  </si>
  <si>
    <t>This requirement shall not apply to parts of the external surface which protrude less than 5 mm, but the outward facing angles of such parts shall be blunted, save where such parts protrude less than 1.5 mm.</t>
  </si>
  <si>
    <t>29 - 34</t>
  </si>
  <si>
    <t>Hardness of protruding parts</t>
  </si>
  <si>
    <t xml:space="preserve">Protruding parts of the external surface, made of a material of hardness not exceeding 60 shore A, may have a radius of curvature less than 2.5 mm.
	The hardness measurement shall be taken with the component as installed on the vehicle.  Where it is impossible to carry out a hardness measurement by the Shore A procedure, comparable measurements shall be used for evaluation.
</t>
  </si>
  <si>
    <t>Test + Inspection</t>
  </si>
  <si>
    <t>Shore A hardness, measure</t>
  </si>
  <si>
    <t>Prioritise Paragraph 6. (Particular Specifications)</t>
  </si>
  <si>
    <t>The provisions of the above paragraphs 5.1. to 5.5. shall apply in addition to the particular specifications of the following paragraph 6., except where these particular specifications expressly provide otherwise.</t>
  </si>
  <si>
    <t>Ornaments</t>
  </si>
  <si>
    <t xml:space="preserve">Added ornaments which project more than 10 mm from their support shall retract, become detached or bend over under a force of 10 daN exerted at their most salient point in any direction in a plane approximately parallel to the surface on which they are mounted. These provisions shall not apply to ornaments on radiator grilles, to which only the general requirements of paragraph 5. shall apply.
	To apply the 10 daN force a flat-ended ram of not more than 50 mm diameter shall be used.  Where this is not possible, an equivalent method shall be used.  After the ornaments are retracted, detached or bent over, the remaining projections shall not project more than 10 mm.  These projections shall in any case satisfy the provisions of paragraph 5.2.  If the ornament is mounted on a base, this base is regarded as belonging to the ornament and not to the supporting surface.
</t>
  </si>
  <si>
    <t>Protective strips or shielding</t>
  </si>
  <si>
    <t>Protective strips or shielding on the external surface shall not be subject to the requirements of paragraph 6.1.1. above; however, they shall be firmly secured to the vehicle.</t>
  </si>
  <si>
    <t>Secure mounting</t>
  </si>
  <si>
    <t>6.2.1 Pt 1</t>
  </si>
  <si>
    <t>Headlights projection length</t>
  </si>
  <si>
    <t xml:space="preserve">Projecting visors and rims shall be permitted on headlights, provided that their projection, as measured in relation to the external transparent surface of the headlight does not exceed 30 mm </t>
  </si>
  <si>
    <t>Measure projection length (as per Annex 3)</t>
  </si>
  <si>
    <t>6.2.1 Pt 2</t>
  </si>
  <si>
    <t>Headlights projection radius of curvature</t>
  </si>
  <si>
    <t>Projecting visors and rims shall be permitted on headlights, provided that their radius of curvature is at least 2.5 mm throughout.</t>
  </si>
  <si>
    <t>Radius curvature on all headlight visor and rim edges in CAD</t>
  </si>
  <si>
    <t>6.2.1 Pt 3</t>
  </si>
  <si>
    <t>Headlight projection determination</t>
  </si>
  <si>
    <t>In the case of a headlamp mounted behind an additional transparent surface, the projection shall be measured from the outermost transparent surface.  The projections shall be determined according to the method described in paragraph 3. of Annex 3 to this Regulation.</t>
  </si>
  <si>
    <t>6.3.1 Outline</t>
  </si>
  <si>
    <t>Gap applicability</t>
  </si>
  <si>
    <t xml:space="preserve">The requirements of paragraph 5.4. above shall not apply to gaps between fixed or movable elements, including those forming part of air intake or outlet grilles and radiator grilles, provided that the distance between consecutive elements does not exceed 40 mm and provided that the grilles and gaps have a functional purpose.  </t>
  </si>
  <si>
    <t>6.3.1 Pt 1</t>
  </si>
  <si>
    <t>25 mm &lt;= Gap Distance &lt;= 40 mm</t>
  </si>
  <si>
    <t xml:space="preserve">For gaps of between 40 mm and 25 mm the radii of curvature shall be 1 mm or more.  </t>
  </si>
  <si>
    <t>6.3.1 Pt 2</t>
  </si>
  <si>
    <t>Gap Distance &lt;= 25mm</t>
  </si>
  <si>
    <t xml:space="preserve">However, if the distance between two consecutive elements is equal to or less than 25 mm, the radii of curvature of external faces of the elements shall not be less than 0.5 mm.  </t>
  </si>
  <si>
    <t>Blunted Junction</t>
  </si>
  <si>
    <t>The junction of the front with the side faces of each element forming a grille or gap shall be blunted.</t>
  </si>
  <si>
    <t>6.4.1 Pt 1</t>
  </si>
  <si>
    <t>Windscreen wiper fittings radius of curvature</t>
  </si>
  <si>
    <t>The windscreen wiper fittings shall be such that the wiper shaft is furnished with a protective casing which has a radius of curvature meeting the requirements of paragraph 5.4. above (no radius of curvature less than 2.5 mm)</t>
  </si>
  <si>
    <t>6.4.1 Pt 2</t>
  </si>
  <si>
    <t>Windscreen wiper fittings minimum surface area</t>
  </si>
  <si>
    <t xml:space="preserve">The windscreen wiper fittings shall be such that the wiper shaft is furnished with a protective casing that has an end surface area of not less than 150 mm2.  </t>
  </si>
  <si>
    <t>6.4.1 Pt 3</t>
  </si>
  <si>
    <t>Rounded covers</t>
  </si>
  <si>
    <t xml:space="preserve">In the case of rounded covers, these shall have a minimum projected area of 150 mm2 when measured not more than 6.5 mm from the point projecting furthest.  </t>
  </si>
  <si>
    <t xml:space="preserve">Wiper blades </t>
  </si>
  <si>
    <t>Paragraph 5.4. shall not apply to the wiper blades or to any supporting members.  However, these units shall be so made as to have no sharp angles or pointed or cutting parts.</t>
  </si>
  <si>
    <t>Bumpers integration test</t>
  </si>
  <si>
    <t>The ends of the bumpers shall be turned in towards the external surface in order to minimize the risk of fouling.  This requirement is considered to be satisfied if either the bumper is recessed or integrated within the bodywork or the end of the bumper is turned in so that it is not contactable by a 100 mm sphere and the gap between the bumper end and the surrounding bodywork does not exceed 20 mm.</t>
  </si>
  <si>
    <t>6.5.2 Overview</t>
  </si>
  <si>
    <t>Bumper zone specification</t>
  </si>
  <si>
    <t>This provision applies to that part of the zone lying from the contour line to 20 mm inward which is situated between and in front (or rear in case of the Rear Quarters) of tangential points with the contour line of two vertical planes each forming with the longitudinal plane of symmetry of the vehicle an angle of 15° (see Fig. 1).</t>
  </si>
  <si>
    <t>6.5.2 Pt 1</t>
  </si>
  <si>
    <t>Rigid Bumper Surface Requirement</t>
  </si>
  <si>
    <t>If the line of the bumper which corresponds to the outline contour of the car vertical projection is on a rigid surface, that surface shall have a minimum radius of curvature of 5 mm at all its points lying from the contour line to 20 mm inward</t>
  </si>
  <si>
    <t>6.5.2 Pt 2</t>
  </si>
  <si>
    <t>Soft Bumper Surface Requirement</t>
  </si>
  <si>
    <t>If the surface of the bumper is soft or deformable (not rigid), provide proof of 2.5mm radius of curvature for the 15° zone lying from the C.L of vehicle (for 20mm inward of the bumper)</t>
  </si>
  <si>
    <t>Blunted projections (&gt;1.5 mm)</t>
  </si>
  <si>
    <t>The requirement of paragraph 6.5.2. above shall not apply to parts on or of the bumper or to bumper insets which have a projection of less than 5 mm, with special reference to joint covers and jets for headlamp washers; but the outward facing angles of such parts shall be blunted, save where such parts protrude less than 1.5 mm.</t>
  </si>
  <si>
    <t>6.6.1 Pt 1</t>
  </si>
  <si>
    <t>Door Handle Projection</t>
  </si>
  <si>
    <t>The projection shall not exceed 40 mm in the case of door handles</t>
  </si>
  <si>
    <t>6.6.1 Pt 2</t>
  </si>
  <si>
    <t>Luggage Compartment Projection</t>
  </si>
  <si>
    <t>The projection shall not exceed 40 mm in the case of luggage compartment handles</t>
  </si>
  <si>
    <t>6.6.1 Pt 3</t>
  </si>
  <si>
    <t>All other component projections</t>
  </si>
  <si>
    <t>The projection shall not exceed 40 mm in the case of door or luggage compartment handles and 30 mm in all other cases.</t>
  </si>
  <si>
    <t>6.6.2.2 Pt 1</t>
  </si>
  <si>
    <t>Enclosed handles</t>
  </si>
  <si>
    <t xml:space="preserve">Handles which pivot outwards in any direction which is not parallel to the plane of the door shall, when in the closed position, be enclosed in a protective surround or be recessed.  </t>
  </si>
  <si>
    <t>Door Handle</t>
  </si>
  <si>
    <t>6.6.2.2 Pt 2</t>
  </si>
  <si>
    <t>Open end of handles</t>
  </si>
  <si>
    <t>The open end shall face either rearwards or downwards.</t>
  </si>
  <si>
    <t>6.6.2.2 Pt 3</t>
  </si>
  <si>
    <t>Alternative requirements to 6.6.2.2 Pt 2</t>
  </si>
  <si>
    <t xml:space="preserve">Nevertheless, handles which do not comply with this last condition may be accepted if:
(a)	They have an independent return mechanism;
(b)	Should the return mechanism fail, they cannot project more than 15 mm;
(c)	They comply, in such opened position, with the provisions of paragraph 5.4.; and
(d)	Their end surface area, when measured not more than 6.5 mm from the point projecting furthest, is not less than 150 mm2.
</t>
  </si>
  <si>
    <t>Look at checklist 29-34 for (c)</t>
  </si>
  <si>
    <t>Verify according to methods applied to paragraph 5.4 for (c)</t>
  </si>
  <si>
    <t>Wheel section projections</t>
  </si>
  <si>
    <t>The wheels, wheel nuts, hub caps and wheel discs shall not exhibit any pointed or sharp projections that extend beyond the external plane of the wheel rim.  Wing nuts shall not be allowed.</t>
  </si>
  <si>
    <t>6.7.3 Pt 1</t>
  </si>
  <si>
    <t>Vertical projection wheel restriction</t>
  </si>
  <si>
    <t xml:space="preserve">When the vehicle is travelling in a straight line, no part of the wheels other than the tyres, situated above the horizontal plane passing through their axis of rotation shall project beyond the vertical projection, in a horizontal plane of the external surface or structure. </t>
  </si>
  <si>
    <t>6.7.3 Pt 2</t>
  </si>
  <si>
    <t>Radius of curvature if 6.7.3 Pt 1 is not met</t>
  </si>
  <si>
    <t xml:space="preserve">However, if functional requirements so warrant, wheel discs which cover wheel and hub nuts may project beyond the vertical projection of the external surface or structure on condition that the radius of curvature of the surface of the projecting part is not less than 30 mm </t>
  </si>
  <si>
    <t>6.7.3 Pt 3</t>
  </si>
  <si>
    <t>Projection maximum if 6.7.3 Pt 1 is not met</t>
  </si>
  <si>
    <t>However, if functional requirements so warrant, wheel discs which cover wheel and hub nuts may project beyond the vertical projection of the external surface or structure on condition that the projection beyond the vertical projection of the external surface or structure in no case exceeds 30 mm.</t>
  </si>
  <si>
    <t>6.8.1</t>
  </si>
  <si>
    <t>Sheet-metal edges</t>
  </si>
  <si>
    <t xml:space="preserve">Sheet-metal edges, such as gutter edges and the rails of sliding doors, shall not be permitted unless they are folded back or are fitted with a shield meeting the requirements of this Regulation which are applicable to it.
	An unprotected edge shall be considered to be folded back either if it is folded back by approximately 180º, or if it is folded towards the bodywork in such a manner that it cannot be contacted by a sphere having a diameter of 100 mm.
	The requirements of paragraph 5.4. above shall not apply to the following sheet metal edges:  rear edge of bonnet and front edge of rear luggage boot.
</t>
  </si>
  <si>
    <t>6.9.1</t>
  </si>
  <si>
    <t>Body panels</t>
  </si>
  <si>
    <t>Folds in body panels may have a radius of curvature of less than 2.5 mm provided that it is not less than one-tenth of the height "H" of the projection, measured in accordance with the method described in paragraph 1. of Annex 3 to this Regulation.</t>
  </si>
  <si>
    <t>Annex 3 paragraph 1</t>
  </si>
  <si>
    <t>refer to method in paragraph 1 of Annex 3</t>
  </si>
  <si>
    <t>Lateral air or rain deflectors</t>
  </si>
  <si>
    <t>Lateral deflectors shall have a radius of curvature of at least 1 mm on edges capable of being directed outwards.</t>
  </si>
  <si>
    <t>6.11.1</t>
  </si>
  <si>
    <t xml:space="preserve">Jacking brackets </t>
  </si>
  <si>
    <t xml:space="preserve">The jacking brackets and exhaust pipe(s) shall not project more than 10 mm beyond the vertical projection of the floor line lying vertically above them.  </t>
  </si>
  <si>
    <t>6.12.1 Pt 1</t>
  </si>
  <si>
    <t>Air intake</t>
  </si>
  <si>
    <t>Air intake shall meet the requirements of paragraphs 5.2., 5.3. and 5.4. above in all positions of use.</t>
  </si>
  <si>
    <t>refer to methods outlined for paragraphs 5.2, 5.3 and 5.4</t>
  </si>
  <si>
    <t>6.12.1 Pt 2</t>
  </si>
  <si>
    <t>Outlet flaps</t>
  </si>
  <si>
    <t>outlet flaps shall meet the requirements of paragraphs 5.2., 5.3. and 5.4. above in all positions of use.</t>
  </si>
  <si>
    <t>6.15.1</t>
  </si>
  <si>
    <t>Registration plate brackets</t>
  </si>
  <si>
    <t>Supporting brackets provided by the vehicle manufacturer for registration plates shall comply with the requirements of paragraph 5.4. of this Regulation if they are contactable by a 100 mm diameter sphere when a registration plate is fitted in accordance with the vehicle manufacturer's recommendation.</t>
  </si>
  <si>
    <t>refer to method outlined for paragraph 5.4</t>
  </si>
  <si>
    <t>6.17.1</t>
  </si>
  <si>
    <t>Zone for unattached ends of aerials</t>
  </si>
  <si>
    <t>Radio receiving and transmitting aerials shall be fitted to the vehicle in such a way that if their unattached end is less than 2 m from the road surface in any position of use specified by the manufacturer of the aerial, it shall be inside the zone bounded by the vertical planes which are 10 cm inside the extreme outer edge of the vehicle as defined in paragraph 2.7. of this Regulation.</t>
  </si>
  <si>
    <t>Antennas</t>
  </si>
  <si>
    <t>6.17.2</t>
  </si>
  <si>
    <t>Projection limits of unattached ends</t>
  </si>
  <si>
    <t>Furthermore, aerials shall be so fitted to the vehicle, and if necessary their unattached ends so restricted, that no part of the aerials protrude beyond the extreme outer edge of the vehicle as defined in paragraph 2.7. of this Regulation.</t>
  </si>
  <si>
    <t xml:space="preserve">refer to definition paragraph 2.7 </t>
  </si>
  <si>
    <t>6.17.3</t>
  </si>
  <si>
    <t>Aerial Shafts radius of curvature</t>
  </si>
  <si>
    <t>Shafts of aerials may have radii of curvature of less than 2.5 mm.  However, the unattached ends shall be fitted with fixed cappings, the radii of curvature of which are not less than 2.5 mm.</t>
  </si>
  <si>
    <t>6.17.4</t>
  </si>
  <si>
    <t>Aerial Bases projections</t>
  </si>
  <si>
    <t>The bases of aerials shall not project more than 40 mm when determined according to the procedure of paragraph 2. of Annex 3 to this Regulation.</t>
  </si>
  <si>
    <t>Annex 3 paragraph 2</t>
  </si>
  <si>
    <t xml:space="preserve">refer to procedure in paragraph 2 of Annex 3 </t>
  </si>
  <si>
    <t>6.17.4.1</t>
  </si>
  <si>
    <t>Alternative if base of aerial can't be determined</t>
  </si>
  <si>
    <t xml:space="preserve">In cases where by the absence of a flexible shaft or part it is not possible to identify what the base is of an aerial this requirement is deemed to be met if, after a horizontal force of not more than 50 daN in forward and rearward direction is applied by a flat-ended ram of not more than 50 mm diameter at the most salient part of the aerial:
(a)	The aerial bends towards the support and does not project more than 40 mm, or
(b)	The aerial breaks off and the remaining part of the aerial does not show any sharp or dangerous part that can be contacted by the 100 mm sphere and does not project more than 40 mm.
</t>
  </si>
  <si>
    <t>6.18.1</t>
  </si>
  <si>
    <t>Assembly instructions for radio receiving or transmitting aerials</t>
  </si>
  <si>
    <t>Luggage racks, ski racks and radio receiving or transmitting aerials that have been approved as separate technical units may not be offered for sale, sold or purchased unless accompanied by assembly instructions.  The assembly instructions shall contain sufficient information to enable the approved components to be mounted on the vehicle in a manner that complies with the relevant provisions of paragraphs 5. and 6. of this Regulation.  In particular, the positions of use must be indicated for telescopic aerials.</t>
  </si>
  <si>
    <t>ADR Contents</t>
  </si>
  <si>
    <t>Below are the ADR specific reqs (Appendix A will be located after next N/A in checklist)</t>
  </si>
  <si>
    <t>Function</t>
  </si>
  <si>
    <t>The function of this vehicle standard is to ensure the driver has an adequate field of view to either side and in all directions in front of the vehicle.</t>
  </si>
  <si>
    <t>Adequate View of traffic</t>
  </si>
  <si>
    <t>A vehicle must not be so constructed or equipped, nor must anything be affixed thereto in such a manner as to prevent the driver from having an adequate view of traffic on either side of the vehicle and in all directions in front of the vehicle, to enable the vehicle to be driven with safety.</t>
  </si>
  <si>
    <t xml:space="preserve">Inspect the completed vehicle and confirm that nothing is constructed, equiped or affixiated such that these equipments prevent an adequate view of traffic. Record and store evidence from the drivers seating position.  </t>
  </si>
  <si>
    <t>Seating Reference Point of Passenger vs Driver</t>
  </si>
  <si>
    <t>The ‘Seating Reference Point’ of a passenger seating position must not be any more than 100 mm in front of the ‘Seating Reference Point’ of the driver’s seating position.</t>
  </si>
  <si>
    <t>Use a CAD software to measure the difference of the seating reference position of the driver and passenger and ensure that this value is less than 100mm. Record and store relevant information.</t>
  </si>
  <si>
    <t>No seating on RHS of driver</t>
  </si>
  <si>
    <t>A vehicle must not include any seating for a passenger at the right hand side of the driver.</t>
  </si>
  <si>
    <t xml:space="preserve">Inspect the completed vehicle and ensure that there is no passenger seating on the RHS of the vehicle. Record and store evidence of the passenger seating location. </t>
  </si>
  <si>
    <t>ADR Compliance Conditions</t>
  </si>
  <si>
    <t>Driver's field of vision.</t>
  </si>
  <si>
    <t>Transparent area of windscreeen</t>
  </si>
  <si>
    <t>The transparent area of the windscreen shall include at least the windscreen datum points (see Annex 4, Appendix, Figure 1):</t>
  </si>
  <si>
    <t>“The position of the points V1 and V2 is determined in relation to the “R” point as indicated by the XYZ coordinates of the
three-dimensional reference grid and are shown in Table I under paragraph 5.2.2. above and Table IV under paragraph 5.4. above. The windscreen datum
points shall then be found from the corrected V points as prescribed in paragraph 5.1.1. above.”</t>
  </si>
  <si>
    <t>Horizontal datum point</t>
  </si>
  <si>
    <t>5.1.1.1 A horizontal datum point forward of V1 and 17° to the left (see Annex 4, Appendix, Figure 1);</t>
  </si>
  <si>
    <t>Record constructed point coordinates</t>
  </si>
  <si>
    <t xml:space="preserve">Upper vertical datum point </t>
  </si>
  <si>
    <t>5.1.1.2 An upper vertical datum point forward of V1 and 7° above the horizontal;</t>
  </si>
  <si>
    <t xml:space="preserve">Lower vertical datum point </t>
  </si>
  <si>
    <t>5.1.1.3. A lower vertical datum point forward of V2 and 5° below the horizontal;</t>
  </si>
  <si>
    <t>Forward-vision compliance (opposite half of windscreen)</t>
  </si>
  <si>
    <t>To verify compliance with the forward-vision requirement on the opposite half of the windscreen, three additional datum points, symmetrical to the points defined in paragraphs 5.1.1.1. to 5.1.1.3. above in relation to the median longitudinal plane of the vehicle, are obtained.</t>
  </si>
  <si>
    <t xml:space="preserve">Record mirrored point coordinates </t>
  </si>
  <si>
    <t>Pillar Definition</t>
  </si>
  <si>
    <t>"A pillar" means any roof support forward of the vertical transverse plane
located 68 mm in front of the V points and includes non-transparent items
such as windscreen mouldings and door frames, attached or contiguous to
such a support.</t>
  </si>
  <si>
    <t>Specify if two pillars aren’t symmetrical</t>
  </si>
  <si>
    <t xml:space="preserve">The angle of obstruction for each "A" pillar, as described in paragraph 5.1.2.1. below, shall not exceed 6° (see Annex 4, Appendix, Figure 3). In the case of armoured vehicles, that angle shall not exceed 10°.
The angle of obstruction of the "A" pillar on the passenger side, as defined in paragraph 5.1.2.1.2. below, need not be determined if the two pillars are located symmetrically in relation to the median longitudinal vertical plane of the vehicle.
</t>
  </si>
  <si>
    <t>Record the measured angle for each A pillar, if the passenger and dirver side A pillars are symmetrical only the drivers side pillar has to be measured. If the angle does not exceed 6 degrees PASS.</t>
  </si>
  <si>
    <t>Provide angle of obstruction values (conditional on the fact that the two pillars aren’t symmetrical)</t>
  </si>
  <si>
    <t xml:space="preserve">The angle of obstruction of each "A" pillar shall be measured by superimposing in a plane the following two horizontal sections:
Section 1:	Starting from the Pm point situated at the location defined in paragraph 5.3.1.1. below, draw a plane forming an angle of 2° upwards in relation to the horizontal plane passing forward through Pm. Determine the horizontal section of the "A" pillar starting from the foremost point of the intersection of the "A" pillar and the inclined plane (see Annex 4, Appendix, Figure 2).
Section 2:	Repeat the same procedure, taking a plane declining at an angle of 5° downwards in relation to the horizontal plane passing forward through Pm (see Annex 4, Appendix, Figure 2).
5.1.2.1.1.	The angle of obstruction of the "A" pillar on the driver's side is the angle formed on the plane view by a parallel, starting from E2, to the tangent joining E1 with the outer edge of section S2 and the tangent joining E2 to the inner edge of section S1 (see Annex 4, Appendix, Figure 3).
5.1.2.1.2.	The angle of obstruction of the "A" pillar on the passenger side is the angle formed on the plane view by the tangent joining E3 to the inner edge of section S1 and a parallel, starting from E3, to the tangent joining E4 to the outer edge of section S2 (see Annex 4, Appendix, Figure 3).
</t>
  </si>
  <si>
    <t>Record sections S1 and S2 for each pillar and the superimposed plane view</t>
  </si>
  <si>
    <t>"A" Pillar Limit</t>
  </si>
  <si>
    <t>No vehicle shall have more than two "A" pillars.</t>
  </si>
  <si>
    <t xml:space="preserve">Count the number of A pillars present in the vehicle. Record and store evidence as photos. </t>
  </si>
  <si>
    <t>No Obstruction Conditions</t>
  </si>
  <si>
    <t>Except as provided in paragraph 5.1.3.3. or 5.1.3.4. below, other than the obstructions created by the "A" pillars, the fixed or movable vent or side window division bars, outside radio aerials, devices for indirect vision, covering the mandatory field of indirect vision, and windscreen wipers, there shall be no obstruction in the driver's 180° forward direct field of vision below a horizontal plane passing through V1, and above three planes through V2, one being perpendicular to the plane X Z and declining forward 4° below the horizontal, and the other two being perpendicular to the plane Y Z and declining 4° below the horizontal (see Annex 4, Appendix, Figure 4).</t>
  </si>
  <si>
    <t xml:space="preserve">Record the measured driver side angle and the tangent construction. </t>
  </si>
  <si>
    <t>Objects that are not considered Obstructions</t>
  </si>
  <si>
    <t xml:space="preserve">The following are not considered to be obstructions to the field of vision:
(a)		Embedded or printed "radio aerial" conductors, no wider than the following:
(i)	Embedded conductors: 0.5 mm, 
(ii)	Printed conductors: 1.0 mm. These "radio aerial" conductors shall not cross zone A . However, three "radio aerial" conductors may cross zone A if their width does not exceed 0.5 mm.
(b)	Within zone A located "defrosting/demisting" normally in "zigzag" or sinusoidal form having the following dimensions:
(i)	Maximum visible width: 0.030 mm,
(ii)	Maximum conductor density:
a.	If the conductors are vertical: 8/cm,
b.	If the conductors are horizontal: 5/cm.
</t>
  </si>
  <si>
    <t>5.1.3.1</t>
  </si>
  <si>
    <t>Camera Monitor Devices Exemption</t>
  </si>
  <si>
    <t>In case of camera monitor devices, the exemptions of paragraph 5.1.3. apply to cameras including their holders and housings which are mounted to the vehicle exterior. The camera-monitor system replacing a rear-view Class I mirror shall have the same exemption.</t>
  </si>
  <si>
    <t>5.1.3.3</t>
  </si>
  <si>
    <t>Obstruction (Steering Wheel rim &amp; Instrument Panel)</t>
  </si>
  <si>
    <t xml:space="preserve">An obstruction created by the steering-wheel rim and the instrument panel inside the steering wheel will be tolerated if a plane through V2, perpendicular to the plane x - z and tangential to the highest part of the steering-wheel rim, is declined at least 1° below the horizontal.
The steering wheel, if adjustable, shall be placed in the normal position indicated by the manufacturer or, failing that, midway between the limits of its range(s) of adjustment. 
</t>
  </si>
  <si>
    <t>Record the measured declination angle and the steering wheel position that this measurement was taken from, include the adjustment range that the wheel can be moved to.</t>
  </si>
  <si>
    <t>5.1.3.4</t>
  </si>
  <si>
    <t>Obstruction (Conical Projection)</t>
  </si>
  <si>
    <t>An obstruction between a plane through V2, and declined at least 1° below the horizontal and a plane through V2 and declined 4° below the horizontal will be tolerated if the conical projection of this obstruction, starting from V2, on an area "S" as defined in paragraph 5.1.3.2.1. below does not exceed 20 per cent of this area. The steering wheel, if adjustable, shall be placed in the normal position indicated by the manufacturer or, failing that, midway between the limits of its range(s) of adjustment.</t>
  </si>
  <si>
    <t xml:space="preserve">Record the projected area, the area of S and the resulting percentage as well as the steering wheel position that was used. </t>
  </si>
  <si>
    <t>5.1.3.4.1</t>
  </si>
  <si>
    <t>Provide S area here</t>
  </si>
  <si>
    <t xml:space="preserve">The area "S" (see Annex 4, Appendix, Figure 7)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horizontal. The left and right edges of the area "S" are vertical and generated from the intersection lines of the three planes declined 4° as defined in paragraph 5.1.2.2. above. </t>
  </si>
  <si>
    <t>5.1.3.4.2</t>
  </si>
  <si>
    <t>If windscreen is &gt;1500mm in front of point V2, provide proof if distance has been extended.</t>
  </si>
  <si>
    <t>In the case of a windscreen extending beyond 1,500 mm forward of the point V2, the distance between the area "S" and the point V2 may be extended accordingly.</t>
  </si>
  <si>
    <t>Windescreen</t>
  </si>
  <si>
    <t xml:space="preserve">Record the measured windscreen extent forward of V2. </t>
  </si>
  <si>
    <t>5.1.4 Pt 1</t>
  </si>
  <si>
    <t>Visibility Test 1 (Given height of V2 above the ground exceeds 1,650 mm)</t>
  </si>
  <si>
    <t xml:space="preserve">In the case where the height of V2 above the ground exceeds 1,650 mm, the following requirement shall be met:
A 1,200 mm tall cylindrical object with a diameter of 300 mm that is situated inside the space bounded by a vertical plane located 2,000 mm in front of the vehicle, a vertical plane located 2,300 mm in front of the vehicle, a vertical plane located 400 mm from the driver's side of the vehicle, and a vertical plane located 600 mm from the opposite side of the vehicle shall be at least partially visible when viewed directly from V2 (see Figure 1), regardless of where the object is within that space, unless it is invisible due to a blind spot(s) created by the A pillars, windscreen wipers, or steering wheel.
</t>
  </si>
  <si>
    <t>if V2 &lt;= 1650 N/A else Analysis</t>
  </si>
  <si>
    <t xml:space="preserve">Measure and record the height of V2. Where V2 exceeds 1650mm PASS where the cyclinder is partially visible at every position, or is invisible due to the A pillars, wipers or steering wheel. Record the position grid, the sightline results and any justifications. </t>
  </si>
  <si>
    <t>5.1.4 Pt 2</t>
  </si>
  <si>
    <t>Visibility Test 2 (Given height of V2 above the ground exceeds 1,650 mm)</t>
  </si>
  <si>
    <t>In the case where the height of V2 above the ground exceeds 1,650 mm, the following requirement shall be met: If the driver's seat is located in the central driving position of the vehicle, the 1,200 mm tall cylindrical object shall be situated inside the space bounded by a vertical plane located 2,000 mm in front of the vehicle, a vertical plane located 2,300 mm in front of the vehicle, a vertical plane located 500 mm from the side of the vehicle (see Figure 2).</t>
  </si>
  <si>
    <t>As Above</t>
  </si>
  <si>
    <t>no</t>
  </si>
  <si>
    <t>Provide the Position of the V points here (V point determination below)</t>
  </si>
  <si>
    <t>ADR Annex</t>
  </si>
  <si>
    <t>Record the design seatback angle used</t>
  </si>
  <si>
    <t xml:space="preserve">The position of the V points in relation to the "R" point, as indicated by XYZ coordinates from the three dimensional reference grid, are as shown in Tables I and IV. </t>
  </si>
  <si>
    <t>5.2.2</t>
  </si>
  <si>
    <t xml:space="preserve">Table I indicates the basic coordinates for a design seat-back angle of 25°. The positive direction for the coordinates is indicated in Annex 4, Appendix, Figure 1.
Table I
V-point	X	Y	Z
V1	68 mm	-5 mm	665 mm
V2	68 mm	-5 mm	589 mm
</t>
  </si>
  <si>
    <t>Provide the Position of the P points here (P point determination below)</t>
  </si>
  <si>
    <t>ADR Annex + Analysis</t>
  </si>
  <si>
    <t>Record the base coordinates.</t>
  </si>
  <si>
    <t>The position of the P points in relation to the "R" point, as indicated by the XYZ coordinates from the three-dimensional reference grid, are as shown by Tables II, III and IV.</t>
  </si>
  <si>
    <t xml:space="preserve">Table II sets out the base coordinates for a design seat-back angle of 25°. The positive direction of the coordinates is set out in Annex 4, Appendix, Figure 1.
The Pm point is the point of intersection between the straight line joining P1, P2 and the longitudinal vertical plane passing through the "R" point.
Table II
Point P	X	Y	Z
P1	35 mm	-20 mm	627 mm
P2	63 mm	47 mm	627 mm
Pm	43.36 mm	0 mm	627 mm
</t>
  </si>
  <si>
    <t xml:space="preserve">Table III indicates the further corrections to be made to the X coordinates of P1 and P2 when the horizontal seat-adjustment range as defined in paragraph 2.16. above exceeds 108 mm. The positive direction for the coordinates is indicated in Annex 4, Appendix, Figure 1.
Table III
Horizontal seat-adjustment range	Δx
108 to 120 mm	-13 mm
121 to 132 mm	-22 mm
133 to 145 mm	-32 mm
146 to 158 mm	-42 mm
more than 158 mm	-48 mm
</t>
  </si>
  <si>
    <t>Adr annex</t>
  </si>
  <si>
    <t>Correction for design seat-back angles other than 25°</t>
  </si>
  <si>
    <t>Table IV indicates the further corrections to be made to the X and Z coordinates of each P point and each V point when the design seat-back angle is not 25°. The positive direction for the coordinates is indicated in Annex 4, Appendix, Figure 1.</t>
  </si>
  <si>
    <t>ADR annex</t>
  </si>
  <si>
    <t>Table IV</t>
  </si>
  <si>
    <t>Provide the Position of the E points here (E point determination below)</t>
  </si>
  <si>
    <t>Record the E1 and E2 coordinates</t>
  </si>
  <si>
    <t>E1 and E2 points are each 104 mm from P1.
E2 is 65 mm from E1 (see Annex 4, Appendix, Figure 4).</t>
  </si>
  <si>
    <t>The straight line joining E1 and E2 is rotated about P1 until the tangent joining E1 to the outer edge of Section 2 of the "A" pillar on the driver's side is normal to the straight line E1 - E2 (see Annex 4, Appendix, Figure 3).</t>
  </si>
  <si>
    <t xml:space="preserve">	E3 and E4 are each 104 mm from point P2. E3 is 65 mm from E4 (see Annex 4, Appendix, Figure 4).</t>
  </si>
  <si>
    <t>The straight line E3 - E4 is rotated about P2 until the tangent joining E4 to the outer edge of Section 2 of the "A" pillar on the passenger's side is normal to the straight line E3 - E4 (see Annex 4, Appendix, Figure 3).</t>
  </si>
  <si>
    <t>Test Procedure</t>
  </si>
  <si>
    <t>Driver's field of vision</t>
  </si>
  <si>
    <t>Dimensional Relationships</t>
  </si>
  <si>
    <t>The dimensional relationships between the vehicle's primary reference marks and the three - dimensional reference grid shall be determined by the procedure prescribed in Annex 4.</t>
  </si>
  <si>
    <t>Record datums</t>
  </si>
  <si>
    <t>Windscreen Datum Points Determination</t>
  </si>
  <si>
    <t>The position of the points V1 and V2 is determined in relation to the "R" point as indicated by the XYZ coordinates of the three dimensional reference grid and are shown in Table I under paragraph 5.2.2. above and Table IV under paragraph 5.4. above. The windscreen datum points shall then be found from the corrected V points as prescribed in paragraph 5.1.1. above.</t>
  </si>
  <si>
    <t xml:space="preserve">Record corrected V points and the 6 resulting windscreen datum points </t>
  </si>
  <si>
    <t>Relationships using Table II and Table III</t>
  </si>
  <si>
    <t xml:space="preserve">	The relationship between the P points, the "R" point, and the centre line of the driver's seating position, as indicated by XYZ coordinates from the three dimensional reference grid, shall be determined from Tables II and III in paragraph 5.3. above. The correction for design seat back angles other than 25° is shown in Table IV under paragraph 5.4. above.</t>
  </si>
  <si>
    <t xml:space="preserve">Record the corrected P points and their relationship to the seat centre line. </t>
  </si>
  <si>
    <t>Angle of obstruction Determination</t>
  </si>
  <si>
    <t xml:space="preserve">	The angle of obstruction (see paragraph 5.1.2. above) shall be measured in the inclined planes, as indicated in Annex 4, Appendix, Figure 2. The relationship between P1 and P2, which are connected to E1 and E2 and E3 and E4 respectively, is shown in Annex 4, Appendix, Figure 5.</t>
  </si>
  <si>
    <t xml:space="preserve">Record the measured angles and the inclined plane construction </t>
  </si>
  <si>
    <t>Straight line E1 - E2 determination here</t>
  </si>
  <si>
    <t>Record the measured driver side angle.</t>
  </si>
  <si>
    <t>Straight line E3 - E4 determination here</t>
  </si>
  <si>
    <t xml:space="preserve">Record the passnger side angle or the justification for not measuring due to symmetry. </t>
  </si>
  <si>
    <t>Angle of obstruction Measurement Method (Let's try suggest drawings)</t>
  </si>
  <si>
    <t>The manufacturer may measure the angle of obstruction either on the vehicle or in the drawings. In the event of doubt, the Technical Services may require the tests be carried out on the vehicle.</t>
  </si>
  <si>
    <t>5.1.a</t>
  </si>
  <si>
    <t>Constant Acoustic signal</t>
  </si>
  <si>
    <t>Each vehicle must be fitted with at least one ‘audible warning device’ (for definition refer to paragraph 2.1 of Appendix A) which:
provides an acoustic signal having constant amplitude and frequency characteristics; and</t>
  </si>
  <si>
    <t>Verify the audible warning device emits an acoustic signal with constant amplitude and frequency characteristics throughout activation in accordance with ADR 94 requirements.</t>
  </si>
  <si>
    <t>Activate horn under normal operating voltage and record sound using calibrated sound level meter and frequency analyser. Verify no significant variation in amplitude or frequency during operation.</t>
  </si>
  <si>
    <t>5.1.b</t>
  </si>
  <si>
    <t>Necessary audible warning</t>
  </si>
  <si>
    <t>Each vehicle must be fitted with at least one ‘audible warning device’ (for definition refer to paragraph 2.1 of Appendix A) which: is capable of providing sufficient audible warning of the presence of the vehicle.</t>
  </si>
  <si>
    <t>Verify the audible warning device provides sufficient audible warning by measuring sound pressure level in accordance with ADR 94.</t>
  </si>
  <si>
    <t>Measure horn sound pressure level using ADR 94 specified test setup and verify compliance with minimum/maximum sound level requirements.</t>
  </si>
  <si>
    <t>Energy source-powered device requirement</t>
  </si>
  <si>
    <t>The ‘audible warning device(s)’ may be powered by any energy source, including compressed air.</t>
  </si>
  <si>
    <t>Review design documentation and manufacturer specifications to confirm the audible warning device is powered by an approved energy source (electrical or compressed air).</t>
  </si>
  <si>
    <t>Inspect system drawings, BOM and supplier datasheets to verify the horn energy source complies with ADR 94.</t>
  </si>
  <si>
    <t>Continuous uniform sound emission</t>
  </si>
  <si>
    <t>The audible warning device, audible warning system, multiple audible warning system shall emit a continuous and uniform sound; its acoustic spectrum shall not vary substantially during its operation.</t>
  </si>
  <si>
    <t>Verify the audible warning device emits a continuous and uniform sound with no significant variation in acoustic spectrum during operation.</t>
  </si>
  <si>
    <t>Operate horn continuously and record acoustic output using calibrated instrumentation. Assess sound continuity and spectrum stability.</t>
  </si>
  <si>
    <t>Durability under endurance testing</t>
  </si>
  <si>
    <t>The type approval tests shall be carried out on two samples of each type submitted by the manufacturer for approval; both the samples shall be subjected to all the tests and must conform to the technical specifications laid down.</t>
  </si>
  <si>
    <t>Verify compliance by conducting the complete ADR 94 type approval test sequence on two representative samples submitted for approval.</t>
  </si>
  <si>
    <t>Perform all ADR 94 tests on two production representative horn samples. Both samples shall satisfy all specified requirements.</t>
  </si>
  <si>
    <t>Measuring weighted sound level</t>
  </si>
  <si>
    <t>The audible warning device, audible warning system, multiple audible warning system shall have acoustic characteristics (spectral distribution of the acoustic energy, sound pressure level) and mechanical characteristics such that it passes, in the order indicated, the tests according to paragraphs 6.3. and 6.4.</t>
  </si>
  <si>
    <t>Verify acoustic and mechanical characteristics by completing the tests specified in ADR 94 Clauses 6.3 and 6.4.</t>
  </si>
  <si>
    <t>Perform sound pressure, frequency and endurance tests in the sequence specified by ADR 94.</t>
  </si>
  <si>
    <t>Quick response under pressure</t>
  </si>
  <si>
    <t>When using a system that includes a periodic monitoring of the A-weighted sound pressure level, a reading should be made at a time interval not greater than 30 ms.</t>
  </si>
  <si>
    <t>Verify the sound measurement system records A-weighted sound pressure levels at intervals not greater than 30 ms.</t>
  </si>
  <si>
    <t>Configure measurement equipment to acquire sound pressure data at ≤30 ms intervals and verify compliance during testing.</t>
  </si>
  <si>
    <t xml:space="preserve">6.3.4.1.	</t>
  </si>
  <si>
    <t>Voltage settings for testing</t>
  </si>
  <si>
    <t>The audible warning device, audible warning system, multiple audible warning system shall be supplied with current, as appropriate, at the following voltages:
In the case of audible warning device, audible warning system, multiple audible warning system supplied with direct current, at a voltage measured at the terminal of the electric power source of 13/12 of the rated voltage;</t>
  </si>
  <si>
    <t>Verify the audible warning device is tested using the specified supply voltage of 13/12 of rated DC voltage measured at the power source terminals.</t>
  </si>
  <si>
    <t>Supply horn with specified test voltage and confirm voltage at supply terminals prior to conducting acoustic measurements.</t>
  </si>
  <si>
    <t>6.3.4.2</t>
  </si>
  <si>
    <t>Acoustic characteristics measurement</t>
  </si>
  <si>
    <t>The acoustic characteristics of the audible warning device, audible warning system, multiple audible warning system shall be recorded for electric generator speeds corresponding to 50 per cent, 75 per cent and 100 per cent of the maximum speed indicated by the manufacturer of the generator for continuous operation. During this test, no other electrical load shall be imposed on the electric generator. The endurance test described in paragraph 6.4. shall be carried out at a speed indicated by the manufacturer of the equipment and selected from the above range.</t>
  </si>
  <si>
    <t>Verify acoustic characteristics are measured at generator speeds corresponding to 50%, 75% and 100% of the manufacturer's continuous operating speed</t>
  </si>
  <si>
    <t>Operate generator at specified speeds and record sound pressure levels. Complete endurance testing at the nominated operating speed.</t>
  </si>
  <si>
    <t>6.3.7(a)</t>
  </si>
  <si>
    <t>Sound level for low power</t>
  </si>
  <si>
    <t>Under the conditions set forth above, the sound-pressure level weighted in accordance with curve A shall not exceed the following values:
115 dB(A) for audible warning device, audible warning system, multiple audible warning system intended principally for vehicles of categories L3 to L5 with a power less than or equal to 7 kW;</t>
  </si>
  <si>
    <t>Verify the A-weighted sound pressure level does not exceed 115 dB(A) for applicable vehicle categories.</t>
  </si>
  <si>
    <t>Measure sound pressure level under ADR 94 test conditions using a calibrated sound level meter and verify compliance.</t>
  </si>
  <si>
    <t>6.3.7(b)</t>
  </si>
  <si>
    <t>Sound level for high power</t>
  </si>
  <si>
    <t>Under the conditions set forth above, the sound-pressure level weighted in accordance with curve A shall not exceed the following values: 118 dB(A) for audible warning device, audible warning system, multiple audible warning system intended principally for vehicles of categories M, N and L3 to L5 with a power greater than 7 kW.</t>
  </si>
  <si>
    <t>Verify the A-weighted sound pressure level does not exceed 118 dB(A) for applicable vehicle categories.</t>
  </si>
  <si>
    <t>6.3.7.1(a)</t>
  </si>
  <si>
    <t>Frequency band compliance check</t>
  </si>
  <si>
    <t>In addition, the sound-pressure level in the frequency band 1,800 to 3,550 Hz shall be greater than that of any component of a frequency above 3,550 Hz and in any event equal to or greater than:
(a)	95 dB(A) for audible warning device, audible warning system, multiple audible warning system intended principally for vehicles of categories L3 to L5 with a power less than or equal to 7 kW;</t>
  </si>
  <si>
    <t>Verify the sound pressure level within the 1800–3550 Hz frequency band exceeds all components above 3550 Hz and is at least 95 dB(A).</t>
  </si>
  <si>
    <t>Perform frequency spectrum analysis using a calibrated spectrum analyser and verify frequency band requirements.</t>
  </si>
  <si>
    <t>6.3.7.1(b)</t>
  </si>
  <si>
    <t>Sound pressure frequency compliance</t>
  </si>
  <si>
    <t>In addition, the sound-pressure level in the frequency band 1,800 to 3,550 Hz shall be greater than that of any component of a frequency above 3,550 Hz and in any event equal to or greater than:
(b)	105 dB(A) for audible warning device, audible warning system, multiple audible warning system intended principally for vehicles of categories M, N and L3 to L5 with a power greater than 7 kW.</t>
  </si>
  <si>
    <t>Verify the sound pressure level within the 1800–3550 Hz frequency band exceeds all components above 3550 Hz and is at least 105 dB(A).</t>
  </si>
  <si>
    <t>6.3.11</t>
  </si>
  <si>
    <t>Rated Sound Frequency</t>
  </si>
  <si>
    <t>To confirm the rated sound frequency (or frequencies) of audible warning device, audible warning system, multiple audible warning system the tests to measure this parameter using a spectrum analyzer with a frequency resolution of at least 1 Hz shall be conducted. The measured frequency (or frequencies) of the audible warning device, audible warning system, multiple audible warning system may differ from the rated sound frequency (or frequencies) no more than 10 per cent.</t>
  </si>
  <si>
    <t>Verify the rated sound frequency using a spectrum analyser with a minimum frequency resolution of 1 Hz. Confirm measured frequency is within ±10% of the manufacturer's rated value.</t>
  </si>
  <si>
    <t>Measure horn frequency using calibrated spectrum analyser and compare measured frequency against manufacturer's specification.</t>
  </si>
  <si>
    <t>Corrosion-resistant mounting elements</t>
  </si>
  <si>
    <t>The audible warning device, audible warning system, multiple audible warning system shall be supplied with current at the rated voltage and with the connecting lead resistances specified in paragraphs 6.3.4. to 6.3.6. above, and operated respectively:
10,000 times for audible warning device, audible warning system, multiple audible warning system intended principally for vehicles of categories L3 to L5 with a power less than or equal to 7 kW.
50,000 times for audible warning device, audible warning system, multiple audible warning system intended principally for vehicles of categories M, N and L3 to L5 with a power greater than 7 kW, each time for one second followed by an interval of 4 s. 
During the test, the audible warning device, audible warning system, multiple audible warning system shall be ventilated by an air current having a speed of approximately 10 m/s and the electro-pneumatic audible warning device, audible warning system, multiple audible warning system  may be lubricated with the oil recommended by the manufacturer after every 10,000 times of operation.</t>
  </si>
  <si>
    <t>Verify horn durability by completing the endurance cycling requirements specified in ADR 94 under the required voltage, operating cycle and cooling conditions.</t>
  </si>
  <si>
    <t>Operate horn for the specified number of cycles (10,000 or 50,000 as applicable), maintaining the required operating time, rest interval, airflow and lubrication requirements. Verify continued compliance following endurance testing.</t>
  </si>
  <si>
    <t>14.2.2(a)</t>
  </si>
  <si>
    <t>Minimum sound level requirements</t>
  </si>
  <si>
    <t xml:space="preserve">Measured under the conditions specified in paragraphs 14.3. the sound-pressure level of the audible warning signal tested shall be at least:
(a) 	Equal to 83 dB (A) and not more than 112 dB (A) for the signals of vehicles of categories L3 to L5 of a power less than or equal to 7 kW; </t>
  </si>
  <si>
    <t>Verify the installed vehicle audible warning signal produces a sound pressure level between 83 dB(A) and 112 dB(A) under the conditions specified in ADR 94 Clause 14.3.</t>
  </si>
  <si>
    <t>Measure installed horn sound pressure level using ADR 94 Clause 14.3 test conditions and verify compliance.</t>
  </si>
  <si>
    <t>14.2.2(b)</t>
  </si>
  <si>
    <t>Maximum sound level limits</t>
  </si>
  <si>
    <t>Measured under the conditions specified in paragraphs 14.3. the sound-pressure level of the audible warning signal tested shall be at least:
(b) 	Equal to 87 dB (A) and at most 112 dB (A) for the signals of vehicles of categories M, N and L3 to L5 of a power greater than 7 kW.</t>
  </si>
  <si>
    <t>Verify the installed vehicle audible warning signal produces a sound pressure level between 87 dB(A) and 112 dB(A) under the conditions specified in ADR 94 Clause 14.3.</t>
  </si>
  <si>
    <t>Unrestricted movement of the wheel</t>
  </si>
  <si>
    <t>The space in which the wheel revolves shall be such as to allow unrestricted movement when using the maximum permissible size of tyres and rim widths, taking into account the minimum and maximum wheel off-sets, within the minimum and maximum suspension and steering constraints as declared by the vehicle manufacturer. This shall be verified by performing the checks with the largest and the widest tyres, taking into account the applicable dimensional tolerances (i.e. maximum envelope) related to the tyre size designation as specified in the relevant UN Regulation.</t>
  </si>
  <si>
    <t>Alternative Testing procedure</t>
  </si>
  <si>
    <t>The Technical Service and/or Type Approval Authorities may agree to an
alternative test procedure (e.g. virtual testing) to verify that the requirements
of paragraph 5.2.1.3. are met.</t>
  </si>
  <si>
    <t>5.2.2.1.1</t>
  </si>
  <si>
    <t>Single formation load capacity</t>
  </si>
  <si>
    <t>In the case of a vehicle fitted with tyres of the same type in single formation:
at least equal to half of the technically permissible maximum axle mass for
the most heavily loaded axle, as declared by the manufacturer of the vehicle.</t>
  </si>
  <si>
    <t>documentation</t>
  </si>
  <si>
    <t xml:space="preserve">Complience to this requiremnt will be proven through documentation. Ensuring tires with the correct load capacity for a fully loaded SR8 (1 – 1.5 tonne) are procured. </t>
  </si>
  <si>
    <t xml:space="preserve">Speed capacity </t>
  </si>
  <si>
    <t>Every tyre with which the vehicle is normally fitted shall bear a speed category symbol.</t>
  </si>
  <si>
    <t>Compliance to this requirement will be proven through documentation. Ensuring tires with the correct speed capacity (250km/h top speed) are procured.</t>
  </si>
  <si>
    <t>5.2.5.1</t>
  </si>
  <si>
    <t>Spare wheels and tyres</t>
  </si>
  <si>
    <t>In cases where a vehicle is provided with a standard spare unit, it shall be of the same size as the tyres actually fitted to the vehicle</t>
  </si>
  <si>
    <t>5.2.5.2</t>
  </si>
  <si>
    <t>Spare tyre regulations</t>
  </si>
  <si>
    <t>Every vehicle provided with a temporary-use spare unit or run flat tyres shall
comply with the technical and transitional provisions of Regulation No. 64
with respect to the requirements concerning the equipment of vehicles with
temporary-use spare units and run flat tyres.</t>
  </si>
  <si>
    <t>!!</t>
  </si>
  <si>
    <t>5.2.2.2.1</t>
  </si>
  <si>
    <t>Maximum load rating</t>
  </si>
  <si>
    <t>In the case of tyres of class C1, the "maximum load rating" as referred to in paragraph 2.34. of Regulation No. 30 is taken into account. </t>
  </si>
  <si>
    <t>5.2.2.2.2</t>
  </si>
  <si>
    <t>General Specification</t>
  </si>
  <si>
    <t>Close Proximity Rear View Mirrors</t>
  </si>
  <si>
    <t>15.2.1.4</t>
  </si>
  <si>
    <t>Object visual testing</t>
  </si>
  <si>
    <t xml:space="preserve">Via a means of rear visibility (mirror or RVCS or other) complying with this Regulation; or Via a device of indirect vision (mirror or RVCS or other) complying with this Regulation; </t>
  </si>
  <si>
    <t>15.2.2</t>
  </si>
  <si>
    <t>Close Proximity rear view conditions</t>
  </si>
  <si>
    <t xml:space="preserve">The close-proximity rear-view field of vision shall be established using ambinocular vision, the eyes being at the "driver's ocular points" as defined in paragraph 12.1. above. The fields of vision shall be determined when the vehicle is in running order as defined in the consolidated Resolution on the Construction of vehicles (R.E.3) (ECE/TRANS/WP.29/78/Rev.6, para. 2.2.5.4.), plus for M1 and N1 vehicles one front seat passenger (75 kg). When established through windows, the glazing shall have a total light transmission factor in accordance with UN Regulation No. 43, Annex 24. 
In case of direct view from the driver’s looking back ocular points the vertical position of rear seat headrests shall be set at the designed position of assumed to use or the highest position if the headrest has multiple position settings or at the position agreed with the Technical Service. </t>
  </si>
  <si>
    <t>15.2.3</t>
  </si>
  <si>
    <t>Combination of visibility condition</t>
  </si>
  <si>
    <t xml:space="preserve">	In the case of a combination of means of rear visibility or detection, each entire transverse row of test objects shall be seen by one of these means. The close-proximity rear-view field of vision shall be obtained from the minimum number of mirrors and monitors.</t>
  </si>
  <si>
    <t>15.3.1</t>
  </si>
  <si>
    <t>Field of detection</t>
  </si>
  <si>
    <t>15.4.1.1</t>
  </si>
  <si>
    <t>Position for devices for reversing motion</t>
  </si>
  <si>
    <t>Devices for means of rear visibility or detection shall be so placed that the driver, when sitting on the driving seat in a normal driving position, has a clear view of the road to the rear, side(s) or front of the vehicle.</t>
  </si>
  <si>
    <t>15.4.1.3</t>
  </si>
  <si>
    <t>Devices for means of rear visibility or detection shall not project beyond the external bodywork of the vehicle substantially more than is necessary to comply with the requirements concerning fields of vision or fields of detection.</t>
  </si>
  <si>
    <t>15.4.1.4</t>
  </si>
  <si>
    <t xml:space="preserve">Devices for means of rear visibility or detection shall be fitted in such a way that the devices do not move so as significantly to change the field of vision or detection as measured or vibrate to an extent which would cause the driver to misinterpret the nature of the image perceived. </t>
  </si>
  <si>
    <t>Requirements for rear-view camera system</t>
  </si>
  <si>
    <t>Default view considerations</t>
  </si>
  <si>
    <t xml:space="preserve">In default view the RVCS shall show the field of view at least as defined in paragraph 15.2. 
The RVCS must default to the rear-view image at the beginning of each backing event regardless of any modifications to the field of view that the driver has previously selected. </t>
  </si>
  <si>
    <t>16.1.1</t>
  </si>
  <si>
    <t>Test object size considerations</t>
  </si>
  <si>
    <t xml:space="preserve">When the Rear-view image is measured in accordance with the paragraphs 3. of Annex 9, the calculated visual angle subtended by the horizontal width of: 
(a) 	All three test objects at the last row specified in 15.2 shall average not less than 5 minutes of arc; and 
(b) 	Each individual test object shall not be less than 3 minutes of arc. </t>
  </si>
  <si>
    <t>16.1.1.1</t>
  </si>
  <si>
    <t>Luminance and contrast adjustment</t>
  </si>
  <si>
    <t xml:space="preserve">If manual adjustment is provided, the operator's manual shall provide information on how to change the luminance/contrast. </t>
  </si>
  <si>
    <t>16.1.1.2</t>
  </si>
  <si>
    <t>Overlay requirements within the required field of vision</t>
  </si>
  <si>
    <t xml:space="preserve">Overlays shall display only rearward driving-related visual information or safety-related information. Overlays for other purposes of information in the required field of vision are not allowed. 
Manually activated overlays are allowed, only when the driver needs to activate a rearward driving-related function or safety-related function (e.g. cleaning of the lens or activation of trailer hitch view) or requires specific information in such an environment. The driver may have an option to close the overlay. </t>
  </si>
  <si>
    <t>16.1.1.3</t>
  </si>
  <si>
    <t>Deactivation</t>
  </si>
  <si>
    <t xml:space="preserve">The rear-view image shall remain visible during the backing event until either, the driver modifies the view, or the vehicle direction selector is no longer in the reverse position or the backing event is finished. 
Modifying the view means to switch to any other camera views. 
The view can be manually switched off when the vehicle is not moving rearward. 
The system may be switched off when the vehicle detects a coupling by means of a coupling device. </t>
  </si>
  <si>
    <t>16.1.1.4</t>
  </si>
  <si>
    <t>Automatic change of view</t>
  </si>
  <si>
    <t xml:space="preserve">When there is a risk of collision, the field of view may change and focus on the collision area. It shall be demonstrated to the Technical Service that this change of view increases the safety. 
When the vehicle is not driving straight, the field of view may change following the vehicle trajectory. </t>
  </si>
  <si>
    <t>16.1.2</t>
  </si>
  <si>
    <t xml:space="preserve">Non-operation of the system shall be recognizable to the driver (e.g. RVCS failure by, i.e. warning indication, display information, black screen, absence of status indicator). The information for the driver shall be explained in the operator's manual. </t>
  </si>
  <si>
    <t>16.1.2.1</t>
  </si>
  <si>
    <t>Response time</t>
  </si>
  <si>
    <t xml:space="preserve">The rear-view image meeting the requirements described in 15.2. shall be provided within a maximum of 2.0 seconds after start of the backing event, when tested according to paragraphs 2. of Annex 9. </t>
  </si>
  <si>
    <t>16.1.3.1</t>
  </si>
  <si>
    <t>Monitor inside the vehicle</t>
  </si>
  <si>
    <t>The monitor defined size shall be visible without any obstruction from the ocular reference point. A virtual testing is acceptable.</t>
  </si>
  <si>
    <t>16.1.4</t>
  </si>
  <si>
    <t>Rear vision device indirect vision obstruction considerations</t>
  </si>
  <si>
    <t>External Factors considerations</t>
  </si>
  <si>
    <t xml:space="preserve">The effectiveness of the RVCS shall not be adversely affected by magnetic or electrical fields. This shall be demonstrated by compliance with the technical requirements and transitional provisions of UN Regulation No. 10, 05 series of amendments or any later series of amendments. </t>
  </si>
  <si>
    <t>Requirements for detection systems</t>
  </si>
  <si>
    <t>System activation</t>
  </si>
  <si>
    <t xml:space="preserve">The system shall be activated when the backing event starts. If proper functioning cannot be effected, either the system shall automatically shut off or the driver shall be able to deactivate the system manually. 
The detection system shall remain active as long as either the vehicle direction selector is in the reverse position or the backing event is not ended. 
In case the vehicle can detect coupling with a coupling device, the system may be switched off. </t>
  </si>
  <si>
    <t>Driver interface and information presentation strategy</t>
  </si>
  <si>
    <t>The system shall have at least two kinds of information signal selected from audible, optical, and haptics.</t>
  </si>
  <si>
    <t>17.2.2</t>
  </si>
  <si>
    <t>Audible information</t>
  </si>
  <si>
    <t xml:space="preserve">When an object is detected in the rear horizontal area as described in paragraph 1.3. of Annex 10. while the reverse gear is selected/engaged, audible information in accordance with ISO 15006:2011 shall be given. 
In presenting audible information, the distance to the target may be identified by two or more acoustic signals. These acoustic signals, differentiating distances and detection widths, may be indicated by changing the frequency of the intermittent sound. A faster intermittent sound or continuous sound shall be used as the distance becomes closer. </t>
  </si>
  <si>
    <t>17.2.3</t>
  </si>
  <si>
    <t>Duration of signalling</t>
  </si>
  <si>
    <t xml:space="preserve">Signalling for an object shall last as long as the object is detected and shall end when the object is no longer detected or when the system is deactivated. 
To reduce the driver's discomfort, the audible signal can be automatically suspended temporarily after a certain time set by the manufacturer has elapsed, provided that the system remains activated. If, while the audible signal is automatically suspended temporarily, the distance to the object becomes shorter, the audible signal shall be automatically resumed. If the distance to the object becomes longer, the audible signal may remain suspended. </t>
  </si>
  <si>
    <t>17.2.4</t>
  </si>
  <si>
    <t>Optical information</t>
  </si>
  <si>
    <t xml:space="preserve">In the case optical information is placed on a monitor used for other information such as meter cluster display or other displays, overlay is allowed and shall comply with the overlay requirements of the RVCS in 16.1.1.2. of this Regulation. </t>
  </si>
  <si>
    <t>17.2.5</t>
  </si>
  <si>
    <t>Non-operation of the system shall be recognizable to the driver (e.g. Detection system failure by, i.e. warning indication, display information, black screen, absence of status indicator). The information for the driver shall be explained in the operator's manual. </t>
  </si>
  <si>
    <t>17.3.1</t>
  </si>
  <si>
    <t>Performance of object detection</t>
  </si>
  <si>
    <t xml:space="preserve">Response time 
At least one of the audible or haptic information signals that meets the requirements as described in 17.2., shall be given to the driver within a maximum of 0.6 seconds after the start of the backing event, when tested according to paragraph 2. of Annex 10. </t>
  </si>
  <si>
    <t xml:space="preserve">The effectiveness of the detection system shall not be adversely affected by magnetic or electrical fields. This shall be demonstrated by compliance with the technical requirements and transitional provisions of UN Regulation No. 10, 05 series of amendments or any later series of amendments. </t>
  </si>
  <si>
    <t>5.1.1. (c)</t>
  </si>
  <si>
    <t>Protection Against Electric Shock During Disconnection</t>
  </si>
  <si>
    <r>
      <rPr>
        <sz val="12"/>
        <color rgb="FF000000"/>
        <rFont val="Aptos Narrow"/>
        <family val="2"/>
        <scheme val="minor"/>
      </rPr>
      <t>(c)</t>
    </r>
    <r>
      <rPr>
        <sz val="7"/>
        <color rgb="FF000000"/>
        <rFont val="Aptos Narrow"/>
        <family val="2"/>
        <scheme val="minor"/>
      </rPr>
      <t> </t>
    </r>
    <r>
      <rPr>
        <sz val="12"/>
        <color rgb="FF000000"/>
        <rFont val="Aptos Narrow"/>
        <family val="2"/>
        <scheme val="minor"/>
      </rPr>
      <t>The voltage of the live parts becomes equal or below 60 V DC or equal or below 30 V AC (rms) within 1 s after the connector is separated.</t>
    </r>
  </si>
  <si>
    <t>the vehicle should be placed in an operational state, and the high-voltage connector should then be disconnected under normal service conditions. Immediately after separation, the voltage present on any live parts should be monitored using an oscilloscope or suitable voltage measurement device. The test is passed if the voltage drops to equal or below 60 V DC or equal or below 30 V AC (rms) within one second of disconnection</t>
  </si>
  <si>
    <t>Place the vehicle into an active operating state with the HV system energised. Disconnect the specified HV connector under normal service conditions. Measure voltage between exposed live parts using an oscilloscope or suitable high-voltage measurement system. Record voltage decay from the instant of connector separation. Confirm voltage decreases below the specified limits.</t>
  </si>
  <si>
    <t>5.1.1.1., 5.1.1.2.</t>
  </si>
  <si>
    <t>Ingress Protection Requirements for High Voltage Live Parts</t>
  </si>
  <si>
    <t>5.1.1.1.	For high voltage live parts inside the passenger compartment or luggage compartment, the protection degree IPXXD shall be provided.
5.1.1.2.	For high voltage live parts in areas other than the passenger compartment or luggage compartment, the protection degree IPXXB shall be provided.</t>
  </si>
  <si>
    <t xml:space="preserve">Energy Control System (High Voltage) </t>
  </si>
  <si>
    <t>inspect all areas of the vehicle to identify the location of any high voltage components. Verify that live parts located within the passenger compartment or luggage compartment are enclosed or protected to achieve a minimum protection degree of IPXXD, ensuring that access with a standard test probe (1.0 mm diameter) is prevented. For high voltage components located in all other areas of the vehicle, confirm that a minimum protection degree of IPXXB is provided, preventing access with a standard finger probe (12 mm diameter).</t>
  </si>
  <si>
    <t>Identify all HV components and exposed conductive areas. Inspect protective enclosures and barriers. Apply IPXXD probe (1 mm wire) for passenger/luggage compartment locations and IPXXB finger probe (12 mm) for other locations. Confirm no access to hazardous live parts is possible. Record results and component locations.</t>
  </si>
  <si>
    <t>5.1.1.3.</t>
  </si>
  <si>
    <t>Protection Requirements for Tool-Free High Voltage Service Disconnects</t>
  </si>
  <si>
    <t>For a high voltage service disconnect which can be opened, disassembled or removed without tools, or for vehicles of categories N2, N3, M2 and M3, an operator controlled activation/deactivation device or equivalent, protection degree IPXXB shall be satisfied when it is opened, disassembled or removed.</t>
  </si>
  <si>
    <t>Open/remove the service disconnect without tools according to manufacturer instructions. Inspect exposed areas and apply the IPXXB access probe. Confirm the probe cannot contact hazardous live parts. Document results with photographs and inspection records.</t>
  </si>
  <si>
    <t>5.1.1.4.1.</t>
  </si>
  <si>
    <t>High Voltage Warning Symbol Requirement for REESS</t>
  </si>
  <si>
    <t>The symbol shown in Figure 2 shall be present on or near the REESS having high voltage capability. The symbol background shall be yellow, the bordering and the arrow shall be black.</t>
  </si>
  <si>
    <t>visually inspect the REESS unit and its immediate surroundings. Confirm that the high voltage warning symbol, as shown in Figure 2, is clearly present on or near the REESS. Verify that the symbol has a yellow background with a black border and black arrow, as specified in the standard.</t>
  </si>
  <si>
    <t>Visually inspect the REESS enclosure and surrounding area. Confirm warning symbol placement is visible and permanent. Verify colour, dimensions and symbol design against ADR requirements. Record compliance evidence.</t>
  </si>
  <si>
    <t>5.1.2.2.</t>
  </si>
  <si>
    <t>Electrical Continuity and Bonding Resistance</t>
  </si>
  <si>
    <t xml:space="preserve">5.1.2.2.	The resistance between all exposed conductive parts and the electrical chassis shall be lower than 0.1 Ω when there is current flow of at least 0.2 amperes.
The resistance between any two simultaneously reachable exposed conductive parts of the electrical protection barriers that are less than 2.5 m from each other shall not exceed 0.2 Ω. This resistance may be calculated using the separately measured resistances of the relevant parts of electric path.
</t>
  </si>
  <si>
    <t>Connect a calibrated resistance tester between exposed conductive parts and electrical chassis. Apply measurement current ≥0.2 A. Measure resistance at all required points. Confirm resistance is below 0.1 Ω. Also measure resistance between simultaneously reachable conductive parts and confirm value below 0.2 Ω.</t>
  </si>
  <si>
    <t>5.1.3.1.</t>
  </si>
  <si>
    <t>Minimum Isolation Resistance Between High Voltage Buses and Chassis</t>
  </si>
  <si>
    <t>If AC high voltage buses and DC high voltage buses are galvanically isolated from each other, isolation resistance between the high voltage bus and the electrical chassis shall have a minimum value of 100 Ω/volt of the working voltage for DC buses, and a minimum value of 500 Ω/volt of the working voltage for AC buses.</t>
  </si>
  <si>
    <t>Annex 5A</t>
  </si>
  <si>
    <t>Tested with reference to Annex 5A</t>
  </si>
  <si>
    <t>Isolate the HV system and connect an insulation resistance tester between HV bus terminals and chassis. Apply DC test voltage according to Annex 5A requirements. Measure insulation resistance. Calculate Ω/V value and compare against required limits (100 Ω/V DC or 500 Ω/V AC).</t>
  </si>
  <si>
    <t>5.1.3.2.</t>
  </si>
  <si>
    <t>Isolation Resistance for Galvanically Connected High Voltage Buses</t>
  </si>
  <si>
    <t>If AC high voltage buses and DC high voltage buses are galvanically connected, isolation resistance between the high voltage bus and the electrical chassis shall have a minimum value of 500 Ω/volt of the working voltage.</t>
  </si>
  <si>
    <t>Configure HV system in galvanically connected condition. Perform isolation resistance measurement according to Annex 5A. Apply test voltage and record resistance values. Confirm calculated isolation resistance exceeds 500 Ω/V.</t>
  </si>
  <si>
    <t>5.1.3.3.</t>
  </si>
  <si>
    <t>Isolation Resistance Monitoring System in Fuel Cell Vehicles</t>
  </si>
  <si>
    <t>In fuel cell vehicles, DC high voltage buses shall have an on-board isolation resistance monitoring system together with a warning to the driver if the isolation resistance drops below the minimum required value of 100 Ω/V. The function of the on-board isolation resistance monitoring system shall be confirmed as described in Annex 6.</t>
  </si>
  <si>
    <t>Tested with reference to Annex 6</t>
  </si>
  <si>
    <t>Introduce a controlled isolation fault using a calibrated resistor between HV bus and chassis. Monitor isolation monitoring system response. Verify warning activation occurs when resistance falls below required threshold.</t>
  </si>
  <si>
    <t>5.1.3.4.</t>
  </si>
  <si>
    <t>Isolation Resistance Compliance Post-Disconnection of Conductive Connection</t>
  </si>
  <si>
    <t>the isolation resistance between the high voltage bus and the electrical chassis shall comply with the requirements of paragraph 5.1.3.1. when the conductive connection is disconnected</t>
  </si>
  <si>
    <t>Disconnect the specified conductive connection. Perform isolation resistance measurement between HV bus and chassis. Calculate Ω/V value and compare with ADR limits.</t>
  </si>
  <si>
    <t>5.1.4.</t>
  </si>
  <si>
    <t>Post-Water Exposure Isolation Resistance Maintenance</t>
  </si>
  <si>
    <t>The vehicles shall maintain isolation resistance after exposure to water (e.g. washing, driving through standing water). This paragraph shall not apply to electrical circuits that are galvanically connected to each other, where the DC part of these circuits is connected to the electrical chassis and the specific voltage condition is fulfilled.</t>
  </si>
  <si>
    <t>subject the vehicle to conditions simulating exposure to water, such as washing or driving through standing water. After exposure, measure the isolation resistance of the high voltage electrical system to confirm it remains within acceptable limits.</t>
  </si>
  <si>
    <t>Measure baseline isolation resistance. Subject vehicle/HV components to water exposure conditions. Allow water exposure period to complete. Re-measure isolation resistance and confirm compliance with ADR requirements. Inspect components for water ingress.</t>
  </si>
  <si>
    <t>5.1.4.4.</t>
  </si>
  <si>
    <t>Driver Warning for Low Isolation Resistance Detection</t>
  </si>
  <si>
    <r>
      <rPr>
        <sz val="7"/>
        <color rgb="FF000000"/>
        <rFont val="Aptos Narrow"/>
        <family val="2"/>
        <scheme val="minor"/>
      </rPr>
      <t xml:space="preserve"> </t>
    </r>
    <r>
      <rPr>
        <sz val="12"/>
        <color rgb="FF000000"/>
        <rFont val="Aptos Narrow"/>
        <family val="2"/>
        <scheme val="minor"/>
      </rPr>
      <t>If an isolation resistance monitoring system is provided, and the isolation resistance less than the requirements given in paragraph 5.1.3. is detected, a warning shall be indicated to the driver. The function of the on-board isolation resistance monitoring system shall be confirmed as described in Annex 6.</t>
    </r>
  </si>
  <si>
    <t>Introduce a controlled insulation fault using a suitable resistor network. Monitor isolation resistance measurement system. Confirm warning signal appears on driver display/telltale. Verify warning remains active while fault condition exists.</t>
  </si>
  <si>
    <t>5.2.1.1., 5.2.1.2.</t>
  </si>
  <si>
    <t>REESS Installation and Compliance with Type Approval Conditions</t>
  </si>
  <si>
    <t xml:space="preserve">For a REESS which has been type approved in accordance with Part II of this series of Amendments to this Regulation, it shall be installed in accordance with the instructions provided by the manufacturer of the REESS, and in conformity with the description provided in Annex 1, Appendix 2 to this Regulation.
The REESS including related vehicle components, systems and structure as applicable, shall comply with the respective requirements of paragraph 6. of this Regulation.
</t>
  </si>
  <si>
    <t>Annex 1, Annex 2</t>
  </si>
  <si>
    <t>Tested with reference to Annex 1 and Annex 2</t>
  </si>
  <si>
    <t>Review REESS manufacturer documentation and installation requirements. Inspect installed battery system, mounting structure, electrical connections and protective systems. Confirm installation matches approved configuration.</t>
  </si>
  <si>
    <t>Ventilation Requirements for Open-Type Traction Battery Compartments</t>
  </si>
  <si>
    <t>Places for containing open type traction batteries that may produce hydrogen gas shall be provided with a ventilation fan or a ventilation duct to prevent the accumulation of hydrogen gas.</t>
  </si>
  <si>
    <t xml:space="preserve">Observe that a ventilatoin duct or ventilation fan is fitted to a open type traction battery </t>
  </si>
  <si>
    <t>Inspect battery compartment design. Confirm presence of ventilation fan or ventilation duct. Verify airflow path and installation location. Record inspection evidence.</t>
  </si>
  <si>
    <t>Driver Warning Indication in Active Driving Possible Mode</t>
  </si>
  <si>
    <t xml:space="preserve">The vehicle shall provide a warning to the driver when the vehicle is in active driving possible mode in the event specified in paragraphs 6.13. to 6.15.
In case of optical warning, the tell-tale shall, when illuminated, be sufficiently bright to be visible to the driver under both daylight and night-time driving conditions, when the driver has adapted to the ambient roadway light conditions.
This tell-tale shall be activated as a check of lamp function either when the propulsion system is turned to the "On" position, or when the propulsion system is in a position between "On" and "Start" that is designated by the manufacturer as a check position. This requirement does not apply to the tell-tale or text shown in a common space.
</t>
  </si>
  <si>
    <t>place the vehicle into active driving possible mode and simulate one of the events described in paragraphs 6.13 to 6.15. Confirm that a warning is provided to the driver, and if the warning is optical, verify that the tell-tale is sufficiently bright to be clearly visible under both daylight and night-time driving conditions after the driver has adjusted to ambient lighting. Ensure that the tell-tale is also activated as a lamp function check when the propulsion system is switched to the "On" position, or an intermediate check position defined by the manufacturer, unless the warning is displayed in a shared or common display area.</t>
  </si>
  <si>
    <t>Place vehicle into active driving possible mode. Simulate applicable fault conditions from paragraphs 6.13–6.15. Confirm warning activation. Test visibility of optical indicators under daylight and low-light conditions. Verify tell-tale activation during vehicle startup lamp check.</t>
  </si>
  <si>
    <t>Low State of Charge Warning for Pure Electric Vehicles</t>
  </si>
  <si>
    <t>For pure electric vehicles (vehicles equipped with a powertrain containing exclusively electric machines as propulsion energy converters and exclusively rechargeable electric energy storage systems as propulsion energy storage systems), a warning to the driver in the event of low REESS state of charge shall be provided.
Based on engineering judgment, the manufacturer shall determine the necessary level of REESS energy remaining, when the driver warning is first provided.
In case of optical warning, the tell-tale shall, when illuminated, be sufficiently bright to be visible to the driver under both daylight and night-time driving conditions, when the driver has adapted to the ambient roadway light conditions.</t>
  </si>
  <si>
    <t>operate the vehicle under normal driving conditions until the rechargeable electric energy storage system (REESS) approaches a low state of charge. Verify that a clear warning is provided to the driver when the energy level reaches the threshold determined by the manufacturer based on engineering judgment. Confirm that the warning is timely and unambiguous, alerting the driver to the need for recharging before the energy supply is critically depleted.</t>
  </si>
  <si>
    <t>Operate vehicle under controlled driving conditions until REESS SOC decreases to the defined warning threshold. Record SOC value at warning activation. Confirm warning is clear, visible and provided before energy depletion affects safe operation.</t>
  </si>
  <si>
    <t>5.3.1.</t>
  </si>
  <si>
    <t>Driver Indication on Activation of Propulsion System</t>
  </si>
  <si>
    <t xml:space="preserve">At least a momentary indication shall be given to the driver each time when the vehicle is first placed in "active driving possible mode'' after manual activation of the propulsion system.
However, this provision is optional under conditions where an internal combustion engine provides directly or indirectly the vehicle´s propulsion power upon start up.
</t>
  </si>
  <si>
    <t>manually activate the propulsion system and place the vehicle into active driving possible mode. Confirm that at least a momentary indication is given to the driver each time this mode is first engaged, such as an audible sound, visual tell-tale, or message. Since Sunswift 8 is a pure electric vehicle, the exception for internal combustion engine</t>
  </si>
  <si>
    <t>Switch the vehicle propulsion system from OFF to ON and activate active driving possible mode. Confirm that a momentary indication is provided each time the mode is entered. Record indication type, duration, and driver visibility.</t>
  </si>
  <si>
    <t>5.3.2.</t>
  </si>
  <si>
    <t>Driver Warning When Exiting Vehicle in Active Driving Possible Mode</t>
  </si>
  <si>
    <t>When leaving the vehicle, the driver shall be informed by a signal (e.g. optical or audible signal) if the vehicle is still in the active driving possible mode.</t>
  </si>
  <si>
    <t>place the vehicle in active driving possible mode and simulate the driver exiting the vehicle, such as by opening the door or unbuckling the seatbelt. Confirm that an optical or audible signal is triggered to inform the driver that the vehicle remains in active driving possible mode. The signal must be clear and immediate to ensure the driver is adequately warned before leaving the vehicle unattended.</t>
  </si>
  <si>
    <t>Place vehicle in active driving possible mode. Simulate driver exit conditions such as opening driver door, removing seatbelt, or key removal. Confirm audible and/or visual warning activation. Verify warning remains active until vehicle state changes.</t>
  </si>
  <si>
    <t>5.3.3.</t>
  </si>
  <si>
    <t>Drive Inhibition During External Charging Connection</t>
  </si>
  <si>
    <t xml:space="preserve">If the REESS can be externally charged, vehicle movement by its own propulsion system shall be impossible as long as the vehicle connector is physically connected to the vehicle inlet.
This requirement shall be demonstrated by using the vehicle connector	specified by the vehicle manufacturer.
The above requirements are only applicable for vehicles when charging from a stationary charging point, with a charging cable of finite length, through a vehicle coupler comprising a vehicle connector and a vehicle inlet.
</t>
  </si>
  <si>
    <t xml:space="preserve"> connect the vehicle to a stationary charging point using the manufacturer-specified vehicle connector and charging cable. While the connector is physically engaged with the vehicle inlet, attempt to activate the propulsion system and move the vehicle under its own power. Confirm that vehicle movement is not possible during this condition, ensuring that the interlock prevents drive mode engagement while charging; this test applies only when charging from a fixed charging point via a finite-length cable and vehicle coupler.</t>
  </si>
  <si>
    <t>Connect vehicle to an approved stationary charging source using the manufacturer charging connector. Attempt to activate propulsion and select drive mode. Confirm that vehicle movement is prevented while connector remains connected. Disconnect charger and verify normal drive operation resumes.</t>
  </si>
  <si>
    <t>5.3.4.</t>
  </si>
  <si>
    <t>Drive Direction Control State Indication</t>
  </si>
  <si>
    <t>The state of the drive direction control unit shall be identified to the driver.</t>
  </si>
  <si>
    <t>Ensure a visual indication or audible indication is available to driver</t>
  </si>
  <si>
    <t>Activate each available drive direction mode. Confirm that the corresponding indication is displayed or communicated to the driver. Verify indication remains accurate during operation.</t>
  </si>
  <si>
    <t>5.4.3., 5.4.4.</t>
  </si>
  <si>
    <t>Hydrogen Emission Limits During Normal and Failure Charge Conditions</t>
  </si>
  <si>
    <t>During a normal charge procedure in the conditions given in Annex 8, hydrogen emissions shall be below 125 g during 5 h, or below 25 x t2 g during t2 (in h).
During a charge carried out by a charger presenting a failure (conditions given in Annex 8), hydrogen emissions shall be below 42 g. Furthermore the charger shall limit this possible failure to 30 minutes.</t>
  </si>
  <si>
    <t>Annex 8</t>
  </si>
  <si>
    <t xml:space="preserve">Tested with reference to Annex 8 </t>
  </si>
  <si>
    <t>Place vehicle/REESS inside hydrogen measurement enclosure. Perform normal charging procedure according to Annex 8. Measure hydrogen concentration over required period. Repeat test using charger failure condition. Calculate total hydrogen emissions and confirm limits are satisfied.</t>
  </si>
  <si>
    <t xml:space="preserve">5.4.5., 5.4.6., 5.4.7., 5.4.8., 5.4.9. </t>
  </si>
  <si>
    <t>Control System Integrity and Fault Indication for Charging Operations</t>
  </si>
  <si>
    <t>All the operations linked to the REESS charging shall be controlled automatically, included the stop for charging. It shall not be possible to take a manual control of the charging phases.
Normal operations of connection and disconnection to the mains or power cuts shall not affect the control system of the charging phases.
Important charging failures shall be permanently indicated. An important failure is a failure that can lead to a malfunction of the charger during charging later on.
The manufacturer has to indicate in the owner's manual, the conformity of the vehicle to these requirements.</t>
  </si>
  <si>
    <t>Tested with reference to Annex 8, Charge failing indication should be available to driver</t>
  </si>
  <si>
    <t>Perform normal charging operation and introduce controlled charging interruptions/faults. Verify automatic charging control operation. Confirm charging stops correctly during fault conditions and driver receives fault indication.</t>
  </si>
  <si>
    <t>6.2.1.</t>
  </si>
  <si>
    <t>Vibration Resistance Testing According to Annex 9A</t>
  </si>
  <si>
    <t>The test shall be conducted in accordance with Annex 9A to this Regulation.</t>
  </si>
  <si>
    <t>Annex 9A</t>
  </si>
  <si>
    <t>Tested with reference to Annex 9A</t>
  </si>
  <si>
    <t>Prepare REESS according to Annex 9A conditions. Adjust SOC as required. Apply sinusoidal vibration sweep from 7 Hz to 50 Hz and return for required cycles. Perform post-test inspection and functional checks.</t>
  </si>
  <si>
    <t>6.3.1.</t>
  </si>
  <si>
    <t>Thermal Shock and Cycling Test Compliance (Annex 9B)</t>
  </si>
  <si>
    <t>This test shall be conducted in accordance with Annex 9B to this Regulation.</t>
  </si>
  <si>
    <t>Annex 9B</t>
  </si>
  <si>
    <t>Tested with reference to Annex 9B</t>
  </si>
  <si>
    <t>Condition REESS at 60 ±2°C followed by -40 ±2°C exposure. Repeat for minimum required cycles. Return to ambient conditions and perform standard cycle. Inspect for damage, leakage, loss of function or safety failures.</t>
  </si>
  <si>
    <t>6.4.1.2.</t>
  </si>
  <si>
    <t>Mechanical Shock Test Compliance (Annex 9C)</t>
  </si>
  <si>
    <t>The test shall be conducted in accordance with Annex 9C to this Regulation.</t>
  </si>
  <si>
    <t>Annex 9C</t>
  </si>
  <si>
    <t>Tested with reference to Annex 9C</t>
  </si>
  <si>
    <t>Adjust REESS SOC and protection systems. Apply required mechanical shock pulses according to Annex 9C acceleration corridors. Observe REESS during and after test. Perform inspection and functional verification.</t>
  </si>
  <si>
    <t>6.4.2.2.</t>
  </si>
  <si>
    <t>Fire Resistance Test Compliance (Annex 9D)</t>
  </si>
  <si>
    <t>The test shall be conducted in accordance with Annex 9D to this Regulation.</t>
  </si>
  <si>
    <t>Annex 9D</t>
  </si>
  <si>
    <t>Tested with reference to Annex 9D</t>
  </si>
  <si>
    <t>Install REESS according to Annex 9D test setup. Apply specified fire exposure conditions. Monitor temperature, pressure, leakage and safety behaviour. Confirm acceptance criteria after fire exposure.</t>
  </si>
  <si>
    <t>6.5.2.</t>
  </si>
  <si>
    <t>Component-Based Fire Resistance Test Using Gasoline Pool Fire</t>
  </si>
  <si>
    <t>The test shall be conducted in accordance with Annex 9E paragraph 3.2.2. of this Regulation.</t>
  </si>
  <si>
    <t>Annex 9E</t>
  </si>
  <si>
    <t>Tested with reference to Annex 9E</t>
  </si>
  <si>
    <t>Position REESS component on test fixture. Conduct gasoline pool fire exposure phases according to Annex 9E. Monitor temperature and visible damage. Continue observation until cooling criteria are met.</t>
  </si>
  <si>
    <t>6.6.1.</t>
  </si>
  <si>
    <t>External Short Circuit Protection Test Procedure</t>
  </si>
  <si>
    <t>The test shall be conducted inaccordance with Annex 9F of this Regulation.</t>
  </si>
  <si>
    <t>Annex 9F</t>
  </si>
  <si>
    <t>Tested with reference to Annex 9F</t>
  </si>
  <si>
    <t>Configure REESS with contactors closed. Apply external short circuit using resistance ≤5 mΩ. Monitor current, temperature and protection response. Confirm short circuit protection activates and no hazardous event occurs.</t>
  </si>
  <si>
    <t>6.7.1.</t>
  </si>
  <si>
    <t>Overcharge Protection Test Procedure</t>
  </si>
  <si>
    <t>The test shall be conducted in accordance withAnnex 9G to this Regulation.</t>
  </si>
  <si>
    <t>Annex 9G</t>
  </si>
  <si>
    <t>Tested with reference to Annex 9G</t>
  </si>
  <si>
    <t>Connect external charging equipment to REESS terminals. Disable normal charge limits. Apply maximum charging current specified by manufacturer. Continue until protection activates or defined stopping criteria occur. Inspect REESS condition afterwards.</t>
  </si>
  <si>
    <t>6.8.1.</t>
  </si>
  <si>
    <t>Over-Discharge Protection Test Procedure</t>
  </si>
  <si>
    <t>The test shall be conducted in accordance with Annex 9H to this Regulation.</t>
  </si>
  <si>
    <t>Annex 9H</t>
  </si>
  <si>
    <t>Tested with reference to Annex 9H</t>
  </si>
  <si>
    <t>Connect external discharge equipment to REESS terminals. Apply controlled discharge current. Continue until protection disconnects discharge or specified voltage limit is reached. Perform post-test inspection and recovery cycle if permitted.</t>
  </si>
  <si>
    <t>6.9.1.</t>
  </si>
  <si>
    <t>Over-Temperature Protection Test Procedure</t>
  </si>
  <si>
    <t>The test shall be conducted in accordance with Annex 9I to this Regulation.</t>
  </si>
  <si>
    <t>Annex 9I</t>
  </si>
  <si>
    <t>Tested with reference to Annex 9I</t>
  </si>
  <si>
    <t>Operate REESS under controlled charge/discharge conditions to increase temperature. Increase chamber temperature according to Annex 9I requirements. Monitor temperature, protection activation and system response. Confirm acceptance criteria are met.</t>
  </si>
  <si>
    <t>6.10.1.</t>
  </si>
  <si>
    <t>Over-Current Protection Test Procedure</t>
  </si>
  <si>
    <t>The test shall be conducted in accordance with Annex 9J to this Regulation.</t>
  </si>
  <si>
    <t>Annex 9J</t>
  </si>
  <si>
    <t>Tested with reference to Annex 9J</t>
  </si>
  <si>
    <t>Connect charging equipment through the specified breakout harness. Charge REESS at the maximum normal charging current. Increase current to the specified over-current level within the required time. Monitor current, voltage, temperature and protection response. Confirm charging is terminated by the protection system or acceptance criteria are achieved.</t>
  </si>
  <si>
    <t>6.11.</t>
  </si>
  <si>
    <t>Low-Temperature Protection Requirements for REESS</t>
  </si>
  <si>
    <t xml:space="preserve">Low-temperature protection.
REESS manufacturer must make available, at the request of the Technical Service with its necessity, the following documentations explaining safety performance of the system level or subsystem level of the vehicle to demonstrate that the REESS monitors and appropriately controls REESS operations at low temperatures at the safety boundary limits of the REESS:
(a)	A system diagram;
(b)	Written explanation on the lower boundary temperature for safe operation of REESS;
(c)	Method of detecting REESS temperature;
(d)	Action taken when the REESS temperature is at or lower than the lower boundary for safe operation of the REESS.
</t>
  </si>
  <si>
    <t xml:space="preserve">request documentation from the REESS manufacturer that demonstrates the system's ability to monitor and control operations at low temperatures within defined safety boundaries. The manufacturer must provide a system diagram, a written explanation detailing the lower boundary temperature for safe operation, the method used to detect REESS temperature, and the specific actions taken when the REESS temperature reaches or falls below this threshold. </t>
  </si>
  <si>
    <t>Review manufacturer-provided documentation including system diagrams, operating temperature limits, temperature sensing method and control strategies. Confirm that the REESS control system prevents unsafe operation below the defined temperature boundary.</t>
  </si>
  <si>
    <t>6.12.1.</t>
  </si>
  <si>
    <t>Protection Against Hazardous Emissions from REESS During Vehicle Operation</t>
  </si>
  <si>
    <t>Under vehicle operation including the operation with a failure, the vehicle occupants shall not be exposed to any hazardous environment caused by emissions from REESS.</t>
  </si>
  <si>
    <t>operate the vehicle under normal and simulated failure conditions, ensuring the REESS is functioning within its design parameters. Monitor the passenger cabin and surrounding areas for any hazardous emissions, such as gases, vapors, or thermal events, that could result from the REESS. Confirm that, under all tested conditions, vehicle occupants are not exposed to any harmful environment originating from the REESS.</t>
  </si>
  <si>
    <t>Operate vehicle under normal driving conditions and introduce controlled REESS fault scenarios where possible. Monitor passenger compartment atmosphere for hazardous gases, smoke, vapours or thermal events. Confirm no hazardous exposure occurs to occupants.</t>
  </si>
  <si>
    <t>6.13.</t>
  </si>
  <si>
    <t>Warning Signal Activation for Operational Failures Affecting REESS Safety</t>
  </si>
  <si>
    <t>The REESS or vehicle system shall provide a signal to activate the warning specified in paragraph 5.2.3. in the event of operational failure of the vehicle controls (e.g.
input and output signals to the management system of REESS, sensors within REESS, etc.) that manage the safe operation of the REESS.</t>
  </si>
  <si>
    <t xml:space="preserve">Vehicle States Project </t>
  </si>
  <si>
    <t>Analysis (Simulation)</t>
  </si>
  <si>
    <t>simulate failures in vehicle controls related to the safe operation of the REESS, such as interruptions in input/output signals to the REESS management system or faults in internal REESS sensors. Verify that the REESS or vehicle system generates a signal that activates the driver warning specified in paragraph 5.2.3. Confirm that this warning is clearly presented to the driver, ensuring timely awareness of any malfunction that could affect REESS safety.</t>
  </si>
  <si>
    <t>Simulate faults in REESS management inputs/outputs, sensors or control communication pathways. Monitor vehicle control response. Confirm that a fault signal is generated and activates the required driver warning indication. Record fault detection time and warning behaviour.</t>
  </si>
  <si>
    <t>6.14.</t>
  </si>
  <si>
    <t>Warning Signal Activation for Thermal Events in REESS</t>
  </si>
  <si>
    <t xml:space="preserve">The REESS or vehicle system shall provide a signal to activate the warning specified in paragraph 5.2.3. in the case of a thermal event in the REESS (as specified by the manufacturer). </t>
  </si>
  <si>
    <t>simulate or induce conditions representative of a thermal event within the REESS, as defined by the manufacturer. Verify that the REESS or vehicle system detects the thermal anomaly and generates a signal that activates the driver warning specified in paragraph 5.2.3. Ensure that this warning is promptly and clearly communicated to the driver to enable appropriate action in response to the potential safety risk.</t>
  </si>
  <si>
    <t>Simulate or reproduce a defined thermal event condition using controlled methods. Verify temperature monitoring detects the event. Confirm warning activation through the vehicle interface and record response time.</t>
  </si>
  <si>
    <t>6.15.1.</t>
  </si>
  <si>
    <t xml:space="preserve">The REESS or vehicle system shall provide a signal to activate the advance warning indication in the vehicle to allow egress or 5 minutes prior to the presence of a hazardous situation inside the passenger compartment caused by thermal propagation which is triggered by an internal short circuit leading to a single cell thermal runaway such as fire, explosion or smoke. </t>
  </si>
  <si>
    <t>simulate an internal short circuit leading to a single cell thermal runaway within the REESS under controlled conditions, or use validated system diagnostics to replicate this event. Confirm that the REESS or vehicle system detects the onset of thermal propagation and generates a signal that activates an advance warning indication in the vehicle. This warning must be provided at least five minutes before a hazardous situation—such as fire, smoke, or explosion—could affect the passenger compartment, allowing occupants sufficient time to safely exit the vehicle.</t>
  </si>
  <si>
    <t>Simulate single-cell thermal runaway propagation using validated battery models, diagnostic simulation or controlled testing. Verify detection of thermal propagation initiation. Measure warning activation timing and confirm warning occurs at least 5 minutes before hazardous passenger compartment conditions.</t>
  </si>
  <si>
    <t>16.15.2.2</t>
  </si>
  <si>
    <t xml:space="preserve">A system diagram of all relevant physical systems and components. Relevant systems and components are those which contribute to protection of vehicle occupants from hazardous effects caused by thermal propagation triggered by a single cell thermal runaway. </t>
  </si>
  <si>
    <t>Verify that a complete system diagram exists identifying all physical systems and components contributing to occupant protection against thermal propagation hazards.</t>
  </si>
  <si>
    <t>Collect vehicle electrical, thermal management and safety system diagrams. Review inclusion of sensors, controllers, protection devices and warning systems. Confirm all relevant components contributing to thermal propagation protection are identified.</t>
  </si>
  <si>
    <t>Annex 4 (1.)</t>
  </si>
  <si>
    <t>Test Method for Measuring Resistance Between Electrical Chassis and Conductive Parts</t>
  </si>
  <si>
    <t>Test method using a resistance tester.
The resistance tester is connected to the measuring points (typically, electrical chassis and electro conductive enclosure/electrical protection barrier) and the resistance is measured using a resistance tester that meets the specification that follows:
(a)	Resistance tester: Measurement current at least 0.2 A;
(b)	Resolution: 0.01 Ω or less;
(c)	The resistance R shall be less than 0.1 Ω.</t>
  </si>
  <si>
    <t>Connect resistance tester between electrical chassis and exposed conductive part. Ensure measurement current is at least 0.2 A and resolution ≤0.01 Ω. Record resistance values. Confirm resistance is below 0.1 Ω.</t>
  </si>
  <si>
    <t>Annex 4 (2.1.)</t>
  </si>
  <si>
    <t>Test Procedure for Resistance Verification Using DC Power Supply Method</t>
  </si>
  <si>
    <t>Test Procedure.
The DC power supply, voltmeter and ammeter are connected to the measuring points (Typically, electrical chassis and electro conductive enclosure/electrical protection barrier).
The voltage of the DC power supply is adjusted so that the current flow becomes at least
0.2 A.
The current "I" and the voltage "U" are measured.
The resistance "R" is calculated according to the following formula: R = U / I
The resistance R shall be less than 0.1 Ω.</t>
  </si>
  <si>
    <t>Verify bonding resistance using calculated resistance from measured voltage and current values. This provides an alternative method for confirming electrical continuity.</t>
  </si>
  <si>
    <t>Annex 5A (2.1.2.)</t>
  </si>
  <si>
    <t>An isolation resistance test instrument shall be connected between the live parts and the electrical chassis. Then, the isolation resistance shall be measured by applying a DC voltage at least half of the working voltage of the high voltage bus.</t>
  </si>
  <si>
    <t>Connect isolation resistance tester between HV live parts and electrical chassis. Apply DC voltage equal to at least half the HV bus working voltage. Measure and record isolation resistance values.</t>
  </si>
  <si>
    <t>Annex 5A (2.2.2.)</t>
  </si>
  <si>
    <t>Voltmeter Specifications for Resistance Measurement Testing</t>
  </si>
  <si>
    <t>The voltmeter used in this test shall measure DC values and shall have an internal resistance of at least 10 MΩ.</t>
  </si>
  <si>
    <t>Verify that measurement equipment used for isolation resistance testing complies with required specifications, including DC measurement capability and minimum internal resistance.</t>
  </si>
  <si>
    <t>Inspect calibration certificates and technical specifications of the voltmeter. Confirm DC measurement capability and internal resistance ≥10 MΩ. Record equipment details before testing.</t>
  </si>
  <si>
    <t>Annex 5A (2.2.3.1., 2.2.3.2., 2.2.3.3., 2.2.3.4., 2.2.3.5.)</t>
  </si>
  <si>
    <t>Procedure for Measuring Electrical Isolation Resistance of High Voltage Bus</t>
  </si>
  <si>
    <t>The voltage is measured as shown in Figure 1 and the high voltage bus voltage (Ub) is recorded. Ub shall be equal to or greater than the nominal operating voltage of the REESS and/or energy conversion system as specified by the vehicle manufacturer.                Measure and record the voltage (U1) between the negative side of the high voltage bus and the electrical chassis (see Figure 1).                                                                                                       Measure and record the voltage (U2) between the positive side of the high voltage bus and the electrical chassis (see Figure 1).                                                                                                       If U1 is greater than or equal to U2, insert a standard known resistance (Ro) between the negative side of the high voltage bus and the electrical chassis. With Ro installed, measure the voltage (U1’) between the negative side of the high voltage bus and the electrical chassis (see Figure 2).
Calculate the electrical isolation (Ri) according to the following formula: Ri = Ro*Ub*(1/U1’ – 1/U1)
If U2 is greater than U1, insert a standard known resistance (Ro) between the positive side of the high voltage bus and the electrical chassis. With Ro installed, measure the voltage (U2’) between the positive side of the high voltage bus and the electrical chassis (see Figure 3). Calculate the electrical isolation (Ri) according to the formula shown. Divide this electrical isolation value (in Ω) by the nominal operating voltage of the high voltage bus (in volts).
Calculate the electrical isolation (Ri) according to the following formula: Ri = Ro*Ub*(1/U2’ – 1/U2)
The electrical isolation value Ri (in Ω) divided by the working voltage of the high voltage bus (in volts) results in the isolation resistance (in Ω/V).</t>
  </si>
  <si>
    <t>Measure HV bus voltage (Ub). Measure voltages U1 and U2 between HV bus terminals and chassis. Insert known resistor Ro according to procedure. Measure modified voltage values. Calculate isolation resistance using ADR equations and determine Ω/V compliance.</t>
  </si>
  <si>
    <t xml:space="preserve">Annex 6 </t>
  </si>
  <si>
    <t>Procedure for Verifying Isolation Resistance Using Inserted Resistor Method</t>
  </si>
  <si>
    <t>(a)	Determine the isolation resistance, Ri, of the electric power train with the electrical isolation monitoring system using the procedure outlined Annex 5A.
(b)	If the minimum isolation resistance value required in accordance with paragraphs
5.1.3.1. or 5.1.3.2. is 100 Ω/V, insert a resistor with resistance Ro between either side of the high voltage bus that exhibit lower value in U1 or U2 measured in accordance with paragraph 2.2.3. of Annex 5A and the electrical chassis. The magnitude of the resistor, Ro, shall be such that:
1/(1/(95xU) – 1/Ri) ≤ Ro &lt; 1/(1/(100xU) – 1/Ri)
where U is the working voltage of the electric power train.
(c)	If the minimum isolation resistance value required in accordance with paragraphs
5.1.3.1. or 5.1.3.2. is 500 Ω/V, insert a resistor with resistance Ro between either side of the high voltage bus that exhibit lower value in U1 or U2 measured in accordance with paragraph 2.2.3. of Annex 5A and the electrical chassis. The magnitude of the resistor, Ro, shall be such that:
1/(1/(475xU) – 1/Ri) ≤ Ro &lt; 1/(1/(500xU) – 1/Ri)
where U is the working voltage of the electric power train.</t>
  </si>
  <si>
    <t>Determine existing isolation resistance. Install calculated resistor between HV bus and chassis. Monitor isolation monitoring system response. Confirm warning activation occurs at the specified isolation threshold.</t>
  </si>
  <si>
    <t>Annex 7A (1)</t>
  </si>
  <si>
    <t>Documentation Requirements for Isolation Resistance and Water Ingress Testing</t>
  </si>
  <si>
    <t>Documentation shall contain the following information:
(a)	on how the manufacturer tested isolation resistance compliance of electrical design of the vehicle by using fresh water;
(b)	on how, after the test had been carried out, the high-voltage component or system was inspected for ingress of water and how, depending on its mounting location, each high voltage component/system met the appropriate degree of protection against water.</t>
  </si>
  <si>
    <t>Verify that documentation exists describing water ingress testing methods, inspection procedures and isolation resistance compliance verification.</t>
  </si>
  <si>
    <t>Review manufacturer test reports and engineering documentation. Confirm description of water exposure method, inspection results and compliance evidence for HV components.</t>
  </si>
  <si>
    <t>Annex 7A (2.2.)</t>
  </si>
  <si>
    <t>Water Spray Test Procedure for Open-Underneath Externally Mounted High-Voltage Components</t>
  </si>
  <si>
    <t>For electrical components, externally attached (e.g. in engine compartment), open underneath, both exposed or protected locations, the testing authority shall verify, with a view to confirming the compliance, whether the test is conducted by spraying the high- voltage component or system from all practicable directions with a stream of water from a standard test nozzle as shown in Figure 1. The following parameters are observed during the test in particular:
(a)	Nozzle internal diameter: 6.3 mm;
(b)	Delivery rate: 11.9 – 13.2 l/min;
(c)	Water pressure at the nozzle: approximately 30 kPa (0.3 bar);
(d)	Test duration per m2 of surface area of the tested high-voltage component or system: 1 min;
(e)	Minimum test duration: 3 min;
(f)	Distance from nozzle to tested high-voltage component or system surface: approximately 3 m (this distance may be reduced, if necessary to ensure proper wetting when spraying upwards)</t>
  </si>
  <si>
    <t>Annex 7A</t>
  </si>
  <si>
    <t>Mount HV component according to normal vehicle installation. Spray component from required directions using specified nozzle, pressure and flow rate. Maintain required test duration. Inspect for water ingress and measure isolation resistance after exposure. Confirm IP protection compliance.</t>
  </si>
  <si>
    <t>Annex 7A (2.3.)</t>
  </si>
  <si>
    <t>Splash Water Test Procedure for Externally Mounted Electrical Components</t>
  </si>
  <si>
    <t xml:space="preserve">For electrical components, externally attached (e.g. in engine compartment), covered from underneath, the testing authority shall verify, with a view to confirming the compliance, whether:
(a)	The cover protects the component against direct spray water from underneath and is not visible;
(b)	The test is conducted by using splashing test nozzle as shown in Figure 2;
(c)	The moving shield is removed from the spray nozzle and the machine is sprayed from all practicable directions;
(d)	The water pressure is adjusted to give a delivery rate of (10 ± 0.5) l/min (pressure approximately 80 kPa to 100 kPa (0.8 bar to 1.0 bar));
(e)	The test duration is 1 min/m2 of calculated surface area of the machine (excluding any mounting surface and cooling fin) with a minimum duration of 5 min.
</t>
  </si>
  <si>
    <t>Install the component in its standard mounting orientation. Remove the moving shield from the splash nozzle system. Spray the component from all practicable directions using specified flow rate and pressure. Continue exposure for the required duration. Inspect component for water ingress and verify isolation resistance compliance.</t>
  </si>
  <si>
    <t>Annex 7A (3.)</t>
  </si>
  <si>
    <t>Isolation Resistance Compliance Check for Entire High-Voltage System or Components</t>
  </si>
  <si>
    <t>The entire high voltage system or each component is checked to comply with the isolation resistance requirement in paragraph 5.1.3. with the following conditions:
(a)	The electric chassis shall be simulated by an electric conductor, e.g. a metal plate, and the components are attached with their standard mounting devices to it;
(b)	Cables, where provided, shall be connected to the component.</t>
  </si>
  <si>
    <t>Mount HV component/system on a conductive chassis simulation plate using standard mounting hardware. Connect cables as installed in the vehicle. Perform isolation resistance measurement according to Annex 5A. Confirm measured isolation resistance meets ADR requirements.</t>
  </si>
  <si>
    <t>Annex 8 (4.2., 4.3., 4.4., 4.5., 4.6.)</t>
  </si>
  <si>
    <t>Hydrogen Emission Measurement System Specifications and Data Recording Requirements</t>
  </si>
  <si>
    <t>The hydrogen emission measurement enclosure shall be a gas-tight measuring chamber able to contain the vehicle/REESS under test. The vehicle/REESS shall be accessible from all sides and the enclosure when sealed shall be gas-tight in accordance with Appendix 1 to this annex. The inner surface of the enclosure shall be impermeable and non-reactive to hydrogen.
The temperature conditioning system shall be capable of controlling the internal enclosure air temperature to follow the prescribed temperature throughout the test, with an average tolerance of ±2 K over the duration of the test.
To accommodate the volume changes due to enclosure hydrogen emissions, either a variable-volume or another test equipment may be used. The variable-volume enclosure expands and contracts in response to the hydrogen emissions in the enclosure. Two potential means of accommodating the internal volume changes are movable panels, or a bellows design, in which impermeable bags inside the enclosure expand and contract in response to internal pressure changes by exchanging air from outside the enclosure. Any design for volume accommodation shall maintain the integrity of the enclosure as specified in Annex 8, Appendix 1.
Any method of volume accommodation shall limit the differential between the enclosure internal pressure and the barometric pressure to a maximum value of ±5hPa.
The enclosure shall be capable of latching to a fixed volume. A variable volume enclosure shall be capable of accommodating a change from its "nominal volume" (see Annex 8, Appendix 1, paragraph 2.1.1.), taking into account hydrogen emissions during testing.
Analytical systems
Hydrogen analyser
The atmosphere within the chamber is monitored using a hydrogen analyser (electrochemical detector type) or a chromatograph with thermal conductivity detection. Sample gas shall be drawn from the mid-point of one side-wall or roof of the chamber and any bypass flow shall be returned to the enclosure, preferably to a point immediately downstream of the mixing fan.
The hydrogen analyser shall have a response time to 90 per cent of final reading of less than 10 seconds. Its stability shall be better than 2 per cent of full scale at zero and at 80 per cent ± 20 per cent of full scale, over a 15-minute period for all operational ranges.
The repeatability of the analyser expressed as one standard deviation shall be better than 1 per cent of full scale, at zero and at 80 per cent ± 20 per cent of full scale on all ranges used.
The operational ranges of the analyser shall be chosen to give best resolution over the measurement, calibration and leak checking procedures.
Hydrogen analyser data recording system
The hydrogen analyser shall be fitted with a device to record electrical signal output, at a frequency of at least once per minute. The recording system shall have operating characteristics at least equivalent to the signal being recorded and shall provide a permanent record of results. The recording shall show a clear indication of the beginning and end of the normal charge test and charging failure operation.
Temperature recording
The temperature in the chamber is recorded at two points by temperature sensors, which are connected so as to show a mean value. The measuring points are extended approximately 0.1 m into the enclosure from the vertical centre line of each side-wall at a height of 0.9 ± 0.2 m.
The temperatures in the proximity of the cells are recorded by means of the sensors.
Temperatures shall, throughout the hydrogen emission measurements, be recorded at a frequency of at least once per minute.
The accuracy of the temperature recording system shall be within ±1.0 K and the temperature shall be capable of being resolved to ±0.1 K.
The recording or data processing system shall be capable of resolving time to ± 15 seconds.
Pressure recording
The difference delta p between barometric pressure within the test area and the enclosure internal pressure shall, throughout the hydrogen emission measurements, be recorded at a frequency of at least once per minute.
The accuracy of the pressure recording system shall be within ±2 hPa and the pressure shall be capable of being resolved to ±0.2 hPa.
The recording or data processing system shall be capable of resolving time to ±15 seconds.
Voltage and current intensity recording
The charger voltage and current intensity (battery) shall, throughout the hydrogen emission measurements, be recorded at a frequency of at least once per minute.
The accuracy of the voltage recording system shall be within ±1 V and the voltage shall be capable of being resolved to ±0.1 V.
The accuracy of the current intensity recording system shall be within ±0.5 A and the current intensity shall be capable of being resolved to ±0.05 A.
The recording or data processing system shall be capable of resolving time to ±15 seconds.</t>
  </si>
  <si>
    <t>Hydrogen Electrical Systems</t>
  </si>
  <si>
    <t>Inspect hydrogen test enclosure for gas-tightness and suitability. Verify hydrogen analyser calibration, response time, accuracy and repeatability. Confirm temperature, pressure, voltage and current recording systems meet required specifications. Review recorded data format and sampling frequency.</t>
  </si>
  <si>
    <t>Annex 8 (5.1.1.2.)</t>
  </si>
  <si>
    <t>Initial Charging Procedure for REESS Prior to Hydrogen Emission Testing</t>
  </si>
  <si>
    <t>Initial charge of the REESS The charge is carried out:
(a)	With the charger;
(b)	In an ambient temperature between 293 K and 303 K. The procedure excludes all types of external chargers.
The end of REESS charge criteria corresponds to an automatic stop given by the charger.
This procedure includes all types of special charges that could be automatically or manually initiated like, for instance, the equalisation charges or the servicing charges.</t>
  </si>
  <si>
    <t>Charge REESS using the approved charger at ambient temperature between 293 K and 303 K. Allow charger automatic termination. Record charging voltage, current and duration. Confirm charging conditions comply with Annex 8 requirements.</t>
  </si>
  <si>
    <t>Annex 8 (5.1.3.)</t>
  </si>
  <si>
    <t>Battery Soak Procedure Prior to Hydrogen Emission Testing</t>
  </si>
  <si>
    <t>Soak
Within fifteen minutes of completing the battery discharge operation specified in paragraph 5.1.2., the vehicle is parked in the soak area. The vehicle is parked for a minimum of 12 hours and a maximum of 36 hours, between the end of the traction battery discharge and the start of the hydrogen emission test during a normal charge. For this period, the vehicle shall be soaked at 293 K ± 2 K.</t>
  </si>
  <si>
    <t>After battery discharge, place vehicle in soak area within 15 minutes. Maintain temperature at 293 K ±2 K for 12–36 hours. Record soak duration and temperature history before starting hydrogen emission testing.</t>
  </si>
  <si>
    <t>Annex 8 (5.1.4.2.)</t>
  </si>
  <si>
    <t>Hydrogen Analyser Calibration Before Test</t>
  </si>
  <si>
    <t>The hydrogen analyser shall be zeroed and spanned immediately prior to the test.</t>
  </si>
  <si>
    <t>Verify hydrogen analyser calibration immediately before hydrogen emission testing to ensure measurement accuracy.</t>
  </si>
  <si>
    <t>Annex 8 (5.1.4.7.)</t>
  </si>
  <si>
    <t>Normal Charge Procedure and Overcharging Protocol</t>
  </si>
  <si>
    <t>Procedure of normal charge
The normal charge is carried out with the charger and consists of the following steps:
(a)	Charging at constant power during t1;
(b)	Over-charging at constant current during t2. Over-charging intensity is specified by manufacturer and corresponds to the one used during equalisation charging.
The end of REESS charge criteria corresponds to an automatic stop given by the charger to a charging time of t1 + t2. This charging time will be limited to t1 + 5 h, even if a clear indication is given to the driver by the standard instrumentation that the battery is not yet fully charged.</t>
  </si>
  <si>
    <t>Perform charging procedure using specified charger. Apply constant power charging followed by manufacturer-defined overcharging current. Continue until automatic charging termination. Record hydrogen concentration throughout the test and calculate total emissions.</t>
  </si>
  <si>
    <t>Annex 8 (5.1.4.8.)</t>
  </si>
  <si>
    <t>Post-Test Calibration of Hydrogen Analyser</t>
  </si>
  <si>
    <t>The hydrogen analyser shall be zeroed and spanned immediately before the end of the test.</t>
  </si>
  <si>
    <t>Immediately after completion of hydrogen emission test, perform analyser zero and span calibration. Compare post-test calibration results against acceptance criteria and record deviations.</t>
  </si>
  <si>
    <t>Annex 8 (5.1.5.9.)</t>
  </si>
  <si>
    <t>Charging Failure Procedure for Hydrogen Emission Testing</t>
  </si>
  <si>
    <t>Procedure of charging failure
The charging failure is carried out with the suitable charger and consists of the following steps:
(a)	Charging at constant power during t'1;
(b)	Charging at maximum current as recommended by the manufacturer during 30 minutes. During this phase, the charger shall supply maximum current as recommended by the manufacturer.</t>
  </si>
  <si>
    <t>Apply charging failure condition using suitable charger configuration. Charge at constant power followed by maximum manufacturer-specified current for 30 minutes. Measure hydrogen concentration and calculate total emissions. Confirm charger limits failure duration appropriately.</t>
  </si>
  <si>
    <t>Annex 8 (5.2.3.)</t>
  </si>
  <si>
    <t>REESS Soak Conditions Prior to Hydrogen Emission Test</t>
  </si>
  <si>
    <t>Within 15 minutes of the end of the REESS discharge operation specified in paragraph 5.2.2. above, and before the start of the hydrogen emission test, the REESS shall be soaked at 293 K ± 2 K for a minimum period of 12 hours and a maximum of period of 36 hours.</t>
  </si>
  <si>
    <t>After REESS discharge, place battery in controlled environment within 15 minutes. Maintain temperature at 293 K ±2 K for 12–36 hours. Record environmental conditions before testing begins.</t>
  </si>
  <si>
    <t>Annex 8 Appendix 1 (3.)</t>
  </si>
  <si>
    <t>Calibration of the hydrogen analyser
The analyser should be calibrated using hydrogen in air and purified synthetic air. See Annex 8, paragraph 4.8.2.</t>
  </si>
  <si>
    <t>Annex 8 Appendix 1</t>
  </si>
  <si>
    <t>Perform analyser calibration using certified hydrogen calibration gas and zero gas. Establish calibration curve. Record gas concentrations, analyser readings and calibration factors.</t>
  </si>
  <si>
    <t>Annex 8 (3.3.)</t>
  </si>
  <si>
    <t>Calibration Curve Accuracy for Hydrogen Analyser</t>
  </si>
  <si>
    <t>The calibration curve shall not differ by more than two per cent from the nominal value of each calibration gas.</t>
  </si>
  <si>
    <t>Simulation Analysis</t>
  </si>
  <si>
    <t>Verify that the hydrogen analyser calibration curve accuracy remains within the required tolerance compared with nominal calibration gas concentrations.</t>
  </si>
  <si>
    <t>Generate calibration curve from analyser readings. Compare measured concentrations against certified gas values. Calculate percentage deviation. Confirm deviation does not exceed 2%.</t>
  </si>
  <si>
    <t>Annex 8 (3.4.)</t>
  </si>
  <si>
    <t>Calibration Data Table and Polynomial Coefficient Application for Hydrogen Analyser</t>
  </si>
  <si>
    <t>Using the coefficients of the polynomial derived from paragraph 3.2. above, a table of analyser readings against true concentrations shall be drawn by steps no greater than 1 per cent of full scale. This is to be carried out for each analyser range calibrated.
This table shall also contain other relevant data such as:
(a)	date of calibration;
(b)	span and zero potentiometer readings (where applicable);
(c)	nominal scale;
(d)	reference data of each calibration gas used;
(e)	real and indicated value of each calibration gas used together with the percentage differences;
(f)	calibration pressure of analyser.</t>
  </si>
  <si>
    <t>Verify that calibration data and polynomial coefficients are correctly generated and maintained for each analyser range.</t>
  </si>
  <si>
    <t>Review analyser calibration records. Confirm calibration tables include date, zero/span settings, gas references, measured values, percentage differences and pressure data. Verify calculation method used for analyser correction.</t>
  </si>
  <si>
    <t>Annex 8 (3.5.)</t>
  </si>
  <si>
    <t>Use of Alternative Calibration Methods with Verified Equivalent Accuracy</t>
  </si>
  <si>
    <t>Alternative methods (e.g. computer, electronically controlled range switch) can be used if it is proven to the technical service that these methods give equivalent accuracy.</t>
  </si>
  <si>
    <t>Verify that alternative calibration methods provide equivalent accuracy to the prescribed calibration method before acceptance.</t>
  </si>
  <si>
    <t>Review validation report for alternative calibration method. Compare results against standard calibration procedure using identical reference gases. Perform statistical comparison and confirm measurement accuracy equivalence.</t>
  </si>
  <si>
    <t xml:space="preserve">Annex 9 Appendix 1 </t>
  </si>
  <si>
    <t>Standard Cycle Procedure: Discharge and Charge at Controlled Ambient Temperature</t>
  </si>
  <si>
    <t>A standard cycle shall start with a standard discharge followed by a standard charge. The standard cycle shall be conducted at an ambient temperature of 20 ± 10 °C.</t>
  </si>
  <si>
    <t>Annex 9 Appendix 1</t>
  </si>
  <si>
    <t>Perform standard discharge followed by standard charge cycle at ambient temperature of 20 ±10°C. Record current, voltage, SOC and temperature. Confirm cycle parameters comply with Annex 9 requirements.</t>
  </si>
  <si>
    <t>Annex 9 Appendix 2 (3.)</t>
  </si>
  <si>
    <t>State of Charge (SOC) Thresholds for Testing Based on REESS Charging Type</t>
  </si>
  <si>
    <t>When the vehicle or REESS subsystem is tested, the SOC shall be no less than 95 per cent of the SOC according to paragraphs 1. and 2. above for REESS designed to be externally charged and shall be no less than 90 per cent of SOC according to paragraphs
1. and 2. above for REESS designed to be charged only by an energy source on the vehicle. The SOC will be confirmed by a method provided by the manufacturer.</t>
  </si>
  <si>
    <t>Verify that the REESS SOC used during testing complies with the required minimum SOC level</t>
  </si>
  <si>
    <t>Review manufacturer SOC calculation method. Adjust REESS SOC to required level (≥95% for externally charged REESS or ≥90% for vehicle-charged REESS). Confirm SOC using approved measurement method before beginning testing. Record SOC value and verification method.</t>
  </si>
  <si>
    <t>Annex 9A (3.1.)</t>
  </si>
  <si>
    <t>General Test Conditions for Vibration, Thermal, and Shock Testing of REESS</t>
  </si>
  <si>
    <t>General test conditions
The following conditions shall apply to the Tested-Device:
(a)	The test shall be conducted at an ambient temperature of 22 ± 5 °C;
(b)	At the beginning of the test, the SOC shall be adjusted in accordance with Annex 9, Appendix 2;
(c)	At the beginning of the test, all protection devices which affect the function(s) of the Tested-Device that are relevant to the outcome of the test shall be operational.</t>
  </si>
  <si>
    <t xml:space="preserve">Noise Vibration and Harshness </t>
  </si>
  <si>
    <t>Verify that REESS test preparation conditions comply with required environmental temperature, SOC and protection system operating conditions before durability testing.</t>
  </si>
  <si>
    <t>Confirm test chamber temperature is maintained at 22 ±5°C. Verify REESS SOC adjustment according to Annex 9 Appendix 2. Confirm all relevant protection systems are active before vibration testing begins. Record pre-test conditions.</t>
  </si>
  <si>
    <t>Annex 9A (3.2.)</t>
  </si>
  <si>
    <t>Vibration Test Procedure for REESS Durability Evaluation</t>
  </si>
  <si>
    <t>Test procedures
The Tested-Devices shall be subjected to a vibration having a sinusoidal waveform with a logarithmic sweep between 7 Hz and 50 Hz and back to 7 Hz traversed in 15 minutes. This cycle shall be repeated 12 times for a total of 3 hours in the vertical direction of the mounting orientation of the REESS as specified by the manufacturer.</t>
  </si>
  <si>
    <t>Mount REESS according to manufacturer orientation. Apply sinusoidal vibration sweep from 7 Hz to 50 Hz and back over 15 minutes. Repeat cycle 12 times for a total duration of 3 hours in vertical direction. Monitor REESS condition during testing.</t>
  </si>
  <si>
    <t>Post-Vibration Standard Cycle and Observation Requirements for REESS</t>
  </si>
  <si>
    <t>After the vibration, a standard cycle as described in Annex 9, Appendix 1 shall be conducted, if not inhibited by the Tested-Device.
The test shall end with an observation period of 1 h at the ambient temperature conditions of the test environment.</t>
  </si>
  <si>
    <t>After vibration testing, perform standard cycle according to Annex 9 Appendix 1 where permitted. Observe REESS for one hour at ambient temperature. Inspect for physical damage, leakage, abnormal temperature rise or loss of function.</t>
  </si>
  <si>
    <t>Annex 9B (3.1.)</t>
  </si>
  <si>
    <t>Initial Test Conditions for REESS Thermal Shock and Cycling Evaluation</t>
  </si>
  <si>
    <t>General test conditions
The following conditions shall apply to the Tested-Device at the start of the test:
(a)	The SOC shall be adjusted in accordance with Annex 9, Appendix 2;
(b)	All protection devices, which would affect the function of the Tested-Device and which are relevant to the outcome of the test shall be operational.</t>
  </si>
  <si>
    <t xml:space="preserve">Thermal Management Control System </t>
  </si>
  <si>
    <t>Verify REESS preparation conditions before thermal shock testing, including SOC level and operational status of protection devices.</t>
  </si>
  <si>
    <t>Confirm REESS SOC is adjusted according to Annex 9 Appendix 2. Verify all relevant protection devices affecting test outcome are operational. Record initial temperature and system status.</t>
  </si>
  <si>
    <t>Annex 9B (3.2.)</t>
  </si>
  <si>
    <t>Thermal Shock and Cycling Test Procedure for REESS</t>
  </si>
  <si>
    <t xml:space="preserve">Test procedure
The Tested-Device shall be stored for at least six hours at a test temperature equal to 60
± 2 °C or higher if requested by the manufacturer, followed by storage for at least six hours at a test temperature equal to -40 ± 2 °C or lower if requested by the manufacturer. The maximum time interval between test temperature extremes shall be 30 minutes. This procedure shall be repeated until a minimum of 5 total cycles are completed, after which the Tested-Device shall be stored for 24 hours at an ambient temperature of 22 ± 5 °C.
After the storage for 24 hours, a standard cycle as described in Annex 9, Appendix 1 shall be conducted, if not inhibited by the Tested-Device.
The test shall end with an observation period of 1 h at the ambient temperature conditions of the test environment.
</t>
  </si>
  <si>
    <t>Place REESS in environmental chamber. Expose to 60 ±2°C for minimum 6 hours followed by -40 ±2°C for minimum 6 hours. Repeat for at least five cycles. Return to ambient temperature for 24 hours. Perform standard cycle and final inspection.</t>
  </si>
  <si>
    <t>Annex 9C (3.1.)</t>
  </si>
  <si>
    <t>General Conditions for Mechanical Shock Testing of REESS</t>
  </si>
  <si>
    <t>General test conditions and requirements
The following condition shall apply to the test:
(a)	The test shall be conducted at an ambient temperature of 20 ± 10 °C,
(b)	At the beginning of the test, the SOC shall be adjusted in accordance with Annex 9, Appendix 2;
(c)	At the beginning of the test, all protection devices which affect the function of the Tested-Device and which are relevant to the outcome of the test, shall be operational.</t>
  </si>
  <si>
    <t>Verify that REESS mechanical shock testing is performed under correct environmental and electrical preparation conditions.</t>
  </si>
  <si>
    <t>Confirm ambient temperature is within 20 ±10°C. Verify SOC adjustment and operation of relevant protection systems. Document test setup before applying shock loads.</t>
  </si>
  <si>
    <t>Annex 9C (3.2.)</t>
  </si>
  <si>
    <t>Mechanical Shock Test Procedure and Pulse Requirements for REESS</t>
  </si>
  <si>
    <t xml:space="preserve">Test procedure
The Tested-Device shall be decelerated or accelerated in compliance with the acceleration corridors which are specified in Tables 1 to 3. The manufacturer shall decide whether the tests shall be conducted in either the positive or negative direction or both.
For each of the test pulses specified, a separate Tested-Device may be used.
The test pulse shall be within the minimum and maximum value as specified in Tables 1 to 3. A higher shock level and /or longer duration as described in the maximum value in Tables 1 to 3 can be applied to the Tested-Device if recommended by the manufacturer.
The test shall end with an observation period of 1 hour at the ambient temperature conditions of the test environment.
</t>
  </si>
  <si>
    <t>Mount REESS according to manufacturer requirements. Apply shock pulses within specified acceleration corridors. Perform tests in required directions. Monitor structural integrity, electrical performance and safety response. Conduct one-hour observation period after testing.</t>
  </si>
  <si>
    <t>Annex 9E (3.2.2.)</t>
  </si>
  <si>
    <t>Component-Based Fire Resistance Test Setup for REESS</t>
  </si>
  <si>
    <t>Component based test
In case of component based test, the manufacturer may choose either gasoline pool fire test or LPG burner test.
The Tested-Device shall be placed on a grating table positioned above the pan, in an orientation according to the manufacturer’s design intent.
The grating table shall be constructed by steel rods, diameter 6-10 mm, with 4-6 cm in between. If needed the steel rods could be supported by flat steel parts.</t>
  </si>
  <si>
    <t>Place REESS component on specified grating table above fire source. Confirm mounting orientation matches manufacturer design intent. Verify test equipment dimensions and setup before fire exposure begins.</t>
  </si>
  <si>
    <t>Annex 9E (3.3., 3.3.1., 3.3.2., 3.3.3., 3.3.4., 3.3.4.1., 3.3.4.2., 3.3.4.3., 3.3.4.4.)</t>
  </si>
  <si>
    <t>Gasoline Pool Fire Test Procedure for REESS Fire Resistance Evaluation</t>
  </si>
  <si>
    <t>Gasoline pool fire test set up for both vehicle-based and component-based test.
The flame to which the Tested-Device is exposed shall be obtained by burning commercial fuel for positive-ignition engines (hereafter called "fuel") in a pan. The quantity of fuel shall be sufficient to permit the flame, under free-burning conditions, to burn for the whole test procedure.
The fire shall cover the whole area of the pan during whole fire exposure. The pan dimensions shall be chosen so as to ensure that the sides of the Tested-Device are exposed to the flame. The pan shall therefore exceed the horizontal projection of the Tested-Device by at least 20 cm, but not more than 50 cm. The sidewalls of the pan shall not project more than 8 cm above the level of the fuel at the start of the test.
The pan filled with fuel shall be placed under the Tested-Device in such a way that the distance between the level of the fuel in the pan and the bottom of the Tested-Device corresponds to the design height of the Tested-Device above the road surface at the unladen mass if paragraph 3.2.1. above is applied or approximately 50 cm if paragraph
3.2.2. above is applied. Either the pan, or the testing fixture, or both, shall be freely movable.
During phase C of the test, the pan shall be covered by a screen. The screen shall be placed 3 cm +/- 1 cm above the fuel level measured prior to the ignition of the fuel. The screen shall be made of a refractory material, as prescribed in Annex 9E - Appendix 1. There shall be no gap between the bricks and they shall be supported over the fuel pan in such a manner that the holes in the bricks are not obstructed. The length and width of the frame shall be 2 cm to 4 cm smaller than the interior dimensions of the pan so that a gap of 1 cm to 2 cm exists between the frame and the wall of the pan to allow ventilation. Before the test the screen shall be at least at the ambient temperature. The firebricks may be wetted in order to guarantee repeatable test conditions.
If the tests are carried out in the open air, sufficient wind protection shall be provided and the wind velocity at pan level shall not exceed 2.5 km/h.
The test shall comprise of three phases B-D, if the fuel is at least at temperature of 20°C. Otherwise the test shall comprise four phases A–D.
Phase A: Pre-heating (Figure 1)
The fuel in the pan shall be ignited at a distance of at least 3 m from the Tested-Device. After 60 seconds pre-heating, the pan shall be placed under the Tested-Device. If the size of the pan is too large to be moved without risking liquid spills etc. then the Tested- Device and test rig can be moved over the pan instead.
Figure 1
Phase A: Pre-heating
Phase B: Direct exposure to flame (Figure 2)
The Tested-Device shall be exposed to the flame from the freely burning fuel for 70 seconds.
Figure 2
Phase B: Direct exposure to flame
Phase C: Indirect exposure to flame (Figure 3)
As soon as phase B has been completed, the screen shall be placed between the burning pan and the Tested-Device. The Tested-Device shall be exposed to this reduced flame for a further 60 seconds.
Instead of conducting phase C of the test, phase B may at the manufacturer’s discretion be continued for an additional 60 seconds.
Figure 3
Phase C: Indirect exposure to flame
Phase D: End of test (Figure 4)
The burning pan covered with the screen shall be moved back to the position described in phase A. No extinguishing of the Tested-Device shall be done. After removal of the pan the Tested-Device shall be observed until such time as the surface temperature of the Tested-Device has decreased to ambient temperature or has been decreasing for a minimum of 3 hours.
Figure 4
Phase D: End of test</t>
  </si>
  <si>
    <t>Position REESS above gasoline fire source according to required clearance. Perform fire exposure phases: pre-heating, direct flame exposure, indirect exposure and cooling observation. Monitor temperature, structural damage, leakage, smoke and hazardous reactions until test completion criteria are reached.</t>
  </si>
  <si>
    <t>Annex 9E (3.4., 3.4.1., 3.4.2., 3.4.3., 3.4.4., 3.4.5., 3.4.6., 3.4.7.)</t>
  </si>
  <si>
    <t>LPG Burner Fire Test Procedure for Component-Based REESS Evaluation</t>
  </si>
  <si>
    <t>LPG burner fire test set up for component based test
The Tested-Device shall be placed on a test equipment, in the position that the manufacturer's design intends.
LPG burner shall be used to produce flame to which the Tested-Device is exposed. The height of the flame shall be about 60 cm or more, without the Tested-Device.
The flame temperature shall be measured continuously by temperature sensors. An average temperature shall be calculated, at least every second for the duration of the whole fire exposure, as the arithmetic average of temperatures measured by all temperature sensors fulfilling the location requirements described in paragraph 3.4.4.
All temperature sensors shall be installed at a height of 5 ± 1 cm below the lowest point of the Tested-Device's external surface when oriented as described in paragraph 3.4.1. At least one temperature sensor shall be located at the centre of Tested-Device, and at least four temperature sensors shall be located within 10 cm from the edge of the Tested-Device towards its centre with nearly equal distance between the sensors.
The bottom of Tested-Device shall be exposed to the even flame directly and entirely by fuel combustion. LPG burner flame shall exceed the horizontal projection of the Tested- Device by at least 20 cm.
An average temperature of 800 °C shall be reached within 30 seconds and maintained between 800°C and 1,100°C. The Tested-Device shall then be exposed to the frame for 2 minutes.
After direct exposure to flame the Tested-Device shall be observed until such time as the surface temperature of the Tested-Device has decreased to ambient temperature or has been decreasing for a minimum of 3 hours.</t>
  </si>
  <si>
    <t>Position REESS component in manufacturer-specified orientation. Apply LPG burner flame exceeding component projection. Increase temperature to 800–1100°C range and maintain required exposure duration. Monitor temperatures and observe cooling behaviour after flame removal.</t>
  </si>
  <si>
    <t>Annex 9F (3.2.)</t>
  </si>
  <si>
    <t>Short Circuit Test Procedure for REESS Protection Validation</t>
  </si>
  <si>
    <t>Short circuit
At the start of the test all relevant main contactors for charging and discharging shall be closed to represent the active driving possible mode as well as the mode to enable external charging. If this cannot be completed in a single test, then two or more tests shall be conducted.
For testing with a complete REESS or REESS subsystem(s), the positive and negative terminals of the Tested-Device shall be connected to each other to produce a short circuit. The connection used for this purpose shall have a resistance not exceeding 5 mΩ.
For testing with a complete vehicle, the short circuit is applied through the breakout harness. The connection used for creating the short circuit (including the cabling) shall have a resistance not exceeding 5 mΩ.
The short circuit condition shall be continued until the protection function operation of the REESS terminate the short circuit current is confirmed, or for at least one hour after the temperature measured on the casing of the Tested-Device has stabilised, such that the temperature gradient varies by a less than 4 °C through 2 hour.</t>
  </si>
  <si>
    <t>Close relevant contactors to represent active operating mode. Apply external short circuit with resistance ≤5 mΩ across REESS terminals. Continue until protection activates or thermal stabilisation occurs. Monitor voltage, current, temperature and physical condition.</t>
  </si>
  <si>
    <t>Annex 9G (3.2.4.)</t>
  </si>
  <si>
    <t>Overcharge Protection Test Using External Electricity Supply</t>
  </si>
  <si>
    <t xml:space="preserve">Charge by external electricity supply (component-based test). This procedure is applicable to component-based test:
(a)	The external charge/discharge equipment shall be connected to the main terminals of the REESS. The charge control limits of the test equipment shall be disabled;
(b)	The REESS shall be charged by the external charge/discharge equipment with the maximum charge current specified by the manufacturer. The charging shall be terminated when the REESS overcharge protection control terminates the REESS charge current. Where overcharge protection control of the REESS fails to operate, or if there is no such control, the charging shall be continued until the REESS temperature reaches 10 °C above its maximum operating temperature specified by the manufacturer. In the case where charge current is not terminated and where the REESS temperature remains less than 10 °C above the maximum operating temperature, the charging shall be terminated 12 hours after the start of charging by external electricity supply equipment;
(c)	Immediately after the termination of charging, one standard cycle as described in Annex 9, Appendix 1 shall be conducted, if it is not prohibited by the REESS, with external charge-discharge equipment.
</t>
  </si>
  <si>
    <t>Connect external charging equipment directly to REESS terminals. Disable normal charge limits. Apply maximum manufacturer-specified charging current. Continue charging until protection activates or specified termination criteria are reached. Perform post-test standard cycle if permitted.</t>
  </si>
  <si>
    <t>Annex 9H (3.2.4.)</t>
  </si>
  <si>
    <t>Over-Discharge Protection Test Using External Equipment</t>
  </si>
  <si>
    <t>Discharge by external equipment (component-based test). This procedure is applicable to component-based test:
(a)	All relevant main contactors shall be closed. The external charge-discharge shall be connected to the main terminals of the Tested-Device;
(b)	A discharge shall be performed with a stable current within the normal operating range as specified by the manufacturer;
(c)	The discharging shall be continued until the Tested-Device (automatically) terminates REESS discharge current or the temperature of the Tested-Device is stabilized such that the temperature varies by a gradient of less than 4 °C through 2 hours. Where an automatic interrupt function fails to operate, or if there is no such function, then the discharging shall be continued until the Tested-Device is discharged to 25 per cent of its nominal voltage level;
(d)	Immediately after the termination of the discharging, one standard charge followed by a standard discharge as described in Annex 9, Appendix 1 shall be conducted if not inhibited by the Tested-Device.</t>
  </si>
  <si>
    <t>Connect external discharge equipment to REESS terminals. Apply controlled discharge current within manufacturer limits. Continue until automatic protection activates or minimum voltage condition is reached. Perform post-test inspection and recovery cycle.</t>
  </si>
  <si>
    <t>Annex 9I (4.2., 4.3., 4.3.1., 4.3.2., 4.4.)</t>
  </si>
  <si>
    <t>Over-Temperature Protection Test Procedure for REESS Using External Charge/Discharge or Driving Operations</t>
  </si>
  <si>
    <t>The Tested-Device shall be continuously charged and discharged by the external charge/discharge equipment with a current that will increase the temperature of cells as rapidly as possible within the range of normal operation as defined by the manufacturer until the end of the test.
Alternatively, the charge and discharge may be conducted by vehicle driving operations on chassis dynamometer where the driving operation shall be determined through consultation with the manufacturer to achieve the conditions above.
The temperature of the chamber or oven shall be gradually increased, from 20 ± 10 °C or at higher temperature if requested by the manufacturer, until it reaches the temperature determined in accordance with paragraph 4.3.1. or 4.3.2. below as applicable, and then maintained at a temperature that is equal to or higher than this, until the end of the test.
Where the REESS is equipped with protective measures against internal overheating, the temperature shall be increased to the temperature defined by the manufacturer as being the operational temperature threshold for such protective measures, to ensure that the temperature of the Tested-Device will increase as specified in paragraph 4.2. above.
Where the REESS is not equipped with any specific measures against internal over- heating, the temperature shall be increased to the maximum operational temperature specified by the manufacturer.
The end of test: The test will end when one of the followings is observed:
(a)	The Tested-Device inhibits and/or limits the charge and/or discharge to prevent the temperature increase;
(b)	The temperature of the Tested-Device is stabilised, which means that the temperature varies by a gradient of less than 4 °C through 2 hours;
(c)	Any failure of the acceptance criteria prescribed in paragraph 6.9.2.1. of the Regulation.</t>
  </si>
  <si>
    <t>9I</t>
  </si>
  <si>
    <t>Continuously charge/discharge REESS to increase cell temperature. Increase environmental chamber temperature according to manufacturer-defined thresholds. Monitor temperature response and protection activation. End test when temperature stabilises, protection activates or failure criteria occur.</t>
  </si>
  <si>
    <t>Annex 9J (5.)</t>
  </si>
  <si>
    <t>Overcurrent Protection Test Using Breakout Harness for REESS Charging Validation</t>
  </si>
  <si>
    <t>Overcurrent during charging using breakout harness.
This test procedure is applicable to REESS for vehicles that have the capability of charging by DC external electricity supply and for which the manufacturer provides information to connect a breakout harness to a location just outside the REESS that permits charging of the REESS:
(a)	The breakout harness is connected to the vehicle or REESS as specified by the manufacturer;
(b)	The external electricity supply equipment along with the overcurrent supply is connected to the breakout harness and charging of the REESS is initiated to achieve the highest normal charge current specified by the manufacturer;
(c)	The charge current is then increased over 5 seconds from the highest normal charge current to the overcurrent level determined in accordance with paragraph 2.(c) above. Charging is then continued at this overcurrent level;
(d)	The charging shall be terminated when the functionality of the vehicle's overcurrent protection terminates charging or the temperature of the Tested- Device is stabilized such that the temperature varies by a gradient of less than 4
°C through 2 hours;
(e)	Immediately after the termination of charging, one standard cycle as described in Annex 9, Appendix 1 shall be conducted, if it is not prohibited by the vehicle.</t>
  </si>
  <si>
    <t>Connect breakout harness according to manufacturer instructions. Charge at maximum normal current. Increase current to specified overcurrent value within 5 seconds. Continue charging while monitoring current, temperature and protection response. Confirm charging termination occurs through vehicle protection system.</t>
  </si>
  <si>
    <t>6.13.1., 6.14.2., 6.15.2.2.</t>
  </si>
  <si>
    <t>System Diagrams</t>
  </si>
  <si>
    <t xml:space="preserve">A system diagram that identifies all the vehicle controls that manage REESS operations. The diagram must identify what components are used to generate a warning due to operational failure of vehicle controls to conduct one or more basic operations.                                                                                                                           A system diagram and written explanation describing the sensors and operation of the vehicle controls to manage the REESS in the event of a thermal event.                            A system diagram of all relevant physical systems and components. Relevant systems and components are those which contribute to protection of vehicle occupants from hazardous effects caused by thermal propagation triggered by a single cell thermal runaway. </t>
  </si>
  <si>
    <t>Drive Control System</t>
  </si>
  <si>
    <t>Verify availability and completeness of system diagrams identifying vehicle controls, REESS safety management systems, thermal event detection systems and occupant protection components.</t>
  </si>
  <si>
    <t>Collect electrical architecture diagrams, REESS control diagrams, thermal management diagrams and warning system diagrams. Review whether all sensors, controllers, communication paths and safety mechanisms are identified. Confirm diagrams represent implemented vehicle configuration.</t>
  </si>
  <si>
    <t>Cylinder Filling Requirements</t>
  </si>
  <si>
    <t>ISO11119-2 Substitutable</t>
  </si>
  <si>
    <t>ISO 11119-2 Justification</t>
  </si>
  <si>
    <t>Possible Vehicle State Project?</t>
  </si>
  <si>
    <t>Closure Device Function 1 (TRPD)</t>
  </si>
  <si>
    <t xml:space="preserve"> The closure devices shall include the following functions, which may be combined:
(a)	TPRD;
</t>
  </si>
  <si>
    <t>Closure Device Function 2 (Check Valve)</t>
  </si>
  <si>
    <t xml:space="preserve"> The closure devices shall include the following functions, which may be combined: (b)	Check valve that prevents reverse flow to the fill line</t>
  </si>
  <si>
    <t>Closure Device Function 3 (Automatic shut-off valve + mounting)</t>
  </si>
  <si>
    <t xml:space="preserve"> The closure devices shall include the following functions, which may be combined: (c) Automatic shut-off valve that can close to prevent flow from the container to the fuel cell or internal combustion engine. Any shut-off valve, and TPRD that form the primary closure of flow from the storage container shall be mounted directly on or within each container. At least one component with a check valve function shall be mounted directly on or within each container.</t>
  </si>
  <si>
    <t>CHSS Functional Requirement 1</t>
  </si>
  <si>
    <t xml:space="preserve">All new compressed hydrogen storage systems produced for on-road vehicle service shall have a NWP of 70 MPa or less </t>
  </si>
  <si>
    <t>Conditional</t>
  </si>
  <si>
    <t xml:space="preserve">ISO 11119-2:2020, 7.2.4(e), documents working pressure pw and test pressure ph. That record can support an inspection finding  if the declared ADR NWP is the same pressure basis and is ≤70 MPa. </t>
  </si>
  <si>
    <t>CHSS Functional Requirement 2</t>
  </si>
  <si>
    <t>All new compressed hydrogen storage systems produced for on-road vehicle service shall have a service life of 15 years or less</t>
  </si>
  <si>
    <t>Manufacturer Specification</t>
  </si>
  <si>
    <t>ISO 11119-2:2020 specifies a minimum design life of 15 years and 7.2.4(h) records design life.</t>
  </si>
  <si>
    <t>Midpoint Burst Pressure</t>
  </si>
  <si>
    <t>Three (3) containers shall be hydraulically pressurized until burst (Annex 3, paragraph 2.1. test procedure). The manufacturer shall supply documentation (measurements and statistical analyses) that establish the midpoint burst pressure of new storage containers, BPO.</t>
  </si>
  <si>
    <t>Annex 3, Para. 2.1</t>
  </si>
  <si>
    <t>Hydraulic, Non-Corrosive Fluid</t>
  </si>
  <si>
    <t>ISO 11119-2:2020, 8.5.4, produces hydraulic burst results from three cylinders, but ISO does not establish ADR's midpoint burst pressure (BPO). Can be used with the three raw results plus the manufacturer's ADR-compliant statistical analysis establishing BPO.</t>
  </si>
  <si>
    <t>The burst test is conducted at the ambient temperature of 20 (±5) °C using a non-corrosive fluid.</t>
  </si>
  <si>
    <t>Relevant Projects</t>
  </si>
  <si>
    <t>Number of Requirements</t>
  </si>
  <si>
    <t>Burst Pressure Limits</t>
  </si>
  <si>
    <t xml:space="preserve">All containers tested shall have a burst pressure within ±10 per cent of BPO and greater than or equal to a minimum BPmin of 225 per cent NWP. </t>
  </si>
  <si>
    <t>ISO has no ±10% of BPO rule. Can be substituted if actual test data independently meet ≥225% NWP and every result is within ±10% of an ADR-established BPO.</t>
  </si>
  <si>
    <t>As above</t>
  </si>
  <si>
    <t>Hydrogen Energy System (SRP8-124)</t>
  </si>
  <si>
    <t>Glass-fibre composite dependency</t>
  </si>
  <si>
    <t>In addition, containers having glass-fibre composite as a primary constituent to have a minimum burst pressure greater than 350 per cent NWP.</t>
  </si>
  <si>
    <t xml:space="preserve">For glass fibre, ISO 8.5.4(d) requires pb≥2.4ph and ISO 7.2.4(e) requires pw≤0.67ph; this corresponds to at least about 358% of pw, above ADR's &gt;350% NWP threshold when ADR NWP=pw. </t>
  </si>
  <si>
    <t>Hydrogen Pressure Vessel (SRP8-131)</t>
  </si>
  <si>
    <t>Rupture requirement (min cycles)</t>
  </si>
  <si>
    <t>Three (3) containers shall be hydraulically pressure cycled at the ambient temperature of 20 (±5) °C to 125 per cent NWP (+2/-0 MPa) without rupture for 22,000 cycles or until a leak occurs (Annex 3, paragraph 2.2. test procedure).</t>
  </si>
  <si>
    <t>Annex 3, Para. 2.2</t>
  </si>
  <si>
    <t>The test is performed in accordance with the following procedure:
(a) The container is filled with a non-corrosive fluid;
(b) The container and fluid are stabilized at the specified temperature and relative humidity at the start of testing; the environment, fuelling fluid and container skin are maintained at the specified temperature for the duration of the testing. The container temperature may vary from the environmental temperature during testing;
(c) The container is pressure cycled between 2 (±1) MPa and the target pressure at a rate not exceeding 10 cycles per minute for the specified number of cycles;
(d) The temperature of the hydraulic fluid within the container is maintained and monitored at the specified temperature.</t>
  </si>
  <si>
    <t>Hydrogen Fuel Cell (SRP8-133)</t>
  </si>
  <si>
    <t>Leaks before rupture (min cycles)</t>
  </si>
  <si>
    <t>Leakage shall not occur within 11,000 cycles for a 15-year service life.</t>
  </si>
  <si>
    <t xml:space="preserve">ISO 8.5.5 may demonstrate no leakage through at least 11,000 cycles in some pressure/design-life cases, but it uses two specimens and ISO pressure/end-point rules rather than ADR's three specimens at 125% NWP continued to 22,000 cycles or leak. </t>
  </si>
  <si>
    <t>Performance Durability Overview</t>
  </si>
  <si>
    <t>If all three pressure cycle life measurements made in paragraph 5.1.2. are greater than 11,000 cycles, or if they are all within ± 25 per cent of each other, then only one (1) container is tested in paragraph 5.2. Otherwise, three (3) containers are tested in paragraph 5.2.
A hydrogen storage container shall not leak during the following sequence of tests, which are applied in series to a single system and which are illustrated in Figure 2. Specifics of applicable test procedures for the hydrogen storage system are provided in Annex 3, paragraph 3.</t>
  </si>
  <si>
    <t>Data from Req 9</t>
  </si>
  <si>
    <t>Proof Pressure Test - Performance Durability</t>
  </si>
  <si>
    <t xml:space="preserve">A storage container is pressurized to 150 per cent NWP (+2/-0 MPa) and held for at least 30 sec (Annex 3, paragraph 3.1. test procedure). </t>
  </si>
  <si>
    <t xml:space="preserve">Annex 3, Para. 3.1 </t>
  </si>
  <si>
    <t>ISO 8.5.1 has a ≥30 s proof hold at ph for cylinders ≤150 L, but it permits liquid or gas and does not require ph to equal ADR's 150% NWP (+2/−0 MPa). Can be used if run hydraulically at the exact ADR pressure/tolerance on the ADR sequential specimen and reported to both methods.</t>
  </si>
  <si>
    <t>The system is pressurized smoothly and continually with a non-corrosive hydraulic fluid until the target test pressure level is reached and then held for the specified time.</t>
  </si>
  <si>
    <t>Drop (Impact) Test - Performance Durability</t>
  </si>
  <si>
    <t>The storage container is dropped at several impact angles (Annex 3, paragraph 3.2. test procedure).</t>
  </si>
  <si>
    <t>Annex 3, Para. 3.2</t>
  </si>
  <si>
    <t>Unpressurised</t>
  </si>
  <si>
    <t>Surface Damage Test - Performance Durability</t>
  </si>
  <si>
    <t>The storage container is subjected to surface damage (Annex 3, paragraph 3.3. test procedure).</t>
  </si>
  <si>
    <t>Annex 3, Para. 3.3</t>
  </si>
  <si>
    <t>The test proceeds in the following sequence:
(a) Surface flaw generation: Two longitudinal saw cuts are made on the bottom outer surface of the unpressurized horizontal storage container along the cylindrical zone close to but not in the shoulder area. The first cut is at least 1.25 mm deep and 25 mm long toward the valve end of the container. The second cut is at least 0.75 mm deep and 200 mm long toward the end of the container opposite the valve;
(b) Pendulum impacts: The upper section of the horizontal storage container is divided into five distinct (not overlapping) areas 100 mm in diameter each (see Figure 2). After 12 hours preconditioning at -40 °C in an environmental chamber, the centre of each of the five areas sustains the impact of a pendulum having a pyramid with equilateral faces and square base, the summit and edges being rounded to a radius of 3 mm. The centre of impact of the pendulum coincides with the centre of gravity of the pyramid. The energy of the pendulum at the moment of impact with each of the five marked areas on the container is 30 J. The container is secured in place during pendulum impacts and not under pressure.</t>
  </si>
  <si>
    <t>Chemical exposure and ambient-temperature pressure cycling test - Performance Durability</t>
  </si>
  <si>
    <t xml:space="preserve">The storage container is exposed to chemicals found in the on-road environment and pressure cycled to 125 per cent NWP (+2/-0 MPa) at 20 (±5) °C for 60 per cent number of Cycles pressure cycles (Annex 3, paragraph 3.4. test procedure). Chemical exposure is discontinued before the last 10 cycles, which are conducted to 150 per cent NWP (+2/-0 MPa). </t>
  </si>
  <si>
    <t>Annex 3, Para. 3.4</t>
  </si>
  <si>
    <t>High temperature static pressure test. - Performance Durability</t>
  </si>
  <si>
    <t>The storage container is pressurized to 125 per cent NWP (+2/-0 MPa) at 85°C for at least 1,000 hours (Annex 3, paragraph 3.5. test procedure).</t>
  </si>
  <si>
    <t>Annex 3, Para. 3.5</t>
  </si>
  <si>
    <t>The storage system is pressurized to the target pressure in a temperature-controlled chamber. The temperature of the chamber and the non-corrosive fuelling fluid is held at the target temperature within ±5 °C for the specified duration.</t>
  </si>
  <si>
    <t>Extreme temperature pressure cycling. - Performance Durability</t>
  </si>
  <si>
    <t>The storage container is pressure cycled at  -40 °C to 80 per cent NWP
(+2/-0 MPa) for 20 per cent number of Cycles and at  +85 °C and 95 (±2) per cent relative humidity to 125 per cent NWP (+2/-0 MPa) for 20 per cent number of Cycles (Annex 3, paragraph 2.2. test procedure).</t>
  </si>
  <si>
    <t>Hydraulic residual pressure test - Performance Durability</t>
  </si>
  <si>
    <t>The storage container is pressurized to 180 per cent NWP (+2/-0 MPa) and held at least 4 minutes without burst (Annex 3, paragraph 3.1. test procedure).</t>
  </si>
  <si>
    <t>Residual burst strength test - Performance Durability</t>
  </si>
  <si>
    <t>The storage container undergoes a hydraulic burst test to verify that the burst pressure is at least 80 per cent of the baseline initial burst pressure (BPO) determined in paragraph 5.1.1. (Annex 3, paragraph 2.1. test procedure).</t>
  </si>
  <si>
    <t>Expected on-road performance overview</t>
  </si>
  <si>
    <t>A hydrogen storage system shall not leak during the following sequence of tests, which are illustrated in Figure 3. Specifics of applicable test procedures for the hydrogen storage system are provided in Annex 3.</t>
  </si>
  <si>
    <t>Proof Pressure Test - On-road performance</t>
  </si>
  <si>
    <r>
      <rPr>
        <sz val="12"/>
        <color rgb="FF000000"/>
        <rFont val="Aptos Narrow"/>
        <family val="2"/>
        <scheme val="minor"/>
      </rPr>
      <t xml:space="preserve">A system is pressurized to 150 per cent NWP (+2/-0 MPa) for at least 30 seconds (Annex 3, paragraph 3.1. test procedure). </t>
    </r>
    <r>
      <rPr>
        <b/>
        <sz val="12"/>
        <color rgb="FF000000"/>
        <rFont val="Aptos Narrow"/>
        <family val="2"/>
        <scheme val="minor"/>
      </rPr>
      <t>A storage container that has undergone a proof pressure test in manufacture may be exempted from this test.</t>
    </r>
  </si>
  <si>
    <t>A storage container proof-tested in manufacture may be exempted from this system proof step. ISO 9.4.4 requires every completed cylinder to undergo an 8.5.1 proof test or 8.5.2 expansion test at ph. Can be used where records show a proof-pressure test, ph meets 150% NWP and ADR tolerance/hold requirements, and any non-exempt CHSS portions are addressed.</t>
  </si>
  <si>
    <t>Ambient and extreme temperature gas pressure cycling test</t>
  </si>
  <si>
    <t>(a)	The pressure cycles are divided into two groups: Half of the cycles (250) are performed before exposure to static pressure (paragraph 5.3.3.) and the remaining half of the cycles (250) are performed after the initial exposure to static pressure (paragraph 5.3.3.) as illustrated in Figure 3;
(b)	The first group of pressure cycling, 25 cycles are performed to 80 per cent NWP (+2/-0 MPa) at  -40 °C, then 25 cycles to 125 per cent NWP (+2/-0 MPa) at  +50 °C and 95 (±2) per cent relative humidity, and the remaining 200 cycles to 125 per cent NWP (+2/-0 MPa) at 
20 (± 5) °C;
The second group of pressure cycling, 25 cycles are performed to 125 per cent NWP (+2/-0 MPa) at  +50 °C and 95 (±2) per cent relative humidity, then 25 cycles to 80 per cent NWP (+2/-0 MPa) at  -40 °C, and the remaining 200 cycles to 125 per cent NWP (+2/-0 MPa) at 20 (± 5) °C. 
(c)	The hydrogen gas fuel temperature is  -40 °C;
(d)	During the first group of 250 pressure cycles, five cycles are performed with fuel having a temperature of +20 (±5) °C after temperature equilibration of the system at  -40 °C; five cycles are performed with fuel having a temperature of  -40 °C; and five cycles are performed with fuel having a temperature of  -40 °C after temperature equilibration of the system at   +50 °C and 95 per cent relative humidity; 
(e)	Fifty pressure cycles are performed using a de-fuelling rate greater than or equal to the maintenance de-fuelling rate.
NOTE: EXPAND TO READ (a) - (e) above</t>
  </si>
  <si>
    <t>Annex 3, Para. 4.1</t>
  </si>
  <si>
    <t>Pneumatic, Hydrogen Gas</t>
  </si>
  <si>
    <t>Yes - fuelling/service state (de-fuelling rate)</t>
  </si>
  <si>
    <t>5.3.3 (a)</t>
  </si>
  <si>
    <t>Extreme temperature static pressure leak/permeation test - Precondition</t>
  </si>
  <si>
    <t>The test is performed after each group of 250 pneumatic pressure cycles in paragraph 5.3.2.;</t>
  </si>
  <si>
    <t>5.3.3 (b)</t>
  </si>
  <si>
    <t>Extreme temperature static pressure leak/permeation test - Hydrogen discharge</t>
  </si>
  <si>
    <t>The maximum allowable hydrogen discharge from the compressed hydrogen storage system is 46 ml/hr/l water capacity of the storage system. (Annex 3, paragraph 4.2. test procedure);</t>
  </si>
  <si>
    <t>Annex 3, Para. 4.2</t>
  </si>
  <si>
    <t>A storage system is fully filled with hydrogen gas at 115 per cent NWP (+2/-0 MPa) (full fill density equivalent to 100 per cent NWP at +15 °C is 113 per cent NWP at +55 °C) and held at +55 °C in a sealed container until steady-state permeation or 30 hours, whichever is longer. The total steady-state discharge rate due to leakage and permeation from the storage system is measured.</t>
  </si>
  <si>
    <t>5.3.3 (c)</t>
  </si>
  <si>
    <t>Extreme temperature static pressure leak/permeation test - Localised leak test</t>
  </si>
  <si>
    <t>If the measured permeation rate is greater than 0.005 mg/sec (3.6 Nml/min), a localized leak test is performed to ensure no point of localized external leakage is greater than 0.005 mg/sec (3.6 Nml/min) (Annex 3, paragraph 4.3. test procedure).</t>
  </si>
  <si>
    <t>Annex 3, Para. 4.3</t>
  </si>
  <si>
    <t>Residual proof pressure test</t>
  </si>
  <si>
    <t>Residual strength burst test (hydraulic)</t>
  </si>
  <si>
    <t>The storage container undergoes a hydraulic burst to verify that the burst pressure is at least 80 per cent of the baseline initial burst pressure (BPO) determined in paragraph 5.1.1. (Annex 3, paragraph 2.1. test procedure).</t>
  </si>
  <si>
    <t>Verification test for service terminating performance in fire</t>
  </si>
  <si>
    <t xml:space="preserve">This section describes the fire test with compressed hydrogen as the test gas. Compressed air may be used as an alternative test gas. 
A hydrogen storage system is pressurized to NWP and exposed to fire (Annex 3, paragraph 5.1. test procedure). A temperature-activated pressure relief device shall release the contained gases in a controlled manner without rupture.
</t>
  </si>
  <si>
    <t>Annex 3, Para. 5.1</t>
  </si>
  <si>
    <t>Pneumatic, Hydrogen Gas
ALTERNATIVE: Compressed Air</t>
  </si>
  <si>
    <r>
      <t xml:space="preserve">Tests for hydrogen storage </t>
    </r>
    <r>
      <rPr>
        <i/>
        <sz val="12"/>
        <color theme="1"/>
        <rFont val="Aptos Narrow"/>
        <family val="2"/>
        <scheme val="minor"/>
      </rPr>
      <t xml:space="preserve">system </t>
    </r>
    <r>
      <rPr>
        <sz val="12"/>
        <color theme="1"/>
        <rFont val="Aptos Narrow"/>
        <family val="2"/>
        <scheme val="minor"/>
      </rPr>
      <t>under exposure to fire. ISO 8.5.10 can provide relevant fire/venting evidence for a cylinder with its specified PRD, but ADR Annex 3 paragraph 5.1 evaluates the hydrogen storage system/CHSS and prescribes localized then engulfing fire exposure, installation-representative TPRD and vent-line details, temperature placement and controlled discharge without rupture. ISO fire qualification alone is not a substitute; a dual-purpose test would need to meet every ADR condition.</t>
    </r>
  </si>
  <si>
    <t>Requirements for primary closure devices</t>
  </si>
  <si>
    <t xml:space="preserve">The primary closure devices that isolate the high pressure hydrogen storage system, namely TPRD, check valve and shut-off valve, as described in Figure 1, shall be tested and type-approved in accordance with Part II of this Regulation and produced in conformity with the approved type.
Retesting of the storage system is not required if alternative closure devices are provided having comparable function, fittings, materials, strength and dimensions, and satisfy the condition above. However, a change in TPRD hardware, its position of installation or venting lines shall require a new fire test in accordance with paragraph 5.4.
</t>
  </si>
  <si>
    <t>Labelling</t>
  </si>
  <si>
    <t>A label shall be permanently affixed on each container with at least the following information: name of the manufacturer, serial number, date of manufacture, MFP, NWP, type of fuel (e.g. "CHG" for gaseous hydrogen), and date of removal from service. Each container shall also be marked with the number of cycles used in the testing programme as per paragraph 5.1.2. Any label affixed to the container in compliance with this paragraph shall remain in place and be legible for the duration of the manufacturer's recommended service life for the container.</t>
  </si>
  <si>
    <t xml:space="preserve">ISO 10.1/10.2 and referenced ISO 13769/ISO 7225 provide cylinder marking information. ADR 5.6 requires additional information: manufacturer, serial number, manufacture date, MFP, NWP, CHG, removal date and programme cycle count, with removal no later than 15 years. </t>
  </si>
  <si>
    <t>TRPD Requirements</t>
  </si>
  <si>
    <t xml:space="preserve">
TPRDs shall meet the following performance requirements:
</t>
  </si>
  <si>
    <t>6.1 (a)</t>
  </si>
  <si>
    <t>Pressure cycling test</t>
  </si>
  <si>
    <t>Pressure cycling test (Annex 4, paragraph 1.1.)</t>
  </si>
  <si>
    <t>Annex 4, Para. 1.1</t>
  </si>
  <si>
    <t>6.1 (c)</t>
  </si>
  <si>
    <t xml:space="preserve">Accelerated life test </t>
  </si>
  <si>
    <t xml:space="preserve">   (c)  Accelerated life test (Annex 4, paragraph 1.2.);</t>
  </si>
  <si>
    <t>Annex 4, Para. 1.2</t>
  </si>
  <si>
    <t>6.1 (d)</t>
  </si>
  <si>
    <t xml:space="preserve">Temperature cycling test </t>
  </si>
  <si>
    <t>(d) Temperature cycling test (Annex 4, paragraph 1.3.); </t>
  </si>
  <si>
    <t>6.1 (e)</t>
  </si>
  <si>
    <t xml:space="preserve">Salt corrosion resistance test </t>
  </si>
  <si>
    <t xml:space="preserve">
(e)	Salt corrosion resistance test (Annex 4, paragraph 1.4.); </t>
  </si>
  <si>
    <t>6.1 (f)</t>
  </si>
  <si>
    <t xml:space="preserve">Vehicle environment test </t>
  </si>
  <si>
    <t xml:space="preserve">(f)	Vehicle environment test (Annex 4, paragraph 1.5.); </t>
  </si>
  <si>
    <t>6.1 (g)</t>
  </si>
  <si>
    <t xml:space="preserve">Stress corrosion cracking test </t>
  </si>
  <si>
    <t xml:space="preserve">(g)	Stress corrosion cracking test (Annex 4, paragraph 1.6.); </t>
  </si>
  <si>
    <t>6.1 (h)</t>
  </si>
  <si>
    <t xml:space="preserve">Drop and vibration test </t>
  </si>
  <si>
    <t xml:space="preserve">h)	Drop and vibration test (Annex 4, paragraph 1.7.); </t>
  </si>
  <si>
    <t>6.1 (i)</t>
  </si>
  <si>
    <t xml:space="preserve">Leak test </t>
  </si>
  <si>
    <t xml:space="preserve">(i)	Leak test (Annex 4, paragraph 1.8.); </t>
  </si>
  <si>
    <t>6.1 (j)</t>
  </si>
  <si>
    <t xml:space="preserve">Bench top activation test </t>
  </si>
  <si>
    <t>Bench top activation test (Annex 4, paragraph 1.9.);</t>
  </si>
  <si>
    <t>6.1 (k)</t>
  </si>
  <si>
    <t xml:space="preserve">Flow rate test </t>
  </si>
  <si>
    <t xml:space="preserve">	Flow rate test (Annex 4, paragraph 1.10.).</t>
  </si>
  <si>
    <t>Check valve and automatic shut-off valve requirements</t>
  </si>
  <si>
    <t>Check valves and automatic shut-off valves shall meet the following performance requirements:</t>
  </si>
  <si>
    <t>6.2 (a)</t>
  </si>
  <si>
    <t>Hydrostatic strength test</t>
  </si>
  <si>
    <t>Hydrostatic strength test (Annex 4, paragraph 2.1.);</t>
  </si>
  <si>
    <t>6.2 (b)</t>
  </si>
  <si>
    <t>Leak test (Annex 4, paragraph 2.2.);</t>
  </si>
  <si>
    <t>6.2 (c)</t>
  </si>
  <si>
    <t xml:space="preserve">Extreme temperature pressure cycling test </t>
  </si>
  <si>
    <t xml:space="preserve">	Extreme temperature pressure cycling test (Annex 4, paragraph 2.3.);</t>
  </si>
  <si>
    <t>6.2 (d)</t>
  </si>
  <si>
    <t>Salt corrosion resistance test</t>
  </si>
  <si>
    <t>Salt corrosion resistance test (Annex 4, paragraph 2.4.)</t>
  </si>
  <si>
    <t>6.2 (e)</t>
  </si>
  <si>
    <t xml:space="preserve">	Vehicle environment test (Annex 4, paragraph 2.5.);</t>
  </si>
  <si>
    <t>6.2 (f)</t>
  </si>
  <si>
    <t xml:space="preserve">Atmospheric exposure test </t>
  </si>
  <si>
    <t xml:space="preserve">Atmospheric exposure test (Annex 4, paragraph 2.6.); </t>
  </si>
  <si>
    <t>6.2 (g)</t>
  </si>
  <si>
    <t xml:space="preserve">Electrical tests </t>
  </si>
  <si>
    <t>Electrical tests (Annex 4, paragraph 2.7.);</t>
  </si>
  <si>
    <t>6.2 (h)</t>
  </si>
  <si>
    <t xml:space="preserve">Vibration test </t>
  </si>
  <si>
    <t xml:space="preserve">	Vibration test (Annex 4, paragraph 2.8.);</t>
  </si>
  <si>
    <t>6.2 (i)</t>
  </si>
  <si>
    <t>Stress corrosion cracking test (Annex 4, paragraph 2.9.);</t>
  </si>
  <si>
    <t>6.2 (j)</t>
  </si>
  <si>
    <t xml:space="preserve">Pre-cooled hydrogen exposure test </t>
  </si>
  <si>
    <t>Pre-cooled hydrogen exposure test (Annex 4, paragraph 2.10.).</t>
  </si>
  <si>
    <t>Marking of information</t>
  </si>
  <si>
    <t>At least the following information: MFP and type of fuel (e.g. "CHG" for gaseous hydrogen), shall be marked on each component having the function(s) of the primary closure devices in clearly legible and indelible manner.</t>
  </si>
  <si>
    <t>7.	Part III – Specifications of a vehicle fuel system incorporating the compressed hydrogen storage system</t>
  </si>
  <si>
    <t>Fuelling Receptacle preventing reverse flow</t>
  </si>
  <si>
    <t>A compressed hydrogen fuelling receptacle shall prevent reverse flow to the atmosphere. Test procedure is by visual inspection.</t>
  </si>
  <si>
    <t>Fuelling receptacle label</t>
  </si>
  <si>
    <t>Fuelling receptacle label: A label shall be affixed close to the fuelling receptacle; for instance inside a refilling hatch, showing the following information: fuel type (e.g. "CHG" for gaseous hydrogen), MFP, NWP, date of removal from service of containers.</t>
  </si>
  <si>
    <t>Mounting/Protection of receptacle</t>
  </si>
  <si>
    <t>The fuelling receptacle shall be mounted on the vehicle to ensure positive locking of the fuelling nozzle. The receptacle shall be protected from tampering and the ingress of dirt and water (e.g. installed in a compartment which can be locked). Test procedure is by visual inspection.</t>
  </si>
  <si>
    <t>7.1.1.4</t>
  </si>
  <si>
    <t>Mounting Exemptions</t>
  </si>
  <si>
    <t>The fuelling receptacle shall not be mounted within the external energy absorbing elements of the vehicle (e.g. bumper) and shall not be installed in the passenger compartment, luggage compartment and other places where hydrogen gas could accumulate and where ventilation is not sufficient. Test procedure is by visual inspection.</t>
  </si>
  <si>
    <t>7.1.2</t>
  </si>
  <si>
    <t xml:space="preserve">Over-pressure protection for the low pressure system </t>
  </si>
  <si>
    <t>The hydrogen system downstream of a pressure regulator shall be protected against overpressure due to the possible failure of the pressure regulator. The set pressure of the overpressure protection device shall be lower than or equal to the maximum allowable working pressure for the appropriate section of the hydrogen system.</t>
  </si>
  <si>
    <t>7.1.3</t>
  </si>
  <si>
    <t>Hydrogen Discharge Systems</t>
  </si>
  <si>
    <t>Pressure relief systems (Annex 5, paragraph 6. test procedure) – “The system is visually inspected for compliance.”</t>
  </si>
  <si>
    <t>7.1.3 a</t>
  </si>
  <si>
    <t>Cap Protection</t>
  </si>
  <si>
    <t>Storage system TPRDs. The outlet of the vent line, if present, for hydrogen gas discharge from TPRD(s) of the storage system shall be protected by a cap;</t>
  </si>
  <si>
    <t>7.1.3 b</t>
  </si>
  <si>
    <t>Hydrogen Gas Discharge Direction (Storage System)</t>
  </si>
  <si>
    <t>Storage system TPRDs. The hydrogen gas discharge from TPRD(s) of the storage system shall not be directed:
(i)	Into enclosed or semi-enclosed spaces;
(ii)	Into or towards any vehicle wheel housing;
(iii)	Towards hydrogen gas containers;
(iv)	Forward from the vehicle, or horizontally (parallel to road) from the back or sides of the vehicle.</t>
  </si>
  <si>
    <t>7.1.3 c</t>
  </si>
  <si>
    <t>Hydrogen Gas Discharge Direction (Other Pressure relief devices)</t>
  </si>
  <si>
    <t xml:space="preserve">Other pressure relief devices (such as a burst disc) may be used outside the hydrogen storage system. The hydrogen gas discharge from other pressure relief devices shall not be directed:
(i)	Towards exposed electrical terminals, exposed electrical switches or other ignition sources;
(ii)	Into or towards the vehicle passenger or luggage compartments;
(iii)	Into or towards any vehicle wheel housing;
(iv)	Towards hydrogen gas containers.
</t>
  </si>
  <si>
    <t>Hydrogen Airflow and Ventilation</t>
  </si>
  <si>
    <t>Yes - normal operation / start-up / shut-down</t>
  </si>
  <si>
    <t>7.1.3.2 a</t>
  </si>
  <si>
    <t>Vehicle Exhaust (3-second time interval)</t>
  </si>
  <si>
    <t>At the vehicle exhaust system's point of discharge, the hydrogen concentration level shall (a) not exceed 4 per cent average by volume during any moving three-second time interval during normal operation including start-up and shut-down;</t>
  </si>
  <si>
    <t>7.1.3.2 b</t>
  </si>
  <si>
    <t>Vehicle Exhaust (any time)</t>
  </si>
  <si>
    <t>At the vehicle exhaust system's point of discharge, the hydrogen concentration level shall (b) And not exceed 8 per cent at any time (Annex 5, paragraph 4. test procedure).</t>
  </si>
  <si>
    <t>7.1.4.1</t>
  </si>
  <si>
    <t>Hydrogen leakage direction</t>
  </si>
  <si>
    <t>Hydrogen leakage and/or permeation from the hydrogen storage system shall not directly vent into the passenger or luggage compartments, or to any enclosed or semi-enclosed spaces within the vehicle that contains unprotected ignition sources.</t>
  </si>
  <si>
    <t>Yes - failure downstream of main shut-off (error state)</t>
  </si>
  <si>
    <t>7.1.4.2</t>
  </si>
  <si>
    <t>Accumulations of hydrogen (failure)</t>
  </si>
  <si>
    <t>Any single failure downstream of the main hydrogen shut-off valve shall not result in accumulations in levels of hydrogen concentration in the passenger compartment according to test procedure in Annex 5, paragraph 3.2.</t>
  </si>
  <si>
    <t>Yes - 'during operation' single-failure warning (on-error state)</t>
  </si>
  <si>
    <t>7.1.4.3 Pt 1</t>
  </si>
  <si>
    <t>Warning of single failure</t>
  </si>
  <si>
    <t xml:space="preserve">If, during operation, a single failure results in a hydrogen concentration exceeding 3.0 per cent by volume in air in the enclosed or semi-enclosed spaces of the vehicle, then a warning shall be provided (paragraph 7.1.6.). </t>
  </si>
  <si>
    <t>Yes - main shut-off valve closes (state transition trigger)</t>
  </si>
  <si>
    <t>7.1.4.3 Pt 2</t>
  </si>
  <si>
    <t>Main shut-off valve close (after failure)</t>
  </si>
  <si>
    <t>If the hydrogen concentration exceeds 4.0 per cent by volume in the air in the enclosed or semi-enclosed spaces of the vehicle, the main shut-off valve shall be closed to isolate the storage system. (Annex 5, paragraph 3. test procedure).</t>
  </si>
  <si>
    <t>7.1.5</t>
  </si>
  <si>
    <t>Fuel System Leakage</t>
  </si>
  <si>
    <t>The hydrogen fuelling line (e.g. piping, joint, etc.) downstream of the main shut-off valve(s) to the fuel cell system or the engine shall not leak. Compliance shall be verified at NWP (Annex 5, paragraph 5. test procedure).</t>
  </si>
  <si>
    <t>Yes - driver-seat warning (on/drive state UI)</t>
  </si>
  <si>
    <t>7.1.6 a</t>
  </si>
  <si>
    <t>Warning Visibility to driver seating position</t>
  </si>
  <si>
    <t xml:space="preserve">The warning shall be given by a visual signal or display text with the following properties:
(a)	Visible to the driver while in the driver's designated seating position with the driver's seat belt fastened;
</t>
  </si>
  <si>
    <t>Yes - warning colour (error-state signalling)</t>
  </si>
  <si>
    <t>7.1.6 b</t>
  </si>
  <si>
    <t>Colour of warning</t>
  </si>
  <si>
    <t>The warning shall be given by a visual signal or display text with the following properties: Yellow in colour if the detection system malfunctions (e.g. circuit disconnection, short-circuit, sensor fault). It shall be red in compliance with section paragraph 7.1.4.3;</t>
  </si>
  <si>
    <t>Yes - day/night visibility (active vehicle state)</t>
  </si>
  <si>
    <t>7.1.6 c</t>
  </si>
  <si>
    <t>Visibility at day and night conditions</t>
  </si>
  <si>
    <t>The warning shall be given by a visual signal or display text with the following properties: When illuminated, shall be visible to the driver under both daylight and night time driving conditions;</t>
  </si>
  <si>
    <t>Yes - references ignition 'On/Run' &amp; propulsion activated</t>
  </si>
  <si>
    <t>7.1.6 d</t>
  </si>
  <si>
    <t>Constant illumination</t>
  </si>
  <si>
    <t>The warning shall be given by a visual signal or display text with the following properties: Remains illuminated when 3.0 per cent concentration or detection system malfunction exists and the ignition locking system is in the "On" ("Run") position or the propulsion system is activated.</t>
  </si>
  <si>
    <t>7.2 Pt 1</t>
  </si>
  <si>
    <t>Crash Replacement test at 20g (forward and rearward direction)</t>
  </si>
  <si>
    <t>The crash replacement test which requires accelerations of 20g in the direction of travel (forward and rearward direction) will be referred to as 'Pt 1 requirements'</t>
  </si>
  <si>
    <t>7.2 Pt 2</t>
  </si>
  <si>
    <t>Crash Replacement Test at 8g horizontally (left and right)</t>
  </si>
  <si>
    <t>The crash replacement test which requires accelerations of 8g horizontally perpendicular to the direction of travel (to left and right) will be referred to as 'Pt 2 requirements'</t>
  </si>
  <si>
    <t>7.2.1 Pt 1</t>
  </si>
  <si>
    <t>Fuel Leakage Limit (7.2 Pt 1)</t>
  </si>
  <si>
    <t>The volumetric flow of hydrogen gas leakage shall not exceed an average of 118 Nl per minute for the time interval, Δt, as determined in accordance with Annex 5, paragraph 1.1. or 1.2.</t>
  </si>
  <si>
    <t>7.2.1 Pt 2</t>
  </si>
  <si>
    <t>Fuel Leakage Limit (7.2 Pt 2)</t>
  </si>
  <si>
    <t>7.2.2 Pt 1</t>
  </si>
  <si>
    <t>Concentration limit in enclosed spaces  (20 g test)</t>
  </si>
  <si>
    <t xml:space="preserve">Hydrogen gas leakage shall not result in a hydrogen concentration in the air greater than 4.0 per cent by volume in the passenger and luggage compartments (Annex 5, paragraph 2. test procedures). The requirement is satisfied if it is confirmed that the shut-off valve of the storage system has closed within 5 seconds of the crash and no leakage from the storage system. </t>
  </si>
  <si>
    <t>7.2.2 Pt 2</t>
  </si>
  <si>
    <t>Concentration limit in enclosed spaces (8g test)</t>
  </si>
  <si>
    <t>7.2.3</t>
  </si>
  <si>
    <t>Container Displacement</t>
  </si>
  <si>
    <t>The storage container(s) shall remain attached to the vehicle at a minimum of one attachment point.</t>
  </si>
  <si>
    <t>7.2.4.1</t>
  </si>
  <si>
    <t>Requirements on installation of the hydrogen storage system not subject to the frontal impact test</t>
  </si>
  <si>
    <t xml:space="preserve">The container shall be mounted in a position which is rearward of a vertical plane perpendicular to the centre line of the vehicle and located 420 mm rearward from the front edge of the vehicle.  </t>
  </si>
  <si>
    <t>7.2.4.2</t>
  </si>
  <si>
    <t>Requirements on installation of the hydrogen storage system not subject to the lateral impact test</t>
  </si>
  <si>
    <t xml:space="preserve">The container shall be mounted in a position which is between the two vertical planes parallel to the centre line of the vehicle located 200 mm inside from the both outermost edge of the vehicle in the proximity of its container(s). </t>
  </si>
  <si>
    <t>All electrified vehicles that can be propelled in the normal mode, in reverse or at least one forward drive gear, without an internal combustion engine operating must comply with either:</t>
  </si>
  <si>
    <r>
      <rPr>
        <strike/>
        <sz val="12"/>
        <color rgb="FF000000"/>
        <rFont val="Aptos Narrow"/>
        <family val="2"/>
        <scheme val="minor"/>
      </rPr>
      <t xml:space="preserve">PWT </t>
    </r>
    <r>
      <rPr>
        <sz val="12"/>
        <color rgb="FF000000"/>
        <rFont val="Aptos Narrow"/>
        <family val="2"/>
        <scheme val="minor"/>
      </rPr>
      <t>EMB</t>
    </r>
  </si>
  <si>
    <t>Confirm vehicle complies with either Appendix A requirements or alternative standards in Section 7.</t>
  </si>
  <si>
    <t>a) the requirements of Appendix A, as varied by Section 6 – Exemptions and Alternative Procedures; or</t>
  </si>
  <si>
    <t>Method Description = Confirm compliance with Appendix A requirements as varied by Section 6.</t>
  </si>
  <si>
    <t>b) the technical requirements of the alternative standards set out in Section 7</t>
  </si>
  <si>
    <t>Method Description = Confirm compliance with applicable alternative standard listed in Section 7.</t>
  </si>
  <si>
    <t>ALTERNATIVE STANDARDS</t>
  </si>
  <si>
    <t>The technical requirements of United Nations Regulation No. 138 – UNIFORM PROVISIONS CONCERNING THE APPROVAL OF QUIET ROAD TRANSPORT VEHICLES WITH REGARD TO THEIR REDUCED AUDIBILITY, incorporating all amendments up to and including the 01 series of amendments.</t>
  </si>
  <si>
    <t>Verify compliance against UN Regulation No. 138 including all amendments up to and including the 01 series.</t>
  </si>
  <si>
    <t>The technical requirements of the United States Code of Federal Regulations (CFR), Part 571 – Federal Motor Vehicle Safety Standards - Subpart B 49 CFR 571.141 Standard No. 141 – MINIMUM SOUND REQUIREMENTS FOR HYBRID AND ELECTRIC VEHICLES.</t>
  </si>
  <si>
    <t>Verify compliance against 49 CFR 571.141 minimum sound requirements for hybrid and electric vehicles.</t>
  </si>
  <si>
    <t xml:space="preserve">Appendix A </t>
  </si>
  <si>
    <t>For the purpose of this Regulation, the vehicle shall fulfil the following requirements:</t>
  </si>
  <si>
    <t>Acoustics characteristics</t>
  </si>
  <si>
    <t>The sound emitted by the vehicle type submitted for approval shall be measured by the methods described in Annex 3 to this Regulation.</t>
  </si>
  <si>
    <t>Measure sound emitted by the vehicle using the methods described in Annex 3.</t>
  </si>
  <si>
    <t>The specifications of this Regulation are applicable for the speed range of greater than 0 km/h up to and inclusive 20 km/h. Operation of an AVAS is permitted at vehicle speeds outside the specification range. AVAS may be operational independent of the operation of an internal combustion engine inside or outside of the specified operation range.</t>
  </si>
  <si>
    <t>Confirm sound specifications are met across the speed range of greater than 0 km/h up to and including 20 km/h, tested in accordance with Annex 3.</t>
  </si>
  <si>
    <t>If the vehicle that is not equipped with an AVAS fulfils the overall levels as specified in Table 2 below with a margin of +3 dB(A), the specification for one-third octave bands and the frequency shift do not apply.</t>
  </si>
  <si>
    <t>For vehicles not equipped with AVAS, confirm overall sound levels meet Table 2 values with a margin of +3 dB(A). If met, one-third octave band and frequency shift requirements do not apply.</t>
  </si>
  <si>
    <t>Constant speed tests</t>
  </si>
  <si>
    <t>Speed test velocity value</t>
  </si>
  <si>
    <t>The test speeds for approval are 10 km/h and 20 km/h.</t>
  </si>
  <si>
    <t>When tested under the conditions of Annex 3 paragraph 3.3.2., the vehicle shall emit a sound:</t>
  </si>
  <si>
    <t>Method Description = Test at 10 km/h and 20 km/h under Annex 3 paragraph 3.3.2 conditions. Confirm sound meets minimum overall sound pressure level per Table 2.</t>
  </si>
  <si>
    <t>(a) That has a minimum overall sound pressure level for the applicable test speed according to Table 2 of paragraph 6.2.8.;</t>
  </si>
  <si>
    <t>Method Description = Confirm minimum overall sound pressure level is met for each applicable test speed per Table 2, paragraph 6.2.8.</t>
  </si>
  <si>
    <t>(b) That has at least two of the one-third octave bands according to Table 2 of paragraph 6.2.8. At least one of these bands shall be below or within the 1,600 Hz one-third octave band;</t>
  </si>
  <si>
    <t>Confirm at least two one-third octave bands per Table 2 are present, with at least one band at or below 1,600 Hz.</t>
  </si>
  <si>
    <t>(c) With minimum sound pressure levels in the chosen bands for the applicable test speed according to Table 2 of paragraph 6.2.8., column 3 or column 4.</t>
  </si>
  <si>
    <t>Confirm minimum sound pressure levels in the chosen one-third octave bands meet Table 2 column 3 or column 4 values for the applicable test speed.</t>
  </si>
  <si>
    <t>If after a vehicle is tested in accordance with Annex 3 paragraph 3.3.2., for ten consecutive times within a series of measurements without recording a valid measurement because the vehicle's internal combustion engine (ICE) remains active or restarts and interferes with the measurements, the vehicle is exempted from this particular test.</t>
  </si>
  <si>
    <t>Reversing test</t>
  </si>
  <si>
    <t>6.2.2.1</t>
  </si>
  <si>
    <t>When tested under the conditions of Annex 3 paragraph 3.3.3. the vehicle shall emit a sound that has a minimum overall sound pressure level according to Table 2 of paragraph 6.2.8., column 5.</t>
  </si>
  <si>
    <t>Test under Annex 3 paragraph 3.3.3 conditions. Confirm minimum overall sound pressure level during reversing meets Table 2 column 5 values.</t>
  </si>
  <si>
    <t>6.2.2.2</t>
  </si>
  <si>
    <t>If after a vehicle is tested in accordance with Annex 3, paragraph 3.3.3., for ten consecutive times within a series of measurements without recording a valid measurement because the vehicle's ICE remains active or restarts and interferes with the measurements, the vehicle is exempted from this particular test.</t>
  </si>
  <si>
    <t>Frequency shift to signify acceleration and deceleration</t>
  </si>
  <si>
    <t>Test under Annex 3 paragraph 4 conditions. Confirm at least one tone within the frequency range specified in 6.2.8 varies proportionally with speed to acoustically indicate acceleration and deceleration.</t>
  </si>
  <si>
    <t>The intention of frequency shift is to acoustically inform road users about the change in vehicle speed.</t>
  </si>
  <si>
    <t>Confirm at least one tone varies proportionally with speed by an average of at least 0.8% per 1 km/h across the 5–20 km/h range in forward drive. Where more than one frequency is shifted, only one needs to meet this requirement.</t>
  </si>
  <si>
    <t>When tested under the conditions of Annex 3 paragraph 4, at least one tone within the frequency range as specified in paragraph 6.2.8. emitted by the vehicle shall vary proportionally with speed within each individual gear ratio by an average of at least 0.8 % per 1 km/h in the speed range from 5 km/h to 20 km/h inclusive when driving in forward direction. In case more than one frequency is shifted, only one frequency shift needs to fulfil the requirements.</t>
  </si>
  <si>
    <t>Confirm that any sound emitted when stationary is in accordance with manufacturer specifications. No minimum level required.</t>
  </si>
  <si>
    <t>Stationary sound</t>
  </si>
  <si>
    <t>The vehicle may emit a sound when stationary.</t>
  </si>
  <si>
    <t>For each driver-selectable sound, confirm compliance with the provisions of 6.2.1 to 6.2.3 by testing each sound option under Annex 3 conditions.</t>
  </si>
  <si>
    <t>Driver selectable sounds</t>
  </si>
  <si>
    <t>The vehicle manufacturer may define alternative sounds which can be selected by the driver; each of these sounds shall be in compliance and approved with the provisions in paragraphs 6.2.1. to 6.2.3.</t>
  </si>
  <si>
    <t>If AVAS is fitted, test each automatically or manually selected sound level under Annex 3 conditions and confirm compliance with 6.2.1 to 6.2.3 and 6.2.8 to 6.2.9.</t>
  </si>
  <si>
    <t>AVAS Sound Level Variation</t>
  </si>
  <si>
    <t>If fitted, an AVAS may operate at different sound levels either automatically managed by the control unit or manually selected by the driver, each selected sound level shall be in compliance with the specifications outlined in paragraphs 6.2.1. to 6.2.3. and paragraphs 6.2.8. and 6.2.9.</t>
  </si>
  <si>
    <t>Confirm no pause function as defined in paragraph 2.7 is present or operable.</t>
  </si>
  <si>
    <t>6.2.7</t>
  </si>
  <si>
    <t>Pause function</t>
  </si>
  <si>
    <t xml:space="preserve">Any pause function as defined in paragraph 2.7. shall be prohibited. </t>
  </si>
  <si>
    <t>Test AVAS-equipped vehicle under Annex 3 paragraph 3.3.2 conditions in forward drive. Confirm overall sound level does not exceed 75 dB(A).</t>
  </si>
  <si>
    <t>Specifications on maximum sound level for AVAS</t>
  </si>
  <si>
    <t>When tested under the conditions of Annex 3 paragraph 3.3.2., a vehicle which is equipped with an AVAS, shall not emit an overall sound level of more than 75 dB(A), if driving in forward direction.4</t>
  </si>
  <si>
    <t>Measure sound level in accordance with Annex 3. Confirm mathematically rounded value meets the minimum values specified in the Table 2 of paragraph 6.2.9 for all applicable test conditions.</t>
  </si>
  <si>
    <t>Minimum sound levels</t>
  </si>
  <si>
    <t>The sound level measured in accordance with the provisions of Annex 3 to this Regulation, mathematically rounded to the nearest integer value, shall have at least the followings values:</t>
  </si>
  <si>
    <t>Doing Checklist (Check PDF)</t>
  </si>
  <si>
    <t>Add Evidence to Testing Report</t>
  </si>
  <si>
    <t>Industrial Design</t>
  </si>
  <si>
    <t>Whole Team</t>
  </si>
  <si>
    <t>Remote Driving</t>
  </si>
  <si>
    <t>No Department</t>
  </si>
  <si>
    <t>Second. Dept</t>
  </si>
  <si>
    <t>Unassigned Requirements</t>
  </si>
  <si>
    <t xml:space="preserve">Reqs Left to assign </t>
  </si>
  <si>
    <t>-</t>
  </si>
  <si>
    <t>VD, C&amp;B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</si>
</sst>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7">
    <font>
      <sz val="12"/>
      <color theme="1"/>
      <name val="Aptos Narrow"/>
      <family val="2"/>
      <scheme val="minor"/>
    </font>
    <font>
      <sz val="11"/>
      <color theme="1"/>
      <name val="Aptos Narrow"/>
      <family val="2"/>
      <scheme val="minor"/>
    </font>
    <font>
      <sz val="12"/>
      <color theme="1"/>
      <name val="Aptos Narrow"/>
      <family val="2"/>
      <scheme val="minor"/>
    </font>
    <font>
      <sz val="12"/>
      <color rgb="FF006100"/>
      <name val="Aptos Narrow"/>
      <family val="2"/>
      <scheme val="minor"/>
    </font>
    <font>
      <sz val="12"/>
      <color rgb="FF9C0006"/>
      <name val="Aptos Narrow"/>
      <family val="2"/>
      <scheme val="minor"/>
    </font>
    <font>
      <b/>
      <sz val="11"/>
      <color rgb="FFFFFFFF"/>
      <name val="Calibri"/>
      <family val="2"/>
    </font>
    <font>
      <sz val="11"/>
      <color rgb="FF000000"/>
      <name val="Calibri"/>
      <family val="2"/>
    </font>
    <font>
      <u/>
      <sz val="11"/>
      <color rgb="FF0563C1"/>
      <name val="Calibri"/>
      <family val="2"/>
    </font>
    <font>
      <b/>
      <sz val="11"/>
      <color rgb="FF000000"/>
      <name val="Calibri"/>
      <family val="2"/>
    </font>
    <font>
      <u/>
      <sz val="12"/>
      <color theme="10"/>
      <name val="Aptos Narrow"/>
      <family val="2"/>
      <scheme val="minor"/>
    </font>
    <font>
      <sz val="12"/>
      <color rgb="FF000000"/>
      <name val="Times New Roman"/>
      <family val="1"/>
    </font>
    <font>
      <b/>
      <sz val="12"/>
      <color rgb="FF000000"/>
      <name val="Times New Roman"/>
      <family val="1"/>
    </font>
    <font>
      <sz val="12"/>
      <color rgb="FF000000"/>
      <name val="WordVisi_MSFontService"/>
      <charset val="1"/>
    </font>
    <font>
      <b/>
      <strike/>
      <sz val="12"/>
      <color theme="1"/>
      <name val="Aptos Narrow"/>
      <family val="2"/>
      <scheme val="minor"/>
    </font>
    <font>
      <i/>
      <sz val="12"/>
      <color theme="1"/>
      <name val="Aptos Narrow"/>
      <family val="2"/>
      <scheme val="minor"/>
    </font>
    <font>
      <sz val="8"/>
      <color theme="0"/>
      <name val="Aptos Narrow"/>
      <family val="2"/>
      <scheme val="minor"/>
    </font>
    <font>
      <sz val="12"/>
      <color theme="1"/>
      <name val="Times New Roman"/>
      <family val="1"/>
      <charset val="1"/>
    </font>
    <font>
      <i/>
      <u/>
      <sz val="12"/>
      <color theme="10"/>
      <name val="Aptos Narrow"/>
      <family val="2"/>
      <scheme val="minor"/>
    </font>
    <font>
      <b/>
      <sz val="12"/>
      <color theme="1"/>
      <name val="Aptos Narrow"/>
      <family val="2"/>
      <scheme val="minor"/>
    </font>
    <font>
      <sz val="10"/>
      <color theme="1"/>
      <name val="Times New Roman"/>
      <family val="1"/>
      <charset val="1"/>
    </font>
    <font>
      <sz val="12"/>
      <color rgb="FF000000"/>
      <name val="Aptos Narrow"/>
      <family val="2"/>
      <scheme val="minor"/>
    </font>
    <font>
      <sz val="8"/>
      <name val="Aptos Narrow"/>
      <family val="2"/>
      <scheme val="minor"/>
    </font>
    <font>
      <sz val="12"/>
      <color rgb="FF000000"/>
      <name val="Aptos Narrow"/>
      <family val="2"/>
      <charset val="1"/>
    </font>
    <font>
      <b/>
      <sz val="12"/>
      <color rgb="FF000000"/>
      <name val="Aptos Narrow"/>
      <family val="2"/>
      <charset val="1"/>
    </font>
    <font>
      <b/>
      <sz val="12"/>
      <color rgb="FF000000"/>
      <name val="Times New Roman"/>
      <family val="1"/>
      <charset val="1"/>
    </font>
    <font>
      <sz val="12"/>
      <color theme="1"/>
      <name val="Aptos Display"/>
      <family val="2"/>
      <scheme val="major"/>
    </font>
    <font>
      <sz val="12"/>
      <color rgb="FF000000"/>
      <name val="Aptos Display"/>
      <family val="2"/>
      <scheme val="major"/>
    </font>
    <font>
      <b/>
      <sz val="14"/>
      <color rgb="FFFFFFFF"/>
      <name val="Calibri"/>
      <family val="2"/>
    </font>
    <font>
      <b/>
      <sz val="11"/>
      <color rgb="FFFF0000"/>
      <name val="Calibri"/>
      <family val="2"/>
    </font>
    <font>
      <b/>
      <sz val="11"/>
      <color rgb="FF000000"/>
      <name val="Aptos Narrow"/>
      <family val="2"/>
      <scheme val="minor"/>
    </font>
    <font>
      <sz val="11"/>
      <color rgb="FF000000"/>
      <name val="Aptos Narrow"/>
      <family val="2"/>
      <scheme val="minor"/>
    </font>
    <font>
      <b/>
      <sz val="14"/>
      <color theme="0"/>
      <name val="Aptos Narrow"/>
      <family val="2"/>
      <scheme val="minor"/>
    </font>
    <font>
      <sz val="12"/>
      <color theme="1"/>
      <name val="Times New Roman"/>
      <family val="1"/>
    </font>
    <font>
      <sz val="10"/>
      <color theme="1"/>
      <name val="Times New Roman"/>
      <family val="1"/>
    </font>
    <font>
      <sz val="12"/>
      <color rgb="FF000000"/>
      <name val="Times New Roman"/>
      <family val="1"/>
      <charset val="1"/>
    </font>
    <font>
      <sz val="11"/>
      <color rgb="FF000000"/>
      <name val="Aptos Narrow"/>
      <family val="2"/>
    </font>
    <font>
      <b/>
      <sz val="12"/>
      <color rgb="FF000000"/>
      <name val="Aptos Narrow"/>
      <family val="2"/>
      <scheme val="minor"/>
    </font>
    <font>
      <sz val="8"/>
      <color theme="4" tint="0.79998168889431442"/>
      <name val="Aptos Narrow"/>
      <family val="2"/>
      <scheme val="minor"/>
    </font>
    <font>
      <b/>
      <sz val="11"/>
      <color theme="1"/>
      <name val="Calibri"/>
      <family val="2"/>
    </font>
    <font>
      <sz val="12"/>
      <color rgb="FF242424"/>
      <name val="Aptos Narrow"/>
      <family val="2"/>
    </font>
    <font>
      <sz val="12"/>
      <color rgb="FF000000"/>
      <name val="Aptos Narrow"/>
      <family val="2"/>
    </font>
    <font>
      <b/>
      <sz val="12"/>
      <color rgb="FF000000"/>
      <name val="Aptos Narrow"/>
      <family val="2"/>
    </font>
    <font>
      <sz val="12"/>
      <name val="Times New Roman"/>
      <family val="1"/>
      <charset val="1"/>
    </font>
    <font>
      <sz val="11"/>
      <color rgb="FFFFFFFF"/>
      <name val="Calibri"/>
      <family val="2"/>
    </font>
    <font>
      <vertAlign val="subscript"/>
      <sz val="12"/>
      <color rgb="FF000000"/>
      <name val="Times New Roman"/>
      <family val="1"/>
    </font>
    <font>
      <sz val="12"/>
      <color rgb="FFFF0000"/>
      <name val="Aptos Narrow"/>
      <family val="2"/>
      <scheme val="minor"/>
    </font>
    <font>
      <sz val="12"/>
      <color rgb="FFFF0000"/>
      <name val="Aptos Narrow"/>
      <family val="2"/>
    </font>
    <font>
      <u/>
      <sz val="12"/>
      <color rgb="FF000000"/>
      <name val="Aptos Narrow"/>
      <family val="2"/>
      <scheme val="minor"/>
    </font>
    <font>
      <sz val="11"/>
      <color rgb="FFFF0000"/>
      <name val="Calibri"/>
      <family val="2"/>
    </font>
    <font>
      <sz val="7"/>
      <color rgb="FF000000"/>
      <name val="Aptos Narrow"/>
      <family val="2"/>
      <scheme val="minor"/>
    </font>
    <font>
      <sz val="11"/>
      <color theme="1"/>
      <name val="Calibri"/>
      <family val="2"/>
      <charset val="1"/>
    </font>
    <font>
      <sz val="7"/>
      <color theme="1"/>
      <name val="Times New Roman"/>
      <family val="1"/>
      <charset val="1"/>
    </font>
    <font>
      <i/>
      <sz val="12"/>
      <color theme="1"/>
      <name val="Times New Roman"/>
      <family val="1"/>
      <charset val="1"/>
    </font>
    <font>
      <sz val="12"/>
      <color rgb="FF9C5700"/>
      <name val="Aptos Narrow"/>
      <family val="2"/>
      <scheme val="minor"/>
    </font>
    <font>
      <sz val="11"/>
      <color rgb="FF9C5700"/>
      <name val="Calibri"/>
      <family val="2"/>
    </font>
    <font>
      <vertAlign val="superscript"/>
      <sz val="12"/>
      <color rgb="FF000000"/>
      <name val="Aptos Narrow"/>
      <family val="2"/>
      <scheme val="minor"/>
    </font>
    <font>
      <vertAlign val="subscript"/>
      <sz val="12"/>
      <color rgb="FF000000"/>
      <name val="Aptos Narrow"/>
      <family val="2"/>
      <scheme val="minor"/>
    </font>
    <font>
      <sz val="12"/>
      <name val="Times New Roman"/>
      <family val="1"/>
    </font>
    <font>
      <sz val="11"/>
      <color theme="1"/>
      <name val="Segoe UI"/>
      <family val="2"/>
    </font>
    <font>
      <b/>
      <sz val="11"/>
      <color rgb="FFFF0000"/>
      <name val="Aptos Narrow"/>
      <family val="2"/>
      <scheme val="minor"/>
    </font>
    <font>
      <sz val="11"/>
      <color rgb="FFFF0000"/>
      <name val="Aptos Narrow"/>
      <family val="2"/>
      <scheme val="minor"/>
    </font>
    <font>
      <b/>
      <sz val="12"/>
      <color rgb="FFFFFFFF"/>
      <name val="Aptos Narrow"/>
      <family val="2"/>
      <charset val="1"/>
    </font>
    <font>
      <sz val="12"/>
      <color rgb="FFFF0000"/>
      <name val="Aptos Narrow"/>
      <family val="2"/>
      <charset val="1"/>
    </font>
    <font>
      <strike/>
      <sz val="12"/>
      <color rgb="FF000000"/>
      <name val="Aptos Narrow"/>
      <family val="2"/>
      <scheme val="minor"/>
    </font>
    <font>
      <b/>
      <sz val="10"/>
      <color rgb="FFFFFFFF"/>
      <name val="Arial"/>
      <family val="2"/>
    </font>
    <font>
      <sz val="10"/>
      <name val="Arial"/>
      <family val="2"/>
    </font>
    <font>
      <i/>
      <sz val="9"/>
      <color rgb="FF666666"/>
      <name val="Arial"/>
      <family val="2"/>
    </font>
    <font>
      <sz val="12"/>
      <color rgb="FFFF0000"/>
      <name val="Times New Roman"/>
      <family val="1"/>
    </font>
    <font>
      <sz val="10"/>
      <color rgb="FF000000"/>
      <name val="Arial"/>
      <family val="2"/>
    </font>
    <font>
      <b/>
      <sz val="10"/>
      <color rgb="FF000000"/>
      <name val="Arial"/>
      <family val="2"/>
    </font>
    <font>
      <sz val="12"/>
      <color rgb="FF000000"/>
      <name val="Aptos"/>
      <family val="2"/>
    </font>
    <font>
      <sz val="9"/>
      <color rgb="FF000000"/>
      <name val="Arial"/>
      <family val="2"/>
    </font>
    <font>
      <sz val="12"/>
      <color theme="1"/>
      <name val="Arial"/>
      <family val="2"/>
    </font>
    <font>
      <sz val="10"/>
      <color theme="1"/>
      <name val="Arial"/>
      <family val="2"/>
    </font>
    <font>
      <sz val="11"/>
      <color theme="1"/>
      <name val="Aptos"/>
      <family val="2"/>
      <charset val="1"/>
    </font>
    <font>
      <sz val="12"/>
      <color rgb="FF000000"/>
      <name val="Aptos Display"/>
      <scheme val="major"/>
    </font>
    <font>
      <sz val="12"/>
      <name val="Aptos Narrow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theme="7" tint="0.59999389629810485"/>
        <bgColor indexed="65"/>
      </patternFill>
    </fill>
    <fill>
      <patternFill patternType="solid">
        <fgColor theme="8" tint="0.59999389629810485"/>
        <bgColor indexed="65"/>
      </patternFill>
    </fill>
    <fill>
      <patternFill patternType="solid">
        <fgColor rgb="FF4472C4"/>
        <bgColor rgb="FF4472C4"/>
      </patternFill>
    </fill>
    <fill>
      <patternFill patternType="solid">
        <fgColor rgb="FFFFE699"/>
        <bgColor rgb="FF000000"/>
      </patternFill>
    </fill>
    <fill>
      <patternFill patternType="solid">
        <fgColor rgb="FFFFB3B4"/>
        <bgColor rgb="FF000000"/>
      </patternFill>
    </fill>
    <fill>
      <patternFill patternType="solid">
        <fgColor rgb="FFFFFF00"/>
        <bgColor rgb="FF000000"/>
      </patternFill>
    </fill>
    <fill>
      <patternFill patternType="solid">
        <fgColor rgb="FFC0E6F5"/>
        <bgColor rgb="FFC0E6F5"/>
      </patternFill>
    </fill>
    <fill>
      <patternFill patternType="solid">
        <fgColor rgb="FF7030A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D9E1F2"/>
        <bgColor rgb="FFD9E1F2"/>
      </patternFill>
    </fill>
    <fill>
      <patternFill patternType="solid">
        <fgColor rgb="FF00B050"/>
        <bgColor indexed="64"/>
      </patternFill>
    </fill>
    <fill>
      <patternFill patternType="solid">
        <fgColor theme="5"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EB9C"/>
        <bgColor rgb="FFC0E6F5"/>
      </patternFill>
    </fill>
    <fill>
      <patternFill patternType="solid">
        <fgColor theme="0"/>
        <bgColor rgb="FFC0E6F5"/>
      </patternFill>
    </fill>
    <fill>
      <patternFill patternType="solid">
        <fgColor rgb="FFFFC000"/>
        <bgColor indexed="64"/>
      </patternFill>
    </fill>
    <fill>
      <patternFill patternType="solid">
        <fgColor rgb="FFFFEB9C"/>
        <bgColor rgb="FF000000"/>
      </patternFill>
    </fill>
    <fill>
      <patternFill patternType="solid">
        <fgColor rgb="FFFFFFFF"/>
        <bgColor indexed="64"/>
      </patternFill>
    </fill>
    <fill>
      <patternFill patternType="solid">
        <fgColor theme="9" tint="0.79998168889431442"/>
        <bgColor indexed="64"/>
      </patternFill>
    </fill>
    <fill>
      <patternFill patternType="solid">
        <fgColor rgb="FF156082"/>
        <bgColor indexed="64"/>
      </patternFill>
    </fill>
    <fill>
      <patternFill patternType="solid">
        <fgColor rgb="FFC0E6F5"/>
        <bgColor indexed="64"/>
      </patternFill>
    </fill>
    <fill>
      <patternFill patternType="solid">
        <fgColor rgb="FF1F4E78"/>
        <bgColor rgb="FF003366"/>
      </patternFill>
    </fill>
    <fill>
      <patternFill patternType="solid">
        <fgColor rgb="FF2E7D32"/>
        <bgColor rgb="FF008000"/>
      </patternFill>
    </fill>
    <fill>
      <patternFill patternType="solid">
        <fgColor rgb="FFFFC7CE"/>
        <bgColor indexed="64"/>
      </patternFill>
    </fill>
    <fill>
      <patternFill patternType="solid">
        <fgColor theme="9" tint="0.59999389629810485"/>
        <bgColor indexed="64"/>
      </patternFill>
    </fill>
    <fill>
      <patternFill patternType="solid">
        <fgColor rgb="FF92D050"/>
        <bgColor indexed="64"/>
      </patternFill>
    </fill>
  </fills>
  <borders count="26">
    <border>
      <left/>
      <right/>
      <top/>
      <bottom/>
      <diagonal/>
    </border>
    <border>
      <left/>
      <right style="thin">
        <color rgb="FF000000"/>
      </right>
      <top/>
      <bottom/>
      <diagonal/>
    </border>
    <border>
      <left/>
      <right/>
      <top style="thin">
        <color rgb="FF44B3E1"/>
      </top>
      <bottom style="thin">
        <color rgb="FF44B3E1"/>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style="thin">
        <color rgb="FF8EA9DB"/>
      </left>
      <right/>
      <top style="thin">
        <color rgb="FF8EA9DB"/>
      </top>
      <bottom/>
      <diagonal/>
    </border>
    <border>
      <left/>
      <right/>
      <top style="thin">
        <color rgb="FF8EA9DB"/>
      </top>
      <bottom/>
      <diagonal/>
    </border>
    <border>
      <left style="thin">
        <color rgb="FF000000"/>
      </left>
      <right/>
      <top style="thin">
        <color rgb="FF8EA9DB"/>
      </top>
      <bottom style="thin">
        <color rgb="FF8EA9DB"/>
      </bottom>
      <diagonal/>
    </border>
    <border>
      <left style="thin">
        <color rgb="FF8EA9DB"/>
      </left>
      <right/>
      <top style="thin">
        <color rgb="FF8EA9DB"/>
      </top>
      <bottom style="thin">
        <color theme="4" tint="0.39997558519241921"/>
      </bottom>
      <diagonal/>
    </border>
    <border>
      <left/>
      <right/>
      <top style="thin">
        <color rgb="FF8EA9DB"/>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style="thin">
        <color theme="4" tint="0.39997558519241921"/>
      </top>
      <bottom/>
      <diagonal/>
    </border>
    <border>
      <left style="thin">
        <color rgb="FF44B3E1"/>
      </left>
      <right/>
      <top style="thin">
        <color rgb="FF44B3E1"/>
      </top>
      <bottom style="thin">
        <color rgb="FF44B3E1"/>
      </bottom>
      <diagonal/>
    </border>
    <border>
      <left style="thin">
        <color rgb="FF8EA9DB"/>
      </left>
      <right/>
      <top/>
      <bottom/>
      <diagonal/>
    </border>
    <border>
      <left/>
      <right/>
      <top style="thin">
        <color rgb="FF000000"/>
      </top>
      <bottom/>
      <diagonal/>
    </border>
    <border>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right style="thin">
        <color rgb="FFFF0000"/>
      </right>
      <top style="thin">
        <color rgb="FFFF0000"/>
      </top>
      <bottom style="thin">
        <color rgb="FFFF0000"/>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style="thin">
        <color rgb="FFB7B7B7"/>
      </left>
      <right style="thin">
        <color rgb="FFB7B7B7"/>
      </right>
      <top style="thin">
        <color rgb="FFB7B7B7"/>
      </top>
      <bottom/>
      <diagonal/>
    </border>
  </borders>
  <cellStyleXfs count="7">
    <xf numFmtId="0" fontId="0" fillId="0" borderId="0"/>
    <xf numFmtId="0" fontId="3" fillId="2" borderId="0" applyNumberFormat="0" applyBorder="0" applyAlignment="0" applyProtection="0"/>
    <xf numFmtId="0" fontId="4"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50" fillId="0" borderId="0"/>
  </cellStyleXfs>
  <cellXfs count="358">
    <xf numFmtId="0" fontId="0" fillId="0" borderId="0" xfId="0"/>
    <xf numFmtId="0" fontId="5" fillId="6" borderId="0" xfId="0" applyFont="1" applyFill="1" applyAlignment="1">
      <alignment horizontal="center" vertical="center" wrapText="1"/>
    </xf>
    <xf numFmtId="0" fontId="6" fillId="0" borderId="0" xfId="0" applyFont="1" applyAlignment="1">
      <alignment horizontal="center" vertical="center"/>
    </xf>
    <xf numFmtId="0" fontId="0" fillId="0" borderId="0" xfId="0"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9" fillId="0" borderId="0" xfId="5" applyAlignment="1">
      <alignment horizontal="center" vertical="center" wrapText="1"/>
    </xf>
    <xf numFmtId="0" fontId="6" fillId="9" borderId="0" xfId="0" applyFont="1" applyFill="1" applyAlignment="1">
      <alignment horizontal="center" vertical="center" wrapText="1"/>
    </xf>
    <xf numFmtId="0" fontId="6" fillId="7" borderId="0" xfId="0" applyFont="1" applyFill="1" applyAlignment="1">
      <alignment horizontal="center" vertical="center" wrapText="1"/>
    </xf>
    <xf numFmtId="0" fontId="6" fillId="8" borderId="0" xfId="0" applyFont="1" applyFill="1" applyAlignment="1">
      <alignment horizontal="center" vertical="center" wrapText="1"/>
    </xf>
    <xf numFmtId="0" fontId="4" fillId="3" borderId="0" xfId="2" applyAlignment="1">
      <alignment horizontal="center" vertical="center" wrapText="1"/>
    </xf>
    <xf numFmtId="0" fontId="3" fillId="2" borderId="0" xfId="1" applyAlignment="1">
      <alignment horizontal="center" vertical="center" wrapText="1"/>
    </xf>
    <xf numFmtId="0" fontId="2" fillId="4" borderId="0" xfId="3" applyAlignment="1">
      <alignment horizontal="center" vertical="center" wrapText="1"/>
    </xf>
    <xf numFmtId="0" fontId="2" fillId="5" borderId="0" xfId="4" applyAlignment="1">
      <alignment horizontal="center" vertical="center" wrapText="1"/>
    </xf>
    <xf numFmtId="0" fontId="9" fillId="0" borderId="0" xfId="5" applyFill="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center" vertical="center"/>
    </xf>
    <xf numFmtId="0" fontId="9" fillId="0" borderId="0" xfId="5" applyAlignment="1">
      <alignment horizontal="center" vertical="center"/>
    </xf>
    <xf numFmtId="10" fontId="0" fillId="0" borderId="0" xfId="0" applyNumberFormat="1"/>
    <xf numFmtId="0" fontId="10" fillId="0" borderId="0" xfId="0" applyFont="1"/>
    <xf numFmtId="0" fontId="10" fillId="0" borderId="0" xfId="0" applyFont="1" applyAlignment="1">
      <alignment wrapText="1"/>
    </xf>
    <xf numFmtId="0" fontId="0" fillId="0" borderId="0" xfId="0" applyAlignment="1">
      <alignment wrapText="1"/>
    </xf>
    <xf numFmtId="0" fontId="12" fillId="0" borderId="0" xfId="0" applyFont="1" applyAlignment="1">
      <alignment wrapText="1"/>
    </xf>
    <xf numFmtId="0" fontId="0" fillId="0" borderId="0" xfId="0" applyAlignment="1">
      <alignment vertical="center"/>
    </xf>
    <xf numFmtId="0" fontId="13" fillId="0" borderId="0" xfId="0" applyFont="1" applyAlignment="1">
      <alignment horizontal="center" vertical="center"/>
    </xf>
    <xf numFmtId="0" fontId="14" fillId="0" borderId="0" xfId="0" applyFont="1" applyAlignment="1">
      <alignment vertical="center"/>
    </xf>
    <xf numFmtId="0" fontId="16" fillId="0" borderId="0" xfId="0" applyFont="1" applyAlignment="1">
      <alignment wrapText="1"/>
    </xf>
    <xf numFmtId="0" fontId="0" fillId="0" borderId="0" xfId="0" applyAlignment="1">
      <alignment horizontal="left" vertical="center" wrapText="1"/>
    </xf>
    <xf numFmtId="0" fontId="10" fillId="0" borderId="0" xfId="0" applyFont="1" applyAlignment="1">
      <alignment vertical="center" wrapText="1"/>
    </xf>
    <xf numFmtId="0" fontId="0" fillId="0" borderId="0" xfId="0" applyAlignment="1">
      <alignment vertical="center" wrapText="1"/>
    </xf>
    <xf numFmtId="0" fontId="10" fillId="0" borderId="0" xfId="0" applyFont="1" applyAlignment="1">
      <alignment horizontal="center" vertical="center"/>
    </xf>
    <xf numFmtId="0" fontId="17" fillId="0" borderId="0" xfId="5" applyFont="1" applyFill="1" applyAlignment="1">
      <alignment horizontal="center" vertical="center" wrapText="1"/>
    </xf>
    <xf numFmtId="0" fontId="14" fillId="0" borderId="0" xfId="0" applyFont="1" applyAlignment="1">
      <alignment vertical="center" wrapText="1"/>
    </xf>
    <xf numFmtId="0" fontId="19" fillId="0" borderId="0" xfId="0" applyFont="1" applyAlignment="1">
      <alignment wrapText="1"/>
    </xf>
    <xf numFmtId="49" fontId="0" fillId="0" borderId="0" xfId="0" applyNumberFormat="1" applyAlignment="1">
      <alignment horizontal="center" vertical="center"/>
    </xf>
    <xf numFmtId="10" fontId="0" fillId="0" borderId="0" xfId="0" applyNumberFormat="1" applyAlignment="1">
      <alignment horizontal="center" vertical="center" wrapText="1"/>
    </xf>
    <xf numFmtId="0" fontId="20" fillId="0" borderId="0" xfId="0" applyFont="1" applyAlignment="1">
      <alignment horizontal="center" vertical="center" wrapText="1"/>
    </xf>
    <xf numFmtId="0" fontId="10"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left" wrapText="1"/>
    </xf>
    <xf numFmtId="0" fontId="22" fillId="0" borderId="0" xfId="0" applyFont="1" applyAlignment="1">
      <alignment horizontal="center" vertical="center"/>
    </xf>
    <xf numFmtId="0" fontId="20" fillId="10" borderId="2" xfId="0" applyFont="1" applyFill="1" applyBorder="1" applyAlignment="1">
      <alignment horizontal="center" vertical="center" wrapText="1"/>
    </xf>
    <xf numFmtId="0" fontId="20" fillId="0" borderId="0" xfId="0" applyFont="1" applyAlignment="1">
      <alignment horizontal="center" vertical="center"/>
    </xf>
    <xf numFmtId="0" fontId="22" fillId="0" borderId="0" xfId="0" applyFont="1" applyAlignment="1">
      <alignment wrapText="1"/>
    </xf>
    <xf numFmtId="0" fontId="25" fillId="0" borderId="0" xfId="0" applyFont="1" applyAlignment="1">
      <alignment horizontal="center" vertical="center"/>
    </xf>
    <xf numFmtId="0" fontId="26" fillId="0" borderId="0" xfId="0" applyFont="1" applyAlignment="1">
      <alignment horizontal="center" vertical="center"/>
    </xf>
    <xf numFmtId="0" fontId="23" fillId="0" borderId="0" xfId="0" applyFont="1" applyAlignment="1">
      <alignment wrapText="1"/>
    </xf>
    <xf numFmtId="0" fontId="24" fillId="0" borderId="0" xfId="0" applyFont="1" applyAlignment="1">
      <alignment wrapTex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27" fillId="11" borderId="7" xfId="0" applyFont="1" applyFill="1" applyBorder="1" applyAlignment="1">
      <alignment horizontal="center" vertical="center" wrapText="1"/>
    </xf>
    <xf numFmtId="0" fontId="27" fillId="11" borderId="7" xfId="0" applyFont="1" applyFill="1" applyBorder="1" applyAlignment="1">
      <alignment horizontal="center" vertical="center"/>
    </xf>
    <xf numFmtId="0" fontId="8" fillId="12" borderId="3" xfId="0" applyFont="1" applyFill="1" applyBorder="1" applyAlignment="1">
      <alignment horizontal="center" vertical="center"/>
    </xf>
    <xf numFmtId="0" fontId="8" fillId="12" borderId="4" xfId="0" applyFont="1" applyFill="1" applyBorder="1" applyAlignment="1">
      <alignment horizontal="center" vertical="center"/>
    </xf>
    <xf numFmtId="0" fontId="28" fillId="12" borderId="3" xfId="0" applyFont="1" applyFill="1" applyBorder="1" applyAlignment="1">
      <alignment horizontal="center" vertical="center"/>
    </xf>
    <xf numFmtId="0" fontId="28" fillId="12" borderId="4" xfId="0" applyFont="1" applyFill="1" applyBorder="1" applyAlignment="1">
      <alignment horizontal="center" vertical="center"/>
    </xf>
    <xf numFmtId="0" fontId="8" fillId="12" borderId="4" xfId="0" applyFont="1" applyFill="1" applyBorder="1" applyAlignment="1">
      <alignment horizontal="center" vertical="center" wrapText="1"/>
    </xf>
    <xf numFmtId="0" fontId="8" fillId="12" borderId="8" xfId="0" applyFont="1" applyFill="1" applyBorder="1" applyAlignment="1">
      <alignment horizontal="center" vertical="center"/>
    </xf>
    <xf numFmtId="0" fontId="8" fillId="12" borderId="9" xfId="0" applyFont="1" applyFill="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0" fillId="13" borderId="0" xfId="0" applyFill="1" applyAlignment="1">
      <alignment horizontal="center" vertical="center"/>
    </xf>
    <xf numFmtId="0" fontId="0" fillId="13" borderId="0" xfId="0" applyFill="1" applyAlignment="1">
      <alignment vertical="center" wrapText="1"/>
    </xf>
    <xf numFmtId="0" fontId="0" fillId="13" borderId="0" xfId="0" applyFill="1" applyAlignment="1">
      <alignment wrapText="1"/>
    </xf>
    <xf numFmtId="0" fontId="0" fillId="13" borderId="0" xfId="0" applyFill="1"/>
    <xf numFmtId="0" fontId="10" fillId="13" borderId="0" xfId="0" applyFont="1" applyFill="1" applyAlignment="1">
      <alignment wrapText="1"/>
    </xf>
    <xf numFmtId="0" fontId="6" fillId="12" borderId="10" xfId="0" applyFont="1" applyFill="1" applyBorder="1" applyAlignment="1">
      <alignment horizontal="center" vertical="center" wrapText="1"/>
    </xf>
    <xf numFmtId="0" fontId="29" fillId="12" borderId="11" xfId="0" applyFont="1" applyFill="1" applyBorder="1" applyAlignment="1">
      <alignment horizontal="center" vertical="center" wrapText="1"/>
    </xf>
    <xf numFmtId="0" fontId="30" fillId="0" borderId="0" xfId="0" applyFont="1" applyAlignment="1">
      <alignment horizontal="center" vertical="center"/>
    </xf>
    <xf numFmtId="0" fontId="6" fillId="12" borderId="14" xfId="0" applyFont="1" applyFill="1" applyBorder="1" applyAlignment="1">
      <alignment horizontal="center" vertical="center" wrapText="1"/>
    </xf>
    <xf numFmtId="0" fontId="6" fillId="12" borderId="12" xfId="0" applyFont="1" applyFill="1" applyBorder="1" applyAlignment="1">
      <alignment horizontal="center" vertical="center" wrapText="1"/>
    </xf>
    <xf numFmtId="0" fontId="29" fillId="12" borderId="15" xfId="0" applyFont="1" applyFill="1" applyBorder="1" applyAlignment="1">
      <alignment horizontal="center" vertical="center" wrapText="1"/>
    </xf>
    <xf numFmtId="0" fontId="29" fillId="12" borderId="13" xfId="0" applyFont="1" applyFill="1" applyBorder="1" applyAlignment="1">
      <alignment horizontal="center" vertical="center" wrapText="1"/>
    </xf>
    <xf numFmtId="0" fontId="31" fillId="11" borderId="0" xfId="0" applyFont="1" applyFill="1" applyAlignment="1">
      <alignment horizontal="center" vertical="center" wrapText="1"/>
    </xf>
    <xf numFmtId="0" fontId="6" fillId="14" borderId="4" xfId="0" applyFont="1" applyFill="1" applyBorder="1" applyAlignment="1">
      <alignment horizontal="center" vertical="center" wrapText="1"/>
    </xf>
    <xf numFmtId="0" fontId="6" fillId="14" borderId="4" xfId="0" quotePrefix="1"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4" xfId="0" quotePrefix="1" applyFont="1" applyBorder="1" applyAlignment="1">
      <alignment horizontal="center" vertical="center" wrapText="1"/>
    </xf>
    <xf numFmtId="0" fontId="30" fillId="14" borderId="4" xfId="0" applyFont="1" applyFill="1" applyBorder="1" applyAlignment="1">
      <alignment horizontal="center" vertical="center"/>
    </xf>
    <xf numFmtId="0" fontId="30" fillId="0" borderId="4" xfId="0" applyFont="1" applyBorder="1" applyAlignment="1">
      <alignment horizontal="center" vertical="center"/>
    </xf>
    <xf numFmtId="0" fontId="33" fillId="0" borderId="0" xfId="0" applyFont="1" applyAlignment="1">
      <alignment horizontal="justify" vertical="center"/>
    </xf>
    <xf numFmtId="0" fontId="32" fillId="0" borderId="0" xfId="0" applyFont="1"/>
    <xf numFmtId="0" fontId="8" fillId="12" borderId="5" xfId="0" applyFont="1" applyFill="1" applyBorder="1" applyAlignment="1">
      <alignment horizontal="center" vertical="center"/>
    </xf>
    <xf numFmtId="0" fontId="0" fillId="0" borderId="0" xfId="0" applyAlignment="1">
      <alignment horizontal="center"/>
    </xf>
    <xf numFmtId="0" fontId="0" fillId="13" borderId="0" xfId="0" applyFill="1" applyAlignment="1">
      <alignment vertical="center"/>
    </xf>
    <xf numFmtId="49" fontId="0" fillId="15" borderId="0" xfId="0" applyNumberFormat="1" applyFill="1" applyAlignment="1">
      <alignment horizontal="center" vertical="center"/>
    </xf>
    <xf numFmtId="0" fontId="6" fillId="16" borderId="0" xfId="0" applyFont="1" applyFill="1" applyAlignment="1">
      <alignment horizontal="center" vertical="center" wrapText="1"/>
    </xf>
    <xf numFmtId="0" fontId="22" fillId="0" borderId="0" xfId="0" applyFont="1" applyAlignment="1">
      <alignment horizontal="center" vertical="center" wrapText="1"/>
    </xf>
    <xf numFmtId="0" fontId="2" fillId="17" borderId="0" xfId="4" applyFill="1" applyAlignment="1">
      <alignment horizontal="center" vertical="center" wrapText="1"/>
    </xf>
    <xf numFmtId="0" fontId="25" fillId="0" borderId="0" xfId="0" applyFont="1" applyAlignment="1">
      <alignment horizontal="center" vertical="center" wrapText="1"/>
    </xf>
    <xf numFmtId="0" fontId="0" fillId="13" borderId="0" xfId="0" applyFill="1" applyAlignment="1">
      <alignment horizontal="center" vertical="center" wrapText="1"/>
    </xf>
    <xf numFmtId="0" fontId="26" fillId="13" borderId="0" xfId="0" applyFont="1" applyFill="1" applyAlignment="1">
      <alignment horizontal="center" vertical="center"/>
    </xf>
    <xf numFmtId="0" fontId="22" fillId="13" borderId="0" xfId="0" applyFont="1" applyFill="1" applyAlignment="1">
      <alignment wrapText="1"/>
    </xf>
    <xf numFmtId="0" fontId="34" fillId="0" borderId="0" xfId="0" applyFont="1" applyAlignment="1">
      <alignment wrapText="1"/>
    </xf>
    <xf numFmtId="0" fontId="7" fillId="0" borderId="0" xfId="5" applyFont="1" applyAlignment="1">
      <alignment horizontal="center" vertical="center" wrapText="1"/>
    </xf>
    <xf numFmtId="0" fontId="0" fillId="0" borderId="1" xfId="0" applyBorder="1" applyAlignment="1">
      <alignment horizontal="center"/>
    </xf>
    <xf numFmtId="0" fontId="18" fillId="0" borderId="0" xfId="0" applyFont="1" applyAlignment="1">
      <alignment horizontal="center"/>
    </xf>
    <xf numFmtId="0" fontId="15" fillId="0" borderId="0" xfId="0" applyFont="1" applyAlignment="1">
      <alignment horizontal="center"/>
    </xf>
    <xf numFmtId="10" fontId="0" fillId="0" borderId="0" xfId="0" applyNumberFormat="1" applyAlignment="1">
      <alignment horizontal="center"/>
    </xf>
    <xf numFmtId="0" fontId="37" fillId="0" borderId="0" xfId="0" applyFont="1" applyAlignment="1">
      <alignment horizontal="center"/>
    </xf>
    <xf numFmtId="0" fontId="30" fillId="12" borderId="3" xfId="0" applyFont="1" applyFill="1" applyBorder="1" applyAlignment="1">
      <alignment horizontal="center" vertical="center" wrapText="1"/>
    </xf>
    <xf numFmtId="0" fontId="0" fillId="0" borderId="1" xfId="0" applyBorder="1" applyAlignment="1">
      <alignment horizontal="center" wrapText="1"/>
    </xf>
    <xf numFmtId="0" fontId="38" fillId="0" borderId="3" xfId="0" applyFont="1" applyBorder="1" applyAlignment="1">
      <alignment horizontal="center" vertical="center"/>
    </xf>
    <xf numFmtId="0" fontId="38" fillId="0" borderId="4" xfId="0" applyFont="1" applyBorder="1" applyAlignment="1">
      <alignment horizontal="center" vertical="center" wrapText="1"/>
    </xf>
    <xf numFmtId="0" fontId="36" fillId="0" borderId="0" xfId="0" applyFont="1" applyAlignment="1">
      <alignment wrapText="1"/>
    </xf>
    <xf numFmtId="0" fontId="11" fillId="0" borderId="0" xfId="0" applyFont="1" applyAlignment="1">
      <alignment wrapText="1"/>
    </xf>
    <xf numFmtId="0" fontId="17" fillId="0" borderId="0" xfId="5" applyFont="1" applyAlignment="1">
      <alignment horizontal="center" vertical="center" wrapText="1"/>
    </xf>
    <xf numFmtId="0" fontId="39" fillId="0" borderId="0" xfId="0" applyFont="1" applyAlignment="1">
      <alignment wrapText="1"/>
    </xf>
    <xf numFmtId="0" fontId="39" fillId="0" borderId="0" xfId="0" applyFont="1"/>
    <xf numFmtId="0" fontId="39" fillId="0" borderId="0" xfId="0" applyFont="1" applyAlignment="1">
      <alignment horizontal="center" wrapText="1"/>
    </xf>
    <xf numFmtId="0" fontId="40" fillId="0" borderId="0" xfId="0" applyFont="1" applyAlignment="1">
      <alignment wrapText="1"/>
    </xf>
    <xf numFmtId="0" fontId="41" fillId="0" borderId="0" xfId="0" applyFont="1" applyAlignment="1">
      <alignment wrapText="1"/>
    </xf>
    <xf numFmtId="0" fontId="42" fillId="0" borderId="0" xfId="0" applyFont="1" applyAlignment="1">
      <alignment wrapText="1"/>
    </xf>
    <xf numFmtId="0" fontId="18" fillId="0" borderId="0" xfId="0" applyFont="1" applyAlignment="1">
      <alignment vertical="center" wrapText="1"/>
    </xf>
    <xf numFmtId="0" fontId="18" fillId="0" borderId="0" xfId="0" applyFont="1" applyAlignment="1">
      <alignment horizontal="center" vertical="center" wrapText="1"/>
    </xf>
    <xf numFmtId="0" fontId="18" fillId="0" borderId="0" xfId="0" applyFont="1" applyAlignment="1">
      <alignment wrapText="1"/>
    </xf>
    <xf numFmtId="0" fontId="18" fillId="0" borderId="0" xfId="0" applyFont="1" applyAlignment="1">
      <alignment horizontal="center" vertical="center"/>
    </xf>
    <xf numFmtId="0" fontId="0" fillId="17" borderId="0" xfId="0" applyFill="1" applyAlignment="1">
      <alignment horizontal="center" vertical="center" wrapText="1"/>
    </xf>
    <xf numFmtId="0" fontId="20" fillId="13" borderId="0" xfId="0" applyFont="1" applyFill="1" applyAlignment="1">
      <alignment horizontal="center" vertical="center" wrapText="1"/>
    </xf>
    <xf numFmtId="0" fontId="40" fillId="0" borderId="0" xfId="0" applyFont="1"/>
    <xf numFmtId="0" fontId="43" fillId="6" borderId="0" xfId="0" applyFont="1" applyFill="1" applyAlignment="1">
      <alignment horizontal="center" vertical="center" wrapText="1"/>
    </xf>
    <xf numFmtId="0" fontId="18" fillId="0" borderId="0" xfId="0" applyFont="1" applyAlignment="1">
      <alignment vertical="center"/>
    </xf>
    <xf numFmtId="0" fontId="34" fillId="13" borderId="0" xfId="0" applyFont="1" applyFill="1" applyAlignment="1">
      <alignment wrapText="1"/>
    </xf>
    <xf numFmtId="0" fontId="16" fillId="13" borderId="0" xfId="0" applyFont="1" applyFill="1"/>
    <xf numFmtId="49" fontId="0" fillId="0" borderId="0" xfId="0" applyNumberFormat="1" applyAlignment="1">
      <alignment horizontal="center" vertical="center" wrapText="1"/>
    </xf>
    <xf numFmtId="0" fontId="40" fillId="0" borderId="0" xfId="0" applyFont="1" applyAlignment="1">
      <alignment horizontal="center" wrapText="1"/>
    </xf>
    <xf numFmtId="0" fontId="40" fillId="0" borderId="0" xfId="0" applyFont="1" applyAlignment="1">
      <alignment horizontal="center" vertical="center" wrapText="1"/>
    </xf>
    <xf numFmtId="0" fontId="45" fillId="0" borderId="0" xfId="0" applyFont="1" applyAlignment="1">
      <alignment horizontal="center" vertical="center" wrapText="1"/>
    </xf>
    <xf numFmtId="49" fontId="45" fillId="0" borderId="0" xfId="0" applyNumberFormat="1" applyFont="1" applyAlignment="1">
      <alignment horizontal="center" vertical="center" wrapText="1"/>
    </xf>
    <xf numFmtId="0" fontId="45" fillId="0" borderId="0" xfId="0" applyFont="1" applyAlignment="1">
      <alignment horizontal="center" wrapText="1"/>
    </xf>
    <xf numFmtId="0" fontId="46" fillId="0" borderId="0" xfId="0" applyFont="1" applyAlignment="1">
      <alignment horizontal="center" wrapText="1"/>
    </xf>
    <xf numFmtId="0" fontId="18" fillId="13" borderId="0" xfId="0" applyFont="1" applyFill="1" applyAlignment="1">
      <alignment horizontal="center" vertical="center"/>
    </xf>
    <xf numFmtId="0" fontId="18" fillId="13" borderId="0" xfId="0" applyFont="1" applyFill="1" applyAlignment="1">
      <alignment vertical="center"/>
    </xf>
    <xf numFmtId="10" fontId="0" fillId="13" borderId="0" xfId="0" applyNumberFormat="1" applyFill="1"/>
    <xf numFmtId="0" fontId="18" fillId="13" borderId="0" xfId="0" applyFont="1" applyFill="1" applyAlignment="1">
      <alignment vertical="center" wrapText="1"/>
    </xf>
    <xf numFmtId="0" fontId="12" fillId="13" borderId="0" xfId="0" applyFont="1" applyFill="1" applyAlignment="1">
      <alignment wrapText="1"/>
    </xf>
    <xf numFmtId="0" fontId="47" fillId="0" borderId="0" xfId="5" applyFont="1" applyAlignment="1">
      <alignment horizontal="center" vertical="center" wrapText="1"/>
    </xf>
    <xf numFmtId="0" fontId="11" fillId="0" borderId="0" xfId="0" applyFont="1" applyAlignment="1">
      <alignment vertical="center" wrapText="1"/>
    </xf>
    <xf numFmtId="0" fontId="6" fillId="0" borderId="3" xfId="0" applyFont="1" applyBorder="1" applyAlignment="1">
      <alignment horizontal="center"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48" fillId="0" borderId="0" xfId="0" applyFont="1" applyAlignment="1">
      <alignment horizontal="center" vertical="center" wrapText="1"/>
    </xf>
    <xf numFmtId="0" fontId="18" fillId="13" borderId="0" xfId="0" applyFont="1" applyFill="1" applyAlignment="1">
      <alignment wrapText="1"/>
    </xf>
    <xf numFmtId="0" fontId="20" fillId="0" borderId="0" xfId="0" applyFont="1" applyAlignment="1">
      <alignment horizontal="left" vertical="center" wrapText="1"/>
    </xf>
    <xf numFmtId="0" fontId="0" fillId="12" borderId="13" xfId="0" applyFill="1" applyBorder="1" applyAlignment="1">
      <alignment horizontal="left" vertical="center" wrapText="1"/>
    </xf>
    <xf numFmtId="0" fontId="41" fillId="0" borderId="0" xfId="0" applyFont="1" applyAlignment="1">
      <alignment horizontal="left" vertical="center" wrapText="1"/>
    </xf>
    <xf numFmtId="0" fontId="18" fillId="0" borderId="0" xfId="0" applyFont="1" applyAlignment="1">
      <alignment horizontal="left" vertical="center" wrapText="1"/>
    </xf>
    <xf numFmtId="0" fontId="20" fillId="0" borderId="3" xfId="0" applyFont="1" applyBorder="1" applyAlignment="1">
      <alignment horizontal="left" vertical="center"/>
    </xf>
    <xf numFmtId="0" fontId="20" fillId="17" borderId="3" xfId="0" applyFont="1" applyFill="1" applyBorder="1" applyAlignment="1">
      <alignment horizontal="left" vertical="center" wrapText="1"/>
    </xf>
    <xf numFmtId="0" fontId="0" fillId="12" borderId="12" xfId="0" applyFill="1" applyBorder="1" applyAlignment="1">
      <alignment horizontal="left" vertical="center" wrapText="1"/>
    </xf>
    <xf numFmtId="0" fontId="0" fillId="12" borderId="16" xfId="0" applyFill="1" applyBorder="1" applyAlignment="1">
      <alignment horizontal="left" vertical="center" wrapText="1"/>
    </xf>
    <xf numFmtId="0" fontId="30" fillId="0" borderId="0" xfId="0" applyFont="1" applyAlignment="1">
      <alignment horizontal="left" vertical="center" wrapText="1"/>
    </xf>
    <xf numFmtId="0" fontId="0" fillId="13" borderId="0" xfId="0" applyFill="1" applyAlignment="1">
      <alignment horizontal="left" vertical="center" wrapText="1"/>
    </xf>
    <xf numFmtId="0" fontId="30" fillId="13" borderId="0" xfId="0" applyFont="1" applyFill="1" applyAlignment="1">
      <alignment horizontal="left" vertical="center" wrapText="1"/>
    </xf>
    <xf numFmtId="0" fontId="10" fillId="0" borderId="2" xfId="0" applyFont="1" applyBorder="1" applyAlignment="1">
      <alignment wrapText="1"/>
    </xf>
    <xf numFmtId="0" fontId="10" fillId="10" borderId="2" xfId="0" applyFont="1" applyFill="1" applyBorder="1" applyAlignment="1">
      <alignment wrapText="1"/>
    </xf>
    <xf numFmtId="0" fontId="0" fillId="17" borderId="0" xfId="0" applyFill="1"/>
    <xf numFmtId="10" fontId="0" fillId="17" borderId="0" xfId="0" applyNumberFormat="1" applyFill="1"/>
    <xf numFmtId="0" fontId="0" fillId="18" borderId="0" xfId="0" applyFill="1" applyAlignment="1">
      <alignment horizontal="center" vertical="center" wrapText="1"/>
    </xf>
    <xf numFmtId="0" fontId="40" fillId="0" borderId="0" xfId="0" applyFont="1" applyAlignment="1">
      <alignment horizontal="center" vertical="center"/>
    </xf>
    <xf numFmtId="0" fontId="10" fillId="10" borderId="2" xfId="0" applyFont="1" applyFill="1" applyBorder="1" applyAlignment="1">
      <alignment horizontal="center"/>
    </xf>
    <xf numFmtId="0" fontId="0" fillId="12" borderId="11" xfId="0" applyFill="1" applyBorder="1"/>
    <xf numFmtId="0" fontId="0" fillId="0" borderId="11" xfId="0" applyBorder="1"/>
    <xf numFmtId="0" fontId="32" fillId="0" borderId="0" xfId="0" applyFont="1" applyAlignment="1">
      <alignment wrapText="1"/>
    </xf>
    <xf numFmtId="0" fontId="10" fillId="0" borderId="0" xfId="0" applyFont="1" applyAlignment="1">
      <alignment horizontal="left" vertical="center" wrapText="1"/>
    </xf>
    <xf numFmtId="0" fontId="40" fillId="0" borderId="0" xfId="0" applyFont="1" applyAlignment="1">
      <alignment horizontal="left" vertical="center" wrapText="1"/>
    </xf>
    <xf numFmtId="49" fontId="18" fillId="0" borderId="0" xfId="0" applyNumberFormat="1" applyFont="1" applyAlignment="1">
      <alignment horizontal="center" vertical="center"/>
    </xf>
    <xf numFmtId="0" fontId="20" fillId="0" borderId="0" xfId="5" applyFont="1" applyFill="1" applyAlignment="1">
      <alignment horizontal="center" vertical="center" wrapText="1"/>
    </xf>
    <xf numFmtId="0" fontId="10" fillId="0" borderId="0" xfId="0" applyFont="1" applyAlignment="1">
      <alignment wrapText="1"/>
      <extLst>
        <ext xmlns:xfpb="http://schemas.microsoft.com/office/spreadsheetml/2022/featurepropertybag" uri="{C7286773-470A-42A8-94C5-96B5CB345126}">
          <xfpb:xfComplement i="0"/>
        </ext>
      </extLst>
    </xf>
    <xf numFmtId="0" fontId="16" fillId="0" borderId="0" xfId="0" applyFont="1" applyAlignment="1">
      <alignment horizontal="center" wrapText="1"/>
    </xf>
    <xf numFmtId="0" fontId="35" fillId="13" borderId="0" xfId="0" applyFont="1" applyFill="1" applyAlignment="1">
      <alignment horizontal="center" vertical="center"/>
    </xf>
    <xf numFmtId="0" fontId="30" fillId="13" borderId="3" xfId="0" applyFont="1" applyFill="1" applyBorder="1" applyAlignment="1">
      <alignment horizontal="center" vertical="center" wrapText="1"/>
    </xf>
    <xf numFmtId="0" fontId="6" fillId="13" borderId="0" xfId="0" applyFont="1" applyFill="1" applyAlignment="1">
      <alignment horizontal="center" vertical="center" wrapText="1"/>
    </xf>
    <xf numFmtId="0" fontId="10" fillId="0" borderId="0" xfId="0" applyFont="1" applyAlignment="1">
      <alignment vertical="center"/>
    </xf>
    <xf numFmtId="0" fontId="10" fillId="13" borderId="0" xfId="0" applyFont="1" applyFill="1" applyAlignment="1">
      <alignment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3" xfId="0" applyBorder="1" applyAlignment="1">
      <alignment vertical="center" wrapText="1"/>
    </xf>
    <xf numFmtId="0" fontId="16" fillId="0" borderId="13" xfId="0" applyFont="1" applyBorder="1" applyAlignment="1">
      <alignment wrapText="1"/>
    </xf>
    <xf numFmtId="0" fontId="0" fillId="0" borderId="16" xfId="0" applyBorder="1" applyAlignment="1">
      <alignment horizontal="center" vertical="center" wrapText="1"/>
    </xf>
    <xf numFmtId="0" fontId="0" fillId="12" borderId="16" xfId="0" applyFill="1" applyBorder="1" applyAlignment="1">
      <alignment horizontal="center" vertical="center" wrapText="1"/>
    </xf>
    <xf numFmtId="0" fontId="0" fillId="12" borderId="13" xfId="0" applyFill="1" applyBorder="1" applyAlignment="1">
      <alignment horizontal="center" vertical="center" wrapText="1"/>
    </xf>
    <xf numFmtId="0" fontId="30" fillId="0" borderId="0" xfId="0" applyFont="1" applyAlignment="1">
      <alignment horizontal="center" vertical="center" wrapText="1"/>
    </xf>
    <xf numFmtId="0" fontId="0" fillId="12" borderId="12" xfId="0" applyFill="1" applyBorder="1" applyAlignment="1">
      <alignment horizontal="center" vertical="center" wrapText="1"/>
    </xf>
    <xf numFmtId="0" fontId="20" fillId="0" borderId="0" xfId="0" applyFont="1" applyAlignment="1">
      <alignment vertical="center" wrapText="1"/>
    </xf>
    <xf numFmtId="0" fontId="6" fillId="13" borderId="0" xfId="0" applyFont="1" applyFill="1" applyAlignment="1">
      <alignment horizontal="center" vertical="center"/>
    </xf>
    <xf numFmtId="0" fontId="45" fillId="0" borderId="0" xfId="0" applyFont="1" applyAlignment="1">
      <alignment horizontal="center" vertical="center"/>
    </xf>
    <xf numFmtId="0" fontId="0" fillId="0" borderId="13" xfId="0" applyBorder="1" applyAlignment="1">
      <alignment horizontal="left" vertical="center" wrapText="1"/>
    </xf>
    <xf numFmtId="0" fontId="28" fillId="0" borderId="4" xfId="0" applyFont="1" applyBorder="1" applyAlignment="1">
      <alignment horizontal="center" vertical="center" wrapText="1"/>
    </xf>
    <xf numFmtId="0" fontId="8" fillId="12" borderId="6" xfId="0" applyFont="1" applyFill="1" applyBorder="1" applyAlignment="1">
      <alignment horizontal="center" vertical="center"/>
    </xf>
    <xf numFmtId="0" fontId="1" fillId="0" borderId="0" xfId="0" applyFont="1" applyAlignment="1">
      <alignment horizontal="left" vertical="center" wrapText="1"/>
    </xf>
    <xf numFmtId="49" fontId="0" fillId="13" borderId="0" xfId="0" applyNumberFormat="1" applyFill="1" applyAlignment="1">
      <alignment horizontal="center" vertical="center"/>
    </xf>
    <xf numFmtId="0" fontId="10" fillId="13" borderId="0" xfId="0" applyFont="1" applyFill="1" applyAlignment="1">
      <alignment horizontal="center" vertical="center" wrapText="1"/>
    </xf>
    <xf numFmtId="0" fontId="16" fillId="13" borderId="0" xfId="0" applyFont="1" applyFill="1" applyAlignment="1">
      <alignment horizontal="center" vertical="center" wrapText="1"/>
    </xf>
    <xf numFmtId="0" fontId="38" fillId="0" borderId="4" xfId="0" applyFont="1" applyBorder="1" applyAlignment="1">
      <alignment horizontal="center" vertical="center"/>
    </xf>
    <xf numFmtId="0" fontId="8" fillId="13" borderId="3" xfId="0" applyFont="1" applyFill="1" applyBorder="1" applyAlignment="1">
      <alignment horizontal="center" vertical="center"/>
    </xf>
    <xf numFmtId="0" fontId="8" fillId="13" borderId="4" xfId="0" applyFont="1" applyFill="1" applyBorder="1" applyAlignment="1">
      <alignment horizontal="center" vertical="center"/>
    </xf>
    <xf numFmtId="0" fontId="8" fillId="12" borderId="18" xfId="0" applyFont="1" applyFill="1" applyBorder="1" applyAlignment="1">
      <alignment horizontal="center" vertical="center"/>
    </xf>
    <xf numFmtId="0" fontId="8" fillId="12" borderId="0" xfId="0" applyFont="1" applyFill="1" applyAlignment="1">
      <alignment horizontal="center" vertical="center"/>
    </xf>
    <xf numFmtId="0" fontId="45" fillId="0" borderId="0" xfId="0" applyFont="1" applyAlignment="1">
      <alignment horizontal="center"/>
    </xf>
    <xf numFmtId="0" fontId="9" fillId="13" borderId="0" xfId="5" applyFill="1" applyAlignment="1">
      <alignment horizontal="center" vertical="center" wrapText="1"/>
    </xf>
    <xf numFmtId="0" fontId="6" fillId="19" borderId="10" xfId="0" applyFont="1" applyFill="1" applyBorder="1" applyAlignment="1">
      <alignment horizontal="center" vertical="center" wrapText="1"/>
    </xf>
    <xf numFmtId="0" fontId="10" fillId="13" borderId="0" xfId="0" applyFont="1" applyFill="1"/>
    <xf numFmtId="49" fontId="0" fillId="0" borderId="0" xfId="0" applyNumberFormat="1" applyAlignment="1">
      <alignment horizontal="left" vertical="center" wrapText="1"/>
    </xf>
    <xf numFmtId="0" fontId="20" fillId="0" borderId="0" xfId="0" applyFont="1" applyAlignment="1">
      <alignment wrapText="1"/>
    </xf>
    <xf numFmtId="0" fontId="30" fillId="17" borderId="3" xfId="0" applyFont="1" applyFill="1" applyBorder="1" applyAlignment="1">
      <alignment horizontal="center" vertical="center" wrapText="1"/>
    </xf>
    <xf numFmtId="0" fontId="0" fillId="13" borderId="0" xfId="0" applyFill="1" applyAlignment="1">
      <alignment horizontal="center" wrapText="1"/>
    </xf>
    <xf numFmtId="0" fontId="53" fillId="20" borderId="2" xfId="0" applyFont="1" applyFill="1" applyBorder="1" applyAlignment="1">
      <alignment horizontal="center" vertical="center" wrapText="1"/>
    </xf>
    <xf numFmtId="0" fontId="20" fillId="21" borderId="2" xfId="0" applyFont="1" applyFill="1" applyBorder="1" applyAlignment="1">
      <alignment horizontal="center" vertical="center" wrapText="1"/>
    </xf>
    <xf numFmtId="0" fontId="54" fillId="20" borderId="2" xfId="0" applyFont="1" applyFill="1" applyBorder="1" applyAlignment="1">
      <alignment horizontal="center" vertical="center" wrapText="1"/>
    </xf>
    <xf numFmtId="0" fontId="54" fillId="23" borderId="2" xfId="0" applyFont="1" applyFill="1" applyBorder="1" applyAlignment="1">
      <alignment horizontal="center" vertical="center" wrapText="1"/>
    </xf>
    <xf numFmtId="0" fontId="6" fillId="20" borderId="0" xfId="0" applyFont="1" applyFill="1" applyAlignment="1">
      <alignment horizontal="center" vertical="center" wrapText="1"/>
    </xf>
    <xf numFmtId="0" fontId="20" fillId="0" borderId="2" xfId="0" applyFont="1" applyBorder="1" applyAlignment="1">
      <alignment horizontal="center" vertical="center"/>
    </xf>
    <xf numFmtId="0" fontId="20" fillId="22" borderId="0" xfId="0" applyFont="1" applyFill="1" applyAlignment="1">
      <alignment horizontal="center" vertical="center" wrapText="1"/>
    </xf>
    <xf numFmtId="0" fontId="20" fillId="0" borderId="2" xfId="0" applyFont="1" applyBorder="1" applyAlignment="1">
      <alignment horizontal="center" vertical="center" wrapText="1"/>
    </xf>
    <xf numFmtId="0" fontId="0" fillId="22" borderId="0" xfId="0" applyFill="1" applyAlignment="1">
      <alignment horizontal="center" vertical="center"/>
    </xf>
    <xf numFmtId="0" fontId="10" fillId="0" borderId="0" xfId="0" applyFont="1" applyAlignment="1">
      <alignment wrapText="1" readingOrder="1"/>
    </xf>
    <xf numFmtId="0" fontId="57" fillId="0" borderId="0" xfId="0" applyFont="1" applyAlignment="1">
      <alignment wrapText="1"/>
    </xf>
    <xf numFmtId="0" fontId="57" fillId="0" borderId="0" xfId="0" applyFont="1" applyAlignment="1">
      <alignment horizontal="center" vertical="center"/>
    </xf>
    <xf numFmtId="0" fontId="0" fillId="0" borderId="19" xfId="0" applyBorder="1" applyAlignment="1">
      <alignment horizontal="center" vertical="center"/>
    </xf>
    <xf numFmtId="49" fontId="0" fillId="0" borderId="19" xfId="0" applyNumberFormat="1" applyBorder="1" applyAlignment="1">
      <alignment horizontal="center" vertical="center"/>
    </xf>
    <xf numFmtId="0" fontId="0" fillId="0" borderId="19" xfId="0" applyBorder="1" applyAlignment="1">
      <alignment horizontal="center" vertical="center" wrapText="1"/>
    </xf>
    <xf numFmtId="0" fontId="0" fillId="0" borderId="19" xfId="0" applyBorder="1"/>
    <xf numFmtId="0" fontId="18" fillId="13" borderId="0" xfId="0" applyFont="1" applyFill="1" applyAlignment="1">
      <alignment horizontal="center" vertical="center" wrapText="1"/>
    </xf>
    <xf numFmtId="0" fontId="58" fillId="0" borderId="0" xfId="0" applyFont="1"/>
    <xf numFmtId="0" fontId="0" fillId="25" borderId="0" xfId="0" applyFill="1" applyAlignment="1">
      <alignment horizontal="center" vertical="center"/>
    </xf>
    <xf numFmtId="49" fontId="18" fillId="13" borderId="0" xfId="0" applyNumberFormat="1" applyFont="1" applyFill="1" applyAlignment="1">
      <alignment horizontal="center" vertical="center"/>
    </xf>
    <xf numFmtId="0" fontId="18" fillId="13" borderId="0" xfId="0" applyFont="1" applyFill="1"/>
    <xf numFmtId="0" fontId="48" fillId="12" borderId="10" xfId="0" applyFont="1" applyFill="1" applyBorder="1" applyAlignment="1">
      <alignment horizontal="center" vertical="center" wrapText="1"/>
    </xf>
    <xf numFmtId="0" fontId="59" fillId="12" borderId="11" xfId="0" applyFont="1" applyFill="1" applyBorder="1" applyAlignment="1">
      <alignment horizontal="center" vertical="center" wrapText="1"/>
    </xf>
    <xf numFmtId="0" fontId="60" fillId="0" borderId="4" xfId="0" applyFont="1" applyBorder="1" applyAlignment="1">
      <alignment horizontal="center" vertical="center"/>
    </xf>
    <xf numFmtId="0" fontId="10" fillId="24" borderId="0" xfId="0" applyFont="1" applyFill="1" applyAlignment="1">
      <alignment wrapText="1"/>
    </xf>
    <xf numFmtId="0" fontId="20" fillId="0" borderId="19" xfId="0"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49" fontId="2" fillId="0" borderId="0" xfId="0" applyNumberFormat="1" applyFont="1" applyAlignment="1">
      <alignment horizontal="center" vertical="center"/>
    </xf>
    <xf numFmtId="0" fontId="2" fillId="0" borderId="0" xfId="0" applyFont="1" applyAlignment="1">
      <alignment wrapText="1"/>
    </xf>
    <xf numFmtId="0" fontId="2" fillId="0" borderId="0" xfId="0" applyFont="1"/>
    <xf numFmtId="0" fontId="20" fillId="0" borderId="0" xfId="0" applyFont="1" applyAlignment="1">
      <alignment horizontal="center" wrapText="1"/>
    </xf>
    <xf numFmtId="49" fontId="2" fillId="0" borderId="0" xfId="0" applyNumberFormat="1" applyFont="1" applyAlignment="1">
      <alignment horizontal="center" vertical="center" wrapText="1"/>
    </xf>
    <xf numFmtId="49" fontId="20" fillId="0" borderId="0" xfId="0" applyNumberFormat="1" applyFont="1" applyAlignment="1">
      <alignment horizontal="center" vertical="center" wrapText="1"/>
    </xf>
    <xf numFmtId="0" fontId="2" fillId="0" borderId="0" xfId="0" applyFont="1" applyAlignment="1">
      <alignment vertical="center" wrapText="1"/>
    </xf>
    <xf numFmtId="49" fontId="2" fillId="0" borderId="0" xfId="0" applyNumberFormat="1" applyFont="1" applyAlignment="1">
      <alignment vertical="center" wrapText="1"/>
    </xf>
    <xf numFmtId="49" fontId="20" fillId="10" borderId="0" xfId="0" applyNumberFormat="1" applyFont="1" applyFill="1" applyAlignment="1">
      <alignment horizontal="center" vertical="center"/>
    </xf>
    <xf numFmtId="0" fontId="20" fillId="10" borderId="0" xfId="0" applyFont="1" applyFill="1" applyAlignment="1">
      <alignment vertical="center" wrapText="1"/>
    </xf>
    <xf numFmtId="0" fontId="20" fillId="10" borderId="0" xfId="0" applyFont="1" applyFill="1" applyAlignment="1">
      <alignment wrapText="1"/>
    </xf>
    <xf numFmtId="49" fontId="2" fillId="0" borderId="2" xfId="0" applyNumberFormat="1" applyFont="1" applyBorder="1" applyAlignment="1">
      <alignment horizontal="center" vertical="center"/>
    </xf>
    <xf numFmtId="0" fontId="2" fillId="0" borderId="2" xfId="0" applyFont="1" applyBorder="1" applyAlignment="1">
      <alignment vertical="center" wrapText="1"/>
    </xf>
    <xf numFmtId="0" fontId="2" fillId="0" borderId="2" xfId="0" applyFont="1" applyBorder="1" applyAlignment="1">
      <alignment wrapText="1"/>
    </xf>
    <xf numFmtId="49" fontId="20" fillId="0" borderId="0" xfId="0" applyNumberFormat="1" applyFont="1" applyAlignment="1">
      <alignment horizontal="center" vertical="center"/>
    </xf>
    <xf numFmtId="0" fontId="2" fillId="0" borderId="0" xfId="0" applyFont="1" applyAlignment="1">
      <alignment horizontal="justify" vertical="center" wrapText="1"/>
    </xf>
    <xf numFmtId="0" fontId="2" fillId="0" borderId="0" xfId="0" applyFont="1" applyAlignment="1">
      <alignment vertical="center"/>
    </xf>
    <xf numFmtId="0" fontId="20" fillId="10" borderId="2" xfId="0" applyFont="1" applyFill="1" applyBorder="1" applyAlignment="1">
      <alignment horizontal="center" vertical="center"/>
    </xf>
    <xf numFmtId="49" fontId="2" fillId="22" borderId="0" xfId="0" applyNumberFormat="1" applyFont="1" applyFill="1" applyAlignment="1">
      <alignment horizontal="center" vertical="center" wrapText="1"/>
    </xf>
    <xf numFmtId="0" fontId="20" fillId="21" borderId="2" xfId="0" applyFont="1" applyFill="1" applyBorder="1" applyAlignment="1">
      <alignment horizontal="center" vertical="center"/>
    </xf>
    <xf numFmtId="0" fontId="2" fillId="13" borderId="0" xfId="0" applyFont="1" applyFill="1" applyAlignment="1">
      <alignment horizontal="center" vertical="center" wrapText="1"/>
    </xf>
    <xf numFmtId="0" fontId="20" fillId="13" borderId="0" xfId="0" applyFont="1" applyFill="1" applyAlignment="1">
      <alignment wrapText="1"/>
    </xf>
    <xf numFmtId="49" fontId="20" fillId="13" borderId="0" xfId="0" applyNumberFormat="1" applyFont="1" applyFill="1" applyAlignment="1">
      <alignment horizontal="center" vertical="center" wrapText="1"/>
    </xf>
    <xf numFmtId="0" fontId="20" fillId="13" borderId="0" xfId="0" applyFont="1" applyFill="1" applyAlignment="1">
      <alignment horizontal="center" wrapText="1"/>
    </xf>
    <xf numFmtId="49" fontId="2" fillId="13" borderId="0" xfId="0" applyNumberFormat="1" applyFont="1" applyFill="1" applyAlignment="1">
      <alignment horizontal="center" vertical="center" wrapText="1"/>
    </xf>
    <xf numFmtId="0" fontId="20" fillId="0" borderId="0" xfId="0" applyFont="1"/>
    <xf numFmtId="0" fontId="2" fillId="22" borderId="0" xfId="0" applyFont="1" applyFill="1" applyAlignment="1">
      <alignment horizontal="center" vertical="center" wrapText="1"/>
    </xf>
    <xf numFmtId="0" fontId="2" fillId="22" borderId="0" xfId="0" applyFont="1" applyFill="1" applyAlignment="1">
      <alignment vertical="center" wrapText="1"/>
    </xf>
    <xf numFmtId="49" fontId="2" fillId="22" borderId="0" xfId="0" applyNumberFormat="1" applyFont="1" applyFill="1" applyAlignment="1">
      <alignment horizontal="center" vertical="center"/>
    </xf>
    <xf numFmtId="0" fontId="20" fillId="22" borderId="0" xfId="0" applyFont="1" applyFill="1" applyAlignment="1">
      <alignment wrapText="1"/>
    </xf>
    <xf numFmtId="49" fontId="20" fillId="0" borderId="2" xfId="0" applyNumberFormat="1" applyFont="1" applyBorder="1" applyAlignment="1">
      <alignment horizontal="center" vertical="center"/>
    </xf>
    <xf numFmtId="0" fontId="2" fillId="22" borderId="0" xfId="0" applyFont="1" applyFill="1" applyAlignment="1">
      <alignment wrapText="1"/>
    </xf>
    <xf numFmtId="49" fontId="20" fillId="10" borderId="2" xfId="0" applyNumberFormat="1" applyFont="1" applyFill="1" applyBorder="1" applyAlignment="1">
      <alignment horizontal="center" vertical="center"/>
    </xf>
    <xf numFmtId="0" fontId="20" fillId="13" borderId="0" xfId="0" applyFont="1" applyFill="1" applyAlignment="1">
      <alignment vertical="center" wrapText="1"/>
    </xf>
    <xf numFmtId="0" fontId="40" fillId="10" borderId="17" xfId="0" applyFont="1" applyFill="1" applyBorder="1" applyAlignment="1">
      <alignment horizontal="center" wrapText="1"/>
    </xf>
    <xf numFmtId="0" fontId="40" fillId="10" borderId="2" xfId="0" applyFont="1" applyFill="1" applyBorder="1" applyAlignment="1">
      <alignment horizontal="center" wrapText="1"/>
    </xf>
    <xf numFmtId="0" fontId="40" fillId="10" borderId="2" xfId="0" applyFont="1" applyFill="1" applyBorder="1" applyAlignment="1">
      <alignment wrapText="1"/>
    </xf>
    <xf numFmtId="0" fontId="40" fillId="0" borderId="17" xfId="0" applyFont="1" applyBorder="1" applyAlignment="1">
      <alignment horizontal="center" wrapText="1"/>
    </xf>
    <xf numFmtId="0" fontId="40" fillId="0" borderId="2" xfId="0" applyFont="1" applyBorder="1" applyAlignment="1">
      <alignment horizontal="center" wrapText="1"/>
    </xf>
    <xf numFmtId="0" fontId="40" fillId="0" borderId="2" xfId="0" applyFont="1" applyBorder="1" applyAlignment="1">
      <alignment wrapText="1"/>
    </xf>
    <xf numFmtId="0" fontId="20" fillId="0" borderId="3" xfId="0" applyFont="1" applyBorder="1" applyAlignment="1">
      <alignment horizontal="center" vertical="center"/>
    </xf>
    <xf numFmtId="10" fontId="2" fillId="0" borderId="0" xfId="0" applyNumberFormat="1" applyFont="1"/>
    <xf numFmtId="0" fontId="2" fillId="12" borderId="13" xfId="0" applyFont="1" applyFill="1" applyBorder="1" applyAlignment="1">
      <alignment horizontal="center" vertical="center" wrapText="1"/>
    </xf>
    <xf numFmtId="0" fontId="2" fillId="12" borderId="16" xfId="0" applyFont="1" applyFill="1" applyBorder="1" applyAlignment="1">
      <alignment horizontal="center" vertical="center" wrapText="1"/>
    </xf>
    <xf numFmtId="0" fontId="40" fillId="0" borderId="0" xfId="0" applyFont="1" applyAlignment="1">
      <alignment horizontal="left" vertical="center"/>
    </xf>
    <xf numFmtId="0" fontId="2" fillId="0" borderId="0" xfId="0" applyFont="1" applyAlignment="1">
      <alignment horizontal="left" vertical="center" wrapText="1"/>
    </xf>
    <xf numFmtId="0" fontId="2" fillId="0" borderId="13" xfId="0" applyFont="1" applyBorder="1" applyAlignment="1">
      <alignment horizontal="left" vertical="center" wrapText="1"/>
    </xf>
    <xf numFmtId="0" fontId="2" fillId="12" borderId="13" xfId="0" applyFont="1" applyFill="1" applyBorder="1" applyAlignment="1">
      <alignment horizontal="left" vertical="center" wrapText="1"/>
    </xf>
    <xf numFmtId="0" fontId="2" fillId="0" borderId="13" xfId="0" applyFont="1" applyBorder="1" applyAlignment="1">
      <alignment horizontal="center" vertical="center" wrapText="1"/>
    </xf>
    <xf numFmtId="0" fontId="2" fillId="13" borderId="0" xfId="0" applyFont="1" applyFill="1" applyAlignment="1">
      <alignment horizontal="left" vertical="center" wrapText="1"/>
    </xf>
    <xf numFmtId="0" fontId="2" fillId="13" borderId="13" xfId="0" applyFont="1" applyFill="1" applyBorder="1" applyAlignment="1">
      <alignment horizontal="left" vertical="center" wrapText="1"/>
    </xf>
    <xf numFmtId="0" fontId="2" fillId="13" borderId="13" xfId="0" applyFont="1" applyFill="1" applyBorder="1" applyAlignment="1">
      <alignment horizontal="center" vertical="center" wrapText="1"/>
    </xf>
    <xf numFmtId="0" fontId="20" fillId="17" borderId="3" xfId="0" applyFont="1" applyFill="1" applyBorder="1" applyAlignment="1">
      <alignment horizontal="center" vertical="center" wrapText="1"/>
    </xf>
    <xf numFmtId="0" fontId="2" fillId="12" borderId="13" xfId="0" applyFont="1" applyFill="1" applyBorder="1" applyAlignment="1">
      <alignment vertical="center" wrapText="1"/>
    </xf>
    <xf numFmtId="0" fontId="2" fillId="12" borderId="13" xfId="0" applyFont="1" applyFill="1" applyBorder="1" applyAlignment="1">
      <alignment wrapText="1"/>
    </xf>
    <xf numFmtId="0" fontId="2" fillId="12" borderId="12" xfId="0" applyFont="1" applyFill="1" applyBorder="1" applyAlignment="1">
      <alignment horizontal="center" vertical="center" wrapText="1"/>
    </xf>
    <xf numFmtId="0" fontId="2" fillId="13" borderId="0" xfId="0" applyFont="1" applyFill="1" applyAlignment="1">
      <alignment horizontal="center" vertical="center"/>
    </xf>
    <xf numFmtId="0" fontId="20" fillId="13" borderId="0" xfId="0" applyFont="1" applyFill="1" applyAlignment="1">
      <alignment horizontal="center" vertical="center"/>
    </xf>
    <xf numFmtId="0" fontId="2" fillId="22" borderId="0" xfId="0" applyFont="1" applyFill="1" applyAlignment="1">
      <alignment horizontal="center" vertical="center"/>
    </xf>
    <xf numFmtId="0" fontId="20" fillId="22" borderId="0" xfId="0" applyFont="1" applyFill="1" applyAlignment="1">
      <alignment horizontal="center" vertical="center"/>
    </xf>
    <xf numFmtId="0" fontId="2" fillId="13" borderId="0" xfId="0" applyFont="1" applyFill="1"/>
    <xf numFmtId="0" fontId="36" fillId="0" borderId="0" xfId="0" applyFont="1" applyAlignment="1">
      <alignment vertical="center"/>
    </xf>
    <xf numFmtId="0" fontId="36" fillId="0" borderId="0" xfId="0" applyFont="1" applyAlignment="1">
      <alignment vertical="center" wrapText="1"/>
    </xf>
    <xf numFmtId="0" fontId="2" fillId="0" borderId="0" xfId="0" applyFont="1" applyAlignment="1">
      <alignment horizontal="left" wrapText="1"/>
    </xf>
    <xf numFmtId="0" fontId="20" fillId="0" borderId="0" xfId="0" applyFont="1" applyAlignment="1">
      <alignment horizontal="left" wrapText="1"/>
    </xf>
    <xf numFmtId="0" fontId="0" fillId="0" borderId="0" xfId="0" applyAlignment="1">
      <alignment horizontal="left" vertical="top" wrapText="1"/>
    </xf>
    <xf numFmtId="0" fontId="61" fillId="26" borderId="20" xfId="0" applyFont="1" applyFill="1" applyBorder="1" applyAlignment="1">
      <alignment horizontal="center" vertical="center" wrapText="1"/>
    </xf>
    <xf numFmtId="0" fontId="22" fillId="27" borderId="21" xfId="0" applyFont="1" applyFill="1" applyBorder="1" applyAlignment="1">
      <alignment horizontal="center" vertical="center" wrapText="1"/>
    </xf>
    <xf numFmtId="0" fontId="22" fillId="0" borderId="21" xfId="0" applyFont="1" applyBorder="1" applyAlignment="1">
      <alignment horizontal="center" vertical="center" wrapText="1"/>
    </xf>
    <xf numFmtId="0" fontId="62" fillId="0" borderId="22" xfId="0" applyFont="1" applyBorder="1" applyAlignment="1">
      <alignment horizontal="center" vertical="center" wrapText="1"/>
    </xf>
    <xf numFmtId="0" fontId="62" fillId="27" borderId="22" xfId="0" applyFont="1" applyFill="1" applyBorder="1" applyAlignment="1">
      <alignment horizontal="center" vertical="center" wrapText="1"/>
    </xf>
    <xf numFmtId="0" fontId="18" fillId="17" borderId="0" xfId="0" applyFont="1" applyFill="1" applyAlignment="1">
      <alignment horizontal="center" vertical="center"/>
    </xf>
    <xf numFmtId="0" fontId="18" fillId="17" borderId="0" xfId="0" applyFont="1" applyFill="1" applyAlignment="1">
      <alignment horizontal="center" vertical="center" wrapText="1"/>
    </xf>
    <xf numFmtId="0" fontId="18" fillId="17" borderId="0" xfId="0" applyFont="1" applyFill="1"/>
    <xf numFmtId="0" fontId="18" fillId="17" borderId="0" xfId="0" applyFont="1" applyFill="1" applyAlignment="1">
      <alignment vertical="center" wrapText="1"/>
    </xf>
    <xf numFmtId="0" fontId="18" fillId="17" borderId="0" xfId="0" applyFont="1" applyFill="1" applyAlignment="1">
      <alignment wrapText="1"/>
    </xf>
    <xf numFmtId="0" fontId="14" fillId="0" borderId="0" xfId="0" applyFont="1" applyAlignment="1">
      <alignment horizontal="center" vertical="center"/>
    </xf>
    <xf numFmtId="0" fontId="9" fillId="13" borderId="0" xfId="5" applyFill="1" applyAlignment="1">
      <alignment horizontal="center" vertical="center"/>
    </xf>
    <xf numFmtId="0" fontId="63" fillId="0" borderId="0" xfId="0" applyFont="1" applyAlignment="1">
      <alignment horizontal="center" vertical="center"/>
    </xf>
    <xf numFmtId="0" fontId="6" fillId="0" borderId="10" xfId="0" applyFont="1" applyBorder="1" applyAlignment="1">
      <alignment horizontal="center" vertical="center" wrapText="1"/>
    </xf>
    <xf numFmtId="0" fontId="29" fillId="0" borderId="11" xfId="0" applyFont="1" applyBorder="1" applyAlignment="1">
      <alignment horizontal="center" vertical="center" wrapText="1"/>
    </xf>
    <xf numFmtId="0" fontId="48" fillId="0" borderId="10" xfId="0" applyFont="1" applyBorder="1" applyAlignment="1">
      <alignment horizontal="center" vertical="center" wrapText="1"/>
    </xf>
    <xf numFmtId="0" fontId="59" fillId="0" borderId="11" xfId="0" applyFont="1" applyBorder="1" applyAlignment="1">
      <alignment horizontal="center" vertical="center" wrapText="1"/>
    </xf>
    <xf numFmtId="0" fontId="30" fillId="0" borderId="11" xfId="0" applyFont="1" applyBorder="1" applyAlignment="1">
      <alignment horizontal="center" vertical="center"/>
    </xf>
    <xf numFmtId="0" fontId="0" fillId="0" borderId="11" xfId="0" applyBorder="1" applyAlignment="1">
      <alignment horizontal="center" vertical="center" wrapText="1"/>
    </xf>
    <xf numFmtId="0" fontId="65" fillId="0" borderId="23" xfId="0" applyFont="1" applyBorder="1" applyAlignment="1">
      <alignment vertical="center"/>
    </xf>
    <xf numFmtId="0" fontId="65" fillId="0" borderId="23" xfId="0" applyFont="1" applyBorder="1" applyAlignment="1">
      <alignment horizontal="center" vertical="center" wrapText="1"/>
    </xf>
    <xf numFmtId="0" fontId="64" fillId="28" borderId="24" xfId="0" applyFont="1" applyFill="1" applyBorder="1" applyAlignment="1">
      <alignment horizontal="center" vertical="center" wrapText="1"/>
    </xf>
    <xf numFmtId="0" fontId="64" fillId="29" borderId="24" xfId="0" applyFont="1" applyFill="1" applyBorder="1" applyAlignment="1">
      <alignment horizontal="center" vertical="center" wrapText="1"/>
    </xf>
    <xf numFmtId="0" fontId="40" fillId="0" borderId="0" xfId="0" applyFont="1" applyAlignment="1">
      <alignment vertical="center"/>
    </xf>
    <xf numFmtId="0" fontId="40" fillId="0" borderId="0" xfId="0" applyFont="1" applyAlignment="1">
      <alignment vertical="center" wrapText="1"/>
    </xf>
    <xf numFmtId="0" fontId="70" fillId="0" borderId="0" xfId="0" applyFont="1" applyAlignment="1">
      <alignment wrapText="1"/>
    </xf>
    <xf numFmtId="0" fontId="71" fillId="0" borderId="23" xfId="0" applyFont="1" applyBorder="1" applyAlignment="1">
      <alignment horizontal="center" vertical="center" wrapText="1"/>
    </xf>
    <xf numFmtId="0" fontId="66" fillId="0" borderId="23" xfId="0" applyFont="1" applyBorder="1"/>
    <xf numFmtId="0" fontId="65" fillId="0" borderId="0" xfId="0" applyFont="1" applyAlignment="1">
      <alignment vertical="center"/>
    </xf>
    <xf numFmtId="0" fontId="65" fillId="0" borderId="0" xfId="0" applyFont="1" applyAlignment="1">
      <alignment horizontal="center" vertical="center" wrapText="1"/>
    </xf>
    <xf numFmtId="0" fontId="65" fillId="0" borderId="24" xfId="0" applyFont="1" applyBorder="1" applyAlignment="1">
      <alignment horizontal="center" vertical="center" wrapText="1"/>
    </xf>
    <xf numFmtId="0" fontId="68" fillId="0" borderId="23" xfId="0" applyFont="1" applyBorder="1" applyAlignment="1">
      <alignment horizontal="center" vertical="center" wrapText="1"/>
    </xf>
    <xf numFmtId="0" fontId="72" fillId="0" borderId="0" xfId="0" applyFont="1"/>
    <xf numFmtId="0" fontId="73" fillId="0" borderId="0" xfId="0" applyFont="1"/>
    <xf numFmtId="0" fontId="73" fillId="0" borderId="0" xfId="0" applyFont="1" applyAlignment="1">
      <alignment horizontal="center"/>
    </xf>
    <xf numFmtId="0" fontId="45" fillId="13" borderId="0" xfId="0" applyFont="1" applyFill="1" applyAlignment="1">
      <alignment horizontal="center" vertical="center"/>
    </xf>
    <xf numFmtId="0" fontId="68" fillId="0" borderId="0" xfId="0" applyFont="1"/>
    <xf numFmtId="0" fontId="68" fillId="0" borderId="0" xfId="0" applyFont="1" applyAlignment="1">
      <alignment horizontal="center"/>
    </xf>
    <xf numFmtId="0" fontId="65" fillId="0" borderId="25" xfId="0" applyFont="1" applyBorder="1" applyAlignment="1">
      <alignment horizontal="center" vertical="center" wrapText="1"/>
    </xf>
    <xf numFmtId="0" fontId="16" fillId="0" borderId="0" xfId="0" applyFont="1" applyAlignment="1">
      <alignment vertical="center" wrapText="1"/>
    </xf>
    <xf numFmtId="0" fontId="74" fillId="0" borderId="0" xfId="0" applyFont="1" applyAlignment="1">
      <alignment vertical="center" wrapText="1"/>
    </xf>
    <xf numFmtId="0" fontId="75" fillId="0" borderId="0" xfId="0" applyFont="1" applyAlignment="1">
      <alignment horizontal="center" vertical="center"/>
    </xf>
    <xf numFmtId="0" fontId="76" fillId="0" borderId="0" xfId="0" applyFont="1" applyAlignment="1">
      <alignment vertical="top" wrapText="1"/>
    </xf>
    <xf numFmtId="0" fontId="16" fillId="0" borderId="0" xfId="0" applyFont="1" applyAlignment="1">
      <alignment horizontal="center" vertical="center" wrapText="1"/>
    </xf>
    <xf numFmtId="0" fontId="2" fillId="30" borderId="0" xfId="0" applyFont="1" applyFill="1" applyAlignment="1">
      <alignment wrapText="1"/>
    </xf>
    <xf numFmtId="0" fontId="2" fillId="30" borderId="0" xfId="0" applyFont="1" applyFill="1" applyAlignment="1">
      <alignment horizontal="center" vertical="center" wrapText="1"/>
    </xf>
    <xf numFmtId="0" fontId="20" fillId="30" borderId="0" xfId="0" applyFont="1" applyFill="1" applyAlignment="1">
      <alignment horizontal="center" wrapText="1"/>
    </xf>
    <xf numFmtId="0" fontId="20" fillId="30" borderId="0" xfId="0" applyFont="1" applyFill="1" applyAlignment="1">
      <alignment horizontal="center" vertical="center"/>
    </xf>
    <xf numFmtId="0" fontId="2" fillId="31" borderId="0" xfId="0" applyFont="1" applyFill="1" applyAlignment="1">
      <alignment horizontal="center" vertical="center" wrapText="1"/>
    </xf>
    <xf numFmtId="0" fontId="2" fillId="32" borderId="0" xfId="0" applyFont="1" applyFill="1" applyAlignment="1">
      <alignment horizontal="center" vertical="center" wrapText="1"/>
    </xf>
    <xf numFmtId="0" fontId="2" fillId="32" borderId="0" xfId="0" applyFont="1" applyFill="1" applyAlignment="1">
      <alignment horizontal="justify" vertical="center"/>
    </xf>
  </cellXfs>
  <cellStyles count="7">
    <cellStyle name="40% - Accent4" xfId="3" builtinId="43"/>
    <cellStyle name="40% - Accent5" xfId="4" builtinId="47"/>
    <cellStyle name="Bad" xfId="2" builtinId="27"/>
    <cellStyle name="Good" xfId="1" builtinId="26"/>
    <cellStyle name="Hyperlink" xfId="5" builtinId="8"/>
    <cellStyle name="Normal" xfId="0" builtinId="0"/>
    <cellStyle name="Normal 2" xfId="6" xr:uid="{E705BABA-DD81-4B0F-9DAB-CBA6C216F932}"/>
  </cellStyles>
  <dxfs count="109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border>
        <right style="thin">
          <color rgb="FF000000"/>
        </right>
      </border>
    </dxf>
    <dxf>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rgb="FF000000"/>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alignment horizontal="center"/>
    </dxf>
    <dxf>
      <alignment horizontal="center"/>
    </dxf>
    <dxf>
      <font>
        <color theme="1"/>
      </font>
      <fill>
        <patternFill patternType="solid">
          <bgColor theme="0" tint="-0.149998474074526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FF0000"/>
      </font>
    </dxf>
    <dxf>
      <font>
        <color rgb="FFFF0000"/>
      </font>
    </dxf>
    <dxf>
      <font>
        <color rgb="FFFF0000"/>
      </font>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font>
        <color rgb="FF000000"/>
        <name val="Times New Roman"/>
        <family val="1"/>
        <scheme val="none"/>
      </font>
      <alignment horizontal="general" vertical="center" textRotation="0" wrapText="0" indent="0" justifyLastLine="0" shrinkToFit="0" readingOrder="0"/>
    </dxf>
    <dxf>
      <alignment horizontal="general" vertical="center" wrapText="1"/>
    </dxf>
    <dxf>
      <alignment horizontal="general" vertical="center" wrapText="1"/>
    </dxf>
    <dxf>
      <alignment horizontal="center" vertical="center"/>
    </dxf>
    <dxf>
      <alignment horizontal="center" vertical="cent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color rgb="FF000000"/>
        <name val="Times New Roman"/>
        <family val="1"/>
        <scheme val="none"/>
      </font>
      <alignment horizontal="center" vertical="center" textRotation="0" wrapText="0" indent="0" justifyLastLine="0" shrinkToFit="0" readingOrder="0"/>
    </dxf>
    <dxf>
      <alignment vertical="center" wrapText="1"/>
    </dxf>
    <dxf>
      <alignment vertical="center" wrapText="1"/>
    </dxf>
    <dxf>
      <alignment horizontal="center" vertical="center"/>
    </dxf>
    <dxf>
      <alignment horizontal="center" vertical="center"/>
    </dxf>
    <dxf>
      <fill>
        <patternFill>
          <bgColor rgb="FFFFC7CE"/>
        </patternFill>
      </fill>
    </dxf>
    <dxf>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val="0"/>
        <name val="Aptos Narrow"/>
        <scheme val="minor"/>
      </font>
      <alignment horizontal="center" vertical="center" wrapText="1"/>
    </dxf>
    <dxf>
      <font>
        <b val="0"/>
        <name val="Aptos Narrow"/>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scheme val="minor"/>
      </font>
      <alignment horizontal="center" vertical="center" textRotation="0" wrapText="1" indent="0" justifyLastLine="0" shrinkToFit="0" readingOrder="0"/>
    </dxf>
    <dxf>
      <font>
        <b val="0"/>
        <sz val="12"/>
        <name val="Aptos Narrow"/>
        <scheme val="minor"/>
      </font>
      <alignment vertical="center" wrapText="1"/>
    </dxf>
    <dxf>
      <font>
        <b val="0"/>
        <name val="Aptos Narrow"/>
        <scheme val="minor"/>
      </font>
      <alignment vertical="center" wrapText="1"/>
    </dxf>
    <dxf>
      <font>
        <b val="0"/>
        <name val="Aptos Narrow"/>
        <scheme val="minor"/>
      </font>
      <alignment vertical="center" wrapText="1"/>
    </dxf>
    <dxf>
      <font>
        <b val="0"/>
        <name val="Aptos Narrow"/>
        <scheme val="minor"/>
      </font>
      <alignment horizontal="left" vertical="center" wrapText="1"/>
    </dxf>
    <dxf>
      <font>
        <b val="0"/>
        <name val="Aptos Narrow"/>
        <scheme val="minor"/>
      </font>
      <alignment vertical="center" wrapText="1"/>
    </dxf>
    <dxf>
      <font>
        <b val="0"/>
        <name val="Aptos Narrow"/>
        <scheme val="minor"/>
      </font>
      <alignment horizontal="center" vertical="center" wrapText="1"/>
    </dxf>
    <dxf>
      <font>
        <b val="0"/>
        <i val="0"/>
        <strike val="0"/>
        <condense val="0"/>
        <extend val="0"/>
        <outline val="0"/>
        <shadow val="0"/>
        <u val="none"/>
        <vertAlign val="baseline"/>
        <sz val="11"/>
        <color rgb="FF000000"/>
        <name val="Aptos Narrow"/>
        <scheme val="minor"/>
      </font>
      <alignment horizontal="center" vertical="center" textRotation="0" wrapText="1" indent="0" justifyLastLine="0" shrinkToFit="0" readingOrder="0"/>
    </dxf>
    <dxf>
      <font>
        <b val="0"/>
        <name val="Aptos Narrow"/>
        <scheme val="minor"/>
      </font>
      <alignment vertical="center" wrapText="1"/>
    </dxf>
    <dxf>
      <alignment vertical="center"/>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center" vertical="center"/>
    </dxf>
    <dxf>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alignment wrapText="1"/>
    </dxf>
    <dxf>
      <alignment vertical="center"/>
    </dxf>
    <dxf>
      <alignment horizontal="center" vertical="center"/>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center" vertical="center" wrapText="1"/>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center" vertical="center" wrapText="1"/>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wrapText="1"/>
    </dxf>
    <dxf>
      <font>
        <b val="0"/>
        <i val="0"/>
      </font>
      <alignment vertical="center" wrapText="1"/>
    </dxf>
    <dxf>
      <alignment horizontal="center" vertical="center"/>
    </dxf>
    <dxf>
      <alignment horizontal="center" vertical="center"/>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0000"/>
      </font>
    </dxf>
    <dxf>
      <alignment horizontal="center" vertical="center"/>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wrapText="1"/>
    </dxf>
    <dxf>
      <alignment horizontal="center" vertical="center"/>
    </dxf>
    <dxf>
      <alignment horizontal="center" vertical="center"/>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alignment wrapText="1"/>
    </dxf>
    <dxf>
      <alignment vertical="center"/>
    </dxf>
    <dxf>
      <alignment horizontal="center" vertical="center"/>
    </dxf>
    <dxf>
      <alignment horizontal="center" vertical="cent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alignment wrapText="1"/>
    </dxf>
    <dxf>
      <alignment vertical="center"/>
    </dxf>
    <dxf>
      <alignment horizontal="center" vertical="center"/>
    </dxf>
    <dxf>
      <alignment horizontal="center" vertical="center"/>
    </dxf>
    <dxf>
      <alignment horizontal="center" vertical="center" textRotation="0" indent="0" justifyLastLine="0" shrinkToFit="0" readingOrder="0"/>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name val="Aptos Narrow"/>
        <scheme val="minor"/>
      </font>
      <alignment horizontal="center" vertical="center" wrapText="1"/>
    </dxf>
    <dxf>
      <font>
        <name val="Aptos Narrow"/>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border>
    </dxf>
    <dxf>
      <font>
        <name val="Aptos Narrow"/>
        <scheme val="minor"/>
      </font>
      <alignment horizontal="center" vertical="center" textRotation="0" wrapText="1" indent="0" justifyLastLine="0" shrinkToFit="0" readingOrder="0"/>
    </dxf>
    <dxf>
      <font>
        <name val="Aptos Narrow"/>
        <scheme val="minor"/>
      </font>
      <alignment vertical="center" wrapText="1"/>
    </dxf>
    <dxf>
      <font>
        <name val="Aptos Narrow"/>
        <scheme val="minor"/>
      </font>
      <alignment vertical="center" wrapText="1"/>
    </dxf>
    <dxf>
      <font>
        <name val="Aptos Narrow"/>
        <scheme val="minor"/>
      </font>
      <alignment horizontal="center" vertical="center" textRotation="0" wrapText="1" indent="0" justifyLastLine="0" shrinkToFit="0" readingOrder="0"/>
    </dxf>
    <dxf>
      <font>
        <name val="Aptos Narrow"/>
        <scheme val="minor"/>
      </font>
      <alignment vertical="center" wrapText="1"/>
    </dxf>
    <dxf>
      <font>
        <name val="Aptos Narrow"/>
        <scheme val="minor"/>
      </font>
      <alignment vertical="center" wrapText="1"/>
    </dxf>
    <dxf>
      <font>
        <name val="Aptos Narrow"/>
        <scheme val="minor"/>
      </font>
      <alignment horizontal="center" vertical="center" wrapText="1"/>
    </dxf>
    <dxf>
      <font>
        <name val="Aptos Narrow"/>
        <scheme val="minor"/>
      </font>
      <alignment horizontal="center" vertical="center" wrapText="1"/>
    </dxf>
    <dxf>
      <font>
        <name val="Aptos Narrow"/>
        <scheme val="minor"/>
      </font>
      <alignment vertical="center" wrapText="1"/>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
      <font>
        <name val="Aptos Narrow"/>
        <scheme val="minor"/>
      </font>
      <alignment horizontal="center" vertical="center" wrapText="1"/>
    </dxf>
    <dxf>
      <font>
        <name val="Aptos Narrow"/>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Aptos Narrow"/>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Aptos Narrow"/>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Aptos Narrow"/>
        <scheme val="minor"/>
      </font>
      <alignment horizontal="center" vertical="center" textRotation="0" wrapText="1" indent="0" justifyLastLine="0" shrinkToFit="0" readingOrder="0"/>
    </dxf>
    <dxf>
      <font>
        <name val="Aptos Narrow"/>
        <scheme val="minor"/>
      </font>
      <alignment horizontal="center" vertical="center" textRotation="0" wrapText="1" indent="0" justifyLastLine="0" shrinkToFit="0" readingOrder="0"/>
    </dxf>
    <dxf>
      <font>
        <name val="Aptos Narrow"/>
        <scheme val="minor"/>
      </font>
      <alignment wrapText="1"/>
    </dxf>
    <dxf>
      <font>
        <name val="Aptos Narrow"/>
        <scheme val="minor"/>
      </font>
      <alignment wrapText="1"/>
    </dxf>
    <dxf>
      <font>
        <name val="Aptos Narrow"/>
        <scheme val="minor"/>
      </font>
      <alignment horizontal="center" vertical="center" textRotation="0" wrapText="1" indent="0" justifyLastLine="0" shrinkToFit="0" readingOrder="0"/>
    </dxf>
    <dxf>
      <font>
        <name val="Aptos Narrow"/>
        <scheme val="minor"/>
      </font>
      <alignment wrapText="1"/>
    </dxf>
    <dxf>
      <font>
        <name val="Aptos Narrow"/>
        <scheme val="minor"/>
      </font>
      <alignment vertical="center" wrapText="1"/>
    </dxf>
    <dxf>
      <font>
        <name val="Aptos Narrow"/>
        <scheme val="minor"/>
      </font>
      <alignment horizontal="center" vertical="center" wrapText="1"/>
    </dxf>
    <dxf>
      <font>
        <name val="Aptos Narrow"/>
        <scheme val="minor"/>
      </font>
      <alignment horizontal="center" vertical="center" wrapText="1"/>
    </dxf>
    <dxf>
      <font>
        <name val="Aptos Narrow"/>
        <scheme val="minor"/>
      </font>
      <alignment wrapText="1"/>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
      <font>
        <name val="Aptos Narrow"/>
        <scheme val="minor"/>
      </font>
      <alignment horizontal="center" vertical="center" wrapText="1"/>
    </dxf>
    <dxf>
      <font>
        <name val="Aptos Narrow"/>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right/>
        <top style="thin">
          <color theme="4" tint="0.39997558519241921"/>
        </top>
        <bottom/>
      </border>
    </dxf>
    <dxf>
      <font>
        <name val="Aptos Narrow"/>
        <scheme val="minor"/>
      </font>
      <alignment horizontal="center" vertical="center" textRotation="0" wrapText="1" indent="0" justifyLastLine="0" shrinkToFit="0" readingOrder="0"/>
    </dxf>
    <dxf>
      <font>
        <name val="Aptos Narrow"/>
        <scheme val="minor"/>
      </font>
      <alignment wrapText="1"/>
    </dxf>
    <dxf>
      <font>
        <name val="Aptos Narrow"/>
        <scheme val="minor"/>
      </font>
      <alignment wrapText="1"/>
    </dxf>
    <dxf>
      <font>
        <name val="Aptos Narrow"/>
        <scheme val="minor"/>
      </font>
      <alignment horizontal="center" vertical="center" textRotation="0" wrapText="1" indent="0" justifyLastLine="0" shrinkToFit="0" readingOrder="0"/>
    </dxf>
    <dxf>
      <font>
        <name val="Aptos Narrow"/>
        <scheme val="minor"/>
      </font>
      <numFmt numFmtId="0" formatCode="General"/>
      <alignment wrapText="1"/>
    </dxf>
    <dxf>
      <font>
        <name val="Aptos Narrow"/>
        <scheme val="minor"/>
      </font>
      <alignment vertical="center" wrapText="1"/>
    </dxf>
    <dxf>
      <font>
        <name val="Aptos Narrow"/>
        <scheme val="minor"/>
      </font>
      <alignment horizontal="center" vertical="center" wrapText="1"/>
    </dxf>
    <dxf>
      <font>
        <name val="Aptos Narrow"/>
        <scheme val="minor"/>
      </font>
      <alignment horizontal="center" vertical="center" wrapText="1"/>
    </dxf>
    <dxf>
      <font>
        <name val="Aptos Narrow"/>
        <scheme val="minor"/>
      </font>
      <alignment wrapText="1"/>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
      <font>
        <name val="Aptos Narrow"/>
        <scheme val="minor"/>
      </font>
      <alignment horizontal="left" vertical="center" wrapText="1"/>
    </dxf>
    <dxf>
      <font>
        <name val="Aptos Narrow"/>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right/>
        <top style="thin">
          <color theme="4" tint="0.39997558519241921"/>
        </top>
        <bottom/>
      </border>
    </dxf>
    <dxf>
      <font>
        <name val="Aptos Narrow"/>
        <scheme val="minor"/>
      </font>
      <alignment horizontal="left" vertical="center" textRotation="0" wrapText="1" indent="0" justifyLastLine="0" shrinkToFit="0" readingOrder="0"/>
    </dxf>
    <dxf>
      <font>
        <name val="Aptos Narrow"/>
        <scheme val="minor"/>
      </font>
      <alignment horizontal="left" vertical="center" wrapText="1"/>
    </dxf>
    <dxf>
      <font>
        <name val="Aptos Narrow"/>
        <scheme val="minor"/>
      </font>
      <alignment horizontal="left" vertical="center" wrapText="1"/>
    </dxf>
    <dxf>
      <font>
        <name val="Aptos Narrow"/>
        <scheme val="minor"/>
      </font>
      <alignment horizontal="left" vertical="center" textRotation="0" wrapText="1" indent="0" justifyLastLine="0" shrinkToFit="0" readingOrder="0"/>
    </dxf>
    <dxf>
      <font>
        <name val="Aptos Narrow"/>
        <scheme val="minor"/>
      </font>
      <numFmt numFmtId="0" formatCode="General"/>
      <alignment horizontal="left" vertical="center" wrapText="1"/>
    </dxf>
    <dxf>
      <font>
        <name val="Aptos Narrow"/>
        <scheme val="minor"/>
      </font>
      <alignment horizontal="left" vertical="center" wrapText="1"/>
    </dxf>
    <dxf>
      <font>
        <name val="Aptos Narrow"/>
        <scheme val="minor"/>
      </font>
      <alignment horizontal="left" vertical="center" wrapText="1"/>
    </dxf>
    <dxf>
      <font>
        <name val="Aptos Narrow"/>
        <scheme val="minor"/>
      </font>
      <alignment horizontal="left" vertical="center" wrapText="1"/>
    </dxf>
    <dxf>
      <font>
        <name val="Aptos Narrow"/>
        <scheme val="minor"/>
      </font>
      <alignment horizontal="left" vertical="center" wrapText="1"/>
    </dxf>
    <dxf>
      <alignment horizontal="general"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
      <font>
        <name val="Aptos Narrow"/>
        <scheme val="minor"/>
      </font>
      <alignment horizontal="center" vertical="center" wrapText="1"/>
    </dxf>
    <dxf>
      <font>
        <name val="Aptos Narrow"/>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Aptos Narrow"/>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right/>
        <top style="thin">
          <color theme="4" tint="0.39997558519241921"/>
        </top>
        <bottom/>
      </border>
    </dxf>
    <dxf>
      <font>
        <name val="Aptos Narrow"/>
        <scheme val="minor"/>
      </font>
      <alignment horizontal="center" vertical="center" textRotation="0" wrapText="1" indent="0" justifyLastLine="0" shrinkToFit="0" readingOrder="0"/>
    </dxf>
    <dxf>
      <font>
        <name val="Aptos Narrow"/>
        <scheme val="minor"/>
      </font>
      <alignment wrapText="1"/>
    </dxf>
    <dxf>
      <font>
        <name val="Aptos Narrow"/>
        <scheme val="minor"/>
      </font>
      <alignment wrapText="1"/>
    </dxf>
    <dxf>
      <font>
        <name val="Aptos Narrow"/>
        <scheme val="minor"/>
      </font>
      <alignment horizontal="center" vertical="center" textRotation="0" wrapText="1" indent="0" justifyLastLine="0" shrinkToFit="0" readingOrder="0"/>
    </dxf>
    <dxf>
      <font>
        <name val="Aptos Narrow"/>
        <scheme val="minor"/>
      </font>
      <alignment wrapText="1"/>
    </dxf>
    <dxf>
      <font>
        <name val="Aptos Narrow"/>
        <scheme val="minor"/>
      </font>
      <alignment vertical="center" wrapText="1"/>
    </dxf>
    <dxf>
      <font>
        <name val="Aptos Narrow"/>
        <scheme val="minor"/>
      </font>
      <alignment horizontal="center" vertical="center" wrapText="1"/>
    </dxf>
    <dxf>
      <font>
        <name val="Aptos Narrow"/>
        <scheme val="minor"/>
      </font>
      <alignment horizontal="center" vertical="center" wrapText="1"/>
    </dxf>
    <dxf>
      <font>
        <name val="Aptos Narrow"/>
        <scheme val="minor"/>
      </font>
      <alignment wrapText="1"/>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
      <alignment horizontal="center" vertical="center" wrapText="1"/>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wrapText="1"/>
    </dxf>
    <dxf>
      <alignment wrapText="1"/>
    </dxf>
    <dxf>
      <alignment horizontal="center" vertical="center" textRotation="0" wrapText="1" indent="0" justifyLastLine="0" shrinkToFit="0" readingOrder="0"/>
    </dxf>
    <dxf>
      <alignment wrapText="1"/>
    </dxf>
    <dxf>
      <alignment vertical="center" wrapText="1"/>
    </dxf>
    <dxf>
      <alignment horizontal="center" vertical="center" wrapText="1"/>
    </dxf>
    <dxf>
      <alignment horizontal="center" vertical="center" wrapText="1"/>
    </dxf>
    <dxf>
      <alignment wrapText="1"/>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
      <alignment horizontal="center" vertical="center" wrapText="1"/>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wrapText="1"/>
    </dxf>
    <dxf>
      <alignment wrapText="1"/>
    </dxf>
    <dxf>
      <alignment horizontal="center" vertical="center" textRotation="0" wrapText="1" indent="0" justifyLastLine="0" shrinkToFit="0" readingOrder="0"/>
    </dxf>
    <dxf>
      <alignment horizontal="center"/>
    </dxf>
    <dxf>
      <alignment horizontal="center"/>
    </dxf>
    <dxf>
      <alignment wrapText="1"/>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0000"/>
      </font>
    </dxf>
    <dxf>
      <alignment horizontal="center" vertical="center" wrapText="1"/>
    </dxf>
    <dxf>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alignment horizontal="center" vertical="center" textRotation="0" wrapText="1" indent="0" justifyLastLine="0" shrinkToFit="0" readingOrder="0"/>
    </dxf>
    <dxf>
      <alignment wrapText="1"/>
    </dxf>
    <dxf>
      <alignment wrapText="1"/>
    </dxf>
    <dxf>
      <alignment horizontal="center" vertical="center" textRotation="0" wrapText="1" indent="0" justifyLastLine="0" shrinkToFit="0" readingOrder="0"/>
    </dxf>
    <dxf>
      <alignment wrapText="1"/>
    </dxf>
    <dxf>
      <alignment vertical="center" wrapText="1"/>
    </dxf>
    <dxf>
      <alignment horizontal="center" vertical="center" wrapText="1"/>
    </dxf>
    <dxf>
      <alignment horizontal="center" vertical="center" wrapText="1"/>
    </dxf>
    <dxf>
      <alignment wrapText="1"/>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
      <alignment horizontal="center" vertical="center" wrapText="1"/>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wrapText="1"/>
    </dxf>
    <dxf>
      <alignment wrapText="1"/>
    </dxf>
    <dxf>
      <alignment horizontal="center" vertical="center" textRotation="0" wrapText="1" indent="0" justifyLastLine="0" shrinkToFit="0" readingOrder="0"/>
    </dxf>
    <dxf>
      <alignment wrapText="1"/>
    </dxf>
    <dxf>
      <alignment vertical="center" wrapText="1"/>
    </dxf>
    <dxf>
      <alignment horizontal="center" vertical="center" wrapText="1"/>
    </dxf>
    <dxf>
      <alignment horizontal="center" vertical="center" wrapText="1"/>
    </dxf>
    <dxf>
      <alignment wrapText="1"/>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font>
        <i val="0"/>
      </font>
      <alignment vertical="center"/>
    </dxf>
    <dxf>
      <alignment horizontal="center" vertical="center"/>
    </dxf>
    <dxf>
      <alignment horizontal="center" vertical="cent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font>
        <i val="0"/>
      </font>
      <alignment vertical="center" wrapText="1"/>
    </dxf>
    <dxf>
      <alignment horizontal="center" vertical="center"/>
    </dxf>
    <dxf>
      <alignment horizontal="center"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dxf>
    <dxf>
      <alignment horizontal="center" vertical="center"/>
    </dxf>
    <dxf>
      <alignment horizontal="center"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center" vertical="center"/>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wrapText="1"/>
    </dxf>
    <dxf>
      <numFmt numFmtId="30" formatCode="@"/>
      <fill>
        <patternFill patternType="none"/>
      </fill>
      <alignment horizontal="center" vertical="center"/>
    </dxf>
    <dxf>
      <alignment horizontal="center"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dxf>
    <dxf>
      <alignment horizontal="center" vertical="center"/>
    </dxf>
    <dxf>
      <alignment horizontal="center"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wrapText="1"/>
    </dxf>
    <dxf>
      <numFmt numFmtId="30" formatCode="@"/>
      <fill>
        <patternFill patternType="none"/>
      </fill>
      <alignment horizontal="center" vertical="center"/>
    </dxf>
    <dxf>
      <alignment horizontal="center"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wrapText="1"/>
    </dxf>
    <dxf>
      <numFmt numFmtId="30" formatCode="@"/>
      <fill>
        <patternFill patternType="none"/>
      </fill>
      <alignment horizontal="center" vertical="center"/>
    </dxf>
    <dxf>
      <alignment horizontal="center"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wrapText="1"/>
    </dxf>
    <dxf>
      <numFmt numFmtId="30" formatCode="@"/>
      <fill>
        <patternFill patternType="none"/>
      </fill>
      <alignment horizontal="center" vertical="center"/>
    </dxf>
    <dxf>
      <alignment horizontal="center"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alignment wrapText="1"/>
    </dxf>
    <dxf>
      <alignment vertical="center"/>
    </dxf>
    <dxf>
      <alignment horizontal="center" vertical="center"/>
    </dxf>
    <dxf>
      <alignment horizontal="center" vertical="cent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wrapText="1"/>
    </dxf>
    <dxf>
      <numFmt numFmtId="30" formatCode="@"/>
      <alignment horizontal="center" vertical="center"/>
    </dxf>
    <dxf>
      <alignment horizontal="center" vertical="cent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patternType="solid">
          <bgColor rgb="FF0070C0"/>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alignment horizontal="center" vertical="center" wrapText="1"/>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wrapText="1"/>
    </dxf>
    <dxf>
      <alignment horizontal="center" vertical="center" wrapText="1"/>
    </dxf>
    <dxf>
      <alignment horizontal="center" vertical="center" wrapText="1"/>
    </dxf>
    <dxf>
      <alignment wrapText="1"/>
    </dxf>
    <dxf>
      <alignment horizontal="center" vertical="center" wrapText="1"/>
    </dxf>
    <dxf>
      <font>
        <name val="Aptos Display"/>
        <scheme val="major"/>
      </font>
      <alignment horizontal="center" vertical="center"/>
    </dxf>
    <dxf>
      <alignment horizontal="center" vertical="center" wrapText="1"/>
    </dxf>
    <dxf>
      <alignment horizontal="center" vertical="center" wrapText="1"/>
    </dxf>
    <dxf>
      <alignment horizontal="center" vertical="center"/>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wrapText="1"/>
    </dxf>
    <dxf>
      <numFmt numFmtId="30" formatCode="@"/>
      <alignment horizontal="center" vertical="center"/>
    </dxf>
    <dxf>
      <alignment horizontal="center" vertical="cent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wrapText="1"/>
    </dxf>
    <dxf>
      <numFmt numFmtId="30" formatCode="@"/>
      <alignment horizontal="center" vertical="center"/>
    </dxf>
    <dxf>
      <alignment horizontal="center" vertical="cent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alignment horizontal="center" vertical="center" textRotation="0" wrapText="0" indent="0" justifyLastLine="0" shrinkToFit="0" readingOrder="0"/>
    </dxf>
    <dxf>
      <alignment wrapText="1"/>
    </dxf>
    <dxf>
      <alignment vertical="center"/>
    </dxf>
    <dxf>
      <alignment horizontal="center" vertical="center"/>
    </dxf>
    <dxf>
      <alignment horizontal="center" vertical="cent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wrapText="1"/>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wrapText="1"/>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wrapText="1"/>
    </dxf>
    <dxf>
      <alignment horizontal="center" vertical="center"/>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wrapText="1"/>
    </dxf>
    <dxf>
      <alignment horizontal="center" vertical="center"/>
    </dxf>
    <dxf>
      <alignment horizontal="center"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wrapText="1"/>
    </dxf>
    <dxf>
      <alignment horizontal="center" vertical="center"/>
    </dxf>
    <dxf>
      <alignment horizontal="center"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wrapText="1"/>
    </dxf>
    <dxf>
      <alignment horizontal="center" vertical="center"/>
    </dxf>
    <dxf>
      <alignment horizontal="center"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center" vertic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dxf>
    <dxf>
      <alignment vertical="center"/>
    </dxf>
    <dxf>
      <alignment horizontal="center" vertical="center"/>
    </dxf>
    <dxf>
      <alignment horizontal="center" vertical="cent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horizontal="center" vertical="center" wrapText="1"/>
    </dxf>
    <dxf>
      <alignment horizontal="center" vertical="center" wrapText="1"/>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wrapText="1"/>
    </dxf>
    <dxf>
      <alignment horizontal="center" vertical="center"/>
    </dxf>
    <dxf>
      <alignment horizontal="center" vertical="center"/>
    </dxf>
    <dxf>
      <alignment horizontal="left" vertical="center" wrapText="1"/>
    </dxf>
    <dxf>
      <alignment horizontal="center" vertical="center"/>
    </dxf>
    <dxf>
      <alignment horizontal="center" vertical="center" wrapText="1"/>
    </dxf>
    <dxf>
      <alignment horizontal="center" vertical="center" wrapText="1"/>
    </dxf>
    <dxf>
      <alignment horizontal="center" vertical="center" wrapText="1"/>
    </dxf>
    <dxf>
      <alignment horizontal="center" vertical="cent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border>
        <right style="thin">
          <color rgb="FF000000"/>
        </right>
      </border>
    </dxf>
    <dxf>
      <alignment horizontal="center"/>
    </dxf>
    <dxf>
      <alignment horizontal="center"/>
    </dxf>
    <dxf>
      <alignment horizontal="center"/>
    </dxf>
    <dxf>
      <alignment horizontal="center"/>
    </dxf>
    <dxf>
      <alignment horizontal="center"/>
    </dxf>
    <dxf>
      <alignment horizontal="center"/>
    </dxf>
    <dxf>
      <font>
        <color rgb="FF006100"/>
      </font>
      <fill>
        <patternFill>
          <bgColor rgb="FFC6EFCE"/>
        </patternFill>
      </fill>
    </dxf>
    <dxf>
      <font>
        <color theme="1"/>
      </font>
      <fill>
        <patternFill patternType="solid">
          <bgColor theme="0" tint="-0.14999847407452621"/>
        </patternFill>
      </fill>
    </dxf>
    <dxf>
      <font>
        <color rgb="FF006100"/>
      </font>
      <fill>
        <patternFill>
          <bgColor rgb="FFC6EFCE"/>
        </patternFill>
      </fill>
    </dxf>
    <dxf>
      <font>
        <color rgb="FF9C0006"/>
      </font>
      <fill>
        <patternFill>
          <bgColor rgb="FFFFC7CE"/>
        </patternFill>
      </fill>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ertAlign val="baseline"/>
        <sz val="11"/>
        <color rgb="FF000000"/>
        <name val="Calibri"/>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4472C4"/>
          <bgColor rgb="FF4472C4"/>
        </patternFill>
      </fill>
      <alignment horizontal="center" vertical="center" textRotation="0" wrapText="1" indent="0" justifyLastLine="0" shrinkToFit="0" readingOrder="0"/>
    </dxf>
    <dxf>
      <fill>
        <patternFill patternType="solid">
          <bgColor theme="9" tint="0.39997558519241921"/>
        </patternFill>
      </fill>
    </dxf>
    <dxf>
      <font>
        <color rgb="FF9C5700"/>
      </font>
      <fill>
        <patternFill>
          <bgColor rgb="FFFFEB9C"/>
        </patternFill>
      </fill>
    </dxf>
    <dxf>
      <font>
        <color rgb="FF006100"/>
      </font>
      <fill>
        <patternFill>
          <bgColor rgb="FFC6EFCE"/>
        </patternFill>
      </fill>
    </dxf>
    <dxf>
      <fill>
        <patternFill patternType="solid">
          <bgColor rgb="FF00B0F0"/>
        </patternFill>
      </fill>
    </dxf>
    <dxf>
      <border>
        <left style="thin">
          <color rgb="FF9C0006"/>
        </left>
        <right style="thin">
          <color rgb="FF9C0006"/>
        </right>
        <top style="thin">
          <color rgb="FF9C0006"/>
        </top>
        <bottom style="thin">
          <color rgb="FF9C0006"/>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dxf>
    <dxf>
      <alignment horizontal="center" vertical="center"/>
    </dxf>
    <dxf>
      <alignment horizontal="center" vertical="center" textRotation="0" wrapText="1" indent="0" justifyLastLine="0" shrinkToFit="0" readingOrder="0"/>
    </dxf>
    <dxf>
      <alignment horizontal="center" vertical="center" textRotation="0" wrapText="0" indent="0" justifyLastLine="0" shrinkToFit="0" readingOrder="0"/>
    </dxf>
    <dxf>
      <fill>
        <patternFill>
          <bgColor rgb="FF00B0F0"/>
        </patternFill>
      </fill>
    </dxf>
    <dxf>
      <fill>
        <patternFill>
          <bgColor theme="9" tint="0.39994506668294322"/>
        </patternFill>
      </fill>
    </dxf>
    <dxf>
      <fill>
        <patternFill>
          <bgColor rgb="FFFFCC00"/>
        </patternFill>
      </fill>
    </dxf>
    <dxf>
      <fill>
        <patternFill>
          <bgColor theme="9" tint="0.39994506668294322"/>
        </patternFill>
      </fill>
    </dxf>
    <dxf>
      <fill>
        <patternFill>
          <bgColor rgb="FFCC00FF"/>
        </patternFill>
      </fill>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ertAlign val="baseline"/>
        <sz val="11"/>
        <color rgb="FF0563C1"/>
        <name val="Calibri"/>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4472C4"/>
          <bgColor rgb="FF4472C4"/>
        </patternFill>
      </fill>
      <alignment horizontal="center" vertical="center" textRotation="0" wrapText="1" indent="0" justifyLastLine="0" shrinkToFit="0" readingOrder="0"/>
    </dxf>
    <dxf>
      <fill>
        <patternFill patternType="solid">
          <bgColor theme="9" tint="0.39997558519241921"/>
        </patternFill>
      </fill>
    </dxf>
    <dxf>
      <font>
        <color rgb="FF9C5700"/>
      </font>
      <fill>
        <patternFill>
          <bgColor rgb="FFFFEB9C"/>
        </patternFill>
      </fill>
    </dxf>
    <dxf>
      <font>
        <color rgb="FF006100"/>
      </font>
      <fill>
        <patternFill>
          <bgColor rgb="FFC6EFCE"/>
        </patternFill>
      </fill>
    </dxf>
    <dxf>
      <fill>
        <patternFill patternType="solid">
          <bgColor rgb="FF00B0F0"/>
        </patternFill>
      </fill>
    </dxf>
    <dxf>
      <border>
        <left style="thin">
          <color rgb="FF9C0006"/>
        </left>
        <right style="thin">
          <color rgb="FF9C0006"/>
        </right>
        <top style="thin">
          <color rgb="FF9C0006"/>
        </top>
        <bottom style="thin">
          <color rgb="FF9C0006"/>
        </bottom>
      </border>
    </dxf>
    <dxf>
      <fill>
        <patternFill patternType="solid">
          <bgColor theme="8" tint="0.39997558519241921"/>
        </patternFill>
      </fill>
    </dxf>
    <dxf>
      <font>
        <b val="0"/>
        <i val="0"/>
        <strike val="0"/>
        <condense val="0"/>
        <extend val="0"/>
        <outline val="0"/>
        <shadow val="0"/>
        <u val="none"/>
        <vertAlign val="baseline"/>
        <sz val="10"/>
        <color auto="1"/>
        <name val="Arial"/>
        <charset val="1"/>
        <scheme val="none"/>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alignment horizontal="general" vertical="center"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alignment horizontal="general" vertical="center"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alignment horizontal="general" vertical="center"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border outline="0">
        <bottom style="thin">
          <color rgb="FFB7B7B7"/>
        </bottom>
      </border>
    </dxf>
    <dxf>
      <border outline="0">
        <top style="thin">
          <color rgb="FFB7B7B7"/>
        </top>
      </border>
    </dxf>
    <dxf>
      <font>
        <b val="0"/>
        <i val="0"/>
        <strike val="0"/>
        <condense val="0"/>
        <extend val="0"/>
        <outline val="0"/>
        <shadow val="0"/>
        <u val="none"/>
        <vertAlign val="baseline"/>
        <sz val="10"/>
        <color auto="1"/>
        <name val="Arial"/>
        <charset val="1"/>
        <scheme val="none"/>
      </font>
      <alignment horizontal="center" vertical="center" textRotation="0" wrapText="1" indent="0" justifyLastLine="0" shrinkToFit="0" readingOrder="0"/>
    </dxf>
    <dxf>
      <font>
        <b/>
        <i val="0"/>
        <strike val="0"/>
        <condense val="0"/>
        <extend val="0"/>
        <outline val="0"/>
        <shadow val="0"/>
        <u val="none"/>
        <vertAlign val="baseline"/>
        <sz val="10"/>
        <color rgb="FFFFFFFF"/>
        <name val="Arial"/>
        <charset val="1"/>
        <scheme val="none"/>
      </font>
      <fill>
        <patternFill patternType="solid">
          <fgColor rgb="FF008000"/>
          <bgColor rgb="FF2E7D32"/>
        </patternFill>
      </fill>
      <alignment horizontal="center" vertical="center" textRotation="0" wrapText="1" indent="0" justifyLastLine="0" shrinkToFit="0" readingOrder="0"/>
      <border diagonalUp="0" diagonalDown="0" outline="0">
        <left style="thin">
          <color rgb="FFB7B7B7"/>
        </left>
        <right style="thin">
          <color rgb="FFB7B7B7"/>
        </right>
        <top/>
        <bottom/>
      </border>
    </dxf>
    <dxf>
      <fill>
        <patternFill>
          <bgColor rgb="FFD9D9D9"/>
        </patternFill>
      </fill>
    </dxf>
    <dxf>
      <fill>
        <patternFill>
          <bgColor rgb="FFD9D9D9"/>
        </patternFill>
      </fill>
    </dxf>
    <dxf>
      <font>
        <color rgb="FFFF0000"/>
      </font>
    </dxf>
    <dxf>
      <font>
        <color rgb="FFFF0000"/>
      </font>
    </dxf>
    <dxf>
      <font>
        <color rgb="FFFF0000"/>
      </font>
    </dxf>
    <dxf>
      <font>
        <color rgb="FFFF0000"/>
      </font>
    </dxf>
    <dxf>
      <alignment horizontal="center" vertical="center"/>
    </dxf>
    <dxf>
      <alignment horizontal="center" vertical="center"/>
    </dxf>
    <dxf>
      <numFmt numFmtId="0" formatCode="General"/>
      <alignment horizontal="center" vertical="center"/>
    </dxf>
    <dxf>
      <alignment horizontal="center" vertical="center"/>
    </dxf>
    <dxf>
      <alignment horizontal="center" vertical="center"/>
    </dxf>
    <dxf>
      <numFmt numFmtId="0" formatCode="General"/>
      <alignment horizontal="center" vertical="center"/>
    </dxf>
    <dxf>
      <alignment horizontal="center"/>
    </dxf>
    <dxf>
      <alignment horizontal="center"/>
    </dxf>
    <dxf>
      <font>
        <b/>
        <i val="0"/>
        <strike val="0"/>
        <condense val="0"/>
        <extend val="0"/>
        <outline val="0"/>
        <shadow val="0"/>
        <u val="none"/>
        <vertAlign val="baseline"/>
        <sz val="11"/>
        <color rgb="FF000000"/>
        <name val="Calibri"/>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rgb="FF8EA9DB"/>
        </top>
        <bottom style="thin">
          <color theme="4" tint="0.39997558519241921"/>
        </bottom>
        <vertical/>
        <horizontal/>
      </border>
    </dxf>
    <dxf>
      <font>
        <b/>
        <i val="0"/>
        <strike val="0"/>
        <condense val="0"/>
        <extend val="0"/>
        <outline val="0"/>
        <shadow val="0"/>
        <u val="none"/>
        <vertAlign val="baseline"/>
        <sz val="11"/>
        <color rgb="FF000000"/>
        <name val="Calibri"/>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rgb="FF8EA9DB"/>
        </left>
        <right/>
        <top style="thin">
          <color rgb="FF8EA9DB"/>
        </top>
        <bottom style="thin">
          <color theme="4" tint="0.39997558519241921"/>
        </bottom>
        <vertical/>
        <horizontal/>
      </border>
    </dxf>
    <dxf>
      <font>
        <color rgb="FFFF0000"/>
      </font>
    </dxf>
    <dxf>
      <font>
        <color theme="0"/>
      </font>
      <fill>
        <patternFill patternType="solid">
          <bgColor rgb="FF0070C0"/>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0"/>
      </font>
      <fill>
        <patternFill patternType="solid">
          <bgColor rgb="FF0070C0"/>
        </patternFill>
      </fill>
    </dxf>
    <dxf>
      <font>
        <color rgb="FFFF0000"/>
      </font>
    </dxf>
    <dxf>
      <alignment horizontal="center" vertical="center"/>
    </dxf>
    <dxf>
      <alignment horizontal="center" vertical="center" textRotation="0" wrapText="1" indent="0" justifyLastLine="0" shrinkToFit="0" readingOrder="0"/>
    </dxf>
    <dxf>
      <alignment horizontal="center" vertical="center"/>
    </dxf>
    <dxf>
      <alignment horizontal="center" vertical="center" textRotation="0" wrapText="0" indent="0" justifyLastLine="0" shrinkToFit="0" readingOrder="0"/>
    </dxf>
    <dxf>
      <numFmt numFmtId="0" formatCode="General"/>
      <alignment horizontal="center" vertical="center"/>
    </dxf>
    <dxf>
      <alignment horizontal="center" vertical="center" textRotation="0" wrapText="0" indent="0" justifyLastLine="0" shrinkToFit="0" readingOrder="0"/>
    </dxf>
    <dxf>
      <alignment horizontal="center" vertical="center"/>
    </dxf>
    <dxf>
      <alignment horizontal="center" vertical="center" textRotation="0" wrapText="0" indent="0" justifyLastLine="0" shrinkToFit="0" readingOrder="0"/>
    </dxf>
    <dxf>
      <alignment horizontal="center" vertical="center"/>
    </dxf>
    <dxf>
      <alignment horizontal="center" vertical="center" textRotation="0" wrapText="0" indent="0" justifyLastLine="0" shrinkToFit="0" readingOrder="0"/>
    </dxf>
    <dxf>
      <numFmt numFmtId="0" formatCode="General"/>
      <alignment horizontal="center" vertic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rgb="FF8EA9DB"/>
        </top>
        <bottom style="thin">
          <color theme="4" tint="0.39997558519241921"/>
        </bottom>
        <vertical/>
        <horizontal/>
      </border>
    </dxf>
    <dxf>
      <font>
        <b/>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rgb="FF8EA9DB"/>
        </top>
        <bottom/>
      </border>
    </dxf>
    <dxf>
      <font>
        <b/>
        <i val="0"/>
        <strike val="0"/>
        <condense val="0"/>
        <extend val="0"/>
        <outline val="0"/>
        <shadow val="0"/>
        <u val="none"/>
        <vertAlign val="baseline"/>
        <sz val="11"/>
        <color rgb="FF000000"/>
        <name val="Calibri"/>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rgb="FF8EA9DB"/>
        </left>
        <right/>
        <top style="thin">
          <color rgb="FF8EA9DB"/>
        </top>
        <bottom style="thin">
          <color theme="4" tint="0.39997558519241921"/>
        </bottom>
        <vertical/>
        <horizontal/>
      </border>
    </dxf>
    <dxf>
      <font>
        <b/>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rgb="FF8EA9DB"/>
        </left>
        <right/>
        <top style="thin">
          <color rgb="FF8EA9DB"/>
        </top>
        <bottom/>
      </border>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
      <alignment horizontal="center" vertical="center"/>
    </dxf>
    <dxf>
      <alignment horizontal="center" vertical="center"/>
    </dxf>
    <dxf>
      <numFmt numFmtId="0" formatCode="General"/>
      <alignment horizontal="center" vertical="center"/>
    </dxf>
    <dxf>
      <alignment horizontal="center" vertical="center"/>
    </dxf>
    <dxf>
      <alignment horizontal="center" vertical="center"/>
    </dxf>
    <dxf>
      <numFmt numFmtId="0" formatCode="General"/>
      <alignment horizontal="center" vertical="center"/>
    </dxf>
    <dxf>
      <alignment horizontal="center"/>
    </dxf>
    <dxf>
      <alignment horizontal="center"/>
    </dxf>
    <dxf>
      <font>
        <b/>
        <i val="0"/>
        <strike val="0"/>
        <condense val="0"/>
        <extend val="0"/>
        <outline val="0"/>
        <shadow val="0"/>
        <u val="none"/>
        <vertAlign val="baseline"/>
        <sz val="11"/>
        <color rgb="FF000000"/>
        <name val="Calibri"/>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rgb="FF8EA9DB"/>
        </top>
        <bottom style="thin">
          <color theme="4" tint="0.39997558519241921"/>
        </bottom>
        <vertical/>
        <horizontal/>
      </border>
    </dxf>
    <dxf>
      <font>
        <b/>
        <i val="0"/>
        <strike val="0"/>
        <condense val="0"/>
        <extend val="0"/>
        <outline val="0"/>
        <shadow val="0"/>
        <u val="none"/>
        <vertAlign val="baseline"/>
        <sz val="11"/>
        <color rgb="FF000000"/>
        <name val="Calibri"/>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rgb="FF8EA9DB"/>
        </left>
        <right/>
        <top style="thin">
          <color rgb="FF8EA9DB"/>
        </top>
        <bottom style="thin">
          <color theme="4" tint="0.39997558519241921"/>
        </bottom>
        <vertical/>
        <horizontal/>
      </border>
    </dxf>
    <dxf>
      <font>
        <color rgb="FFFF0000"/>
      </font>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FFFF00"/>
      </font>
      <fill>
        <patternFill patternType="solid">
          <bgColor theme="8"/>
        </patternFill>
      </fill>
    </dxf>
    <dxf>
      <font>
        <color rgb="FF006100"/>
      </font>
      <fill>
        <patternFill>
          <bgColor rgb="FFC6EFCE"/>
        </patternFill>
      </fill>
    </dxf>
  </dxfs>
  <tableStyles count="0" defaultTableStyle="TableStyleMedium2" defaultPivotStyle="PivotStyleLight16"/>
  <colors>
    <mruColors>
      <color rgb="FFFFC7CE"/>
      <color rgb="FFFFEB9C"/>
      <color rgb="FFFF7C80"/>
      <color rgb="FFFFCC00"/>
      <color rgb="FF00FA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4.xml"/><Relationship Id="rId68" Type="http://schemas.openxmlformats.org/officeDocument/2006/relationships/externalLink" Target="externalLinks/externalLink19.xml"/><Relationship Id="rId84" Type="http://schemas.openxmlformats.org/officeDocument/2006/relationships/customXml" Target="../customXml/item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4.xml"/><Relationship Id="rId58" Type="http://schemas.openxmlformats.org/officeDocument/2006/relationships/externalLink" Target="externalLinks/externalLink9.xml"/><Relationship Id="rId74" Type="http://schemas.microsoft.com/office/2022/10/relationships/richValueRel" Target="richData/richValueRel.xml"/><Relationship Id="rId79" Type="http://schemas.microsoft.com/office/2022/11/relationships/FeaturePropertyBag" Target="featurePropertyBag/featurePropertyBag.xml"/><Relationship Id="rId5" Type="http://schemas.openxmlformats.org/officeDocument/2006/relationships/worksheet" Target="worksheets/sheet5.xml"/><Relationship Id="rId61" Type="http://schemas.openxmlformats.org/officeDocument/2006/relationships/externalLink" Target="externalLinks/externalLink12.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7.xml"/><Relationship Id="rId64" Type="http://schemas.openxmlformats.org/officeDocument/2006/relationships/externalLink" Target="externalLinks/externalLink15.xml"/><Relationship Id="rId69" Type="http://schemas.openxmlformats.org/officeDocument/2006/relationships/externalLink" Target="externalLinks/externalLink20.xml"/><Relationship Id="rId77"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externalLink" Target="externalLinks/externalLink2.xml"/><Relationship Id="rId72" Type="http://schemas.openxmlformats.org/officeDocument/2006/relationships/sharedStrings" Target="sharedStrings.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0.xml"/><Relationship Id="rId67"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5.xml"/><Relationship Id="rId62" Type="http://schemas.openxmlformats.org/officeDocument/2006/relationships/externalLink" Target="externalLinks/externalLink13.xml"/><Relationship Id="rId70" Type="http://schemas.openxmlformats.org/officeDocument/2006/relationships/theme" Target="theme/theme1.xml"/><Relationship Id="rId75" Type="http://schemas.microsoft.com/office/2017/06/relationships/rdRichValue" Target="richData/rdrichvalue.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3.xml"/><Relationship Id="rId60" Type="http://schemas.openxmlformats.org/officeDocument/2006/relationships/externalLink" Target="externalLinks/externalLink11.xml"/><Relationship Id="rId65" Type="http://schemas.openxmlformats.org/officeDocument/2006/relationships/externalLink" Target="externalLinks/externalLink16.xml"/><Relationship Id="rId73" Type="http://schemas.openxmlformats.org/officeDocument/2006/relationships/sheetMetadata" Target="metadata.xml"/><Relationship Id="rId78" Type="http://schemas.microsoft.com/office/2017/10/relationships/person" Target="persons/person.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xml"/><Relationship Id="rId55" Type="http://schemas.openxmlformats.org/officeDocument/2006/relationships/externalLink" Target="externalLinks/externalLink6.xml"/><Relationship Id="rId76" Type="http://schemas.microsoft.com/office/2017/06/relationships/rdRichValueStructure" Target="richData/rdrichvaluestructure.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7.xml"/></Relationships>
</file>

<file path=xl/drawings/_rels/drawing3.xml.rels><?xml version="1.0" encoding="UTF-8" standalone="yes"?>
<Relationships xmlns="http://schemas.openxmlformats.org/package/2006/relationships"><Relationship Id="rId1" Type="http://schemas.openxmlformats.org/officeDocument/2006/relationships/image" Target="../media/image2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5.tmp"/><Relationship Id="rId1" Type="http://schemas.openxmlformats.org/officeDocument/2006/relationships/image" Target="../media/image24.png"/></Relationships>
</file>

<file path=xl/drawings/_rels/drawing6.xml.rels><?xml version="1.0" encoding="UTF-8" standalone="yes"?>
<Relationships xmlns="http://schemas.openxmlformats.org/package/2006/relationships"><Relationship Id="rId1" Type="http://schemas.openxmlformats.org/officeDocument/2006/relationships/image" Target="../media/image26.tmp"/></Relationships>
</file>

<file path=xl/drawings/_rels/drawing8.xml.rels><?xml version="1.0" encoding="UTF-8" standalone="yes"?>
<Relationships xmlns="http://schemas.openxmlformats.org/package/2006/relationships"><Relationship Id="rId1" Type="http://schemas.openxmlformats.org/officeDocument/2006/relationships/image" Target="../media/image27.png"/></Relationships>
</file>

<file path=xl/drawings/_rels/drawing9.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2.png"/><Relationship Id="rId7" Type="http://schemas.openxmlformats.org/officeDocument/2006/relationships/image" Target="../media/image36.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5.tmp"/><Relationship Id="rId5" Type="http://schemas.openxmlformats.org/officeDocument/2006/relationships/image" Target="../media/image34.tmp"/><Relationship Id="rId4"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10</xdr:col>
      <xdr:colOff>76200</xdr:colOff>
      <xdr:row>0</xdr:row>
      <xdr:rowOff>38100</xdr:rowOff>
    </xdr:from>
    <xdr:to>
      <xdr:col>12</xdr:col>
      <xdr:colOff>419100</xdr:colOff>
      <xdr:row>2</xdr:row>
      <xdr:rowOff>0</xdr:rowOff>
    </xdr:to>
    <xdr:sp macro="" textlink="">
      <xdr:nvSpPr>
        <xdr:cNvPr id="3" name="Rounded Rectangle 2">
          <a:extLst>
            <a:ext uri="{FF2B5EF4-FFF2-40B4-BE49-F238E27FC236}">
              <a16:creationId xmlns:a16="http://schemas.microsoft.com/office/drawing/2014/main" id="{B7FCC737-0914-0444-B022-4E4E68DDAF5C}"/>
            </a:ext>
            <a:ext uri="{6ECC49D1-AA05-4338-93AA-15A1B29DFB0A}">
              <asl:scriptLink xmlns:asl="http://schemas.microsoft.com/office/drawing/2021/scriptlink" val="{&quot;shareId&quot;:&quot;ms-officescript%3A%2F%2Fonedrive_business_sharinglink%2Fu!aHR0cHM6Ly91bnN3LW15LnNoYXJlcG9pbnQuY29tLzp1Oi9nL3BlcnNvbmFsL3o1NDE2MzY1X2FkX3Vuc3dfZWR1X2F1L0VkNmxuOGMtek9sRXFYem5ZVjF0NkdjQkUyamUwSV9jVGRGSjRSd3RveXFOYVE&quot;}"/>
            </a:ext>
          </a:extLst>
        </xdr:cNvPr>
        <xdr:cNvSpPr/>
      </xdr:nvSpPr>
      <xdr:spPr>
        <a:xfrm>
          <a:off x="14439900" y="38100"/>
          <a:ext cx="1689100" cy="520700"/>
        </a:xfrm>
        <a:prstGeom prst="roundRect">
          <a:avLst/>
        </a:prstGeom>
        <a:solidFill>
          <a:schemeClr val="accent5"/>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b="1"/>
            <a:t>Assign ADRS (Manually)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400</xdr:row>
      <xdr:rowOff>57150</xdr:rowOff>
    </xdr:from>
    <xdr:to>
      <xdr:col>3</xdr:col>
      <xdr:colOff>3514725</xdr:colOff>
      <xdr:row>400</xdr:row>
      <xdr:rowOff>1400175</xdr:rowOff>
    </xdr:to>
    <xdr:sp macro="" textlink="">
      <xdr:nvSpPr>
        <xdr:cNvPr id="2" name="TextBox 1">
          <a:extLst>
            <a:ext uri="{FF2B5EF4-FFF2-40B4-BE49-F238E27FC236}">
              <a16:creationId xmlns:a16="http://schemas.microsoft.com/office/drawing/2014/main" id="{E60B3AF5-BC8C-D1CC-AFF5-0DE94DEBFFB0}"/>
            </a:ext>
          </a:extLst>
        </xdr:cNvPr>
        <xdr:cNvSpPr txBox="1"/>
      </xdr:nvSpPr>
      <xdr:spPr>
        <a:xfrm>
          <a:off x="4619625" y="194176650"/>
          <a:ext cx="3505200" cy="13430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These angles are measured from the centre of the sensor aperture relative to a horizontal straight line through its centre and parallel to the longitudinal median plane of the vehicle. Horizontal angles: 15° to the left and 15° to the right. </a:t>
          </a:r>
        </a:p>
        <a:p>
          <a:pPr marL="0" indent="0" algn="l"/>
          <a:endParaRPr lang="en-US" sz="1100">
            <a:latin typeface="+mn-lt"/>
            <a:ea typeface="+mn-lt"/>
            <a:cs typeface="+mn-lt"/>
          </a:endParaRPr>
        </a:p>
        <a:p>
          <a:pPr marL="0" indent="0" algn="l"/>
          <a:r>
            <a:rPr lang="en-US" sz="1100">
              <a:latin typeface="+mn-lt"/>
              <a:ea typeface="+mn-lt"/>
              <a:cs typeface="+mn-lt"/>
            </a:rPr>
            <a:t>Vertical angles: </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133350</xdr:colOff>
      <xdr:row>10</xdr:row>
      <xdr:rowOff>238125</xdr:rowOff>
    </xdr:from>
    <xdr:to>
      <xdr:col>10</xdr:col>
      <xdr:colOff>1582347</xdr:colOff>
      <xdr:row>10</xdr:row>
      <xdr:rowOff>910478</xdr:rowOff>
    </xdr:to>
    <xdr:pic>
      <xdr:nvPicPr>
        <xdr:cNvPr id="8" name="Picture 1">
          <a:extLst>
            <a:ext uri="{FF2B5EF4-FFF2-40B4-BE49-F238E27FC236}">
              <a16:creationId xmlns:a16="http://schemas.microsoft.com/office/drawing/2014/main" id="{BD0BFB0D-47E5-4DFB-7DA1-D327F8CB1F09}"/>
            </a:ext>
          </a:extLst>
        </xdr:cNvPr>
        <xdr:cNvPicPr>
          <a:picLocks noChangeAspect="1"/>
        </xdr:cNvPicPr>
      </xdr:nvPicPr>
      <xdr:blipFill>
        <a:blip xmlns:r="http://schemas.openxmlformats.org/officeDocument/2006/relationships" r:embed="rId1"/>
        <a:stretch>
          <a:fillRect/>
        </a:stretch>
      </xdr:blipFill>
      <xdr:spPr>
        <a:xfrm>
          <a:off x="14897100" y="3403787"/>
          <a:ext cx="6379585" cy="6723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0</xdr:colOff>
      <xdr:row>4</xdr:row>
      <xdr:rowOff>190500</xdr:rowOff>
    </xdr:from>
    <xdr:to>
      <xdr:col>12</xdr:col>
      <xdr:colOff>9525</xdr:colOff>
      <xdr:row>5</xdr:row>
      <xdr:rowOff>4219575</xdr:rowOff>
    </xdr:to>
    <xdr:pic>
      <xdr:nvPicPr>
        <xdr:cNvPr id="3" name="Picture 2">
          <a:extLst>
            <a:ext uri="{FF2B5EF4-FFF2-40B4-BE49-F238E27FC236}">
              <a16:creationId xmlns:a16="http://schemas.microsoft.com/office/drawing/2014/main" id="{A7D6BC61-7F5A-1F1F-847F-991DCCB3895A}"/>
            </a:ext>
          </a:extLst>
        </xdr:cNvPr>
        <xdr:cNvPicPr>
          <a:picLocks noChangeAspect="1"/>
        </xdr:cNvPicPr>
      </xdr:nvPicPr>
      <xdr:blipFill>
        <a:blip xmlns:r="http://schemas.openxmlformats.org/officeDocument/2006/relationships" r:embed="rId1"/>
        <a:stretch>
          <a:fillRect/>
        </a:stretch>
      </xdr:blipFill>
      <xdr:spPr>
        <a:xfrm>
          <a:off x="23250525" y="1171575"/>
          <a:ext cx="4591050" cy="4229100"/>
        </a:xfrm>
        <a:prstGeom prst="rect">
          <a:avLst/>
        </a:prstGeom>
      </xdr:spPr>
    </xdr:pic>
    <xdr:clientData/>
  </xdr:twoCellAnchor>
  <xdr:twoCellAnchor editAs="oneCell">
    <xdr:from>
      <xdr:col>11</xdr:col>
      <xdr:colOff>0</xdr:colOff>
      <xdr:row>31</xdr:row>
      <xdr:rowOff>0</xdr:rowOff>
    </xdr:from>
    <xdr:to>
      <xdr:col>11</xdr:col>
      <xdr:colOff>4572000</xdr:colOff>
      <xdr:row>31</xdr:row>
      <xdr:rowOff>3495675</xdr:rowOff>
    </xdr:to>
    <xdr:pic>
      <xdr:nvPicPr>
        <xdr:cNvPr id="2" name="Picture 1">
          <a:extLst>
            <a:ext uri="{FF2B5EF4-FFF2-40B4-BE49-F238E27FC236}">
              <a16:creationId xmlns:a16="http://schemas.microsoft.com/office/drawing/2014/main" id="{BAF9139E-A632-0A2F-58A4-6F06BC0E1003}"/>
            </a:ext>
            <a:ext uri="{147F2762-F138-4A5C-976F-8EAC2B608ADB}">
              <a16:predDERef xmlns:a16="http://schemas.microsoft.com/office/drawing/2014/main" pred="{A7D6BC61-7F5A-1F1F-847F-991DCCB3895A}"/>
            </a:ext>
          </a:extLst>
        </xdr:cNvPr>
        <xdr:cNvPicPr>
          <a:picLocks noChangeAspect="1"/>
        </xdr:cNvPicPr>
      </xdr:nvPicPr>
      <xdr:blipFill>
        <a:blip xmlns:r="http://schemas.openxmlformats.org/officeDocument/2006/relationships" r:embed="rId2"/>
        <a:stretch>
          <a:fillRect/>
        </a:stretch>
      </xdr:blipFill>
      <xdr:spPr>
        <a:xfrm>
          <a:off x="23250525" y="22240875"/>
          <a:ext cx="4572000" cy="3495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104775</xdr:colOff>
      <xdr:row>71</xdr:row>
      <xdr:rowOff>1025769</xdr:rowOff>
    </xdr:from>
    <xdr:to>
      <xdr:col>11</xdr:col>
      <xdr:colOff>552450</xdr:colOff>
      <xdr:row>180</xdr:row>
      <xdr:rowOff>70282</xdr:rowOff>
    </xdr:to>
    <xdr:pic>
      <xdr:nvPicPr>
        <xdr:cNvPr id="3" name="Picture 2" descr="Figure 1: Typical cylindrical test rods protruding through window daylight openings&#10;Illustration of example placements of cylindrical test rods through a window opening.">
          <a:extLst>
            <a:ext uri="{FF2B5EF4-FFF2-40B4-BE49-F238E27FC236}">
              <a16:creationId xmlns:a16="http://schemas.microsoft.com/office/drawing/2014/main" id="{FBF2CD24-B01F-4498-B61B-04BDEA1AC9E7}"/>
            </a:ext>
          </a:extLst>
        </xdr:cNvPr>
        <xdr:cNvPicPr>
          <a:picLocks noChangeAspect="1"/>
        </xdr:cNvPicPr>
      </xdr:nvPicPr>
      <xdr:blipFill>
        <a:blip xmlns:r="http://schemas.openxmlformats.org/officeDocument/2006/relationships" r:embed="rId1"/>
        <a:stretch>
          <a:fillRect/>
        </a:stretch>
      </xdr:blipFill>
      <xdr:spPr>
        <a:xfrm>
          <a:off x="19008237" y="53779615"/>
          <a:ext cx="2902198" cy="3040673"/>
        </a:xfrm>
        <a:prstGeom prst="rect">
          <a:avLst/>
        </a:prstGeom>
      </xdr:spPr>
    </xdr:pic>
    <xdr:clientData/>
  </xdr:twoCellAnchor>
  <xdr:twoCellAnchor editAs="oneCell">
    <xdr:from>
      <xdr:col>10</xdr:col>
      <xdr:colOff>-1</xdr:colOff>
      <xdr:row>58</xdr:row>
      <xdr:rowOff>0</xdr:rowOff>
    </xdr:from>
    <xdr:to>
      <xdr:col>12</xdr:col>
      <xdr:colOff>171448</xdr:colOff>
      <xdr:row>123</xdr:row>
      <xdr:rowOff>7884</xdr:rowOff>
    </xdr:to>
    <xdr:pic>
      <xdr:nvPicPr>
        <xdr:cNvPr id="4" name="Picture 3" descr="Figure 2: ‘Wheel Guard’ coverage (passenger cars and other light vehicles)&#10;Illustration of required wheel guard coverage for wheel guards for passenger cars and other light vehicles.">
          <a:extLst>
            <a:ext uri="{FF2B5EF4-FFF2-40B4-BE49-F238E27FC236}">
              <a16:creationId xmlns:a16="http://schemas.microsoft.com/office/drawing/2014/main" id="{2387CE06-5A24-0E30-0825-927ED42FEEFF}"/>
            </a:ext>
            <a:ext uri="{147F2762-F138-4A5C-976F-8EAC2B608ADB}">
              <a16:predDERef xmlns:a16="http://schemas.microsoft.com/office/drawing/2014/main" pred="{FBF2CD24-B01F-4498-B61B-04BDEA1AC9E7}"/>
            </a:ext>
          </a:extLst>
        </xdr:cNvPr>
        <xdr:cNvPicPr>
          <a:picLocks noChangeAspect="1"/>
        </xdr:cNvPicPr>
      </xdr:nvPicPr>
      <xdr:blipFill>
        <a:blip xmlns:r="http://schemas.openxmlformats.org/officeDocument/2006/relationships" r:embed="rId2"/>
        <a:stretch>
          <a:fillRect/>
        </a:stretch>
      </xdr:blipFill>
      <xdr:spPr>
        <a:xfrm>
          <a:off x="18966657" y="44279345"/>
          <a:ext cx="4321967" cy="42192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866775</xdr:colOff>
      <xdr:row>28</xdr:row>
      <xdr:rowOff>38100</xdr:rowOff>
    </xdr:from>
    <xdr:to>
      <xdr:col>13</xdr:col>
      <xdr:colOff>495300</xdr:colOff>
      <xdr:row>34</xdr:row>
      <xdr:rowOff>161925</xdr:rowOff>
    </xdr:to>
    <xdr:pic>
      <xdr:nvPicPr>
        <xdr:cNvPr id="2" name="Picture 1" descr="Figure 1&#10;Figure illustrates the requirements of clause 6.1.4.1.2. and clause 6.2.5.1.2.">
          <a:extLst>
            <a:ext uri="{FF2B5EF4-FFF2-40B4-BE49-F238E27FC236}">
              <a16:creationId xmlns:a16="http://schemas.microsoft.com/office/drawing/2014/main" id="{1D57DEBF-8ED0-D7F5-8AE5-7AC6490457F3}"/>
            </a:ext>
          </a:extLst>
        </xdr:cNvPr>
        <xdr:cNvPicPr>
          <a:picLocks noChangeAspect="1"/>
        </xdr:cNvPicPr>
      </xdr:nvPicPr>
      <xdr:blipFill>
        <a:blip xmlns:r="http://schemas.openxmlformats.org/officeDocument/2006/relationships" r:embed="rId1"/>
        <a:stretch>
          <a:fillRect/>
        </a:stretch>
      </xdr:blipFill>
      <xdr:spPr>
        <a:xfrm>
          <a:off x="20497800" y="2628900"/>
          <a:ext cx="4572000" cy="13239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125328</xdr:colOff>
      <xdr:row>6</xdr:row>
      <xdr:rowOff>384342</xdr:rowOff>
    </xdr:from>
    <xdr:to>
      <xdr:col>3</xdr:col>
      <xdr:colOff>5121775</xdr:colOff>
      <xdr:row>6</xdr:row>
      <xdr:rowOff>1138989</xdr:rowOff>
    </xdr:to>
    <xdr:sp macro="" textlink="">
      <xdr:nvSpPr>
        <xdr:cNvPr id="3" name="TextBox 2">
          <a:extLst>
            <a:ext uri="{FF2B5EF4-FFF2-40B4-BE49-F238E27FC236}">
              <a16:creationId xmlns:a16="http://schemas.microsoft.com/office/drawing/2014/main" id="{37C080DB-4CD3-37EE-0CB4-2C85FC440545}"/>
            </a:ext>
          </a:extLst>
        </xdr:cNvPr>
        <xdr:cNvSpPr txBox="1"/>
      </xdr:nvSpPr>
      <xdr:spPr>
        <a:xfrm>
          <a:off x="3559341" y="7085263"/>
          <a:ext cx="4996447" cy="754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0" i="0">
              <a:solidFill>
                <a:schemeClr val="dk1"/>
              </a:solidFill>
              <a:effectLst/>
              <a:latin typeface="+mn-lt"/>
              <a:ea typeface="+mn-ea"/>
              <a:cs typeface="+mn-cs"/>
            </a:rPr>
            <a:t>The components by which the filament lamp is fixed to the reflector shall be so made that, even in darkness, the filament lamp can be fixed in no position but the correct one. The filament lamp-holder shall conform to the dimensional characteristics as given in the following data sheets of IEC Publication 61-2: </a:t>
          </a:r>
          <a:endParaRPr lang="en-GB" sz="1100"/>
        </a:p>
      </xdr:txBody>
    </xdr:sp>
    <xdr:clientData/>
  </xdr:twoCellAnchor>
  <xdr:twoCellAnchor>
    <xdr:from>
      <xdr:col>3</xdr:col>
      <xdr:colOff>125328</xdr:colOff>
      <xdr:row>7</xdr:row>
      <xdr:rowOff>384342</xdr:rowOff>
    </xdr:from>
    <xdr:to>
      <xdr:col>3</xdr:col>
      <xdr:colOff>5121775</xdr:colOff>
      <xdr:row>7</xdr:row>
      <xdr:rowOff>1138989</xdr:rowOff>
    </xdr:to>
    <xdr:sp macro="" textlink="">
      <xdr:nvSpPr>
        <xdr:cNvPr id="4" name="TextBox 3">
          <a:extLst>
            <a:ext uri="{FF2B5EF4-FFF2-40B4-BE49-F238E27FC236}">
              <a16:creationId xmlns:a16="http://schemas.microsoft.com/office/drawing/2014/main" id="{6FBC2489-D8B9-1748-9337-8C6F26E693F6}"/>
            </a:ext>
          </a:extLst>
        </xdr:cNvPr>
        <xdr:cNvSpPr txBox="1"/>
      </xdr:nvSpPr>
      <xdr:spPr>
        <a:xfrm>
          <a:off x="3559341" y="7085263"/>
          <a:ext cx="4996447" cy="754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0" i="0">
              <a:solidFill>
                <a:schemeClr val="dk1"/>
              </a:solidFill>
              <a:effectLst/>
              <a:latin typeface="+mn-lt"/>
              <a:ea typeface="+mn-ea"/>
              <a:cs typeface="+mn-cs"/>
            </a:rPr>
            <a:t>The components by which the filament lamp is fixed to the reflector shall be so made that, even in darkness, the filament lamp can be fixed in no position but the correct one. The filament lamp-holder shall conform to the dimensional characteristics as given in the following data sheets of IEC Publication 61-2: </a:t>
          </a:r>
          <a:endParaRPr lang="en-GB" sz="1100"/>
        </a:p>
      </xdr:txBody>
    </xdr:sp>
    <xdr:clientData/>
  </xdr:twoCellAnchor>
  <xdr:twoCellAnchor>
    <xdr:from>
      <xdr:col>3</xdr:col>
      <xdr:colOff>83553</xdr:colOff>
      <xdr:row>17</xdr:row>
      <xdr:rowOff>116974</xdr:rowOff>
    </xdr:from>
    <xdr:to>
      <xdr:col>3</xdr:col>
      <xdr:colOff>5230395</xdr:colOff>
      <xdr:row>17</xdr:row>
      <xdr:rowOff>1537368</xdr:rowOff>
    </xdr:to>
    <xdr:sp macro="" textlink="">
      <xdr:nvSpPr>
        <xdr:cNvPr id="5" name="TextBox 4">
          <a:extLst>
            <a:ext uri="{FF2B5EF4-FFF2-40B4-BE49-F238E27FC236}">
              <a16:creationId xmlns:a16="http://schemas.microsoft.com/office/drawing/2014/main" id="{CB66F800-7B65-5B7C-9B5A-277C83685800}"/>
            </a:ext>
            <a:ext uri="{147F2762-F138-4A5C-976F-8EAC2B608ADB}">
              <a16:predDERef xmlns:a16="http://schemas.microsoft.com/office/drawing/2014/main" pred="{6FBC2489-D8B9-1748-9337-8C6F26E693F6}"/>
            </a:ext>
          </a:extLst>
        </xdr:cNvPr>
        <xdr:cNvSpPr txBox="1"/>
      </xdr:nvSpPr>
      <xdr:spPr>
        <a:xfrm>
          <a:off x="4141203" y="16680949"/>
          <a:ext cx="5146842" cy="1420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0" i="0">
              <a:solidFill>
                <a:schemeClr val="dk1"/>
              </a:solidFill>
              <a:effectLst/>
              <a:latin typeface="+mn-lt"/>
              <a:ea typeface="+mn-ea"/>
              <a:cs typeface="+mn-cs"/>
            </a:rPr>
            <a:t>The headlamp shall be checked by means of (a) standard (etalon) filament lamp(s) designed for a rated voltage of 12 V, any selective-yellow filters </a:t>
          </a:r>
          <a:r>
            <a:rPr lang="en-AU" sz="1100" b="0" i="0" baseline="30000">
              <a:solidFill>
                <a:schemeClr val="dk1"/>
              </a:solidFill>
              <a:effectLst/>
              <a:latin typeface="+mn-lt"/>
              <a:ea typeface="+mn-ea"/>
              <a:cs typeface="+mn-cs"/>
            </a:rPr>
            <a:t>7</a:t>
          </a:r>
          <a:r>
            <a:rPr lang="en-AU" sz="1100" b="0" i="0">
              <a:solidFill>
                <a:schemeClr val="dk1"/>
              </a:solidFill>
              <a:effectLst/>
              <a:latin typeface="+mn-lt"/>
              <a:ea typeface="+mn-ea"/>
              <a:cs typeface="+mn-cs"/>
            </a:rPr>
            <a:t> being replaced by geometrically identical uncoloured filters with a transmission factor of at least 80%. During the checking of the headlamp the voltage at the terminals of the filament lamp shall be regulated so as to obtain the following characteristics:</a:t>
          </a:r>
          <a:endParaRPr lang="en-GB" sz="1100"/>
        </a:p>
      </xdr:txBody>
    </xdr:sp>
    <xdr:clientData/>
  </xdr:twoCellAnchor>
  <xdr:twoCellAnchor>
    <xdr:from>
      <xdr:col>3</xdr:col>
      <xdr:colOff>83553</xdr:colOff>
      <xdr:row>18</xdr:row>
      <xdr:rowOff>116974</xdr:rowOff>
    </xdr:from>
    <xdr:to>
      <xdr:col>3</xdr:col>
      <xdr:colOff>5230395</xdr:colOff>
      <xdr:row>18</xdr:row>
      <xdr:rowOff>1537368</xdr:rowOff>
    </xdr:to>
    <xdr:sp macro="" textlink="">
      <xdr:nvSpPr>
        <xdr:cNvPr id="6" name="TextBox 5">
          <a:extLst>
            <a:ext uri="{FF2B5EF4-FFF2-40B4-BE49-F238E27FC236}">
              <a16:creationId xmlns:a16="http://schemas.microsoft.com/office/drawing/2014/main" id="{7377570F-6D83-6C4E-8806-773EA3625A64}"/>
            </a:ext>
          </a:extLst>
        </xdr:cNvPr>
        <xdr:cNvSpPr txBox="1"/>
      </xdr:nvSpPr>
      <xdr:spPr>
        <a:xfrm>
          <a:off x="3517566" y="18055724"/>
          <a:ext cx="5146842" cy="1420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0" i="0">
              <a:solidFill>
                <a:schemeClr val="dk1"/>
              </a:solidFill>
              <a:effectLst/>
              <a:latin typeface="+mn-lt"/>
              <a:ea typeface="+mn-ea"/>
              <a:cs typeface="+mn-cs"/>
            </a:rPr>
            <a:t>The headlamp shall be checked by means of (a) standard (etalon) filament lamp(s) designed for a rated voltage of 12 V, any selective-yellow filters </a:t>
          </a:r>
          <a:r>
            <a:rPr lang="en-AU" sz="1100" b="0" i="0" baseline="30000">
              <a:solidFill>
                <a:schemeClr val="dk1"/>
              </a:solidFill>
              <a:effectLst/>
              <a:latin typeface="+mn-lt"/>
              <a:ea typeface="+mn-ea"/>
              <a:cs typeface="+mn-cs"/>
            </a:rPr>
            <a:t>6</a:t>
          </a:r>
          <a:r>
            <a:rPr lang="en-AU" sz="1100" b="0" i="0">
              <a:solidFill>
                <a:schemeClr val="dk1"/>
              </a:solidFill>
              <a:effectLst/>
              <a:latin typeface="+mn-lt"/>
              <a:ea typeface="+mn-ea"/>
              <a:cs typeface="+mn-cs"/>
            </a:rPr>
            <a:t> being replaced by geometrically identical uncoloured filters with a transmission factor of at least 80%. During the checking of the headlamp the voltage at the terminals of the filament lamp shall be regulated so as to obtain the following characteristics:</a:t>
          </a:r>
          <a:endParaRPr lang="en-GB" sz="1100"/>
        </a:p>
      </xdr:txBody>
    </xdr:sp>
    <xdr:clientData/>
  </xdr:twoCellAnchor>
  <xdr:twoCellAnchor>
    <xdr:from>
      <xdr:col>3</xdr:col>
      <xdr:colOff>158750</xdr:colOff>
      <xdr:row>31</xdr:row>
      <xdr:rowOff>16710</xdr:rowOff>
    </xdr:from>
    <xdr:to>
      <xdr:col>3</xdr:col>
      <xdr:colOff>5272171</xdr:colOff>
      <xdr:row>31</xdr:row>
      <xdr:rowOff>1570790</xdr:rowOff>
    </xdr:to>
    <xdr:sp macro="" textlink="">
      <xdr:nvSpPr>
        <xdr:cNvPr id="2" name="TextBox 1">
          <a:extLst>
            <a:ext uri="{FF2B5EF4-FFF2-40B4-BE49-F238E27FC236}">
              <a16:creationId xmlns:a16="http://schemas.microsoft.com/office/drawing/2014/main" id="{CDB7E27F-B1B1-207E-283C-73AC713FDFCC}"/>
            </a:ext>
          </a:extLst>
        </xdr:cNvPr>
        <xdr:cNvSpPr txBox="1"/>
      </xdr:nvSpPr>
      <xdr:spPr>
        <a:xfrm>
          <a:off x="3592763" y="43656249"/>
          <a:ext cx="5113421" cy="1554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r>
            <a:rPr lang="en-AU" sz="1050" b="0" i="0">
              <a:solidFill>
                <a:schemeClr val="dk1"/>
              </a:solidFill>
              <a:effectLst/>
              <a:latin typeface="+mn-lt"/>
              <a:ea typeface="+mn-ea"/>
              <a:cs typeface="+mn-cs"/>
            </a:rPr>
            <a:t>The illumination produced on the screen by  the passing beam shall meet the requirements of the following Table</a:t>
          </a:r>
          <a:r>
            <a:rPr lang="en-AU" sz="1050" b="0" i="0" baseline="0">
              <a:solidFill>
                <a:schemeClr val="dk1"/>
              </a:solidFill>
              <a:effectLst/>
              <a:latin typeface="+mn-lt"/>
              <a:ea typeface="+mn-ea"/>
              <a:cs typeface="+mn-cs"/>
            </a:rPr>
            <a:t> 12. </a:t>
          </a:r>
          <a:r>
            <a:rPr lang="en-AU" sz="1050" b="0" i="0">
              <a:solidFill>
                <a:schemeClr val="dk1"/>
              </a:solidFill>
              <a:effectLst/>
              <a:latin typeface="+mn-lt"/>
              <a:ea typeface="+mn-ea"/>
              <a:cs typeface="+mn-cs"/>
            </a:rPr>
            <a:t>It is understood that, where the flux of the standard filament lamp used for measurement is other than 450 lumens, the measurements as taken will be corrected proportionally to the rates of the fluxes.  There shall be no lateral variations detrimental to good visibility in any of the zones, I, II, III and IV.  </a:t>
          </a:r>
        </a:p>
        <a:p>
          <a:pPr rtl="0" fontAlgn="base"/>
          <a:r>
            <a:rPr lang="en-AU" sz="1050" b="0" i="0">
              <a:solidFill>
                <a:schemeClr val="dk1"/>
              </a:solidFill>
              <a:effectLst/>
              <a:latin typeface="+mn-lt"/>
              <a:ea typeface="+mn-ea"/>
              <a:cs typeface="+mn-cs"/>
            </a:rPr>
            <a:t>Headlamps designed to meet the requirements of both right-hand and left-hand traffic must, in each of the two setting positions of the optical unit or of the filament lamp, meet the requirements set forth above for the corresponding traffic system. </a:t>
          </a:r>
        </a:p>
        <a:p>
          <a:endParaRPr lang="en-GB" sz="1100"/>
        </a:p>
      </xdr:txBody>
    </xdr:sp>
    <xdr:clientData/>
  </xdr:twoCellAnchor>
  <xdr:twoCellAnchor>
    <xdr:from>
      <xdr:col>3</xdr:col>
      <xdr:colOff>158750</xdr:colOff>
      <xdr:row>32</xdr:row>
      <xdr:rowOff>16710</xdr:rowOff>
    </xdr:from>
    <xdr:to>
      <xdr:col>3</xdr:col>
      <xdr:colOff>5272171</xdr:colOff>
      <xdr:row>32</xdr:row>
      <xdr:rowOff>1570790</xdr:rowOff>
    </xdr:to>
    <xdr:sp macro="" textlink="">
      <xdr:nvSpPr>
        <xdr:cNvPr id="7" name="TextBox 6">
          <a:extLst>
            <a:ext uri="{FF2B5EF4-FFF2-40B4-BE49-F238E27FC236}">
              <a16:creationId xmlns:a16="http://schemas.microsoft.com/office/drawing/2014/main" id="{A264B7E7-2B8D-4F47-B54F-C6B2CAA04F79}"/>
            </a:ext>
          </a:extLst>
        </xdr:cNvPr>
        <xdr:cNvSpPr txBox="1"/>
      </xdr:nvSpPr>
      <xdr:spPr>
        <a:xfrm>
          <a:off x="3592763" y="43656249"/>
          <a:ext cx="5113421" cy="1554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r>
            <a:rPr lang="en-AU" sz="1050" b="0" i="0">
              <a:solidFill>
                <a:schemeClr val="dk1"/>
              </a:solidFill>
              <a:effectLst/>
              <a:latin typeface="+mn-lt"/>
              <a:ea typeface="+mn-ea"/>
              <a:cs typeface="+mn-cs"/>
            </a:rPr>
            <a:t>The illumination produced on the screen by  the passing beam shall meet the requirements of the following Table</a:t>
          </a:r>
          <a:r>
            <a:rPr lang="en-AU" sz="1050" b="0" i="0" baseline="0">
              <a:solidFill>
                <a:schemeClr val="dk1"/>
              </a:solidFill>
              <a:effectLst/>
              <a:latin typeface="+mn-lt"/>
              <a:ea typeface="+mn-ea"/>
              <a:cs typeface="+mn-cs"/>
            </a:rPr>
            <a:t> 12. </a:t>
          </a:r>
          <a:r>
            <a:rPr lang="en-AU" sz="1050" b="0" i="0">
              <a:solidFill>
                <a:schemeClr val="dk1"/>
              </a:solidFill>
              <a:effectLst/>
              <a:latin typeface="+mn-lt"/>
              <a:ea typeface="+mn-ea"/>
              <a:cs typeface="+mn-cs"/>
            </a:rPr>
            <a:t>It is understood that, where the flux of the standard filament lamp used for measurement is other than 450 lumens, the measurements as taken will be corrected proportionally to the rates of the fluxes.  There shall be no lateral variations detrimental to good visibility in any of the zones, I, II, III and IV.  </a:t>
          </a:r>
        </a:p>
        <a:p>
          <a:pPr rtl="0" fontAlgn="base"/>
          <a:r>
            <a:rPr lang="en-AU" sz="1050" b="0" i="0">
              <a:solidFill>
                <a:schemeClr val="dk1"/>
              </a:solidFill>
              <a:effectLst/>
              <a:latin typeface="+mn-lt"/>
              <a:ea typeface="+mn-ea"/>
              <a:cs typeface="+mn-cs"/>
            </a:rPr>
            <a:t>Headlamps designed to meet the requirements of both right-hand and left-hand traffic must, in each of the two setting positions of the optical unit or of the filament lamp, meet the requirements set forth above for the corresponding traffic system. </a:t>
          </a:r>
        </a:p>
        <a:p>
          <a:endParaRPr lang="en-GB"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1171575</xdr:colOff>
      <xdr:row>19</xdr:row>
      <xdr:rowOff>47625</xdr:rowOff>
    </xdr:from>
    <xdr:to>
      <xdr:col>3</xdr:col>
      <xdr:colOff>2552700</xdr:colOff>
      <xdr:row>19</xdr:row>
      <xdr:rowOff>1000125</xdr:rowOff>
    </xdr:to>
    <xdr:pic>
      <xdr:nvPicPr>
        <xdr:cNvPr id="7" name="Picture 2">
          <a:extLst>
            <a:ext uri="{FF2B5EF4-FFF2-40B4-BE49-F238E27FC236}">
              <a16:creationId xmlns:a16="http://schemas.microsoft.com/office/drawing/2014/main" id="{27308BDB-12D2-D49F-1B8D-9CE8CDBC73CC}"/>
            </a:ext>
          </a:extLst>
        </xdr:cNvPr>
        <xdr:cNvPicPr>
          <a:picLocks noChangeAspect="1"/>
        </xdr:cNvPicPr>
      </xdr:nvPicPr>
      <xdr:blipFill>
        <a:blip xmlns:r="http://schemas.openxmlformats.org/officeDocument/2006/relationships" r:embed="rId1"/>
        <a:stretch>
          <a:fillRect/>
        </a:stretch>
      </xdr:blipFill>
      <xdr:spPr>
        <a:xfrm>
          <a:off x="4600575" y="18335625"/>
          <a:ext cx="1381125" cy="952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38100</xdr:colOff>
      <xdr:row>12</xdr:row>
      <xdr:rowOff>123825</xdr:rowOff>
    </xdr:from>
    <xdr:to>
      <xdr:col>3</xdr:col>
      <xdr:colOff>4610100</xdr:colOff>
      <xdr:row>25</xdr:row>
      <xdr:rowOff>133350</xdr:rowOff>
    </xdr:to>
    <xdr:pic>
      <xdr:nvPicPr>
        <xdr:cNvPr id="3" name="Picture 2">
          <a:extLst>
            <a:ext uri="{FF2B5EF4-FFF2-40B4-BE49-F238E27FC236}">
              <a16:creationId xmlns:a16="http://schemas.microsoft.com/office/drawing/2014/main" id="{C9D44619-C5E0-4C64-A6D1-6AE601DB4C26}"/>
            </a:ext>
          </a:extLst>
        </xdr:cNvPr>
        <xdr:cNvPicPr>
          <a:picLocks noChangeAspect="1"/>
        </xdr:cNvPicPr>
      </xdr:nvPicPr>
      <xdr:blipFill>
        <a:blip xmlns:r="http://schemas.openxmlformats.org/officeDocument/2006/relationships" r:embed="rId1"/>
        <a:stretch>
          <a:fillRect/>
        </a:stretch>
      </xdr:blipFill>
      <xdr:spPr>
        <a:xfrm>
          <a:off x="4133850" y="13649325"/>
          <a:ext cx="4572000" cy="27432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106</xdr:row>
      <xdr:rowOff>0</xdr:rowOff>
    </xdr:from>
    <xdr:to>
      <xdr:col>4</xdr:col>
      <xdr:colOff>17763</xdr:colOff>
      <xdr:row>153</xdr:row>
      <xdr:rowOff>170979</xdr:rowOff>
    </xdr:to>
    <xdr:pic>
      <xdr:nvPicPr>
        <xdr:cNvPr id="3" name="Picture 2">
          <a:extLst>
            <a:ext uri="{FF2B5EF4-FFF2-40B4-BE49-F238E27FC236}">
              <a16:creationId xmlns:a16="http://schemas.microsoft.com/office/drawing/2014/main" id="{4503F6D2-C2DD-864F-8D8C-AE2118FA1263}"/>
            </a:ext>
          </a:extLst>
        </xdr:cNvPr>
        <xdr:cNvPicPr>
          <a:picLocks noChangeAspect="1"/>
        </xdr:cNvPicPr>
      </xdr:nvPicPr>
      <xdr:blipFill>
        <a:blip xmlns:r="http://schemas.openxmlformats.org/officeDocument/2006/relationships" r:embed="rId1"/>
        <a:stretch>
          <a:fillRect/>
        </a:stretch>
      </xdr:blipFill>
      <xdr:spPr>
        <a:xfrm>
          <a:off x="3428112" y="71866014"/>
          <a:ext cx="5364196" cy="280866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0</xdr:colOff>
      <xdr:row>11</xdr:row>
      <xdr:rowOff>0</xdr:rowOff>
    </xdr:from>
    <xdr:to>
      <xdr:col>11</xdr:col>
      <xdr:colOff>4562475</xdr:colOff>
      <xdr:row>11</xdr:row>
      <xdr:rowOff>2971800</xdr:rowOff>
    </xdr:to>
    <xdr:pic>
      <xdr:nvPicPr>
        <xdr:cNvPr id="2" name="Picture 1">
          <a:extLst>
            <a:ext uri="{FF2B5EF4-FFF2-40B4-BE49-F238E27FC236}">
              <a16:creationId xmlns:a16="http://schemas.microsoft.com/office/drawing/2014/main" id="{09E2D905-9FC3-CD9F-9460-A7654504EC06}"/>
            </a:ext>
          </a:extLst>
        </xdr:cNvPr>
        <xdr:cNvPicPr>
          <a:picLocks noChangeAspect="1"/>
        </xdr:cNvPicPr>
      </xdr:nvPicPr>
      <xdr:blipFill>
        <a:blip xmlns:r="http://schemas.openxmlformats.org/officeDocument/2006/relationships" r:embed="rId1"/>
        <a:stretch>
          <a:fillRect/>
        </a:stretch>
      </xdr:blipFill>
      <xdr:spPr>
        <a:xfrm>
          <a:off x="22126575" y="4962525"/>
          <a:ext cx="4562475" cy="2971800"/>
        </a:xfrm>
        <a:prstGeom prst="rect">
          <a:avLst/>
        </a:prstGeom>
      </xdr:spPr>
    </xdr:pic>
    <xdr:clientData/>
  </xdr:twoCellAnchor>
  <xdr:twoCellAnchor editAs="oneCell">
    <xdr:from>
      <xdr:col>11</xdr:col>
      <xdr:colOff>0</xdr:colOff>
      <xdr:row>31</xdr:row>
      <xdr:rowOff>0</xdr:rowOff>
    </xdr:from>
    <xdr:to>
      <xdr:col>11</xdr:col>
      <xdr:colOff>1657350</xdr:colOff>
      <xdr:row>31</xdr:row>
      <xdr:rowOff>2247900</xdr:rowOff>
    </xdr:to>
    <xdr:pic>
      <xdr:nvPicPr>
        <xdr:cNvPr id="3" name="Picture 2">
          <a:extLst>
            <a:ext uri="{FF2B5EF4-FFF2-40B4-BE49-F238E27FC236}">
              <a16:creationId xmlns:a16="http://schemas.microsoft.com/office/drawing/2014/main" id="{99A0C8DB-EB70-2E72-C3A0-6A1E897EC45B}"/>
            </a:ext>
            <a:ext uri="{147F2762-F138-4A5C-976F-8EAC2B608ADB}">
              <a16:predDERef xmlns:a16="http://schemas.microsoft.com/office/drawing/2014/main" pred="{09E2D905-9FC3-CD9F-9460-A7654504EC06}"/>
            </a:ext>
          </a:extLst>
        </xdr:cNvPr>
        <xdr:cNvPicPr>
          <a:picLocks noChangeAspect="1"/>
        </xdr:cNvPicPr>
      </xdr:nvPicPr>
      <xdr:blipFill>
        <a:blip xmlns:r="http://schemas.openxmlformats.org/officeDocument/2006/relationships" r:embed="rId2"/>
        <a:stretch>
          <a:fillRect/>
        </a:stretch>
      </xdr:blipFill>
      <xdr:spPr>
        <a:xfrm>
          <a:off x="22126575" y="22498050"/>
          <a:ext cx="1657350" cy="2247900"/>
        </a:xfrm>
        <a:prstGeom prst="rect">
          <a:avLst/>
        </a:prstGeom>
      </xdr:spPr>
    </xdr:pic>
    <xdr:clientData/>
  </xdr:twoCellAnchor>
  <xdr:twoCellAnchor editAs="oneCell">
    <xdr:from>
      <xdr:col>10</xdr:col>
      <xdr:colOff>2219325</xdr:colOff>
      <xdr:row>32</xdr:row>
      <xdr:rowOff>161925</xdr:rowOff>
    </xdr:from>
    <xdr:to>
      <xdr:col>11</xdr:col>
      <xdr:colOff>2085975</xdr:colOff>
      <xdr:row>32</xdr:row>
      <xdr:rowOff>2428875</xdr:rowOff>
    </xdr:to>
    <xdr:pic>
      <xdr:nvPicPr>
        <xdr:cNvPr id="4" name="Picture 3">
          <a:extLst>
            <a:ext uri="{FF2B5EF4-FFF2-40B4-BE49-F238E27FC236}">
              <a16:creationId xmlns:a16="http://schemas.microsoft.com/office/drawing/2014/main" id="{743BB0F5-6764-68D6-EED9-611CBFB668A5}"/>
            </a:ext>
            <a:ext uri="{147F2762-F138-4A5C-976F-8EAC2B608ADB}">
              <a16:predDERef xmlns:a16="http://schemas.microsoft.com/office/drawing/2014/main" pred="{99A0C8DB-EB70-2E72-C3A0-6A1E897EC45B}"/>
            </a:ext>
          </a:extLst>
        </xdr:cNvPr>
        <xdr:cNvPicPr>
          <a:picLocks noChangeAspect="1"/>
        </xdr:cNvPicPr>
      </xdr:nvPicPr>
      <xdr:blipFill>
        <a:blip xmlns:r="http://schemas.openxmlformats.org/officeDocument/2006/relationships" r:embed="rId3"/>
        <a:stretch>
          <a:fillRect/>
        </a:stretch>
      </xdr:blipFill>
      <xdr:spPr>
        <a:xfrm>
          <a:off x="21878925" y="24717375"/>
          <a:ext cx="2333625" cy="2266950"/>
        </a:xfrm>
        <a:prstGeom prst="rect">
          <a:avLst/>
        </a:prstGeom>
      </xdr:spPr>
    </xdr:pic>
    <xdr:clientData/>
  </xdr:twoCellAnchor>
  <xdr:twoCellAnchor editAs="oneCell">
    <xdr:from>
      <xdr:col>3</xdr:col>
      <xdr:colOff>0</xdr:colOff>
      <xdr:row>41</xdr:row>
      <xdr:rowOff>0</xdr:rowOff>
    </xdr:from>
    <xdr:to>
      <xdr:col>3</xdr:col>
      <xdr:colOff>4324350</xdr:colOff>
      <xdr:row>41</xdr:row>
      <xdr:rowOff>4572000</xdr:rowOff>
    </xdr:to>
    <xdr:pic>
      <xdr:nvPicPr>
        <xdr:cNvPr id="5" name="Picture 4">
          <a:extLst>
            <a:ext uri="{FF2B5EF4-FFF2-40B4-BE49-F238E27FC236}">
              <a16:creationId xmlns:a16="http://schemas.microsoft.com/office/drawing/2014/main" id="{9567C89B-DC2F-D222-5558-71FB9E7A067A}"/>
            </a:ext>
            <a:ext uri="{147F2762-F138-4A5C-976F-8EAC2B608ADB}">
              <a16:predDERef xmlns:a16="http://schemas.microsoft.com/office/drawing/2014/main" pred="{743BB0F5-6764-68D6-EED9-611CBFB668A5}"/>
            </a:ext>
          </a:extLst>
        </xdr:cNvPr>
        <xdr:cNvPicPr>
          <a:picLocks noChangeAspect="1"/>
        </xdr:cNvPicPr>
      </xdr:nvPicPr>
      <xdr:blipFill>
        <a:blip xmlns:r="http://schemas.openxmlformats.org/officeDocument/2006/relationships" r:embed="rId4"/>
        <a:stretch>
          <a:fillRect/>
        </a:stretch>
      </xdr:blipFill>
      <xdr:spPr>
        <a:xfrm>
          <a:off x="3667125" y="35318700"/>
          <a:ext cx="4324350" cy="4572000"/>
        </a:xfrm>
        <a:prstGeom prst="rect">
          <a:avLst/>
        </a:prstGeom>
      </xdr:spPr>
    </xdr:pic>
    <xdr:clientData/>
  </xdr:twoCellAnchor>
  <xdr:twoCellAnchor editAs="oneCell">
    <xdr:from>
      <xdr:col>11</xdr:col>
      <xdr:colOff>0</xdr:colOff>
      <xdr:row>16</xdr:row>
      <xdr:rowOff>0</xdr:rowOff>
    </xdr:from>
    <xdr:to>
      <xdr:col>11</xdr:col>
      <xdr:colOff>4410075</xdr:colOff>
      <xdr:row>18</xdr:row>
      <xdr:rowOff>1638300</xdr:rowOff>
    </xdr:to>
    <xdr:pic>
      <xdr:nvPicPr>
        <xdr:cNvPr id="6" name="Picture 5" descr="Figure 2&#10;Observation points of the A pillars">
          <a:extLst>
            <a:ext uri="{FF2B5EF4-FFF2-40B4-BE49-F238E27FC236}">
              <a16:creationId xmlns:a16="http://schemas.microsoft.com/office/drawing/2014/main" id="{F8FCD9A9-5E66-9D68-504A-ABD70F3C21C1}"/>
            </a:ext>
            <a:ext uri="{147F2762-F138-4A5C-976F-8EAC2B608ADB}">
              <a16:predDERef xmlns:a16="http://schemas.microsoft.com/office/drawing/2014/main" pred="{9567C89B-DC2F-D222-5558-71FB9E7A067A}"/>
            </a:ext>
          </a:extLst>
        </xdr:cNvPr>
        <xdr:cNvPicPr>
          <a:picLocks noChangeAspect="1"/>
        </xdr:cNvPicPr>
      </xdr:nvPicPr>
      <xdr:blipFill>
        <a:blip xmlns:r="http://schemas.openxmlformats.org/officeDocument/2006/relationships" r:embed="rId5"/>
        <a:stretch>
          <a:fillRect/>
        </a:stretch>
      </xdr:blipFill>
      <xdr:spPr>
        <a:xfrm>
          <a:off x="22126575" y="9582150"/>
          <a:ext cx="4410075" cy="4572000"/>
        </a:xfrm>
        <a:prstGeom prst="rect">
          <a:avLst/>
        </a:prstGeom>
      </xdr:spPr>
    </xdr:pic>
    <xdr:clientData/>
  </xdr:twoCellAnchor>
  <xdr:twoCellAnchor editAs="oneCell">
    <xdr:from>
      <xdr:col>11</xdr:col>
      <xdr:colOff>0</xdr:colOff>
      <xdr:row>19</xdr:row>
      <xdr:rowOff>0</xdr:rowOff>
    </xdr:from>
    <xdr:to>
      <xdr:col>11</xdr:col>
      <xdr:colOff>3886200</xdr:colOff>
      <xdr:row>21</xdr:row>
      <xdr:rowOff>1724025</xdr:rowOff>
    </xdr:to>
    <xdr:pic>
      <xdr:nvPicPr>
        <xdr:cNvPr id="7" name="Picture 6" descr="Figure 3&#10;Angles of obstruction">
          <a:extLst>
            <a:ext uri="{FF2B5EF4-FFF2-40B4-BE49-F238E27FC236}">
              <a16:creationId xmlns:a16="http://schemas.microsoft.com/office/drawing/2014/main" id="{EA477CF9-17F5-115A-A3F8-8AECC53DAD09}"/>
            </a:ext>
            <a:ext uri="{147F2762-F138-4A5C-976F-8EAC2B608ADB}">
              <a16:predDERef xmlns:a16="http://schemas.microsoft.com/office/drawing/2014/main" pred="{F8FCD9A9-5E66-9D68-504A-ABD70F3C21C1}"/>
            </a:ext>
          </a:extLst>
        </xdr:cNvPr>
        <xdr:cNvPicPr>
          <a:picLocks noChangeAspect="1"/>
        </xdr:cNvPicPr>
      </xdr:nvPicPr>
      <xdr:blipFill>
        <a:blip xmlns:r="http://schemas.openxmlformats.org/officeDocument/2006/relationships" r:embed="rId6"/>
        <a:stretch>
          <a:fillRect/>
        </a:stretch>
      </xdr:blipFill>
      <xdr:spPr>
        <a:xfrm>
          <a:off x="22126575" y="14192250"/>
          <a:ext cx="3886200" cy="4572000"/>
        </a:xfrm>
        <a:prstGeom prst="rect">
          <a:avLst/>
        </a:prstGeom>
      </xdr:spPr>
    </xdr:pic>
    <xdr:clientData/>
  </xdr:twoCellAnchor>
  <xdr:twoCellAnchor editAs="oneCell">
    <xdr:from>
      <xdr:col>10</xdr:col>
      <xdr:colOff>2028825</xdr:colOff>
      <xdr:row>40</xdr:row>
      <xdr:rowOff>733425</xdr:rowOff>
    </xdr:from>
    <xdr:to>
      <xdr:col>12</xdr:col>
      <xdr:colOff>352425</xdr:colOff>
      <xdr:row>41</xdr:row>
      <xdr:rowOff>4629150</xdr:rowOff>
    </xdr:to>
    <xdr:pic>
      <xdr:nvPicPr>
        <xdr:cNvPr id="8" name="Picture 7">
          <a:extLst>
            <a:ext uri="{FF2B5EF4-FFF2-40B4-BE49-F238E27FC236}">
              <a16:creationId xmlns:a16="http://schemas.microsoft.com/office/drawing/2014/main" id="{AE8709D4-2567-3753-0598-884FEC5C6983}"/>
            </a:ext>
            <a:ext uri="{147F2762-F138-4A5C-976F-8EAC2B608ADB}">
              <a16:predDERef xmlns:a16="http://schemas.microsoft.com/office/drawing/2014/main" pred="{EA477CF9-17F5-115A-A3F8-8AECC53DAD09}"/>
            </a:ext>
          </a:extLst>
        </xdr:cNvPr>
        <xdr:cNvPicPr>
          <a:picLocks noChangeAspect="1"/>
        </xdr:cNvPicPr>
      </xdr:nvPicPr>
      <xdr:blipFill>
        <a:blip xmlns:r="http://schemas.openxmlformats.org/officeDocument/2006/relationships" r:embed="rId7"/>
        <a:stretch>
          <a:fillRect/>
        </a:stretch>
      </xdr:blipFill>
      <xdr:spPr>
        <a:xfrm>
          <a:off x="21688425" y="49168050"/>
          <a:ext cx="5372100" cy="47720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2009775</xdr:colOff>
      <xdr:row>2</xdr:row>
      <xdr:rowOff>4914900</xdr:rowOff>
    </xdr:from>
    <xdr:to>
      <xdr:col>2</xdr:col>
      <xdr:colOff>2009775</xdr:colOff>
      <xdr:row>2</xdr:row>
      <xdr:rowOff>5086350</xdr:rowOff>
    </xdr:to>
    <xdr:sp macro="" textlink="">
      <xdr:nvSpPr>
        <xdr:cNvPr id="2" name="TextBox 1">
          <a:extLst>
            <a:ext uri="{FF2B5EF4-FFF2-40B4-BE49-F238E27FC236}">
              <a16:creationId xmlns:a16="http://schemas.microsoft.com/office/drawing/2014/main" id="{9BE5F0B7-A39D-2731-5CBF-64B555CE1D2B}"/>
            </a:ext>
          </a:extLst>
        </xdr:cNvPr>
        <xdr:cNvSpPr txBox="1"/>
      </xdr:nvSpPr>
      <xdr:spPr>
        <a:xfrm>
          <a:off x="3524250" y="5895975"/>
          <a:ext cx="0" cy="171450"/>
        </a:xfrm>
        <a:prstGeom prst="rect">
          <a:avLst/>
        </a:prstGeom>
        <a:solidFill>
          <a:srgbClr val="00FA21"/>
        </a:solidFill>
        <a:ln w="9525" cmpd="sng">
          <a:solidFill>
            <a:schemeClr val="bg1"/>
          </a:solidFill>
        </a:ln>
      </xdr:spPr>
      <xdr:txBody>
        <a:bodyPr spcFirstLastPara="0" vertOverflow="clip" horzOverflow="clip" wrap="square" lIns="91440" tIns="45720" rIns="91440" bIns="45720" rtlCol="0" anchor="t">
          <a:noAutofit/>
        </a:bodyPr>
        <a:lstStyle/>
        <a:p>
          <a:pPr marL="0" indent="0" algn="l"/>
          <a:r>
            <a:rPr lang="en-US" sz="900" b="0" i="0" u="none" strike="noStrike">
              <a:solidFill>
                <a:srgbClr val="000000"/>
              </a:solidFill>
              <a:latin typeface="Aptos Narrow" panose="020B0004020202020204" pitchFamily="34" charset="0"/>
            </a:rPr>
            <a:t>The whole test object shall be seen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2009775</xdr:colOff>
      <xdr:row>2</xdr:row>
      <xdr:rowOff>4914900</xdr:rowOff>
    </xdr:from>
    <xdr:to>
      <xdr:col>3</xdr:col>
      <xdr:colOff>2009775</xdr:colOff>
      <xdr:row>2</xdr:row>
      <xdr:rowOff>5086350</xdr:rowOff>
    </xdr:to>
    <xdr:sp macro="" textlink="">
      <xdr:nvSpPr>
        <xdr:cNvPr id="2" name="TextBox 1">
          <a:extLst>
            <a:ext uri="{FF2B5EF4-FFF2-40B4-BE49-F238E27FC236}">
              <a16:creationId xmlns:a16="http://schemas.microsoft.com/office/drawing/2014/main" id="{CE375480-D3F1-457C-91AE-FBDAB96DAF2C}"/>
            </a:ext>
          </a:extLst>
        </xdr:cNvPr>
        <xdr:cNvSpPr txBox="1"/>
      </xdr:nvSpPr>
      <xdr:spPr>
        <a:xfrm>
          <a:off x="4924425" y="5895975"/>
          <a:ext cx="0" cy="171450"/>
        </a:xfrm>
        <a:prstGeom prst="rect">
          <a:avLst/>
        </a:prstGeom>
        <a:solidFill>
          <a:srgbClr val="00FA21"/>
        </a:solidFill>
        <a:ln w="9525" cmpd="sng">
          <a:solidFill>
            <a:schemeClr val="bg1"/>
          </a:solidFill>
        </a:ln>
      </xdr:spPr>
      <xdr:txBody>
        <a:bodyPr spcFirstLastPara="0" vertOverflow="clip" horzOverflow="clip" wrap="square" lIns="91440" tIns="45720" rIns="91440" bIns="45720" rtlCol="0" anchor="t">
          <a:noAutofit/>
        </a:bodyPr>
        <a:lstStyle/>
        <a:p>
          <a:pPr marL="0" indent="0" algn="l"/>
          <a:r>
            <a:rPr lang="en-US" sz="900" b="0" i="0" u="none" strike="noStrike">
              <a:solidFill>
                <a:srgbClr val="000000"/>
              </a:solidFill>
              <a:latin typeface="Aptos Narrow" panose="020B0004020202020204" pitchFamily="34" charset="0"/>
            </a:rPr>
            <a:t>The whole test object shall be seen</a:t>
          </a:r>
        </a:p>
      </xdr:txBody>
    </xdr:sp>
    <xdr:clientData/>
  </xdr:twoCellAnchor>
  <xdr:twoCellAnchor>
    <xdr:from>
      <xdr:col>3</xdr:col>
      <xdr:colOff>2009775</xdr:colOff>
      <xdr:row>32</xdr:row>
      <xdr:rowOff>4914900</xdr:rowOff>
    </xdr:from>
    <xdr:to>
      <xdr:col>3</xdr:col>
      <xdr:colOff>2009775</xdr:colOff>
      <xdr:row>32</xdr:row>
      <xdr:rowOff>5086350</xdr:rowOff>
    </xdr:to>
    <xdr:sp macro="" textlink="">
      <xdr:nvSpPr>
        <xdr:cNvPr id="3" name="TextBox 1">
          <a:extLst>
            <a:ext uri="{FF2B5EF4-FFF2-40B4-BE49-F238E27FC236}">
              <a16:creationId xmlns:a16="http://schemas.microsoft.com/office/drawing/2014/main" id="{BC05D504-EAAE-4BD8-ABBD-26EAB50B086B}"/>
            </a:ext>
            <a:ext uri="{147F2762-F138-4A5C-976F-8EAC2B608ADB}">
              <a16:predDERef xmlns:a16="http://schemas.microsoft.com/office/drawing/2014/main" pred="{CE375480-D3F1-457C-91AE-FBDAB96DAF2C}"/>
            </a:ext>
          </a:extLst>
        </xdr:cNvPr>
        <xdr:cNvSpPr txBox="1"/>
      </xdr:nvSpPr>
      <xdr:spPr>
        <a:xfrm>
          <a:off x="8324850" y="2324100"/>
          <a:ext cx="0" cy="0"/>
        </a:xfrm>
        <a:prstGeom prst="rect">
          <a:avLst/>
        </a:prstGeom>
        <a:solidFill>
          <a:srgbClr val="00FA21"/>
        </a:solidFill>
        <a:ln w="9525" cmpd="sng">
          <a:solidFill>
            <a:schemeClr val="bg1"/>
          </a:solidFill>
        </a:ln>
      </xdr:spPr>
      <xdr:txBody>
        <a:bodyPr spcFirstLastPara="0" vertOverflow="clip" horzOverflow="clip" wrap="square" lIns="91440" tIns="45720" rIns="91440" bIns="45720" rtlCol="0" anchor="t">
          <a:noAutofit/>
        </a:bodyPr>
        <a:lstStyle/>
        <a:p>
          <a:pPr marL="0" indent="0" algn="l"/>
          <a:r>
            <a:rPr lang="en-US" sz="900" b="0" i="0" u="none" strike="noStrike">
              <a:solidFill>
                <a:srgbClr val="000000"/>
              </a:solidFill>
              <a:latin typeface="Aptos Narrow" panose="020B0004020202020204" pitchFamily="34" charset="0"/>
            </a:rPr>
            <a:t>The whole test object shall be seen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DR%208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R%2062"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R%207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R%2089"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R%2085"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R%2077"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R%2083"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R%2052"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R%2079"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R%2073"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R%2050"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R%2051"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R%2072"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R%2086"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R%2098"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R%2082"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R%2078"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R%2022"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R%208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R%2088"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87"/>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62"/>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75"/>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89"/>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85"/>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77"/>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83"/>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52"/>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79"/>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73"/>
    </sheetNames>
    <sheetDataSet>
      <sheetData sheetId="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50"/>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51"/>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72"/>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86"/>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98"/>
    </sheetNames>
    <sheetDataSet>
      <sheetData sheetId="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82"/>
    </sheetNames>
    <sheetDataSet>
      <sheetData sheetId="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78"/>
    </sheetNames>
    <sheetDataSet>
      <sheetData sheetId="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22"/>
    </sheetNames>
    <sheetDataSet>
      <sheetData sheetId="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81"/>
    </sheetNames>
    <sheetDataSet>
      <sheetData sheetId="0"/>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R 88"/>
    </sheetNames>
    <sheetDataSet>
      <sheetData sheetId="0"/>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Kristina La" id="{12AE8633-891F-43B1-B6B2-EA5D2E9EF060}" userId="S::z5583777@ad.unsw.edu.au::c68c4cba-d407-4f57-9a80-269eb793989d"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FCDC8AC-F602-4C96-864C-C83F950D7F9D}" name="Table2144" displayName="Table2144" ref="A1:J180" totalsRowShown="0">
  <autoFilter ref="A1:J180" xr:uid="{23868563-9D01-4F22-A236-BB87B3E6D1F0}"/>
  <tableColumns count="10">
    <tableColumn id="1" xr3:uid="{AC6289ED-CE27-43F8-9E72-B5364385F462}" name="Project ID" dataDxfId="1078"/>
    <tableColumn id="2" xr3:uid="{44D43D10-5AD4-4C17-9715-35DAF0F81BE6}" name="Project Name" dataDxfId="1077"/>
    <tableColumn id="3" xr3:uid="{373D98E5-3CA5-4261-8FE6-3958D8468F8D}" name="Primary Department" dataDxfId="1076"/>
    <tableColumn id="4" xr3:uid="{D7B2E64F-E88E-472D-AD35-708544C6E541}" name="Secondary Department" dataDxfId="1075"/>
    <tableColumn id="5" xr3:uid="{D33C4F34-C7DE-4740-BCDE-8890734DBAC3}" name="1st ADR" dataDxfId="1074"/>
    <tableColumn id="6" xr3:uid="{D071A0E7-295F-4C7C-9684-95A783D3FEF1}" name="2nd ADR" dataDxfId="1073"/>
    <tableColumn id="7" xr3:uid="{BEFF580F-6C81-430A-B767-0FA7964E0AAC}" name="3rd ADR" dataDxfId="1072"/>
    <tableColumn id="8" xr3:uid="{CFF7C20C-89F0-4F54-850B-F7BA8C9051AB}" name="4th ADR" dataDxfId="1071"/>
    <tableColumn id="9" xr3:uid="{B5D461A1-3612-44F0-8039-674F4B6F5677}" name="5th ADR" dataDxfId="1070"/>
    <tableColumn id="10" xr3:uid="{FF9BA175-F777-47E9-A21A-D1820FBB2B47}" name="6th ADR" dataDxfId="106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E4A828B-6289-4EAE-9834-B142822F4E9A}" name="Table2147" displayName="Table2147" ref="A1:J92" totalsRowShown="0">
  <autoFilter ref="A1:J92" xr:uid="{23868563-9D01-4F22-A236-BB87B3E6D1F0}"/>
  <sortState xmlns:xlrd2="http://schemas.microsoft.com/office/spreadsheetml/2017/richdata2" ref="A2:J83">
    <sortCondition ref="A1:A83"/>
  </sortState>
  <tableColumns count="10">
    <tableColumn id="1" xr3:uid="{D87FC3D4-9201-40A1-9B07-9F41AC4E5831}" name="Project ID" dataDxfId="1061" totalsRowDxfId="1062"/>
    <tableColumn id="2" xr3:uid="{C76C577D-FDDB-40B5-9592-D6F9A23721C2}" name="Project Name" dataDxfId="1059" totalsRowDxfId="1060"/>
    <tableColumn id="3" xr3:uid="{0529B33B-2E19-42C2-AAFA-7D93ED33C7B8}" name="Primary Department" dataDxfId="1057" totalsRowDxfId="1058"/>
    <tableColumn id="4" xr3:uid="{473402D4-1DAD-4C7E-A369-3333008EBA5F}" name="Secondary Department" dataDxfId="1055" totalsRowDxfId="1056"/>
    <tableColumn id="5" xr3:uid="{BCD56EEC-E4C3-488B-B87D-3A0CBD6B11A8}" name="1st ADR" dataDxfId="1054">
      <calculatedColumnFormula>IFERROR(
  INDEX('Project Assignment Check'!$G$1:$ZX$1,
    MATCH(
      LARGE(
        INDEX('ADR Tracking'!$G:$ZX, MATCH($A2, 'ADR Tracking'!$A:$A, 0), ),
        COLUMN()-4
      ),
      INDEX('ADR Tracking'!$G:$ZX, MATCH($A2, 'ADR Tracking'!$A:$A, 0), ),
      0
    )
  ),
  ""
)</calculatedColumnFormula>
    </tableColumn>
    <tableColumn id="6" xr3:uid="{CB06E297-C7F2-446C-B725-4E00D4CA2834}" name="2nd ADR" dataDxfId="1052" totalsRowDxfId="1053">
      <calculatedColumnFormula>IFERROR(
  INDEX('Project Assignment Check'!$G$1:$ZX$1,
    MATCH(
      LARGE(
        INDEX('ADR Tracking'!$G:$ZX, MATCH($A2, 'ADR Tracking'!$A:$A, 0), ),
        COLUMN()-4
      ),
      INDEX('ADR Tracking'!$G:$ZX, MATCH($A2, 'ADR Tracking'!$A:$A, 0), ),
      0
    )
  ),
  ""
)</calculatedColumnFormula>
    </tableColumn>
    <tableColumn id="7" xr3:uid="{CA9F8A32-2E5E-425B-AFE9-D598786F62CB}" name="3rd ADR" dataDxfId="1050" totalsRowDxfId="1051">
      <calculatedColumnFormula>IFERROR(
  INDEX('Project Assignment Check'!$G$1:$ZX$1,
    MATCH(
      LARGE(
        INDEX('ADR Tracking'!$G:$ZX, MATCH($A2, 'ADR Tracking'!$A:$A, 0), ),
        COLUMN()-4
      ),
      INDEX('ADR Tracking'!$G:$ZX, MATCH($A2, 'ADR Tracking'!$A:$A, 0), ),
      0
    )
  ),
  ""
)</calculatedColumnFormula>
    </tableColumn>
    <tableColumn id="8" xr3:uid="{9DE75062-207E-4ECF-BF02-497E11146600}" name="4th ADR" dataDxfId="1048" totalsRowDxfId="1049">
      <calculatedColumnFormula>IFERROR(
  INDEX('Project Assignment Check'!$G$1:$ZX$1,
    MATCH(
      LARGE(
        INDEX('ADR Tracking'!$G:$ZX, MATCH($A2, 'ADR Tracking'!$A:$A, 0), ),
        COLUMN()-4
      ),
      INDEX('ADR Tracking'!$G:$ZX, MATCH($A2, 'ADR Tracking'!$A:$A, 0), ),
      0
    )
  ),
  ""
)</calculatedColumnFormula>
    </tableColumn>
    <tableColumn id="9" xr3:uid="{2D728D23-1434-4459-8CAE-09F4082F579D}" name="5th ADR" dataDxfId="1046" totalsRowDxfId="1047">
      <calculatedColumnFormula>IFERROR(
  INDEX('Project Assignment Check'!$G$1:$ZX$1,
    MATCH(
      LARGE(
        INDEX('ADR Tracking'!$G:$ZX, MATCH($A2, 'ADR Tracking'!$A:$A, 0), ),
        COLUMN()-4
      ),
      INDEX('ADR Tracking'!$G:$ZX, MATCH($A2, 'ADR Tracking'!$A:$A, 0), ),
      0
    )
  ),
  ""
)</calculatedColumnFormula>
    </tableColumn>
    <tableColumn id="10" xr3:uid="{894F3DB4-71C6-4003-BC32-6E1120A8D2C3}" name="6th ADR" dataDxfId="1044" totalsRowDxfId="1045">
      <calculatedColumnFormula>IFERROR(
  INDEX('Project Assignment Check'!$G$1:$ZX$1,
    MATCH(
      LARGE(
        INDEX('ADR Tracking'!$G:$ZX, MATCH($A2, 'ADR Tracking'!$A:$A, 0), ),
        COLUMN()-4
      ),
      INDEX('ADR Tracking'!$G:$ZX, MATCH($A2, 'ADR Tracking'!$A:$A, 0), ),
      0
    )
  ),
  ""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3868563-9D01-4F22-A236-BB87B3E6D1F0}" name="Table21" displayName="Table21" ref="A1:J183" totalsRowShown="0">
  <autoFilter ref="A1:J183" xr:uid="{23868563-9D01-4F22-A236-BB87B3E6D1F0}">
    <filterColumn colId="2">
      <filters>
        <filter val="Interior"/>
      </filters>
    </filterColumn>
    <filterColumn colId="4">
      <customFilters>
        <customFilter operator="notEqual" val=" "/>
      </customFilters>
    </filterColumn>
  </autoFilter>
  <sortState xmlns:xlrd2="http://schemas.microsoft.com/office/spreadsheetml/2017/richdata2" ref="A124:J131">
    <sortCondition ref="A1:A183"/>
  </sortState>
  <tableColumns count="10">
    <tableColumn id="1" xr3:uid="{11310E43-2174-4617-8536-96025C67BA32}" name="Project ID" dataDxfId="1035"/>
    <tableColumn id="2" xr3:uid="{D9E48AF4-1BE2-4FA0-AC4A-8F1201619148}" name="Project Name" dataDxfId="1034"/>
    <tableColumn id="3" xr3:uid="{F96ADE1D-F122-4A06-AE4B-D113E54A9E8E}" name="Primary Department" dataDxfId="1033"/>
    <tableColumn id="4" xr3:uid="{E45C691B-C3B2-4F68-8023-EAC0F363B834}" name="Secondary Department" dataDxfId="1032"/>
    <tableColumn id="5" xr3:uid="{DD04A2F2-05B0-4FD6-A1C4-42B6949B45AC}" name="1st ADR" dataDxfId="1031">
      <calculatedColumnFormula>IF(IFERROR(
  INDEX('Project Assignment Check'!$G$1:$ZX$1,
    MATCH(
      LARGE(
        INDEX('Project Assignment Check'!$G:$ZX, MATCH($A2, 'Project Assignment Check'!$A:$A, 0), ),
        COLUMN()-4
      ),
      INDEX('Project Assignment Check'!$G:$ZX, MATCH($A2, 'Project Assignment Check'!$A:$A, 0), ),
      0
    )
  ),
  ""
) = 0,"",
 IFERROR(
  INDEX('Project Assignment Check'!$G$1:$ZX$1,
    MATCH(
      LARGE(
        INDEX('Project Assignment Check'!$G:$ZX, MATCH($A2, 'Project Assignment Check'!$A:$A, 0), ),
        COLUMN()-4
      ),
      INDEX('Project Assignment Check'!$G:$ZX, MATCH($A2, 'Project Assignment Check'!$A:$A, 0), ),
      0
    )
  ),
  ""
))</calculatedColumnFormula>
    </tableColumn>
    <tableColumn id="6" xr3:uid="{4ACF901E-C540-43DF-AC32-2587AF7E3554}" name="2nd ADR" dataDxfId="1030">
      <calculatedColumnFormula>IFERROR(
  INDEX('Project Assignment Check'!$G$1:$ZX$1,
    MATCH(
      LARGE(
        INDEX('Project Assignment Check'!$G:$ZX, MATCH($A2, 'Project Assignment Check'!$A:$A, 0), ),
        COLUMN()-4
      ),
      INDEX('Project Assignment Check'!$G:$ZX, MATCH($A2, 'Project Assignment Check'!$A:$A, 0), ),
      0
    )
  ),
  ""
)</calculatedColumnFormula>
    </tableColumn>
    <tableColumn id="7" xr3:uid="{0E09BBB8-D78F-418E-8E07-2E4763E25BE3}" name="3rd ADR" dataDxfId="1029">
      <calculatedColumnFormula>IFERROR(
  INDEX('Project Assignment Check'!$G$1:$ZX$1,
    MATCH(
      LARGE(
        INDEX('Project Assignment Check'!$G:$ZX, MATCH($A2, 'Project Assignment Check'!$A:$A, 0), ),
        COLUMN()-4
      ),
      INDEX('Project Assignment Check'!$G:$ZX, MATCH($A2, 'Project Assignment Check'!$A:$A, 0), ),
      0
    )
  ),
  ""
)</calculatedColumnFormula>
    </tableColumn>
    <tableColumn id="8" xr3:uid="{2D92F81F-68F1-45D0-8802-AD07B8EEB6D4}" name="4th ADR" dataDxfId="1028">
      <calculatedColumnFormula>IFERROR(
  INDEX('Project Assignment Check'!$G$1:$ZX$1,
    MATCH(
      LARGE(
        INDEX('Project Assignment Check'!$G:$ZX, MATCH($A2, 'Project Assignment Check'!$A:$A, 0), ),
        COLUMN()-4
      ),
      INDEX('Project Assignment Check'!$G:$ZX, MATCH($A2, 'Project Assignment Check'!$A:$A, 0), ),
      0
    )
  ),
  ""
)</calculatedColumnFormula>
    </tableColumn>
    <tableColumn id="9" xr3:uid="{678F2742-E2E3-4DFA-86DD-758713C74724}" name="5th ADR" dataDxfId="1027">
      <calculatedColumnFormula>IFERROR(
  INDEX('Project Assignment Check'!$G$1:$ZX$1,
    MATCH(
      LARGE(
        INDEX('Project Assignment Check'!$G:$ZX, MATCH($A2, 'Project Assignment Check'!$A:$A, 0), ),
        COLUMN()-4
      ),
      INDEX('Project Assignment Check'!$G:$ZX, MATCH($A2, 'Project Assignment Check'!$A:$A, 0), ),
      0
    )
  ),
  ""
)</calculatedColumnFormula>
    </tableColumn>
    <tableColumn id="10" xr3:uid="{1C8D34BB-6FB3-4F67-8ADF-AEB5C3DBBB1D}" name="6th ADR" dataDxfId="1026">
      <calculatedColumnFormula>IFERROR(
  INDEX('Project Assignment Check'!$G$1:$ZX$1,
    MATCH(
      LARGE(
        INDEX('Project Assignment Check'!$G:$ZX, MATCH($A2, 'Project Assignment Check'!$A:$A, 0), ),
        COLUMN()-4
      ),
      INDEX('Project Assignment Check'!$G:$ZX, MATCH($A2, 'Project Assignment Check'!$A:$A, 0), ),
      0
    )
  ),
  ""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3DC01A31-3E50-40D0-97A4-392BAF1280D1}" name="Table48" displayName="Table48" ref="A1:H70" totalsRowShown="0" headerRowDxfId="1019" dataDxfId="1018" headerRowBorderDxfId="1016" tableBorderDxfId="1017">
  <autoFilter ref="A1:H70" xr:uid="{3DC01A31-3E50-40D0-97A4-392BAF1280D1}"/>
  <sortState xmlns:xlrd2="http://schemas.microsoft.com/office/spreadsheetml/2017/richdata2" ref="A2:H70">
    <sortCondition ref="A1:A70"/>
  </sortState>
  <tableColumns count="8">
    <tableColumn id="1" xr3:uid="{2B710BE5-67FF-4044-A36F-08EDC7F2E789}" name="Project ID" dataDxfId="1015"/>
    <tableColumn id="2" xr3:uid="{399627D5-4CA7-46BA-9946-508DEEA79577}" name="Project Name" dataDxfId="1014"/>
    <tableColumn id="3" xr3:uid="{E31A4BDC-D821-4354-9179-B6A226536E75}" name="Prim. Dept" dataDxfId="1013"/>
    <tableColumn id="4" xr3:uid="{A56054C9-77EC-4F87-9DB6-1C7B512F6E45}" name="Procurement Type" dataDxfId="1012"/>
    <tableColumn id="5" xr3:uid="{ADE272D5-F854-41EE-87FD-93C4E6686FA9}" name="Mixed Assembly Notes" dataDxfId="1011"/>
    <tableColumn id="6" xr3:uid="{FAEA4F2E-37D9-429A-926C-22D363830DF1}" name="Compliance Status" dataDxfId="1010"/>
    <tableColumn id="7" xr3:uid="{C9EE7339-3A1E-4CF9-B81E-D63FAFCF4BEA}" name="Documentation Available (Y/N)" dataDxfId="1009"/>
    <tableColumn id="8" xr3:uid="{EE7B3A2C-84CC-7743-83BD-95A2293403CE}" name="Comments" dataDxfId="100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41058D-85D8-40A1-9FDD-CB67EA057ABE}" name="Table1" displayName="Table1" ref="A1:H63" totalsRowShown="0" headerRowDxfId="1001">
  <autoFilter ref="A1:H63" xr:uid="{7D41058D-85D8-40A1-9FDD-CB67EA057ABE}">
    <filterColumn colId="6">
      <filters>
        <filter val="Adding Testing Procedures to checklists"/>
        <filter val="Completed Checklist (Check it + Testing report)"/>
        <filter val="Reviewed"/>
      </filters>
    </filterColumn>
  </autoFilter>
  <sortState xmlns:xlrd2="http://schemas.microsoft.com/office/spreadsheetml/2017/richdata2" ref="A2:G63">
    <sortCondition ref="G1:G63"/>
  </sortState>
  <tableColumns count="8">
    <tableColumn id="1" xr3:uid="{85FA8B9E-4762-4558-8136-32B2DE463C22}" name="ADR Number"/>
    <tableColumn id="2" xr3:uid="{96BBFF8A-FFEE-44E0-9CA1-140606A8873F}" name="ADR Name" dataDxfId="1000"/>
    <tableColumn id="5" xr3:uid="{6815B373-CEB3-49A9-AEFE-2353DC6D7798}" name="PDF Requirements" dataDxfId="999" dataCellStyle="Hyperlink"/>
    <tableColumn id="6" xr3:uid="{4DD9717F-AC7E-4D7C-802F-CC76D6E3AA9C}" name="ADR Report (Word File)" dataDxfId="998"/>
    <tableColumn id="8" xr3:uid="{9D7E90CD-5137-48C7-BF7D-F6C8418FC5A6}" name="Systems Member" dataDxfId="997"/>
    <tableColumn id="4" xr3:uid="{45960BA9-DD42-40A4-86FD-EFEF8DBA7557}" name="Reviewed by" dataDxfId="996"/>
    <tableColumn id="9" xr3:uid="{31F9005F-6C83-486F-A5C3-DB9DEFC013E3}" name="Stage of ADR" dataDxfId="995"/>
    <tableColumn id="3" xr3:uid="{39A5F851-6DB0-49AA-978F-785A60F2E200}" name="Notes" dataDxfId="99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961DDD17-293D-47CD-876D-52311376FDD1}" name="Table148" displayName="Table148" ref="A1:J37" totalsRowShown="0">
  <autoFilter ref="A1:J37" xr:uid="{961DDD17-293D-47CD-876D-52311376FDD1}"/>
  <tableColumns count="10">
    <tableColumn id="1" xr3:uid="{1F1D312B-AA3D-4E3A-88CF-33E78423E965}" name="ADR Number" dataDxfId="988"/>
    <tableColumn id="2" xr3:uid="{53454B41-372A-42BE-9661-7C9F7DC0889D}" name="ADR Name" dataDxfId="987"/>
    <tableColumn id="3" xr3:uid="{9D09216E-4A98-4408-9B54-32F5109F8EF2}" name="Chosen Facility" dataDxfId="986"/>
    <tableColumn id="4" xr3:uid="{B40A3AA2-40E8-48F8-97CB-FCE7BD28410F}" name="Peter Gillard / In House" dataDxfId="985"/>
    <tableColumn id="5" xr3:uid="{D05CA5C6-C285-43F7-BC00-8B55D98ABB5E}" name="Testing Facility 1" dataDxfId="984"/>
    <tableColumn id="6" xr3:uid="{7AF1A530-5E8C-4BD8-A319-C66F0247ADA5}" name="Testing Facility 2" dataDxfId="983"/>
    <tableColumn id="7" xr3:uid="{294D5FA2-082D-4955-AA38-8849E7D772BC}" name="Testing Facility 3" dataDxfId="982"/>
    <tableColumn id="8" xr3:uid="{2B87837B-1ABF-4193-B0F8-C5F6BA378963}" name="Functional &amp; Performance Testing"/>
    <tableColumn id="9" xr3:uid="{EA30E96F-9956-400F-AB70-68EF55ECDFAC}" name="ADR Testing " dataDxfId="981"/>
    <tableColumn id="10" xr3:uid="{97F88DF5-1880-4E26-8579-7A16EBF1E4FA}" name="Database Link" dataDxfId="98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8FB1F7B-B111-460F-9AA7-2919439DCC61}" name="Table125" displayName="Table125" ref="A1:G60" totalsRowShown="0" headerRowDxfId="974">
  <autoFilter ref="A1:G60" xr:uid="{7D41058D-85D8-40A1-9FDD-CB67EA057ABE}"/>
  <sortState xmlns:xlrd2="http://schemas.microsoft.com/office/spreadsheetml/2017/richdata2" ref="A2:F60">
    <sortCondition ref="F1:F60"/>
  </sortState>
  <tableColumns count="7">
    <tableColumn id="1" xr3:uid="{ACD197FE-515D-4728-8D76-A6997AC548CA}" name="ADR Question"/>
    <tableColumn id="2" xr3:uid="{FFF8C803-0C8A-4598-867D-CA03A64677B2}" name="Relevant ADR (if you know it)" dataDxfId="973"/>
    <tableColumn id="5" xr3:uid="{AB6754D5-9B57-4E4D-B6BA-C3DD7CF3A17F}" name="Project Name" dataDxfId="972" dataCellStyle="Hyperlink"/>
    <tableColumn id="6" xr3:uid="{5DA92E4A-D869-46F5-8755-00D22EF7E6B0}" name="Department" dataDxfId="971"/>
    <tableColumn id="8" xr3:uid="{E78CBD4C-3EDE-4EC5-BFCE-B522CE00540F}" name="Status" dataDxfId="970"/>
    <tableColumn id="9" xr3:uid="{C484F1C1-98F8-4CEB-9569-44A25E6AFC7B}" name="Answered by" dataDxfId="969"/>
    <tableColumn id="3" xr3:uid="{988A6AD6-59EE-4615-AFD6-709A081392C8}" name="Answer" dataDxfId="96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222A42-D6AF-41EE-B702-BF023E805F5A}" name="Table2" displayName="Table2" ref="A1:BM158" totalsRowShown="0" headerRowDxfId="963" dataDxfId="962">
  <autoFilter ref="A1:BM158" xr:uid="{21222A42-D6AF-41EE-B702-BF023E805F5A}"/>
  <sortState xmlns:xlrd2="http://schemas.microsoft.com/office/spreadsheetml/2017/richdata2" ref="A2:BM158">
    <sortCondition ref="A1:A158"/>
  </sortState>
  <tableColumns count="65">
    <tableColumn id="2" xr3:uid="{919C0EC0-C56D-4816-BECD-810C59DC9B50}" name="Project ID" dataDxfId="961"/>
    <tableColumn id="3" xr3:uid="{19005778-EE11-466F-A420-DB59DEFC33E6}" name="Project Name" dataDxfId="960"/>
    <tableColumn id="4" xr3:uid="{8FFF41AC-B3D4-4C04-9CFC-CC3037D87E3E}" name="Primary Department" dataDxfId="959"/>
    <tableColumn id="69" xr3:uid="{36560CE2-1F99-40E3-98EB-23C785AB7B40}" name="Secondary Department " dataDxfId="958"/>
    <tableColumn id="75" xr3:uid="{D5D6BA20-5D4C-4A8E-BA71-1385206A3B46}" name="Unverified Requirements" dataDxfId="957">
      <calculatedColumnFormula>SUM(Table2[[#This Row],[ADR-01]:[ADR-113]])</calculatedColumnFormula>
    </tableColumn>
    <tableColumn id="6" xr3:uid="{81627D44-2CE6-4CEC-AC89-6B8302BB0B17}" name="Req Info by ADR" dataDxfId="956"/>
    <tableColumn id="7" xr3:uid="{93F24465-4342-4A9C-991F-A6A52294E5E5}" name="ADR-01" dataDxfId="955"/>
    <tableColumn id="8" xr3:uid="{DE31F84E-DE7A-47D8-8930-4B6FE99EF6D7}" name="ADR-02" dataDxfId="954"/>
    <tableColumn id="9" xr3:uid="{1240B80E-185A-4F9D-837D-8ABA5C9D574D}" name="ADR-03" dataDxfId="953"/>
    <tableColumn id="10" xr3:uid="{4868F3DE-A3F8-4740-87AF-9EEF408D55A4}" name="ADR-04" dataDxfId="952"/>
    <tableColumn id="11" xr3:uid="{E904E002-7745-4EA7-90EA-66CBE8FED7E8}" name="ADR-05" dataDxfId="951"/>
    <tableColumn id="12" xr3:uid="{FE9302DB-56A5-40AB-93D9-9F8ACC23F843}" name="ADR-06" dataDxfId="950"/>
    <tableColumn id="13" xr3:uid="{7B249545-F51F-42CA-895E-07540EAD1314}" name="ADR-08" dataDxfId="949"/>
    <tableColumn id="14" xr3:uid="{AD634116-17E7-4FBC-B967-5575A3A7E292}" name="ADR-10" dataDxfId="948"/>
    <tableColumn id="15" xr3:uid="{8E6C9B82-CB2F-4898-9C57-046C34A7E25E}" name="ADR-11" dataDxfId="947"/>
    <tableColumn id="16" xr3:uid="{2953DFD9-AEFB-4F71-9959-DD6E74683E3E}" name="ADR-13" dataDxfId="946"/>
    <tableColumn id="17" xr3:uid="{22C9AA73-8203-468C-AA2F-63BFD6C0B79D}" name="ADR-14" dataDxfId="945"/>
    <tableColumn id="18" xr3:uid="{7F949415-933F-4609-B2CD-37BC2E0FCC82}" name="ADR-18" dataDxfId="944"/>
    <tableColumn id="19" xr3:uid="{D95EAE04-CE29-47DE-9068-38FB2103DD5A}" name="ADR-21" dataDxfId="943"/>
    <tableColumn id="20" xr3:uid="{F96831EA-E307-4534-86B7-A849123D220A}" name="ADR-22" dataDxfId="942"/>
    <tableColumn id="21" xr3:uid="{84978B47-7A0A-45C2-B75D-A30531ED47DE}" name="ADR-23" dataDxfId="941"/>
    <tableColumn id="22" xr3:uid="{1FAFB373-ABE2-44CE-854B-4898B9D85C4F}" name="ADR-25" dataDxfId="940"/>
    <tableColumn id="23" xr3:uid="{851BCE98-1CB9-4B3C-8AEC-5EBCF3526F87}" name="ADR-29" dataDxfId="939"/>
    <tableColumn id="24" xr3:uid="{D658043E-FE5A-4B1C-AB9B-D626EF0E7C3B}" name="ADR-31" dataDxfId="938"/>
    <tableColumn id="25" xr3:uid="{8DE2EBC2-9585-4B4A-B15A-66FEE4C58F1C}" name="ADR-34" dataDxfId="937"/>
    <tableColumn id="26" xr3:uid="{DF864674-CA9D-4FB3-9066-6245EAEC8FE1}" name="ADR-42" dataDxfId="936"/>
    <tableColumn id="27" xr3:uid="{DCB9289B-C3B0-44C6-ABA4-06668A60F389}" name="ADR-43" dataDxfId="935"/>
    <tableColumn id="28" xr3:uid="{ADD0A6F7-09E5-452E-B67B-690521B49DDC}" name="ADR-45" dataDxfId="934"/>
    <tableColumn id="29" xr3:uid="{6E5FF5ED-D72A-4A8A-AB06-CE2F70FEE3CD}" name="ADR-46" dataDxfId="933"/>
    <tableColumn id="30" xr3:uid="{3948D52A-7B2B-4AD7-833F-176FE188EF2C}" name="ADR-47" dataDxfId="932"/>
    <tableColumn id="31" xr3:uid="{2098202F-B2F4-4913-B958-A8FFB0E225CB}" name="ADR-48" dataDxfId="931"/>
    <tableColumn id="32" xr3:uid="{720196A7-D6D0-4D41-A03B-663B3D7AF9DD}" name="ADR-49" dataDxfId="930"/>
    <tableColumn id="33" xr3:uid="{6BE432DB-3586-4E51-8638-A3464088583E}" name="ADR-50" dataDxfId="929"/>
    <tableColumn id="34" xr3:uid="{58B84A32-2677-453A-B1B2-70FFF6509077}" name="ADR-51" dataDxfId="928"/>
    <tableColumn id="35" xr3:uid="{28A941B2-9B25-4A9B-9209-BC91F70FE907}" name="ADR-52" dataDxfId="927"/>
    <tableColumn id="36" xr3:uid="{F88B106D-F059-42B3-A6F6-7A7BCBBEA78A}" name="ADR-60" dataDxfId="926"/>
    <tableColumn id="37" xr3:uid="{8293D482-3106-4A8A-9C8F-3675D3EDD338}" name="ADR-61" dataDxfId="925"/>
    <tableColumn id="38" xr3:uid="{3D395326-5132-445A-83AE-9C1BF8DCC277}" name="ADR-62" dataDxfId="924"/>
    <tableColumn id="39" xr3:uid="{9DB63E16-A144-4842-86F2-7EED592705FB}" name="ADR-69" dataDxfId="923"/>
    <tableColumn id="40" xr3:uid="{0C33785C-9058-427E-B61D-4AFDA4D53C8B}" name="ADR-72" dataDxfId="922"/>
    <tableColumn id="41" xr3:uid="{44A13359-CC40-41DA-B87E-07A3A29D3A16}" name="ADR-73" dataDxfId="921"/>
    <tableColumn id="42" xr3:uid="{82CFB627-2F51-4DF3-9A01-CFB9D7E01087}" name="ADR-74" dataDxfId="920"/>
    <tableColumn id="43" xr3:uid="{0FA8585E-1327-4209-B6A6-07EADF4367F4}" name="ADR-75" dataDxfId="919"/>
    <tableColumn id="44" xr3:uid="{E1289E65-E870-4541-B4BE-9704D84A2776}" name="ADR-76" dataDxfId="918"/>
    <tableColumn id="45" xr3:uid="{E394249B-AAC7-44C0-B3D7-905EF944D115}" name="ADR-77" dataDxfId="917"/>
    <tableColumn id="46" xr3:uid="{547A507A-AAAA-4419-B3F2-B6AFE5AC03B5}" name="ADR-78" dataDxfId="916"/>
    <tableColumn id="47" xr3:uid="{427153B6-EE8D-4DA0-98C5-06B7C79DEB6E}" name="ADR-79" dataDxfId="915"/>
    <tableColumn id="48" xr3:uid="{C3AFDE13-7D4A-4288-B8DA-12C274241DE0}" name="ADR-81" dataDxfId="914"/>
    <tableColumn id="49" xr3:uid="{EA7D6BE3-F4DB-4B2C-AE08-62707B244329}" name="ADR-82" dataDxfId="913"/>
    <tableColumn id="50" xr3:uid="{26F88F8C-21F2-4CE4-9047-320002F193A1}" name="ADR-83" dataDxfId="912"/>
    <tableColumn id="51" xr3:uid="{0B88C08E-F2BD-4DF9-95DF-68A206C3A7EA}" name="ADR-85" dataDxfId="911"/>
    <tableColumn id="52" xr3:uid="{53DB919E-ADFE-4B44-B8EB-E16022523633}" name="ADR-86" dataDxfId="910"/>
    <tableColumn id="53" xr3:uid="{46C8A772-2D12-465C-AA87-0E724D49CFDE}" name="ADR-87" dataDxfId="909"/>
    <tableColumn id="54" xr3:uid="{0AE4DAA1-0EB3-4115-AE00-D1AE72A0D7BB}" name="ADR-88" dataDxfId="908"/>
    <tableColumn id="55" xr3:uid="{90A7338A-2F30-4A73-8FB5-CFDFEF71B42F}" name="ADR-89" dataDxfId="907"/>
    <tableColumn id="56" xr3:uid="{9AA4F634-FC6D-4D66-9C89-011F701EDFD0}" name="ADR-90" dataDxfId="906"/>
    <tableColumn id="57" xr3:uid="{DCCA14BA-5737-4370-BB68-D1EE03490297}" name="ADR-92" dataDxfId="905"/>
    <tableColumn id="58" xr3:uid="{D8618B4F-A52D-4711-84E1-387829CF91BD}" name="ADR-93" dataDxfId="904"/>
    <tableColumn id="59" xr3:uid="{DDBC5BA9-F5B9-45BB-A5E0-A076DB809F06}" name="ADR-94" dataDxfId="903"/>
    <tableColumn id="60" xr3:uid="{C9B6847E-84E0-4849-B499-AAEEE263486C}" name="ADR-95" dataDxfId="902"/>
    <tableColumn id="61" xr3:uid="{B43AD651-B30D-40C5-82EA-0690B3D8E553}" name="ADR-98" dataDxfId="901"/>
    <tableColumn id="62" xr3:uid="{DE72275B-9D8B-4E10-B82E-4852C87C83C4}" name="ADR-108" dataDxfId="900"/>
    <tableColumn id="63" xr3:uid="{B39D7E40-A512-44B8-AAF9-91F8C5128EF2}" name="ADR-109" dataDxfId="899"/>
    <tableColumn id="64" xr3:uid="{26BC10E7-DF40-4871-92E6-B49FEDA4EE81}" name="ADR-110" dataDxfId="898"/>
    <tableColumn id="65" xr3:uid="{DA3E0285-5FDD-464B-8DE1-22E2D284C365}" name="ADR-113" dataDxfId="89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D2F5EDF-5735-489A-8F07-66CF1E9DEFA4}" name="Table4710" displayName="Table4710" ref="A1:M16" totalsRowShown="0" headerRowDxfId="891" dataDxfId="890">
  <autoFilter ref="A1:M16" xr:uid="{7E11298B-CC5C-43DA-81D4-295B62ED262F}"/>
  <sortState xmlns:xlrd2="http://schemas.microsoft.com/office/spreadsheetml/2017/richdata2" ref="A2:M13">
    <sortCondition ref="G1:G13"/>
  </sortState>
  <tableColumns count="13">
    <tableColumn id="1" xr3:uid="{9CF70B0A-F272-4D93-A873-F7C73F85CFD7}" name="Checklist" dataDxfId="889"/>
    <tableColumn id="2" xr3:uid="{0FDA5880-9950-4FBD-BD3E-E022DB8AB39C}" name="Clause" dataDxfId="888"/>
    <tableColumn id="8" xr3:uid="{E5085866-1D13-46C7-9EBC-E70350D2B0EB}" name="Req Name" dataDxfId="887"/>
    <tableColumn id="3" xr3:uid="{5C9B9F0B-A080-4967-9FD3-7A4A68FE703D}" name="Text" dataDxfId="886"/>
    <tableColumn id="9" xr3:uid="{42D69E7A-F81D-455D-A4F0-F830C8E329E9}" name="Project ID" dataDxfId="885"/>
    <tableColumn id="4" xr3:uid="{6F0CCB73-AB59-4D68-98E7-02560C909A96}" name="Relevant Project" dataDxfId="884"/>
    <tableColumn id="5" xr3:uid="{DA17353B-924D-497D-AB5A-301DDE7A2D04}" name="Relevant Department" dataDxfId="883"/>
    <tableColumn id="11" xr3:uid="{A2361C12-CAD5-4182-AA13-8097BFA12BD7}" name="Right Project Assigned? (If no, list the appropriate one)" dataDxfId="882"/>
    <tableColumn id="12" xr3:uid="{C92C7686-D7FE-4E64-BC1C-64AA6F233169}" name="Would like to use Alternative Means of Testing compared to ADR (Yes/No)?" dataDxfId="881"/>
    <tableColumn id="10" xr3:uid="{57F94E24-BA96-44A2-9B63-78C592E78602}" name="Verification Method : Inspection, Demonstration, Test, Analysis (Simulations/Calculations), ADR Annex, ADR Testing Procedure, Pre-compliant" dataDxfId="880"/>
    <tableColumn id="13" xr3:uid="{0EB60152-1F6B-4CA0-B026-F0BD4EFCD864}" name="Verification Method Description (As detailed as you can be)" dataDxfId="879"/>
    <tableColumn id="6" xr3:uid="{82E6A9F2-4ABF-44A1-9D0A-F30B99031C77}" name="Testing Procedure Per Req (To Be Done Later)" dataDxfId="878"/>
    <tableColumn id="7" xr3:uid="{C31AB40C-284E-49B7-AADF-42BF674FF1E2}" name="Verified?" dataDxfId="87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11298B-CC5C-43DA-81D4-295B62ED262F}" name="Table4" displayName="Table4" ref="A1:M14" totalsRowShown="0">
  <autoFilter ref="A1:M14" xr:uid="{7E11298B-CC5C-43DA-81D4-295B62ED262F}"/>
  <tableColumns count="13">
    <tableColumn id="1" xr3:uid="{018B1D11-B00C-49EB-B051-0BD9B22B0064}" name="Checklist" dataDxfId="869"/>
    <tableColumn id="2" xr3:uid="{F0A0EF66-3B4F-4096-97B9-3CA31760F2FA}" name="Clause" dataDxfId="868"/>
    <tableColumn id="8" xr3:uid="{66BE33F6-B417-4D89-8F28-5439AA17E6CE}" name="Req Name" dataDxfId="867"/>
    <tableColumn id="3" xr3:uid="{2FF34043-DB66-4B5E-8E0A-A10CDE7739FA}" name="Text" dataDxfId="866"/>
    <tableColumn id="9" xr3:uid="{EFED7562-6672-43DD-BB6D-5A3DA774DAD4}" name="Project ID" dataDxfId="865"/>
    <tableColumn id="4" xr3:uid="{D4FAC10C-A6FB-41AB-BAED-B50070AD9CD4}" name="Relevant Project"/>
    <tableColumn id="5" xr3:uid="{08A60064-773D-4D11-87AD-5A950B766603}" name="Relevant Department"/>
    <tableColumn id="10" xr3:uid="{0B1D8465-DB3D-46A8-A488-FABA5A4F693C}" name="Right Project Assigned? (If not, list the appropriate one)" dataDxfId="864"/>
    <tableColumn id="13" xr3:uid="{274B7D49-6776-4B25-9037-103B7F430624}" name="Would like to use Alternative Means of Testing instead of ADR (Yes/No)?" dataDxfId="863"/>
    <tableColumn id="11" xr3:uid="{D64C159B-4B21-4D5C-B5F7-44291EBA5AA1}" name="Verification Method : Inspection, Demonstration, Test, Analysis (Simulations/Calculations), ADR Annex, ADR Testing Procedure" dataDxfId="862"/>
    <tableColumn id="12" xr3:uid="{4FE877E2-DE54-4C24-A82B-950D850EA017}" name="Verification Method Description (As detailed as you can be)"/>
    <tableColumn id="6" xr3:uid="{B4A986C9-F3F2-4062-AD5A-7A87279AFF8C}" name="Testing Procedure Per Req (To Be Done Later)" dataDxfId="861"/>
    <tableColumn id="7" xr3:uid="{05C82FB8-CDED-4EEE-82D4-7B7036C03572}" name="Verified?" dataDxfId="86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00E9EDA-A9F6-486A-ACDE-BF9939860D67}" name="Table433" displayName="Table433" ref="A1:M40" totalsRowShown="0">
  <autoFilter ref="A1:M40" xr:uid="{7E11298B-CC5C-43DA-81D4-295B62ED262F}">
    <filterColumn colId="5">
      <filters blank="1">
        <filter val="Front Seats"/>
        <filter val="N/A"/>
      </filters>
    </filterColumn>
  </autoFilter>
  <tableColumns count="13">
    <tableColumn id="1" xr3:uid="{65DEACA3-E1B4-480F-A08E-E1728B7562AB}" name="Checklist" dataDxfId="852"/>
    <tableColumn id="2" xr3:uid="{6697BF62-1CC6-4044-8336-E82C3B567BE0}" name="Clause" dataDxfId="851"/>
    <tableColumn id="8" xr3:uid="{787E95A5-283B-482B-B432-9FDC70B443E2}" name="Req Name" dataDxfId="850"/>
    <tableColumn id="3" xr3:uid="{BE2E6C04-1561-4387-868D-54E1EE4D0C70}" name="Text" dataDxfId="849"/>
    <tableColumn id="9" xr3:uid="{CF804F40-8FAF-4A00-805E-EC158EA16B40}" name="Project ID" dataDxfId="848"/>
    <tableColumn id="4" xr3:uid="{01736B01-A11A-40ED-9A62-EAEE625E3464}" name="Relevant Project"/>
    <tableColumn id="5" xr3:uid="{2A41BE59-698D-4D9E-9BE3-EDF7CE235E9B}" name="Relevant Department"/>
    <tableColumn id="10" xr3:uid="{12208176-C007-4021-A0E9-23FFEB14F103}" name="Right Project Assigned? (If not, list the appropriate one)" dataDxfId="847"/>
    <tableColumn id="13" xr3:uid="{6E55F9A9-F14D-4474-AB75-7DDFE5577ABF}" name="Would like to use Alternative Means of Testing compared to ADR (Yes/No)?" dataDxfId="846"/>
    <tableColumn id="11" xr3:uid="{504F727F-AA6E-44F1-9DED-D2360442DBA7}" name="Verification Method : Inspection, Demonstration, Test, Analysis (Simulations/Calculations), ADR Annex, ADR Testing Procedure" dataDxfId="845"/>
    <tableColumn id="12" xr3:uid="{1C6015D4-E494-453B-9C6C-72BE974DAC07}" name="Verification Method Description (As detailed as you can be)"/>
    <tableColumn id="6" xr3:uid="{59383C9B-A7BF-4007-ACD7-AF3997D819B6}" name="Testing Procedure Per Req (To Be Done Later)" dataDxfId="844"/>
    <tableColumn id="7" xr3:uid="{B467CCED-B557-4F7F-847E-5739DD590E24}" name="Verified?" dataDxfId="8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0B52584-1D94-4CD4-9AC0-4801E5D820A7}" name="Table426" displayName="Table426" ref="A1:M141" totalsRowShown="0">
  <autoFilter ref="A1:M141" xr:uid="{7E11298B-CC5C-43DA-81D4-295B62ED262F}"/>
  <tableColumns count="13">
    <tableColumn id="1" xr3:uid="{5ABCBBE4-0157-4FEC-A740-BE784911F1C8}" name="Checklist" dataDxfId="834"/>
    <tableColumn id="2" xr3:uid="{621F64E3-C3EA-46E1-BD5A-612B1A2C047E}" name="Clause" dataDxfId="833"/>
    <tableColumn id="8" xr3:uid="{2D338CBF-588D-47A3-9EFB-E513807E7E79}" name="Req Name" dataDxfId="832"/>
    <tableColumn id="3" xr3:uid="{421458C4-6B29-49DD-88DB-32DC13A40D7D}" name="Text" dataDxfId="831"/>
    <tableColumn id="9" xr3:uid="{0BF03DD5-7D1E-4D8D-82BD-CDF0B63512C8}" name="Project ID" dataDxfId="830">
      <calculatedColumnFormula>+'ADR Tracking'!A$32</calculatedColumnFormula>
    </tableColumn>
    <tableColumn id="4" xr3:uid="{E3A465E3-8B0B-4AD5-ACD4-85097DBA3E80}" name="Relevant Project">
      <calculatedColumnFormula>+'ADR Tracking'!B$32</calculatedColumnFormula>
    </tableColumn>
    <tableColumn id="5" xr3:uid="{E9BB1A6A-5DA0-47A8-990B-3E0A62FE3B8E}" name="Relevant Department">
      <calculatedColumnFormula>+'ADR Tracking'!C$6</calculatedColumnFormula>
    </tableColumn>
    <tableColumn id="10" xr3:uid="{780BCD06-AF42-42F9-B1DC-DC8A69E9BD38}" name="Right Project Assigned? (If not, list the appropriate one)" dataDxfId="829"/>
    <tableColumn id="12" xr3:uid="{F6353160-EC2A-433D-950C-B6046EF487AF}" name="Would like to use Alternative Means of Testing compared to ADR (Yes/No)?" dataDxfId="828"/>
    <tableColumn id="11" xr3:uid="{BB6B357C-FA89-4857-ABA6-BA0EB6C67E20}" name="Verification Method : Inspection, Demonstration, Test, Analysis (Simulations/Calculations), ADR Annex, ADR Testing Procedure" dataDxfId="827"/>
    <tableColumn id="13" xr3:uid="{7196F828-D66C-407D-AD75-27F5CD0F8C8D}" name="Verification Method Description (As detailed as you can be)"/>
    <tableColumn id="6" xr3:uid="{00BCBAB6-0D18-44F7-B3D4-678D630CD984}" name="Testing Procedure Per Req (To Be Done Later)" dataDxfId="826"/>
    <tableColumn id="7" xr3:uid="{9C810C0A-8826-44F9-8742-A53D528CFCB0}" name="Verified?" dataDxfId="82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28C1906-4AA4-4155-A4A5-08B69749B5DA}" name="Table42628" displayName="Table42628" ref="A1:M58" totalsRowShown="0">
  <autoFilter ref="A1:M58" xr:uid="{7E11298B-CC5C-43DA-81D4-295B62ED262F}"/>
  <tableColumns count="13">
    <tableColumn id="1" xr3:uid="{41DDE501-3E17-4B00-AA7C-D5316419CE98}" name="Checklist" dataDxfId="817"/>
    <tableColumn id="2" xr3:uid="{92DE61BB-C74E-4F95-BCFC-676C02D156FA}" name="Clause" dataDxfId="816"/>
    <tableColumn id="8" xr3:uid="{FF0C9240-4510-4B38-90C4-D49B608B6D5E}" name="Req Name" dataDxfId="815"/>
    <tableColumn id="3" xr3:uid="{B4B30378-6597-4D70-B5DE-3600E6DB56C2}" name="Text" dataDxfId="814"/>
    <tableColumn id="9" xr3:uid="{0D566966-8320-40DF-8523-F233F192CCE5}" name="Project ID" dataDxfId="813">
      <calculatedColumnFormula>+'ADR Tracking'!A$32</calculatedColumnFormula>
    </tableColumn>
    <tableColumn id="4" xr3:uid="{C57096F7-B226-4C45-81A3-04B9D729E24E}" name="Relevant Project">
      <calculatedColumnFormula>+'ADR Tracking'!B$32</calculatedColumnFormula>
    </tableColumn>
    <tableColumn id="5" xr3:uid="{9284E5E9-FBCE-44A3-B569-DAC1AD188869}" name="Relevant Department">
      <calculatedColumnFormula>+'ADR Tracking'!C$6</calculatedColumnFormula>
    </tableColumn>
    <tableColumn id="10" xr3:uid="{511803AD-7EE5-410D-8C41-8EDC1A614C6D}" name="Right Project Assigned? (If not, list the appropriate one)" dataDxfId="812"/>
    <tableColumn id="12" xr3:uid="{78B6CC47-3CE4-476B-B5AD-292152CDAA6F}" name="Need to use Alternative Means of Testing compared to ADR (Yes/No)?" dataDxfId="811"/>
    <tableColumn id="11" xr3:uid="{CD1C0BAB-3B5B-45A3-BBC5-6DE73673738A}" name="Verification Method : Inspection, Demonstration, Test, Analysis (Simulations/Calculations), ADR Annex, ADR Testing Procedure" dataDxfId="810"/>
    <tableColumn id="13" xr3:uid="{EFB7811D-373D-4A69-9B64-96AC06F807F3}" name="Verification Method Description (As detailed as you can be)" dataDxfId="809"/>
    <tableColumn id="6" xr3:uid="{EB80EFA1-7FE2-4B7B-ADC2-B69D6223A87B}" name="Testing Procedure Per Req (To Be Done Later)" dataDxfId="808"/>
    <tableColumn id="7" xr3:uid="{84816FA4-A01E-45F7-A175-34E63B0E3F74}" name="Verified?" dataDxfId="80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46AA6F0-BFF5-4423-BD65-BAB99D6834DF}" name="Table471011" displayName="Table471011" ref="A1:M25" totalsRowShown="0" headerRowDxfId="798" dataDxfId="797">
  <autoFilter ref="A1:M25" xr:uid="{7E11298B-CC5C-43DA-81D4-295B62ED262F}">
    <filterColumn colId="5">
      <filters>
        <filter val="Indicators"/>
      </filters>
    </filterColumn>
  </autoFilter>
  <tableColumns count="13">
    <tableColumn id="1" xr3:uid="{361B97A7-6936-445B-91CD-CEF149A85742}" name="Checklist" dataDxfId="796"/>
    <tableColumn id="2" xr3:uid="{AABBF506-5BDF-4755-87D7-87345B3FF372}" name="Clause" dataDxfId="795"/>
    <tableColumn id="8" xr3:uid="{1A0F4CC6-D840-4A99-8562-E446540A13C4}" name="Req Name" dataDxfId="794"/>
    <tableColumn id="3" xr3:uid="{DB477BE1-4D6C-4BD3-97FD-0B996CA7274D}" name="Text" dataDxfId="793"/>
    <tableColumn id="9" xr3:uid="{67953596-1BF5-4850-8C58-F13CF0E2A626}" name="Project ID" dataDxfId="792"/>
    <tableColumn id="4" xr3:uid="{1B18741A-6D85-4464-85D9-B8A6EF34D334}" name="Relevant Project" dataDxfId="791"/>
    <tableColumn id="5" xr3:uid="{58D3BDC9-F39C-4F1D-8C63-FD5CEDF46686}" name="Relevant Department" dataDxfId="790"/>
    <tableColumn id="10" xr3:uid="{9246084D-739E-4F40-8299-CE8F201D4E6E}" name="Right Project Assigned? (If not, list the appropriate one)" dataDxfId="789"/>
    <tableColumn id="11" xr3:uid="{ACDBE230-B816-49DB-A6DB-83EBBAC4D014}" name="Would like to use Alternative Means of Testing compared to ADR (Yes/No)?" dataDxfId="788"/>
    <tableColumn id="12" xr3:uid="{F42B5403-D006-4293-A72A-DA83F33D2A29}" name="Verification Method : Inspection, Demonstration, Test, Analysis (Simulations/Calculations), ADR Annex, ADR Testing Procedure" dataDxfId="787"/>
    <tableColumn id="13" xr3:uid="{3780B57C-C41F-4B8D-A57A-CB46BE8696C6}" name="Verification Method Description (As detailed as you can be)" dataDxfId="786"/>
    <tableColumn id="6" xr3:uid="{4E0CA91B-2A47-4F9C-ABEC-CA6C04DF877B}" name="Testing Procedure Per Req (To Be Done Later)" dataDxfId="785"/>
    <tableColumn id="7" xr3:uid="{097936B1-1BCD-4368-B05F-39DE52813DCD}" name="Verified?" dataDxfId="78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645D31-94F5-4FB6-8B2D-56F5C4472135}" name="Table46" displayName="Table46" ref="A1:M16" totalsRowShown="0">
  <autoFilter ref="A1:M16" xr:uid="{7E11298B-CC5C-43DA-81D4-295B62ED262F}"/>
  <tableColumns count="13">
    <tableColumn id="1" xr3:uid="{7D38C76F-A23C-4097-8E29-2933DDFA8A4A}" name="Checklist" dataDxfId="778"/>
    <tableColumn id="2" xr3:uid="{CAFBC1FC-99D9-4527-893A-33FEB5B1FDA4}" name="Clause" dataDxfId="777"/>
    <tableColumn id="8" xr3:uid="{2669EE6B-05CE-4DB4-AA75-C2B5BB6FD525}" name="Req Name" dataDxfId="776"/>
    <tableColumn id="3" xr3:uid="{52599AA8-0198-4238-8BB6-63F38102C7D3}" name="Text" dataDxfId="775"/>
    <tableColumn id="9" xr3:uid="{9523EB6C-042D-49D7-A216-CAEEFB1D9334}" name="Project ID" dataDxfId="774"/>
    <tableColumn id="4" xr3:uid="{FEE9CD62-5AC3-4476-9DFC-13B05E9E58FF}" name="Relevant Project"/>
    <tableColumn id="5" xr3:uid="{787E7F04-272E-43BD-BD65-0A74C395E0E5}" name="Relevant Department"/>
    <tableColumn id="10" xr3:uid="{2554AE3F-0579-4CF8-8944-E4684B52004C}" name="Right Project Assigned? (If not, list the appropriate one)" dataDxfId="773"/>
    <tableColumn id="12" xr3:uid="{417F8D82-66F2-4671-AFE2-FF27EC0128DB}" name="Would like to use Alternative Means of Testing compared to ADR (Yes/No)?" dataDxfId="772"/>
    <tableColumn id="11" xr3:uid="{68BC98AD-E6F4-4B84-9C64-8A971EF87994}" name="Verification Method : Inspection, Demonstration, Test, Analysis (Simulations/Calculations), ADR Annex, ADR Testing Procedure" dataDxfId="771"/>
    <tableColumn id="13" xr3:uid="{6F5A89A3-1119-42F2-A93F-E4B58D8DA248}" name="Verification Method Description (As detailed as you can be)" dataDxfId="770"/>
    <tableColumn id="6" xr3:uid="{C73FA065-FB09-406D-8440-9D9716C1941B}" name="Testing Procedure Per Req (To Be Done Later)" dataDxfId="769"/>
    <tableColumn id="7" xr3:uid="{B56AAAAE-BC0E-419F-BA5F-57B649AC8AD2}" name="Verified?" dataDxfId="76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B45F549-4DEA-4646-8CC9-4952EA1FA1F8}" name="Table4914" displayName="Table4914" ref="A1:M16" totalsRowShown="0">
  <autoFilter ref="A1:M16" xr:uid="{7E11298B-CC5C-43DA-81D4-295B62ED262F}"/>
  <tableColumns count="13">
    <tableColumn id="1" xr3:uid="{7E249E89-B14C-4A27-A112-8014E8C0C024}" name="Checklist" dataDxfId="762"/>
    <tableColumn id="2" xr3:uid="{C073B39B-9A53-4825-AB8B-B5830ED13674}" name="Clause" dataDxfId="761"/>
    <tableColumn id="8" xr3:uid="{8E5C388C-F2C7-4153-8384-54EDBC0238F0}" name="Req Name" dataDxfId="760"/>
    <tableColumn id="3" xr3:uid="{31F26A94-B6C7-42B0-B946-D92ABD618030}" name="f" dataDxfId="759"/>
    <tableColumn id="9" xr3:uid="{3AC8FC4F-0302-4CD1-AA82-BF6BCFB55B5F}" name="Project ID" dataDxfId="758"/>
    <tableColumn id="4" xr3:uid="{7DFFECC9-DA28-4CDD-BAAA-D98DBF6B0C49}" name="Relevant Project"/>
    <tableColumn id="5" xr3:uid="{AE6C86B2-E201-470E-BC5A-8D6BEE0FFAEB}" name="Relevant Department"/>
    <tableColumn id="10" xr3:uid="{01A4D223-F1E1-4B06-9F32-7A1C40E055D6}" name="Right Project Assigned? (If not, list the appropriate one)" dataDxfId="757"/>
    <tableColumn id="6" xr3:uid="{E1553C9E-B07F-4E09-A018-0F1554CD5EE8}" name="Would like to use Alternative Means of Testing compared to ADR (Yes/No)?" dataDxfId="756"/>
    <tableColumn id="11" xr3:uid="{A67CDE80-ABED-45CF-8BD4-B2693E45B202}" name="Verification Method : Inspection, Demonstration, Test, Analysis (Simulations/Calculations), ADR Annex, ADR Testing Procedure" dataDxfId="755"/>
    <tableColumn id="12" xr3:uid="{F402610B-5D8B-4D13-BC1E-E80F580297ED}" name="Verification Method Description (As detailed as you can be)" dataDxfId="754"/>
    <tableColumn id="13" xr3:uid="{775061ED-E9A8-4A22-B214-D7F20ECEA1C9}" name="Testing Procedure Per Req (To Be Done Later)" dataDxfId="753"/>
    <tableColumn id="7" xr3:uid="{EF89D269-F981-436E-BDFF-0D28651BC3B7}" name="Verified?" dataDxfId="75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C3BCB8E-A7BD-4085-8FA0-C25076A39C98}" name="Table491415" displayName="Table491415" ref="A1:M13" totalsRowShown="0">
  <autoFilter ref="A1:M13" xr:uid="{7E11298B-CC5C-43DA-81D4-295B62ED262F}"/>
  <tableColumns count="13">
    <tableColumn id="1" xr3:uid="{0531E9F4-FEC7-4E54-8527-963D7111CF82}" name="Checklist" dataDxfId="746"/>
    <tableColumn id="2" xr3:uid="{B123DFDE-72C0-4D91-8BE6-CA63986DEE20}" name="Clause" dataDxfId="745"/>
    <tableColumn id="8" xr3:uid="{20FF15DE-E1D6-4654-B934-B79731F1AD11}" name="Req Name" dataDxfId="744"/>
    <tableColumn id="3" xr3:uid="{82EB23FD-1C3E-4146-92DF-7E5C10ED24FD}" name="Text" dataDxfId="743"/>
    <tableColumn id="9" xr3:uid="{853E82C6-6BCF-44FB-98CB-DC27198B471B}" name="Project ID" dataDxfId="742"/>
    <tableColumn id="4" xr3:uid="{C8934F67-C552-4AE8-8A48-80C73682EF7C}" name="Relevant Project"/>
    <tableColumn id="5" xr3:uid="{DBC9F11E-2C79-45FA-9F26-F856A116D4E5}" name="Relevant Department"/>
    <tableColumn id="10" xr3:uid="{C182101A-7E47-4E8E-86E7-66272450BFA7}" name="Right Project Assigned? (If not, list the appropriate one)" dataDxfId="741"/>
    <tableColumn id="11" xr3:uid="{363C1470-1523-44B2-BE8F-F050618AE252}" name="Would like to use Alternative Means of Testing compared to ADR (Yes/No)?" dataDxfId="740"/>
    <tableColumn id="12" xr3:uid="{75B97D63-0E7E-40E5-AA86-EDF54239942F}" name="Verification Method : Inspection, Demonstration, Test, Analysis (Simulations/Calculations), ADR Annex, ADR Testing Procedure" dataDxfId="739"/>
    <tableColumn id="6" xr3:uid="{ED7C8FD2-218B-4C70-A3E0-3B1A60E63EA8}" name="Verification Method Description (As detailed as you can be)" dataDxfId="738"/>
    <tableColumn id="13" xr3:uid="{7268D6FE-D764-4130-82BA-0EBCF8D3284E}" name="Testing Procedure Per Req (To Be Done Later)" dataDxfId="737"/>
    <tableColumn id="7" xr3:uid="{30E34405-BB1E-4684-9C6A-96DA8D5CDE63}" name="Verified?" dataDxfId="73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CA46611-6753-4938-9431-243A19AE71C7}" name="Table47101112" displayName="Table47101112" ref="A1:M929" totalsRowShown="0" headerRowDxfId="730" dataDxfId="729">
  <autoFilter ref="A1:M929" xr:uid="{7E11298B-CC5C-43DA-81D4-295B62ED262F}"/>
  <tableColumns count="13">
    <tableColumn id="1" xr3:uid="{88ED0CA0-EEB3-40AC-9D65-533E188D6B15}" name="Checklist" dataDxfId="728"/>
    <tableColumn id="2" xr3:uid="{15918947-068E-4C37-891D-BAF37BFB5ADE}" name="Clause" dataDxfId="727"/>
    <tableColumn id="8" xr3:uid="{441CB125-1783-4C0B-9882-01329C70C778}" name="Req Name" dataDxfId="726"/>
    <tableColumn id="3" xr3:uid="{5B64C66F-82B2-460F-A069-A0BCE9621448}" name="Text" dataDxfId="725"/>
    <tableColumn id="9" xr3:uid="{D641BEA4-3FC0-4E71-9004-DEE16F70A2C8}" name="Project ID" dataDxfId="724"/>
    <tableColumn id="4" xr3:uid="{0625D0C8-DD67-4D64-B8E4-884D8E816AF1}" name="Relevant Project" dataDxfId="723"/>
    <tableColumn id="5" xr3:uid="{8DD19759-3882-49D0-978E-12AB59BB6D2F}" name="Relevant Department" dataDxfId="722"/>
    <tableColumn id="10" xr3:uid="{2296E733-1EEF-43E1-AF48-931D15B7CCEA}" name="Right Project Assigned? (If not, list the appropriate one)" dataDxfId="721"/>
    <tableColumn id="13" xr3:uid="{0D7FE183-4DD8-4C70-9A9D-027517D34925}" name="Would like to use Alternative Means of Testing compared to ADR (Yes/No)?" dataDxfId="720"/>
    <tableColumn id="11" xr3:uid="{AC098151-DB46-4260-97EB-5DBC87BC4D42}" name="Verification Method : Inspection, Demonstration, Test, Analysis (Simulations/Calculations), ADR Annex, ADR Testing Procedure" dataDxfId="719"/>
    <tableColumn id="12" xr3:uid="{9FF062DF-D979-4601-A40E-4CA3F0BAC99B}" name="Verification Method Description (As detailed as you can be)" dataDxfId="718"/>
    <tableColumn id="6" xr3:uid="{48DCEE54-EFE7-47FD-8517-A400791981B8}" name="Testing Procedure Per Req (To Be Done Later)" dataDxfId="717"/>
    <tableColumn id="7" xr3:uid="{21826BE8-ED20-40EC-AC2B-7DCD61A8C71C}" name="Verified?" dataDxfId="716"/>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A4ED749-BC2E-4BF0-9313-D58CB1461332}" name="Table49141542" displayName="Table49141542" ref="A1:M88" totalsRowShown="0">
  <autoFilter ref="A1:M88" xr:uid="{7E11298B-CC5C-43DA-81D4-295B62ED262F}">
    <filterColumn colId="5">
      <filters>
        <filter val="Rear Vision System"/>
        <filter val="Side Vision System, Rear Vision System"/>
      </filters>
    </filterColumn>
  </autoFilter>
  <tableColumns count="13">
    <tableColumn id="1" xr3:uid="{ADDCB03D-4EF0-45F7-9FF3-819CD27A0AE2}" name="Checklist" dataDxfId="705">
      <calculatedColumnFormula>ROW() - ROW(Table49141542[[#Headers],[Checklist]]) - 1</calculatedColumnFormula>
    </tableColumn>
    <tableColumn id="2" xr3:uid="{51974261-9831-4C74-BF8C-F92F8393E088}" name="Clause" dataDxfId="704"/>
    <tableColumn id="8" xr3:uid="{4E497C7C-EA54-433C-911A-B709AC3D5E9A}" name="Req Name" dataDxfId="703"/>
    <tableColumn id="3" xr3:uid="{F417E2F6-AD3A-4BE5-AA64-8942F33E6756}" name="Text" dataDxfId="702"/>
    <tableColumn id="9" xr3:uid="{2E9DE39A-EBF9-46D8-831B-6B8517DBEE49}" name="Project ID" dataDxfId="701"/>
    <tableColumn id="4" xr3:uid="{8B1FD529-EB43-4DB1-BE30-A602C98EB514}" name="Relevant Project"/>
    <tableColumn id="5" xr3:uid="{EB97C813-2C4F-4F28-8F3C-A59C7DB622F2}" name="Relevant Department"/>
    <tableColumn id="10" xr3:uid="{E071AAF0-A18F-42F6-8D04-04270BAA3154}" name="Right Project Assigned? (If not, list the appropriate one)" dataDxfId="700"/>
    <tableColumn id="11" xr3:uid="{0F3B2C7F-C7A7-40AE-BD01-1BEE64E57474}" name="Would like to use Alternative Means of Testing compared to ADR (Yes/No)?" dataDxfId="699"/>
    <tableColumn id="12" xr3:uid="{3BC23D87-F503-47AE-8B43-A3096BA3AF46}" name="Verification Method : Inspection, Demonstration, Test, Analysis (Simulations/Calculations), ADR Annex, ADR Testing Procedure" dataDxfId="698"/>
    <tableColumn id="6" xr3:uid="{3393F261-234D-472F-98F9-02202D327EBC}" name="Verification Method Description (As detailed as you can be)" dataDxfId="697"/>
    <tableColumn id="13" xr3:uid="{E1C192F4-BF59-4ADA-9213-A10AE8FF63BE}" name="Testing Procedure Per Req (To Be Done Later)" dataDxfId="696"/>
    <tableColumn id="7" xr3:uid="{F81C0AFD-3521-42BF-89FE-4CA1B92A04B0}" name="Verified?" dataDxfId="695"/>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8CD6A5-5942-4DCC-910E-304B9EC82BB1}" name="Table44" displayName="Table44" ref="A1:M13" totalsRowShown="0">
  <autoFilter ref="A1:M13" xr:uid="{7E11298B-CC5C-43DA-81D4-295B62ED262F}"/>
  <tableColumns count="13">
    <tableColumn id="1" xr3:uid="{6481B7A1-EC54-4E30-9B82-EC179C8E806F}" name="Checklist" dataDxfId="689"/>
    <tableColumn id="2" xr3:uid="{CEE289DC-7422-4E74-B227-EBA11C902032}" name="Clause" dataDxfId="688"/>
    <tableColumn id="8" xr3:uid="{ABED3CA3-CD3D-4358-939D-79B6C3822A77}" name="Req Name" dataDxfId="687"/>
    <tableColumn id="3" xr3:uid="{528C5A2D-DC7B-41FD-8AC1-A0976965F5EA}" name="Text" dataDxfId="686"/>
    <tableColumn id="9" xr3:uid="{5B17A671-DF22-4675-8CA9-C37734C817E0}" name="Project ID"/>
    <tableColumn id="4" xr3:uid="{F8C848C5-45C3-4BD5-8446-84FDFE9459BA}" name="Relevant Project"/>
    <tableColumn id="5" xr3:uid="{3A3185BF-A5B3-47BC-989F-ABD734E41844}" name="Relevant Department"/>
    <tableColumn id="10" xr3:uid="{AFDC70F2-E10A-4C56-982B-C8866D94B1FE}" name="Right Project Assigned? (If not, list the appropriate one)" dataDxfId="685"/>
    <tableColumn id="11" xr3:uid="{B14B2627-7198-498E-B276-DE3FD221FEC3}" name="Would like to use Alternative Means of Testing compared to ADR (Yes/No)?" dataDxfId="684"/>
    <tableColumn id="12" xr3:uid="{99E72B4C-9DBB-43E0-BE60-9B80110169D3}" name="Verification Method : Inspection, Demonstration, Test, Analysis (Simulations/Calculations), ADR Annex, ADR Testing Procedure" dataDxfId="683"/>
    <tableColumn id="13" xr3:uid="{526FB01A-1303-4A0B-ABDA-E1E51F375E5A}" name="Verification Method Description (As detailed as you can be)" dataDxfId="682"/>
    <tableColumn id="6" xr3:uid="{AF7FF715-9C96-4F33-953B-B4FEF332A337}" name="Testing Procedure Per Req (To Be Done Later)" dataDxfId="681"/>
    <tableColumn id="7" xr3:uid="{3BD6EC64-680A-4E3D-9020-0821D5F469BC}" name="Verified?" dataDxfId="680"/>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E680823-79D5-4BD2-86A2-648C03ADA13C}" name="Table4934" displayName="Table4934" ref="A1:M58" totalsRowShown="0">
  <autoFilter ref="A1:M58" xr:uid="{7E11298B-CC5C-43DA-81D4-295B62ED262F}">
    <filterColumn colId="5">
      <filters>
        <filter val="Central Display"/>
      </filters>
    </filterColumn>
  </autoFilter>
  <tableColumns count="13">
    <tableColumn id="1" xr3:uid="{35C9BE52-375D-4C36-BE10-5A3BE6140F1D}" name="Checklist" dataDxfId="670"/>
    <tableColumn id="2" xr3:uid="{354D124C-A564-475B-A9EB-F7045B3314D0}" name="Clause" dataDxfId="669"/>
    <tableColumn id="8" xr3:uid="{8E82774F-BAC8-4501-BE5F-0B96BDC87191}" name="Req Name" dataDxfId="668"/>
    <tableColumn id="3" xr3:uid="{B960EE23-A749-432D-A3A9-B584F4EA1D1A}" name="Text" dataDxfId="667"/>
    <tableColumn id="9" xr3:uid="{A96440EA-C0BE-43A8-A4CD-A3262C8C563A}" name="Project ID" dataDxfId="666"/>
    <tableColumn id="4" xr3:uid="{0BE9C19A-C48A-4916-9B65-91BD6B46CA9C}" name="Relevant Project"/>
    <tableColumn id="5" xr3:uid="{0D5C5C7A-D75F-4322-AAD4-B7B33A6787A3}" name="Relevant Department"/>
    <tableColumn id="10" xr3:uid="{594B94D1-5CB9-4EEB-BF75-0FED1D6999C1}" name="Right Project Assigned? (If not, list the appropriate one)" dataDxfId="665"/>
    <tableColumn id="13" xr3:uid="{F55B426B-81C8-4A4E-897A-B0DE9D730846}" name="Would like to use Alternative Means of Testing compared to ADR (Yes/No)?" dataDxfId="664"/>
    <tableColumn id="12" xr3:uid="{F12B74C3-D700-4A4F-B293-3D29E940FA3E}" name="Verification Method : Inspection, Demonstration, Test, Analysis (Simulations/Calculations), ADR Annex, ADR Testing Procedure" dataDxfId="663"/>
    <tableColumn id="11" xr3:uid="{A0379C8C-CEC6-41A6-9128-3170CB05EF6B}" name="Verification Method Description (As detailed as you can be)" dataDxfId="662"/>
    <tableColumn id="6" xr3:uid="{1BF3C56E-1A76-4D64-B71D-4A098FB37EE9}" name="Testing Procedure Per Req (To Be Done Later)" dataDxfId="661"/>
    <tableColumn id="7" xr3:uid="{FDB1EB0F-45AD-4AC8-91BB-C0CB1C44E347}" name="Verified?" dataDxfId="66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8AFFAC6-F959-4037-A446-466FBAB30C0C}" name="Table493443" displayName="Table493443" ref="A1:M11" totalsRowShown="0">
  <autoFilter ref="A1:M11" xr:uid="{7E11298B-CC5C-43DA-81D4-295B62ED262F}"/>
  <tableColumns count="13">
    <tableColumn id="1" xr3:uid="{078A44C6-21B1-4516-B37D-9F859DC427E3}" name="Checklist" dataDxfId="652"/>
    <tableColumn id="2" xr3:uid="{400C0DBB-5AA6-4767-AE45-B15C53E4EC6A}" name="Clause" dataDxfId="651"/>
    <tableColumn id="8" xr3:uid="{B1096C3F-D992-4928-B849-52AE9C0AB1F1}" name="Req Name" dataDxfId="650"/>
    <tableColumn id="3" xr3:uid="{C7C7DA49-381D-4C89-808B-2781A93EEEBA}" name="Text" dataDxfId="649"/>
    <tableColumn id="9" xr3:uid="{5D7723A6-F1EC-48B0-A077-97282560FE9B}" name="Project ID" dataDxfId="648"/>
    <tableColumn id="4" xr3:uid="{77C1AA7E-1C3F-47AA-8A18-61DEDC643356}" name="Relevant Project"/>
    <tableColumn id="5" xr3:uid="{E648D0D3-9438-4D98-800B-052BE8534910}" name="Relevant Department"/>
    <tableColumn id="10" xr3:uid="{8D599CBE-3B8F-479B-9120-487F6AD20CC5}" name="Right Project Assigned? (If not, list the appropriate one)" dataDxfId="647"/>
    <tableColumn id="13" xr3:uid="{DC4E1387-8866-4F90-A397-57472DB2CF96}" name="Would like to use Alternative Means of Testing compared to ADR (Yes/No)?" dataDxfId="646"/>
    <tableColumn id="12" xr3:uid="{F306A462-5F77-4E2F-B309-E12D05D3626B}" name="Verification Method : Inspection, Demonstration, Test, Analysis (Simulations/Calculations), ADR Annex, ADR Testing Procedure" dataDxfId="645"/>
    <tableColumn id="11" xr3:uid="{B8632E1E-9971-433A-A5AE-909ABB0F1560}" name="Verification Method Description (As detailed as you can be)" dataDxfId="644"/>
    <tableColumn id="6" xr3:uid="{D7671E01-1C67-49F0-A5CA-3350D3407063}" name="Testing Procedure Per Req (To Be Done Later)" dataDxfId="643"/>
    <tableColumn id="7" xr3:uid="{AFAB47B0-D769-4570-9868-11FA124974B1}" name="Verified?" dataDxfId="642"/>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FF16295-68B6-4C98-8F29-B723C178E1EC}" name="Table49" displayName="Table49" ref="A1:M53" totalsRowShown="0">
  <autoFilter ref="A1:M53" xr:uid="{7E11298B-CC5C-43DA-81D4-295B62ED262F}"/>
  <tableColumns count="13">
    <tableColumn id="1" xr3:uid="{83240B7B-4B19-435F-8313-2FFDEEB63F6A}" name="Checklist" dataDxfId="634"/>
    <tableColumn id="2" xr3:uid="{27EA5E18-11FC-4B2D-9AE2-EC29DBFD668C}" name="Clause" dataDxfId="633"/>
    <tableColumn id="8" xr3:uid="{EFA03710-731B-42C6-B82B-0E0B2BF04FA5}" name="Req Name" dataDxfId="632"/>
    <tableColumn id="3" xr3:uid="{754A4CB8-82F0-4680-8E07-8F2BA09AC5EF}" name="Text" dataDxfId="631"/>
    <tableColumn id="9" xr3:uid="{F56B3862-25BB-47D4-A2C5-ACC73A8D94F7}" name="Project ID" dataDxfId="630"/>
    <tableColumn id="4" xr3:uid="{16FCC134-F2EE-49B8-A1E1-3FE6D8A38660}" name="Relevant Project"/>
    <tableColumn id="5" xr3:uid="{EA78923B-48AC-4737-8AA0-DD865A5D1E6E}" name="Relevant Department"/>
    <tableColumn id="10" xr3:uid="{D81DAE90-4304-4B79-9EDD-B37642EFE597}" name="Right Project Assigned? (If not, list the appropriate one)" dataDxfId="629"/>
    <tableColumn id="13" xr3:uid="{27AE3FB4-5CC7-4C17-8660-9A947332427A}" name="Would like to use Alternative Means of Testing compared to ADR (Yes/No)?" dataDxfId="628"/>
    <tableColumn id="12" xr3:uid="{37D9EA3C-08F0-47CF-B5A9-CDEFDC2E45C3}" name="Verification Method : Inspection, Demonstration, Test, Analysis (Simulations/Calculations), ADR Annex, ADR Testing Procedure" dataDxfId="627"/>
    <tableColumn id="11" xr3:uid="{D70C73DC-5D67-4201-936C-096151040948}" name="Verification Method Description (As detailed as you can be)" dataDxfId="626"/>
    <tableColumn id="6" xr3:uid="{46ED91C8-67E7-4623-A3B9-C2B47E80BA91}" name="Testing Procedure Per Req (To Be Done Later)" dataDxfId="625"/>
    <tableColumn id="7" xr3:uid="{65336128-0C71-41E4-997D-1A13557E3D2F}" name="Verified?" dataDxfId="62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1312E6D-6F27-46BB-BA60-1AB825DC1F0B}" name="Table431" displayName="Table431" ref="A1:M16" totalsRowShown="0">
  <autoFilter ref="A1:M16" xr:uid="{7E11298B-CC5C-43DA-81D4-295B62ED262F}"/>
  <tableColumns count="13">
    <tableColumn id="1" xr3:uid="{06BB90C3-363E-4E6D-B078-94BCD7A0635A}" name="Checklist" dataDxfId="616"/>
    <tableColumn id="2" xr3:uid="{6A100371-EBD2-453F-8B98-B7306719F9A4}" name="Clause" dataDxfId="615"/>
    <tableColumn id="8" xr3:uid="{70DAA85C-4EE9-45AB-A5BD-CBE851762F73}" name="Req Name" dataDxfId="614"/>
    <tableColumn id="3" xr3:uid="{722D95EE-29A4-432F-865D-D4952574D7FA}" name="Text" dataDxfId="613"/>
    <tableColumn id="9" xr3:uid="{F5CE4B2C-9620-4DC8-91DE-550672B6DEE7}" name="Project ID" dataDxfId="612"/>
    <tableColumn id="4" xr3:uid="{A918E08F-AF91-4EC7-9CE4-6DBEBE324B81}" name="Relevant Project"/>
    <tableColumn id="5" xr3:uid="{CB80D785-1241-4BDB-BB59-C0C2B0F8E0F5}" name="Relevant Department"/>
    <tableColumn id="10" xr3:uid="{BCDF6EB7-05E1-4B8C-BC34-AFECFDDD139A}" name="Right Project Assigned? (If not, list the appropriate one)" dataDxfId="611"/>
    <tableColumn id="13" xr3:uid="{095FC2A2-CC73-466D-8529-16A7F6D12D60}" name="Would like to use Alternative Means of Testing compared to ADR (Yes/No)?" dataDxfId="610"/>
    <tableColumn id="12" xr3:uid="{500F16B4-7381-4884-BAB0-5E769062FEAA}" name="Verification Method : Inspection, Demonstration, Test, Analysis (Simulations/Calculations), ADR Annex, ADR Testing Procedure" dataDxfId="609"/>
    <tableColumn id="11" xr3:uid="{A0A1D273-0D2A-4EF6-BC43-8F71F28A4082}" name="Verification Method Description (As detailed as you can be)" dataDxfId="608"/>
    <tableColumn id="6" xr3:uid="{F59D29CC-F8A4-4018-AC49-92AD1041F586}" name="Testing Procedure Per Req (To Be Done Later)" dataDxfId="607"/>
    <tableColumn id="7" xr3:uid="{C6B54C32-467D-456E-8956-F450FE9102A2}" name="Verified?" dataDxfId="606"/>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9FFACD2-6118-47AF-899D-55FC2BBD1328}" name="Table493439" displayName="Table493439" ref="A1:M175" totalsRowShown="0">
  <autoFilter ref="A1:M175" xr:uid="{7E11298B-CC5C-43DA-81D4-295B62ED262F}">
    <filterColumn colId="5">
      <filters>
        <filter val="Driver Display"/>
      </filters>
    </filterColumn>
  </autoFilter>
  <sortState xmlns:xlrd2="http://schemas.microsoft.com/office/spreadsheetml/2017/richdata2" ref="A2:M175">
    <sortCondition ref="A1:A175"/>
  </sortState>
  <tableColumns count="13">
    <tableColumn id="1" xr3:uid="{DC617562-BCDB-4CD1-B88E-44F03B6C4FCE}" name="Checklist" dataDxfId="596">
      <calculatedColumnFormula>ROW() - ROW(Table493439[[#Headers],[Checklist]])</calculatedColumnFormula>
    </tableColumn>
    <tableColumn id="2" xr3:uid="{C4B19F4E-72EC-4109-91C2-99897AF2C75C}" name="Clause" dataDxfId="595"/>
    <tableColumn id="8" xr3:uid="{0EC7BA71-A700-49E9-8D7F-8EFB27C9FCEA}" name="Req Name" dataDxfId="594"/>
    <tableColumn id="3" xr3:uid="{60E9AC4B-43B8-4FCB-87E2-4452EBB4BC0A}" name="Text" dataDxfId="593"/>
    <tableColumn id="9" xr3:uid="{87B96147-2AAB-4746-AF5C-E83685C5B317}" name="Project ID" dataDxfId="592"/>
    <tableColumn id="4" xr3:uid="{22F03EEF-3A17-4DD4-961C-E040CC83311E}" name="Relevant Project"/>
    <tableColumn id="5" xr3:uid="{042DC549-C649-4ADD-8445-2E8A9B57B919}" name="Relevant Department"/>
    <tableColumn id="10" xr3:uid="{445AA4CD-ED06-4702-9376-31A0F4715F2E}" name="Right Project Assigned? (If not, list the appropriate one)" dataDxfId="591"/>
    <tableColumn id="13" xr3:uid="{B44AC24D-FCCD-46FB-B01B-63A47B010676}" name="Would like to use Alternative Means of Testing compared to ADR (Yes/No)?" dataDxfId="590"/>
    <tableColumn id="12" xr3:uid="{E944B109-155B-4033-B7E4-3B205911A30E}" name="Verification Method : Inspection, Demonstration, Test, Analysis (Simulations/Calculations), ADR Annex, ADR Testing Procedure" dataDxfId="589"/>
    <tableColumn id="11" xr3:uid="{FB583820-A63F-4A3E-9193-0AA38C7F9ADA}" name="Verification Method Description (As detailed as you can be)" dataDxfId="588"/>
    <tableColumn id="6" xr3:uid="{4AAD56DB-04C0-478D-8FCA-8C7279235BAA}" name="Testing Procedure Per Req (To Be Done Later)" dataDxfId="587"/>
    <tableColumn id="7" xr3:uid="{0F637721-019E-427B-ACFF-58BFEF9AAE8A}" name="Verified?" dataDxfId="586"/>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9916A38-FABA-4717-91A3-CAB10851575C}" name="Table4318" displayName="Table4318" ref="A1:M45" totalsRowShown="0">
  <autoFilter ref="A1:M45" xr:uid="{7E11298B-CC5C-43DA-81D4-295B62ED262F}"/>
  <tableColumns count="13">
    <tableColumn id="1" xr3:uid="{5255F687-2628-40D0-B4F9-03DEFCB5BE24}" name="Checklist" dataDxfId="578"/>
    <tableColumn id="2" xr3:uid="{64A1C4C8-2368-46D5-B525-8114A5273447}" name="Clause" dataDxfId="577"/>
    <tableColumn id="8" xr3:uid="{8319B7E6-19A8-4BC2-BC43-19C74B2A4442}" name="Req Name" dataDxfId="576"/>
    <tableColumn id="3" xr3:uid="{5A870182-97C0-4533-8B79-9C8CFBA1C0BE}" name="Text" dataDxfId="575"/>
    <tableColumn id="9" xr3:uid="{14151A6F-4EC8-421F-9EAB-656F1ACD7663}" name="Project ID" dataDxfId="574"/>
    <tableColumn id="4" xr3:uid="{CC38CC5C-B744-46FD-B72F-8F439BAF4500}" name="Relevant Project"/>
    <tableColumn id="5" xr3:uid="{3B499A68-3826-4183-B656-3BA28AFDE2B3}" name="Relevant Department"/>
    <tableColumn id="10" xr3:uid="{C87FD509-A52C-4BB8-B5B1-EE3A44E2B78A}" name="Right Project Assigned? (If not, list the appropriate one)" dataDxfId="573"/>
    <tableColumn id="13" xr3:uid="{A7225FA7-C68E-43FE-A2C8-D0B4590DB835}" name="Would like to use Alternative Means of Testing compared to ADR (Yes/No)?" dataDxfId="572"/>
    <tableColumn id="12" xr3:uid="{D2B26E7B-442B-4B99-BB5B-9831FF654DD1}" name="Verification Method : Inspection, Demonstration, Test, Analysis (Simulations/Calculations), ADR Annex, ADR Testing Procedure" dataDxfId="571"/>
    <tableColumn id="11" xr3:uid="{CA3712FB-0F6B-4EB8-A305-CA59758CDDAD}" name="Verification Method Description (As detailed as you can be)" dataDxfId="570"/>
    <tableColumn id="6" xr3:uid="{D50645D9-73DA-4961-9E0D-D67FC0DE283D}" name="Testing Procedure Per Req (To Be Done Later)" dataDxfId="569"/>
    <tableColumn id="7" xr3:uid="{1F605468-361E-4539-BE0B-A73ADFCC9069}" name="Verified?" dataDxfId="56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630B17-0EF1-4457-B9A9-B9098C331A92}" name="Table41620" displayName="Table41620" ref="A1:M87" totalsRowShown="0">
  <autoFilter ref="A1:M87" xr:uid="{7E11298B-CC5C-43DA-81D4-295B62ED262F}">
    <filterColumn colId="5">
      <filters>
        <filter val="Central Display"/>
      </filters>
    </filterColumn>
  </autoFilter>
  <tableColumns count="13">
    <tableColumn id="1" xr3:uid="{92F55823-6968-460D-9350-D5B7ECB50B93}" name="Checklist" dataDxfId="560"/>
    <tableColumn id="2" xr3:uid="{807DF4EB-8882-416E-842B-628BE93A0647}" name="Clause" dataDxfId="559"/>
    <tableColumn id="8" xr3:uid="{2A66A5DB-4787-4E17-B4E7-7D41771F0024}" name="Req Name" dataDxfId="558"/>
    <tableColumn id="3" xr3:uid="{82BC6C9E-DA4D-4456-9A2B-DD89D6802AC9}" name="Text" dataDxfId="557"/>
    <tableColumn id="9" xr3:uid="{3D10A2F4-F9A3-4D13-A958-CC201256E623}" name="Project ID" dataDxfId="556"/>
    <tableColumn id="4" xr3:uid="{946AD07E-6DC5-478C-B6F1-30D1CA02BE7B}" name="Relevant Project"/>
    <tableColumn id="5" xr3:uid="{AFBAB1F4-8BFD-45FF-BB69-98747890C91B}" name="Relevant Department"/>
    <tableColumn id="10" xr3:uid="{F8647575-9134-4481-A5C8-2D8135ED3B25}" name="Right Project Assigned? (If not, list the appropriate one)" dataDxfId="555"/>
    <tableColumn id="13" xr3:uid="{A0CE50DA-BC64-4FD4-AD24-82E85B871203}" name="Would like to use Alternative Means of Testing compared to ADR (Yes/No)?" dataDxfId="554"/>
    <tableColumn id="12" xr3:uid="{19B38A15-C8AE-43D4-B48B-ECABEC38062C}" name="Verification Method : Inspection, Demonstration, Test, Analysis (Simulations/Calculations), ADR Annex, ADR Testing Procedure" dataDxfId="553"/>
    <tableColumn id="11" xr3:uid="{04E9225F-3A62-49DF-933E-9A3DFED0429D}" name="Verification Method Description (As detailed as you can be)" dataDxfId="552"/>
    <tableColumn id="6" xr3:uid="{35AEA395-CD9F-4E1A-8AB1-E7435CDAC4D3}" name="Testing Procedure Per Req (To Be Done Later)" dataDxfId="551"/>
    <tableColumn id="7" xr3:uid="{F92E31D5-C49E-4660-B31A-365DCD03EBB8}" name="Verified?" dataDxfId="550"/>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84DAE60-C094-4292-8D92-DA0FC24F9F91}" name="Table416" displayName="Table416" ref="A1:M26" totalsRowShown="0">
  <autoFilter ref="A1:M26" xr:uid="{7E11298B-CC5C-43DA-81D4-295B62ED262F}">
    <filterColumn colId="4">
      <filters>
        <filter val="SRP8-167"/>
        <filter val="SRP8-168"/>
        <filter val="SRP8-169"/>
      </filters>
    </filterColumn>
  </autoFilter>
  <tableColumns count="13">
    <tableColumn id="1" xr3:uid="{8FFB04D9-C093-4A49-8AF9-9B2F4E2F904B}" name="Checklist" dataDxfId="544"/>
    <tableColumn id="2" xr3:uid="{E0DD1AA4-B5AB-4B6F-96A6-4BB21F6ABED8}" name="Clause" dataDxfId="543"/>
    <tableColumn id="8" xr3:uid="{E56F88AD-5F17-4017-B503-A784B312BC98}" name="Req Name" dataDxfId="542"/>
    <tableColumn id="3" xr3:uid="{7D95ED5C-C27B-4B64-B2DB-D12DC8491C08}" name="Text" dataDxfId="541"/>
    <tableColumn id="9" xr3:uid="{BAFFAF30-845C-4BC2-A2B9-476687E12063}" name="Project ID" dataDxfId="540"/>
    <tableColumn id="4" xr3:uid="{6180F3A8-7EDD-441E-AB72-322B93736B6E}" name="Relevant Project"/>
    <tableColumn id="5" xr3:uid="{98700DE4-763A-437D-B486-44506233294C}" name="Relevant Department"/>
    <tableColumn id="10" xr3:uid="{DBD5E632-04F2-4FED-A3E8-798D336E9F88}" name="Right Project Assigned? (If not, list the appropriate one)" dataDxfId="539"/>
    <tableColumn id="13" xr3:uid="{9259D430-87A8-4B4E-A06C-337D01203DCD}" name="Would like to use Alternative Means of Testing compared to ADR (Yes/No)?" dataDxfId="538"/>
    <tableColumn id="12" xr3:uid="{99A134BB-B87E-41D0-A3FB-65854927FA99}" name="Verification Method : Inspection, Demonstration, Test, Analysis (Simulations/Calculations), ADR Annex, ADR Testing Procedure" dataDxfId="537"/>
    <tableColumn id="11" xr3:uid="{047D747C-135E-42EA-A1D3-985F5D41378D}" name="Verification Method Description (As detailed as you can be)" dataDxfId="536"/>
    <tableColumn id="6" xr3:uid="{FB50814F-6694-4E66-83EA-C77D0D80AD39}" name="Testing Procedure Per Req (To Be Done Later)" dataDxfId="535"/>
    <tableColumn id="7" xr3:uid="{9E12D8C7-78F5-45B5-BDD8-8B1B9EE10B9C}" name="Verified?" dataDxfId="534"/>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C9572E0-75A9-43E9-9F4F-5B94451DB754}" name="Table424" displayName="Table424" ref="A1:M6" totalsRowShown="0" dataDxfId="520">
  <autoFilter ref="A1:M6" xr:uid="{7E11298B-CC5C-43DA-81D4-295B62ED262F}"/>
  <tableColumns count="13">
    <tableColumn id="1" xr3:uid="{DC9F4EB1-AD87-4C68-A178-BB2954495A20}" name="Checklist" dataDxfId="519"/>
    <tableColumn id="2" xr3:uid="{0AFD3C89-0835-43AD-93C7-BD9C95B246A9}" name="Clause" dataDxfId="518"/>
    <tableColumn id="8" xr3:uid="{DFAD6484-76CA-4B7F-A8EC-0AACA6458972}" name="Req Name" dataDxfId="517"/>
    <tableColumn id="3" xr3:uid="{6DFFC0CD-69C2-49B0-924C-996C092C8DED}" name="Text" dataDxfId="516"/>
    <tableColumn id="9" xr3:uid="{E7835CD0-06E2-4AEF-B498-F76C312A7408}" name="Project ID" dataDxfId="515"/>
    <tableColumn id="4" xr3:uid="{632348FE-A0AD-4E46-AFEC-A3BEAA8FBCF2}" name="Relevant Project" dataDxfId="514"/>
    <tableColumn id="5" xr3:uid="{7A39DD10-D24F-4CB8-B8E4-98DC80AE3CDD}" name="Relevant Department" dataDxfId="513"/>
    <tableColumn id="10" xr3:uid="{04A90E16-EEAD-4325-B41B-A43173B3032A}" name="Right Project Assigned? (If not, list the appropriate one)" dataDxfId="512"/>
    <tableColumn id="13" xr3:uid="{324D914B-DE9D-4D6D-8580-89598CCC5B2C}" name="Would like to use Alternative Means of Testing compared to ADR (Yes/No)?" dataDxfId="511"/>
    <tableColumn id="12" xr3:uid="{A6B86341-3D25-4482-9707-A45C159DB63D}" name="Verification Method : Inspection, Demonstration, Test, Analysis (Simulations/Calculations), ADR Annex, ADR Testing Procedure" dataDxfId="510"/>
    <tableColumn id="11" xr3:uid="{7399EFCB-03B4-4229-9456-CB6D8EB5FDF2}" name="Verification Method Description (As detailed as you can be)" dataDxfId="509"/>
    <tableColumn id="6" xr3:uid="{0D09DDDA-6D65-4DEF-8315-8EE17DCB942F}" name="Testing Procedure Per Req (To Be Done Later)" dataDxfId="508"/>
    <tableColumn id="7" xr3:uid="{867FC449-D89E-4010-90A0-5D0DCFE87B86}" name="Verified?" dataDxfId="507"/>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342A1AD-DD9E-4138-BF35-9437A93BDBAC}" name="Table42421" displayName="Table42421" ref="A1:M55" totalsRowShown="0" dataDxfId="493">
  <autoFilter ref="A1:M55" xr:uid="{7E11298B-CC5C-43DA-81D4-295B62ED262F}">
    <filterColumn colId="5">
      <filters>
        <filter val="Headlights"/>
        <filter val="Headlights_x000a_"/>
      </filters>
    </filterColumn>
  </autoFilter>
  <tableColumns count="13">
    <tableColumn id="1" xr3:uid="{D4F68C1A-7137-423C-B6DD-4D4E41B8A2ED}" name="Checklist" dataDxfId="492"/>
    <tableColumn id="2" xr3:uid="{4494FC1C-34A5-404C-9A68-F724584F5C1B}" name="Clause" dataDxfId="491"/>
    <tableColumn id="8" xr3:uid="{4E15736C-FCC3-428E-98EE-A767FE9407CD}" name="Req Name" dataDxfId="490"/>
    <tableColumn id="3" xr3:uid="{0D7F0A4A-F7F5-46AB-9812-A4C08A3D4A2D}" name="Text" dataDxfId="489"/>
    <tableColumn id="9" xr3:uid="{D710D486-1A5F-4FD5-87C8-6212B9C9459C}" name="Project ID" dataDxfId="488"/>
    <tableColumn id="4" xr3:uid="{37DE6246-30D0-4F81-8877-4BAA43BE1C48}" name="Relevant Project" dataDxfId="487"/>
    <tableColumn id="5" xr3:uid="{A8294E02-E153-4229-A763-9825917D8FAA}" name="Relevant Department" dataDxfId="486"/>
    <tableColumn id="10" xr3:uid="{05031E6A-3134-4DCB-824B-5527E5EA8044}" name="Right Project Assigned? (If not, list the appropriate one)" dataDxfId="485"/>
    <tableColumn id="13" xr3:uid="{37F3ADF3-5435-4CE1-A519-D0BFCC0A9B1B}" name="Would like to use Alternative Means of Testing compared to ADR (Yes/No)?" dataDxfId="484"/>
    <tableColumn id="12" xr3:uid="{F9D53503-396D-45D9-ADC4-6D556D69EB78}" name="Verification Method : Inspection, Demonstration, Test, Analysis (Simulations/Calculations), ADR Annex, ADR Testing Procedure" dataDxfId="483"/>
    <tableColumn id="11" xr3:uid="{BC720FE0-7BB9-485D-9334-81C41F5AE69D}" name="Verification Method Description (As detailed as you can be)" dataDxfId="482"/>
    <tableColumn id="6" xr3:uid="{21B45CF5-9A6A-44F9-B759-65B356ED1178}" name="Testing Procedure Per Req (To Be Done Later)" dataDxfId="481"/>
    <tableColumn id="7" xr3:uid="{A24B86AA-0FC7-4689-9131-F78A4DB4D823}" name="Verified?" dataDxfId="480"/>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5ED8434-83DB-4088-A853-CAC564FF2EB9}" name="Table42440" displayName="Table42440" ref="A1:M21" totalsRowShown="0" dataDxfId="471">
  <autoFilter ref="A1:M21" xr:uid="{7E11298B-CC5C-43DA-81D4-295B62ED262F}"/>
  <tableColumns count="13">
    <tableColumn id="1" xr3:uid="{869A64D2-F58B-45C5-978C-4AA34D2BFBB1}" name="Checklist" dataDxfId="470"/>
    <tableColumn id="2" xr3:uid="{A9CC0C14-0003-4980-9744-24FED0D73778}" name="Clause" dataDxfId="469"/>
    <tableColumn id="8" xr3:uid="{2492011F-86E0-4B4E-A1C5-B178A4D00DC3}" name="Req Name"/>
    <tableColumn id="3" xr3:uid="{D28A8EBE-6F67-4ACF-8F10-AB41BDDC0990}" name="Text"/>
    <tableColumn id="9" xr3:uid="{E122441C-C95A-4324-8513-791A8D328C92}" name="Project ID" dataDxfId="468"/>
    <tableColumn id="4" xr3:uid="{4874F02A-16F2-402A-B9B7-CF9A7275D70D}" name="Relevant Project" dataDxfId="467"/>
    <tableColumn id="5" xr3:uid="{F57B4866-B3B5-4F8E-9F8C-539E56F776A2}" name="Relevant Department" dataDxfId="466"/>
    <tableColumn id="10" xr3:uid="{DDED5345-5FE2-403B-9EE1-25BD6BFBC34D}" name="Right Project Assigned? (If not, list the appropriate one)" dataDxfId="465"/>
    <tableColumn id="13" xr3:uid="{B0444061-CF69-44F7-9D02-1FB73DB3D3DD}" name="Would like to use Alternative Means of Testing compared to ADR (Yes/No)?" dataDxfId="464"/>
    <tableColumn id="12" xr3:uid="{A6B4BFB6-BB41-4332-A6F4-F2F806216623}" name="Verification Method : Inspection, Demonstration, Test, Analysis (Simulations/Calculations), ADR Annex, ADR Testing Procedure" dataDxfId="463"/>
    <tableColumn id="11" xr3:uid="{F167127B-6717-49F7-AEA8-7B43F05AAA30}" name="Verification Method Description (As detailed as you can be)" dataDxfId="462"/>
    <tableColumn id="6" xr3:uid="{E17551C0-9E98-4A01-982B-92210D7A013E}" name="Testing Procedure Per Req (To Be Done Later)" dataDxfId="461"/>
    <tableColumn id="7" xr3:uid="{8C5ABBBB-AEB3-4F1B-A7E0-1C87C7269B26}" name="Verified?" dataDxfId="460"/>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898C6AD-7B92-4E9C-9D9C-4E8ADFB29C79}" name="Table42427" displayName="Table42427" ref="A1:M9" totalsRowShown="0" dataDxfId="438">
  <autoFilter ref="A1:M9" xr:uid="{7E11298B-CC5C-43DA-81D4-295B62ED262F}"/>
  <tableColumns count="13">
    <tableColumn id="1" xr3:uid="{8C5A6E73-A7D3-4C55-B068-2567999C79EF}" name="Checklist" dataDxfId="437"/>
    <tableColumn id="2" xr3:uid="{D1CC8C7D-35AA-44DE-AFF8-99CA5FC01B2F}" name="Clause" dataDxfId="436"/>
    <tableColumn id="8" xr3:uid="{F1C52223-A098-4320-919C-0D510DA733C1}" name="Req Name" dataDxfId="435"/>
    <tableColumn id="3" xr3:uid="{69252441-5FDE-41A4-9D06-ADE08F382F4A}" name="Text" dataDxfId="434"/>
    <tableColumn id="9" xr3:uid="{F226A450-12AC-4EB3-80B8-8F6C3BADD4C9}" name="Project ID" dataDxfId="433"/>
    <tableColumn id="4" xr3:uid="{2346CDE7-2771-413F-8916-4A6FF19E0A2E}" name="Relevant Project" dataDxfId="432"/>
    <tableColumn id="5" xr3:uid="{F21BF049-8AF3-455B-B1DA-B08565CE9DDD}" name="Relevant Department" dataDxfId="431"/>
    <tableColumn id="10" xr3:uid="{4E610E23-0613-480B-BF78-E5489088F673}" name="Right Project Assigned? (If not, list the appropriate one)" dataDxfId="430"/>
    <tableColumn id="13" xr3:uid="{939162E1-DD9C-4547-A5FC-06DB9FB926AE}" name="Would like to use Alternative Means of Testing compared to ADR (Yes/No)?" dataDxfId="429"/>
    <tableColumn id="12" xr3:uid="{8B9912C1-7C43-4377-8F9F-C64C65F16D86}" name="Verification Method : Inspection, Demonstration, Test, Analysis (Simulations/Calculations), ADR Annex, ADR Testing Procedure" dataDxfId="428"/>
    <tableColumn id="11" xr3:uid="{9A2ACCBD-6D9F-4926-96AF-1949EAEE5307}" name="Verification Method Description (As detailed as you can be)" dataDxfId="427"/>
    <tableColumn id="6" xr3:uid="{07470850-16A5-4069-9113-0DE1F98F883A}" name="Testing Procedure Per Req (To Be Done Later)" dataDxfId="426"/>
    <tableColumn id="7" xr3:uid="{C76395A5-599E-491B-A24F-3516462835F2}" name="Verified?" dataDxfId="425"/>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A92D29C-A443-4208-BAD0-AB262DDA1B64}" name="Table4242729" displayName="Table4242729" ref="A1:M13" totalsRowShown="0" dataDxfId="411">
  <autoFilter ref="A1:M13" xr:uid="{7E11298B-CC5C-43DA-81D4-295B62ED262F}"/>
  <tableColumns count="13">
    <tableColumn id="1" xr3:uid="{99E0ED19-2D40-4C6F-A8EB-5EA04BF8DF61}" name="Checklist" dataDxfId="410">
      <calculatedColumnFormula>ROW() - ROW(Table4242729[[#Headers],[Checklist]])</calculatedColumnFormula>
    </tableColumn>
    <tableColumn id="2" xr3:uid="{1BEC85E8-9FBF-4AD5-B426-B454D0B882D9}" name="Clause" dataDxfId="409"/>
    <tableColumn id="8" xr3:uid="{9DEC85DD-DA11-40D0-8081-19A6AFAB838E}" name="Req Name" dataDxfId="408"/>
    <tableColumn id="3" xr3:uid="{C947360D-3C4B-40DB-8F1E-6CEC3233A622}" name="Text" dataDxfId="407"/>
    <tableColumn id="9" xr3:uid="{830C23E4-4209-42CD-838C-D90C7FD94ADF}" name="Project ID" dataDxfId="406"/>
    <tableColumn id="4" xr3:uid="{9BB5B532-F1F2-4F31-95FA-C3D61545EC55}" name="Relevant Project" dataDxfId="405"/>
    <tableColumn id="5" xr3:uid="{18BD996A-9760-4E64-B5B6-F43BCCBA1A9E}" name="Relevant Department" dataDxfId="404"/>
    <tableColumn id="10" xr3:uid="{00EB1CEB-5100-4F6B-BDE1-FB802593D344}" name="Right Project Assigned? (If not, list the appropriate one)" dataDxfId="403"/>
    <tableColumn id="13" xr3:uid="{B3E81A07-0331-48DA-B6A6-D789F8C4FB15}" name="Would like to use Alternative Means of Testing compared to ADR (Yes/No)?" dataDxfId="402"/>
    <tableColumn id="12" xr3:uid="{DA34301D-C971-4B80-87B7-78079587E0BC}" name="Verification Method : Inspection, Demonstration, Test, Analysis (Simulations/Calculations), ADR Annex, ADR Testing Procedure" dataDxfId="401"/>
    <tableColumn id="11" xr3:uid="{274CF2F0-62B6-4B6A-8408-00ADF3F89A3C}" name="Verification Method Description (As detailed as you can be)" dataDxfId="400"/>
    <tableColumn id="6" xr3:uid="{B2CAF0FD-8DB9-407D-8250-1013DF1843EA}" name="Testing Procedure Per Req (To Be Done Later)" dataDxfId="399"/>
    <tableColumn id="7" xr3:uid="{C4CF0802-678C-444D-9C08-1B0A2376BB57}" name="Verified?" dataDxfId="398"/>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78FA1D3-E6D1-409D-BBDD-8CF2A0DE2DF9}" name="Table42427292338" displayName="Table42427292338" ref="A1:M41" totalsRowShown="0" headerRowDxfId="384" dataDxfId="383">
  <autoFilter ref="A1:M41" xr:uid="{7E11298B-CC5C-43DA-81D4-295B62ED262F}"/>
  <tableColumns count="13">
    <tableColumn id="1" xr3:uid="{8CD72BA3-104E-4DEF-9519-68B0231B3923}" name="Checklist" dataDxfId="382">
      <calculatedColumnFormula>ROW() - ROW(Table42427292338[[#Headers],[Checklist]])</calculatedColumnFormula>
    </tableColumn>
    <tableColumn id="2" xr3:uid="{1C8FBE39-B876-43C1-8E11-501964CF56F1}" name="Clause" dataDxfId="381"/>
    <tableColumn id="8" xr3:uid="{178E3137-4E95-4E76-B2BE-9245061C22AA}" name="Req Name" dataDxfId="380"/>
    <tableColumn id="3" xr3:uid="{886BCA38-B0B1-4D8E-8082-C8831439A544}" name="Text" dataDxfId="379"/>
    <tableColumn id="9" xr3:uid="{5D5CE8FB-5F68-45EF-936A-CE6598C662BF}" name="Project ID" dataDxfId="378"/>
    <tableColumn id="4" xr3:uid="{E2C4AC0D-386F-43B1-837B-D5260F92CD9B}" name="Relevant Project" dataDxfId="377"/>
    <tableColumn id="5" xr3:uid="{19F1A311-179B-4E8F-AFFD-75529B2C6289}" name="Relevant Department" dataDxfId="376"/>
    <tableColumn id="10" xr3:uid="{0F6E0738-0643-479A-A098-C2596A98BD89}" name="Right Project Assigned? (If not, list the appropriate one)" dataDxfId="375"/>
    <tableColumn id="13" xr3:uid="{DD8D2F3A-0D74-4325-A6D6-C71D184A643D}" name="Would like to use Alternative Means of Testing compared to ADR (Yes/No)?" dataDxfId="374"/>
    <tableColumn id="12" xr3:uid="{B8312F25-7FDC-4E15-AE3B-FBCCAC7999C6}" name="Verification Method : Inspection, Demonstration, Test, Analysis (Simulations/Calculations), ADR Annex, ADR Testing Procedure" dataDxfId="373"/>
    <tableColumn id="11" xr3:uid="{DA7B0F9A-0B01-4F8E-8628-94891B8C25A4}" name="Verification Method Description (As detailed as you can be)" dataDxfId="372"/>
    <tableColumn id="6" xr3:uid="{9A6B4BA9-4293-4EFA-9A97-C87D77B81719}" name="Testing Procedure Per Req (To Be Done Later)" dataDxfId="371"/>
    <tableColumn id="7" xr3:uid="{C8155D45-D416-4382-B398-2D7B8752C5F6}" name="Verified?" dataDxfId="370"/>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86261E0-E54E-4D88-BCC8-C47C8D37E0C5}" name="Table424272923" displayName="Table424272923" ref="A1:M12" totalsRowShown="0" dataDxfId="356">
  <autoFilter ref="A1:M12" xr:uid="{7E11298B-CC5C-43DA-81D4-295B62ED262F}"/>
  <tableColumns count="13">
    <tableColumn id="1" xr3:uid="{743F4471-23FD-427B-9B6D-38DD5207CF7A}" name="Checklist" dataDxfId="355">
      <calculatedColumnFormula>ROW() - ROW(Table424272923[[#Headers],[Checklist]])</calculatedColumnFormula>
    </tableColumn>
    <tableColumn id="2" xr3:uid="{E97F2238-8A73-4EEC-8B28-B1738821186D}" name="Clause" dataDxfId="354"/>
    <tableColumn id="8" xr3:uid="{E2DA1BFF-E73E-4DAB-9491-76E2EC28BB27}" name="Req Name" dataDxfId="353"/>
    <tableColumn id="3" xr3:uid="{3C2C6D31-1A29-4017-97B7-32DA64DA55A0}" name="Text" dataDxfId="352">
      <calculatedColumnFormula array="1">+ Seb</calculatedColumnFormula>
    </tableColumn>
    <tableColumn id="9" xr3:uid="{AD5853B8-75D4-484B-9E78-2874833B298F}" name="Project ID" dataDxfId="351"/>
    <tableColumn id="4" xr3:uid="{10D29FA0-A74A-4AAF-962A-83099F111AEA}" name="Relevant Project" dataDxfId="350"/>
    <tableColumn id="5" xr3:uid="{FEE6CD17-28DB-43C2-9CE5-37F7E3A9BE5E}" name="Relevant Department" dataDxfId="349"/>
    <tableColumn id="10" xr3:uid="{F479BDF9-4EA2-4B8C-A662-DAEDBE344661}" name="Right Project Assigned? (If not, list the appropriate one)" dataDxfId="348"/>
    <tableColumn id="13" xr3:uid="{5FB17531-2C62-4569-A750-3BD3A338E78E}" name="Would like to use Alternative Means of Testing compared to ADR (Yes/No)?" dataDxfId="347"/>
    <tableColumn id="12" xr3:uid="{C0A7B975-20EB-4A22-A448-3C3A482C75F5}" name="Verification Method : Inspection, Demonstration, Test, Analysis (Simulations/Calculations), ADR Annex, ADR Testing Procedure" dataDxfId="346"/>
    <tableColumn id="11" xr3:uid="{E79B2A0B-6491-4FCB-A959-07D4FDC19B34}" name="Verification Method Description (As detailed as you can be)" dataDxfId="345"/>
    <tableColumn id="6" xr3:uid="{DDD3D835-F65C-45EE-844E-BC7E43AA9A39}" name="Testing Procedure Per Req (To Be Done Later)" dataDxfId="344"/>
    <tableColumn id="7" xr3:uid="{615B5343-F84D-44F4-9F41-C0D973821D61}" name="Verified?" dataDxfId="343"/>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FD7A09D-02B9-470F-B67B-1A88056CAA24}" name="Table424272930" displayName="Table424272930" ref="A1:M6" totalsRowShown="0" dataDxfId="329">
  <autoFilter ref="A1:M6" xr:uid="{7E11298B-CC5C-43DA-81D4-295B62ED262F}"/>
  <tableColumns count="13">
    <tableColumn id="1" xr3:uid="{7054417A-5F5E-455E-B378-16E89467059D}" name="Checklist" dataDxfId="328">
      <calculatedColumnFormula>ROW() - ROW(Table424272930[[#Headers],[Checklist]])</calculatedColumnFormula>
    </tableColumn>
    <tableColumn id="2" xr3:uid="{95669BAE-E0D2-4174-9DC1-333FC3F4BBD7}" name="Clause" dataDxfId="327"/>
    <tableColumn id="8" xr3:uid="{D6B30110-AFDB-4E78-8957-54ED13B0A46F}" name="Req Name" dataDxfId="326"/>
    <tableColumn id="3" xr3:uid="{59813B68-6D87-47F9-800A-EA5612F8DA52}" name="Text" dataDxfId="325"/>
    <tableColumn id="9" xr3:uid="{983ACCD0-FE99-46EB-8967-4784B2913B63}" name="Project ID" dataDxfId="324"/>
    <tableColumn id="4" xr3:uid="{BFB803DD-49AE-4CA6-A560-1F20FC0B258C}" name="Relevant Project" dataDxfId="323"/>
    <tableColumn id="5" xr3:uid="{62173101-B7B3-4630-8C64-EB62A3D5FEC3}" name="Relevant Department" dataDxfId="322"/>
    <tableColumn id="10" xr3:uid="{F9969E32-78F5-449C-AE21-DBD7B8F0587E}" name="Right Project Assigned? (If not, list the appropriate one)" dataDxfId="321"/>
    <tableColumn id="13" xr3:uid="{902C47A6-57C6-42D2-BB28-BE34C6ED33DB}" name="Would like to use Alternative Means of Testing compared to ADR (Yes/No)?" dataDxfId="320"/>
    <tableColumn id="12" xr3:uid="{4CB92EE6-A7E0-401C-8A93-8BF047DB40A0}" name="Verification Method : Inspection, Demonstration, Test, Analysis (Simulations/Calculations), ADR Annex, ADR Testing Procedure" dataDxfId="319"/>
    <tableColumn id="11" xr3:uid="{64FD0B50-9143-43F5-ADC4-3074579419BF}" name="Verification Method Description (As detailed as you can be)" dataDxfId="318"/>
    <tableColumn id="6" xr3:uid="{6CD1EC18-F8C8-4197-9BBA-DF84CDA85204}" name="Testing Procedure Per Req (To Be Done Later)" dataDxfId="317"/>
    <tableColumn id="7" xr3:uid="{37D1A480-3AF3-469E-B5AA-70CDE969FF0B}" name="Verified?" dataDxfId="316"/>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5657B1F-34ED-48DE-B4AC-2F49A2B5BACB}" name="Table424272932" displayName="Table424272932" ref="A1:M8" totalsRowShown="0" dataDxfId="296">
  <autoFilter ref="A1:M8" xr:uid="{7E11298B-CC5C-43DA-81D4-295B62ED262F}"/>
  <tableColumns count="13">
    <tableColumn id="1" xr3:uid="{8D104382-C486-4BF1-8171-B1ECCB6FC795}" name="Checklist" dataDxfId="295">
      <calculatedColumnFormula>ROW() - ROW(Table424272932[[#Headers],[Checklist]])</calculatedColumnFormula>
    </tableColumn>
    <tableColumn id="2" xr3:uid="{EF06F3DA-1FF5-4BF9-9099-F032981A2E8A}" name="Clause" dataDxfId="294"/>
    <tableColumn id="8" xr3:uid="{D31D4B48-9EF6-448C-94B9-042FBCFD52EE}" name="Req Name" dataDxfId="293"/>
    <tableColumn id="3" xr3:uid="{9ABFEAA0-F639-4D27-8404-ED1823E20743}" name="Text" dataDxfId="292"/>
    <tableColumn id="9" xr3:uid="{3CEE7921-2DBC-4DF7-9E49-3DDFBDBE0D84}" name="Project ID" dataDxfId="291"/>
    <tableColumn id="4" xr3:uid="{57544B8F-1287-4BC6-A78F-F2D6FC16BDEF}" name="Relevant Project" dataDxfId="290"/>
    <tableColumn id="5" xr3:uid="{E95F40A7-B7A3-4177-98D6-BBC963F99ADA}" name="Relevant Department" dataDxfId="289"/>
    <tableColumn id="10" xr3:uid="{47990292-DD77-4AF2-AC6A-C4D387D356C1}" name="Right Project Assigned? (If not, list the appropriate one)" dataDxfId="288"/>
    <tableColumn id="13" xr3:uid="{2EA20208-AB6C-4CC4-BB1A-ED96E88F96A0}" name="Would like to use Alternative Means of Testing compared to ADR (Yes/No)?" dataDxfId="287"/>
    <tableColumn id="12" xr3:uid="{B18587E0-6229-483A-8893-6EB2A149D23B}" name="Verification Method : Inspection, Demonstration, Test, Analysis (Simulations/Calculations), ADR Annex, ADR Testing Procedure" dataDxfId="286"/>
    <tableColumn id="11" xr3:uid="{6A965A6C-E5F2-40ED-B220-23A712A4E841}" name="Verification Method Description (As detailed as you can be)" dataDxfId="285"/>
    <tableColumn id="6" xr3:uid="{206593F1-9450-4078-9922-A96CCFCD0206}" name="Testing Procedure Per Req (To Be Done Later)" dataDxfId="284"/>
    <tableColumn id="7" xr3:uid="{C62FF088-2A46-43A5-BA28-9656D367973F}" name="Verified?" dataDxfId="283"/>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7153041-7F70-9A4E-A532-19E8F8431545}" name="Table441841" displayName="Table441841" ref="A1:M39" totalsRowShown="0" headerRowDxfId="275">
  <autoFilter ref="A1:M39" xr:uid="{7E11298B-CC5C-43DA-81D4-295B62ED262F}">
    <filterColumn colId="5">
      <filters>
        <filter val="Headlights"/>
      </filters>
    </filterColumn>
  </autoFilter>
  <tableColumns count="13">
    <tableColumn id="1" xr3:uid="{1F64C961-E415-304E-9154-46F942954A41}" name="Checklist" dataDxfId="274"/>
    <tableColumn id="2" xr3:uid="{EB93BE93-0674-1E48-BB16-8887F96052D8}" name="Clause" dataDxfId="273"/>
    <tableColumn id="8" xr3:uid="{1654B2C1-7250-084B-8E4C-4AB3C17A8F95}" name="Req Name" dataDxfId="272"/>
    <tableColumn id="3" xr3:uid="{61F9C02F-D886-DF44-A121-EF606C870B1E}" name="Text" dataDxfId="271"/>
    <tableColumn id="9" xr3:uid="{07EE8E67-D170-724F-9C39-F79D4589C83F}" name="Project ID"/>
    <tableColumn id="4" xr3:uid="{2EA44153-FD66-3544-946E-4EEF7F8B4D64}" name="Relevant Project"/>
    <tableColumn id="5" xr3:uid="{7B715268-5B51-D245-A143-D4856460E206}" name="Relevant Department"/>
    <tableColumn id="10" xr3:uid="{40E40AC8-DF23-AE48-9D55-24D89933B405}" name="Right Project Assigned? (If not, list the appropriate one)" dataDxfId="270"/>
    <tableColumn id="13" xr3:uid="{3D8B9097-0B3B-D849-AB8E-7CE1056B9FC6}" name="Would like to use Alternative Means of Testing compared to ADR (Yes/No)?" dataDxfId="269"/>
    <tableColumn id="12" xr3:uid="{22F97469-F1F7-CC46-B999-420B4681B05F}" name="Verification Method : Inspection, Demonstration, Test, Analysis (Simulations/Calculations), ADR Annex, ADR Testing Procedure" dataDxfId="268"/>
    <tableColumn id="11" xr3:uid="{AF4A8832-2F83-ED4F-AA51-E13E37854E41}" name="Verification Method Description (As detailed as you can be)" dataDxfId="267"/>
    <tableColumn id="6" xr3:uid="{039791D8-E700-444E-AA0F-519458221741}" name="Testing Procedure Per Req (To Be Done Later)" dataDxfId="266"/>
    <tableColumn id="7" xr3:uid="{730C876F-72A4-2947-96DC-D803EB1D9BBE}" name="Verified?" dataDxfId="265"/>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40A7FA3-7134-44FA-859A-24CA22CBADB0}" name="Table4418" displayName="Table4418" ref="A1:M140" totalsRowShown="0">
  <autoFilter ref="A1:M140" xr:uid="{7E11298B-CC5C-43DA-81D4-295B62ED262F}">
    <filterColumn colId="5">
      <filters>
        <filter val="Driver Display"/>
      </filters>
    </filterColumn>
  </autoFilter>
  <tableColumns count="13">
    <tableColumn id="1" xr3:uid="{30F26133-BFA2-4ECC-B327-B0EE1A80523F}" name="Column2" dataDxfId="233">
      <calculatedColumnFormula>ROW() - ROW(Table493439[[#Headers],[Checklist]])</calculatedColumnFormula>
    </tableColumn>
    <tableColumn id="2" xr3:uid="{6D13799B-5EB6-4217-920C-3832C885FDDA}" name="Clause" dataDxfId="232"/>
    <tableColumn id="8" xr3:uid="{EE1529BB-6194-4F33-B100-29ED383519A0}" name="Req Name" dataDxfId="231"/>
    <tableColumn id="3" xr3:uid="{E83FB9DC-4C2F-4B1D-96AD-BFD7C0D303B6}" name="f" dataDxfId="230"/>
    <tableColumn id="9" xr3:uid="{F4BC3F97-FD8D-49A5-801E-EC134AF4CAE5}" name="Project ID"/>
    <tableColumn id="4" xr3:uid="{8C7B1069-5455-48D1-9DF2-4B286A9F0694}" name="Relevant Project"/>
    <tableColumn id="5" xr3:uid="{5726D132-6629-485F-B818-2575890D4CD6}" name="Relevant Department"/>
    <tableColumn id="10" xr3:uid="{5F584A95-71B5-4FD4-8DFD-1FB617D5DEA3}" name="Right Project Assigned? (If not, list the appropriate one)" dataDxfId="229"/>
    <tableColumn id="13" xr3:uid="{F2CF673A-84C4-4EDE-B12B-6A54463C518D}" name="Would like to use Alternative Means of Testing compared to ADR (Yes/No)?" dataDxfId="228"/>
    <tableColumn id="12" xr3:uid="{4D633E27-907D-4E8C-83B6-9952298B856A}" name="Verification Method : Inspection, Demonstration, Test, Analysis (Simulations/Calculations), ADR Annex, ADR Testing Procedure" dataDxfId="227"/>
    <tableColumn id="11" xr3:uid="{0F98DE5D-97A2-41AB-ABBE-B3FBA9E77331}" name="Verification Method Description (As detailed as you can be)" dataDxfId="226"/>
    <tableColumn id="6" xr3:uid="{34E5469C-A858-43B4-AB39-D04488B42506}" name="Testing Procedure Per Req (To Be Done Later)" dataDxfId="225"/>
    <tableColumn id="7" xr3:uid="{69799DE7-E51C-4F34-868C-6BE89DEFB4E5}" name="Verified?" dataDxfId="22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2A9682-8B29-4976-8B5D-12D9464D27F5}" name="Table417" displayName="Table417" ref="A1:M78" totalsRowShown="0">
  <autoFilter ref="A1:M78" xr:uid="{7E11298B-CC5C-43DA-81D4-295B62ED262F}"/>
  <tableColumns count="13">
    <tableColumn id="1" xr3:uid="{CBA3EAC5-3781-415D-A147-06DB429FF9CD}" name="Checklist" dataDxfId="216"/>
    <tableColumn id="2" xr3:uid="{3383ABD6-5674-44F2-9DA5-00F6DF7DBDE0}" name="Clause" dataDxfId="215"/>
    <tableColumn id="8" xr3:uid="{7DDF25E9-DAA5-4C6B-9CAA-6DBDD9BE1813}" name="Req Name" dataDxfId="214"/>
    <tableColumn id="3" xr3:uid="{100467F9-00F4-4D0F-9C87-A218EA9B2C60}" name="Text" dataDxfId="213"/>
    <tableColumn id="9" xr3:uid="{6BCE940A-A4CA-4047-9B85-2A8DBE4468CE}" name="Project ID" dataDxfId="212"/>
    <tableColumn id="4" xr3:uid="{E21D40E7-6B87-4F84-B456-D5BDDC81AC5F}" name="Relevant Project"/>
    <tableColumn id="5" xr3:uid="{E46D4B53-66DB-462E-BCEE-6E00D7310797}" name="Relevant Department"/>
    <tableColumn id="10" xr3:uid="{41258616-F734-4336-BC35-0E2766D3CCA9}" name="Right Project Assigned? (If not, list the appropriate one)" dataDxfId="211"/>
    <tableColumn id="13" xr3:uid="{2D73A522-C9C6-4E68-B046-7D46BBC2E006}" name="Would like to use Alternative Means of Testing compared to ADR (Yes/No)?" dataDxfId="210"/>
    <tableColumn id="12" xr3:uid="{038D34DB-AF1E-488A-803A-F801F017DF51}" name="Verification Method : Inspection, Demonstration, Test, Analysis (Simulations/Calculations), ADR Annex, ADR Testing Procedure" dataDxfId="209"/>
    <tableColumn id="11" xr3:uid="{2B4CD4C2-D31D-4F60-B8E5-BC3018C3E483}" name="Verification Method Description (As detailed as you can be)" dataDxfId="208"/>
    <tableColumn id="6" xr3:uid="{A92BAD27-37C1-4C4C-8F6F-40941E78814C}" name="Testing Procedure Per Req (To Be Done Later)" dataDxfId="207"/>
    <tableColumn id="7" xr3:uid="{B94A196D-74F1-4F24-A0A1-DE92EA84EE0B}" name="Verified?" dataDxfId="206"/>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B838BDC-3E86-4A07-AD9F-1DE00EAADD25}" name="Table41736" displayName="Table41736" ref="A1:M56" totalsRowShown="0">
  <autoFilter ref="A1:M56" xr:uid="{7E11298B-CC5C-43DA-81D4-295B62ED262F}"/>
  <tableColumns count="13">
    <tableColumn id="1" xr3:uid="{3B738A64-92DC-4961-9E34-E8C1EBCA89F4}" name="Checklist" dataDxfId="199"/>
    <tableColumn id="2" xr3:uid="{95B10600-82E3-4ECB-9F37-0F69A75E4EF2}" name="Clause" dataDxfId="198"/>
    <tableColumn id="8" xr3:uid="{36B71DFD-8BD6-4790-8F57-A6285D07539C}" name="Req Name" dataDxfId="197"/>
    <tableColumn id="3" xr3:uid="{A656C60B-4FF7-4DDA-A012-9FD487FD1DF0}" name="Text" dataDxfId="196"/>
    <tableColumn id="9" xr3:uid="{8670A55D-3C95-4BE5-B75C-87443B62A8D6}" name="Project ID" dataDxfId="195"/>
    <tableColumn id="4" xr3:uid="{CCD6273B-CB29-4C22-A2DE-DA67451D082B}" name="Relevant Project"/>
    <tableColumn id="5" xr3:uid="{C504E19C-BFA6-465D-AC7D-7027FCCA9054}" name="Relevant Department"/>
    <tableColumn id="10" xr3:uid="{E4D8FF9B-02D3-46E2-9FBF-49DA1B8784E5}" name="Right Project Assigned? (If not, list the appropriate one)" dataDxfId="194"/>
    <tableColumn id="13" xr3:uid="{0D8F7617-7798-4D99-AD8F-B9B2D23B839A}" name="Would like to use Alternative Means of Testing compared to ADR (Yes/No)?" dataDxfId="193"/>
    <tableColumn id="12" xr3:uid="{D9417F87-138C-4857-B508-49FA349EAD28}" name="Verification Method : Inspection, Demonstration, Test, Analysis (Simulations/Calculations), ADR Annex, ADR Testing Procedure" dataDxfId="192"/>
    <tableColumn id="11" xr3:uid="{7AB2EBB4-24DE-434C-B0CB-B1A9ED413C36}" name="Verification Method Description (As detailed as you can be)" dataDxfId="191"/>
    <tableColumn id="6" xr3:uid="{7CFEAEFC-03FC-48D4-B8D1-BE5E5FA24042}" name="Testing Procedure Per Req (To Be Done Later)" dataDxfId="190"/>
    <tableColumn id="7" xr3:uid="{98BEA40D-72F7-42ED-99D5-EDC6F30E7289}" name="Verified?" dataDxfId="189"/>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873C670-CEF1-443F-9A5B-91711A236F0D}" name="Table4710111213" displayName="Table4710111213" ref="A1:M18" totalsRowShown="0" headerRowDxfId="183" dataDxfId="182">
  <autoFilter ref="A1:M18" xr:uid="{7E11298B-CC5C-43DA-81D4-295B62ED262F}"/>
  <tableColumns count="13">
    <tableColumn id="1" xr3:uid="{835FB25C-7AAE-40CB-AE14-4F65BE07BE3D}" name="Checklist" dataDxfId="181"/>
    <tableColumn id="2" xr3:uid="{F6A0573A-0D25-43CB-84F3-AC08EFB045FB}" name="Clause" dataDxfId="180"/>
    <tableColumn id="8" xr3:uid="{9C73027E-C008-413C-8B15-EC976D112025}" name="Req Name" dataDxfId="179"/>
    <tableColumn id="3" xr3:uid="{93E0137F-8BD5-4C80-B260-CBD32604099B}" name="Text" dataDxfId="178"/>
    <tableColumn id="9" xr3:uid="{B223E12B-F882-4B21-A4D8-A711609B0E0B}" name="Project ID" dataDxfId="177"/>
    <tableColumn id="4" xr3:uid="{E37FF6B0-2354-4DCB-9ABB-6ECEEDA25B52}" name="Relevant Project" dataDxfId="176"/>
    <tableColumn id="5" xr3:uid="{090A4892-A992-40F5-9B18-F554B6311C87}" name="Relevant Department" dataDxfId="175"/>
    <tableColumn id="10" xr3:uid="{79E18650-87EE-488F-A00B-C86098BEAD21}" name="Right Project Assigned? (If not, list the appropriate one)" dataDxfId="174"/>
    <tableColumn id="13" xr3:uid="{B8463A02-323C-4853-9970-329A99510223}" name="Would like to use Alternative Means of Testing compared to ADR (Yes/No)?" dataDxfId="173"/>
    <tableColumn id="12" xr3:uid="{03D33BF6-B1C1-4C9D-9BE1-C5C0F60CFDF5}" name="Verification Method : Inspection, Demonstration, Test, Analysis (Simulations/Calculations), ADR Annex, ADR Testing Procedure" dataDxfId="172"/>
    <tableColumn id="11" xr3:uid="{7B1C7723-A4BA-4FC2-BF91-D794325CE28C}" name="Verification Method Description (As detailed as you can be)" dataDxfId="171"/>
    <tableColumn id="6" xr3:uid="{AC5D72AB-C504-4089-965E-0FA1E29C765B}" name="Testing Procedure Per Req (To Be Done Later)" dataDxfId="170"/>
    <tableColumn id="7" xr3:uid="{963648B3-7751-455F-8E63-3B4C6F77BF07}" name="Verified?" dataDxfId="169"/>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EF862E9-61C0-43E6-BD10-37E1679957EB}" name="Table471011121335" displayName="Table471011121335" ref="A1:M21" totalsRowShown="0" headerRowDxfId="163" dataDxfId="162">
  <autoFilter ref="A1:M21" xr:uid="{7E11298B-CC5C-43DA-81D4-295B62ED262F}"/>
  <tableColumns count="13">
    <tableColumn id="1" xr3:uid="{EF803458-06A1-4C14-939A-187361C6A4A3}" name="Checklist" dataDxfId="161"/>
    <tableColumn id="2" xr3:uid="{B6E88290-72C5-419E-9AC8-BA15449F0D5E}" name="Clause" dataDxfId="160"/>
    <tableColumn id="8" xr3:uid="{A89CC540-6A1B-42B4-8F47-EDFAD7FBB202}" name="Req Name" dataDxfId="159"/>
    <tableColumn id="3" xr3:uid="{F77BDF3D-5DBE-40EE-A531-B66717940BA7}" name="Text" dataDxfId="158"/>
    <tableColumn id="9" xr3:uid="{8324AA61-DA3D-4B47-A1E7-11EED6BF2ADD}" name="Project ID" dataDxfId="157"/>
    <tableColumn id="4" xr3:uid="{9528B04A-182C-414C-9ACD-93680CF254CF}" name="Relevant Project" dataDxfId="156"/>
    <tableColumn id="5" xr3:uid="{1D0C0867-B118-4772-A04E-1FE21F078E9C}" name="Relevant Department" dataDxfId="155"/>
    <tableColumn id="10" xr3:uid="{4E3D25CC-B210-42DE-BBD7-C771DEF31838}" name="Right Project Assigned? (If not, list the appropriate one)" dataDxfId="154"/>
    <tableColumn id="13" xr3:uid="{134389E6-E0A4-4433-9FE3-37FC07EA5251}" name="Would like to use Alternative Means of Testing compared to ADR (Yes/No)?" dataDxfId="153"/>
    <tableColumn id="12" xr3:uid="{FCBE5693-F0A4-4B50-93DD-3492B6385F56}" name="Verification Method : Inspection, Demonstration, Test, Analysis (Simulations/Calculations), ADR Annex, ADR Testing Procedure" dataDxfId="152"/>
    <tableColumn id="11" xr3:uid="{1D0B1998-8A33-4F69-AB8B-BDA6BAC3E094}" name="Verification Method Description (As detailed as you can be)" dataDxfId="151"/>
    <tableColumn id="6" xr3:uid="{D381AB00-7A2B-40C5-AE3A-443B4F4DF6F4}" name="Testing Procedure Per Req (To Be Done Later)" dataDxfId="150"/>
    <tableColumn id="7" xr3:uid="{24D40574-8F6C-4D68-AF1B-7D509EF3E8D3}" name="Verified?" dataDxfId="14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0D2AC0B-13FC-4C66-AB9C-A4F039AC8470}" name="Table441837" displayName="Table441837" ref="A1:L31" totalsRowShown="0">
  <autoFilter ref="A1:L31" xr:uid="{7E11298B-CC5C-43DA-81D4-295B62ED262F}"/>
  <tableColumns count="12">
    <tableColumn id="2" xr3:uid="{878FE56E-2BFC-45D7-A905-3ACE7A180539}" name="Clause" dataDxfId="143"/>
    <tableColumn id="8" xr3:uid="{237C191C-1B1C-4EC6-BDC2-82B609D42417}" name="Req Name" dataDxfId="142"/>
    <tableColumn id="3" xr3:uid="{ACCBEC78-C2A3-42D9-A1EA-7F6C0A429BCA}" name="Text" dataDxfId="141"/>
    <tableColumn id="9" xr3:uid="{8F110469-7117-404E-A955-6142AF64D7CF}" name="Project ID"/>
    <tableColumn id="4" xr3:uid="{0C4B40DA-8145-4F66-B159-2069A6E2CA7A}" name="Relevant Project"/>
    <tableColumn id="5" xr3:uid="{93B8F4E9-83CD-4110-9D8B-7B18EAB21A0C}" name="Relevant Department"/>
    <tableColumn id="10" xr3:uid="{5C8E06AB-E203-46DC-83D4-C20D227F1C7E}" name="Right Project Assigned? (If not, list the appropriate one)" dataDxfId="140"/>
    <tableColumn id="13" xr3:uid="{1246B48B-917E-4DD0-9785-4BBD62BA1C60}" name="Would like to use Alternative Means of Testing compared to ADR (Yes/No)?" dataDxfId="139"/>
    <tableColumn id="12" xr3:uid="{87A19D9C-CA8B-4A0A-A5B6-9C131F88AC2B}" name="Verification Method : Inspection, Demonstration, Test, Analysis (Simulations/Calculations), ADR Annex, ADR Testing Procedure" dataDxfId="138"/>
    <tableColumn id="11" xr3:uid="{87CDC943-E3AC-441F-AC13-E3B3F9F85583}" name="Verification Method Description (As detailed as you can be)" dataDxfId="137"/>
    <tableColumn id="6" xr3:uid="{59279A56-7460-4AA0-9D25-8F7B4469BF86}" name="Testing Procedure Per Req (To Be Done Later)" dataDxfId="136"/>
    <tableColumn id="7" xr3:uid="{5023C687-ACD5-4FAC-A07D-0EB860590069}" name="Verified?" dataDxfId="135"/>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DA1C409-72F9-4B00-8C39-87FD091FF4B8}" name="Table44183745" displayName="Table44183745" ref="A1:M78" totalsRowShown="0" headerRowDxfId="129" dataDxfId="128">
  <autoFilter ref="A1:M78" xr:uid="{7E11298B-CC5C-43DA-81D4-295B62ED262F}"/>
  <tableColumns count="13">
    <tableColumn id="1" xr3:uid="{88FFB26D-441A-4CC7-B357-67BE8479E56C}" name="Checklist" dataDxfId="127">
      <calculatedColumnFormula>ROW() - ROW(Table44183745[[#Headers],[Checklist]])</calculatedColumnFormula>
    </tableColumn>
    <tableColumn id="2" xr3:uid="{8FCF1FD2-597B-4976-AFD7-8ACF91DF7E09}" name="Clause" dataDxfId="126"/>
    <tableColumn id="8" xr3:uid="{F5D975AA-CFAB-41F3-B28D-F89A14C99C61}" name="Req Name" dataDxfId="125"/>
    <tableColumn id="3" xr3:uid="{AF733359-9562-478B-997E-E09A76D97E2F}" name="Text" dataDxfId="124"/>
    <tableColumn id="9" xr3:uid="{A14AAE23-D444-4B7E-B87C-2807C421CDF9}" name="Project ID" dataDxfId="123"/>
    <tableColumn id="4" xr3:uid="{4D6CED1D-1D19-4831-8A84-87664328C7E2}" name="Relevant Project" dataDxfId="122"/>
    <tableColumn id="5" xr3:uid="{1E4114A4-60B0-4137-B5DD-BAF9585029CE}" name="Relevant Department" dataDxfId="121"/>
    <tableColumn id="10" xr3:uid="{8935106F-E482-460E-9D03-B4E5CA320072}" name="Right Project Assigned? (If not, list the appropriate one)" dataDxfId="120"/>
    <tableColumn id="13" xr3:uid="{C561C7A3-7DE4-4C99-AABF-D09B01E6B72F}" name="Would like to use Alternative Means of Testing compared to ADR (Yes/No)?" dataDxfId="119"/>
    <tableColumn id="12" xr3:uid="{886BBF66-107A-484F-AA8F-C14DFA7B0992}" name="Verification Method : Inspection, Demonstration, Test, Analysis (Simulations/Calculations), ADR Annex, ADR Testing Procedure" dataDxfId="118"/>
    <tableColumn id="11" xr3:uid="{3B5BCF93-5CC6-4496-955E-D053B5E41AF6}" name="Verification Method Description (As detailed as you can be)" dataDxfId="117"/>
    <tableColumn id="6" xr3:uid="{A82E7513-6D6B-4C82-82A6-F64342E825E8}" name="Testing Procedure Per Req (To Be Done Later)" dataDxfId="116"/>
    <tableColumn id="7" xr3:uid="{374233ED-D929-4EB2-926A-92A50D239AAE}" name="Verified?" dataDxfId="115"/>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C99F34-9A9C-46E4-AA6E-8592676DDAFE}" name="Table47" displayName="Table47" ref="A1:P84" totalsRowShown="0">
  <autoFilter ref="A1:P84" xr:uid="{7E11298B-CC5C-43DA-81D4-295B62ED262F}"/>
  <tableColumns count="16">
    <tableColumn id="1" xr3:uid="{096D3B5A-9546-462A-8B3C-9AD52A737062}" name="Checklist" dataDxfId="106"/>
    <tableColumn id="2" xr3:uid="{23C22EF6-77C2-437E-8CC7-DC9A188D614A}" name="Clause" dataDxfId="105"/>
    <tableColumn id="8" xr3:uid="{A8DFEBFD-67CA-473D-8D08-D157CD954966}" name="Req Name" dataDxfId="104"/>
    <tableColumn id="3" xr3:uid="{5F98F5D1-9AB6-4D34-8D0E-B5C27FDF6BE8}" name="Text" dataDxfId="103"/>
    <tableColumn id="9" xr3:uid="{C0D608DE-1E81-48BC-8176-BDAD489326B8}" name="Project ID" dataDxfId="102"/>
    <tableColumn id="4" xr3:uid="{D71E014B-9531-458C-8A93-088C415673F3}" name="Relevant Project" dataDxfId="101">
      <calculatedColumnFormula>+'ADR Tracking'!B$110</calculatedColumnFormula>
    </tableColumn>
    <tableColumn id="5" xr3:uid="{174F1422-AA09-4FA9-9530-7072AB464FAE}" name="Relevant Department">
      <calculatedColumnFormula>+'ADR Tracking'!C$110</calculatedColumnFormula>
    </tableColumn>
    <tableColumn id="10" xr3:uid="{587D0E8E-8D7D-4813-9EC0-80E37E3710E1}" name="Right Project Assigned? (If not, list the appropriate one)" dataDxfId="100"/>
    <tableColumn id="13" xr3:uid="{7740232F-5FE3-49E4-9241-84E1EDC2053D}" name="Would like to use Alternative Means of Testing compared to ADR (Yes/No)?" dataDxfId="99"/>
    <tableColumn id="12" xr3:uid="{FFC61AD6-F40A-4542-A130-DBC2A0AF1170}" name="Verification Method : Inspection, Demonstration, Test, Analysis (Simulations/Calculations), ADR Annex, ADR Testing Procedure" dataDxfId="98"/>
    <tableColumn id="11" xr3:uid="{FAB5DE06-2C27-4EA3-9CEA-7E6A51523800}" name="Verification Method Description (As detailed as you can be)" dataDxfId="97"/>
    <tableColumn id="14" xr3:uid="{C13D6642-D033-43ED-BDDD-EF2B1ADB8498}" name="Cylinder Filling Requirements" dataDxfId="96"/>
    <tableColumn id="15" xr3:uid="{B8A09620-0295-4C4E-9085-CA4DD83F1109}" name="ISO11119-2 Substitutable" dataDxfId="95"/>
    <tableColumn id="16" xr3:uid="{4A5ED3DF-AA2A-41FB-9CF2-F44629518EE9}" name="ISO 11119-2 Justification" dataDxfId="94"/>
    <tableColumn id="6" xr3:uid="{2521A329-A9AB-4BA3-A02C-F60AFFC1DC31}" name="Testing Procedure Per Req (To Be Done Later)" dataDxfId="93"/>
    <tableColumn id="7" xr3:uid="{DC90F0CE-B5F4-4DEB-A215-A3E547BC8E83}" name="Verified?" dataDxfId="9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C353015-E895-4DD0-8745-6D5CD058F978}" name="Table4746" displayName="Table4746" ref="A1:M36" totalsRowShown="0">
  <autoFilter ref="A1:M36" xr:uid="{7E11298B-CC5C-43DA-81D4-295B62ED262F}"/>
  <tableColumns count="13">
    <tableColumn id="1" xr3:uid="{5FD7CBB7-56E0-489D-8C32-4A6CED0569E8}" name="Checklist" dataDxfId="86"/>
    <tableColumn id="2" xr3:uid="{FC4CE21F-FE58-4441-B4F2-CBEE0795DEAC}" name="Clause" dataDxfId="85"/>
    <tableColumn id="8" xr3:uid="{F25EAAE5-456B-4E31-A6DA-EC8287AF3431}" name="Req Name" dataDxfId="84"/>
    <tableColumn id="3" xr3:uid="{580AEEE6-AB47-47CA-9E81-11062385D178}" name="Text" dataDxfId="83"/>
    <tableColumn id="9" xr3:uid="{D41D14B3-3037-4C51-8754-48B2EBEFDF3B}" name="Project ID" dataDxfId="82"/>
    <tableColumn id="4" xr3:uid="{FF7684D2-64D8-432F-944B-ACB7F2BCCBF2}" name="Relevant Project" dataDxfId="81"/>
    <tableColumn id="5" xr3:uid="{02390A39-47C9-4203-AFD9-24765A7D8821}" name="Relevant Department"/>
    <tableColumn id="10" xr3:uid="{FFEC2A2D-EF8A-4C2E-9972-DE898B961B23}" name="Right Project Assigned? (If not, list the appropriate one)" dataDxfId="80"/>
    <tableColumn id="13" xr3:uid="{C22957CA-260E-4A11-B854-B4F2A7C8C23E}" name="Would like to use Alternative Means of Testing compared to ADR (Yes/No)?" dataDxfId="79"/>
    <tableColumn id="12" xr3:uid="{9D7C30B5-2176-42CA-9206-A5560B5375E3}" name="Verification Method : Inspection, Demonstration, Test, Analysis (Simulations/Calculations), ADR Annex, ADR Testing Procedure" dataDxfId="78"/>
    <tableColumn id="11" xr3:uid="{F2CA74EF-7F03-477E-B750-2DD135863C2E}" name="Verification Method Description (As detailed as you can be)" dataDxfId="77"/>
    <tableColumn id="6" xr3:uid="{EE8789BC-B408-4307-88F5-2087B0E7968F}" name="Testing Procedure Per Req (To Be Done Later)" dataDxfId="76"/>
    <tableColumn id="7" xr3:uid="{401086EE-9D9B-4C03-B8A0-2AE1CD0DE099}" name="Verified?" dataDxfId="75"/>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EED85D2-B41E-4E29-A2A3-DDA98E173DB0}" name="Table219" displayName="Table219" ref="A1:BM97" totalsRowShown="0" headerRowDxfId="66" dataDxfId="65">
  <autoFilter ref="A1:BM97" xr:uid="{21222A42-D6AF-41EE-B702-BF023E805F5A}"/>
  <sortState xmlns:xlrd2="http://schemas.microsoft.com/office/spreadsheetml/2017/richdata2" ref="A9:BM87">
    <sortCondition ref="A1:A97"/>
  </sortState>
  <tableColumns count="65">
    <tableColumn id="2" xr3:uid="{54656554-7610-43C6-9629-D21854641CC8}" name="Project ID" dataDxfId="64"/>
    <tableColumn id="3" xr3:uid="{6393D18F-8A0B-4456-A112-2FC75BD72FBF}" name="Project Name" dataDxfId="63"/>
    <tableColumn id="4" xr3:uid="{0807D365-6DCC-4D0F-B12A-D45A8F425E3A}" name="Prim. Dept" dataDxfId="62"/>
    <tableColumn id="69" xr3:uid="{38DD003E-A718-4907-8B21-5F6B0F0762D4}" name="Second. Dept" dataDxfId="61"/>
    <tableColumn id="75" xr3:uid="{D083E336-8FE3-4640-8801-A1B0B46E02EC}" name="Unassigned Requirements" dataDxfId="60">
      <calculatedColumnFormula>SUM(Table219[[#This Row],[ADR-01]:[ADR-113]])</calculatedColumnFormula>
    </tableColumn>
    <tableColumn id="6" xr3:uid="{B08BFCAD-4A75-43A8-AF58-E6910B942F0B}" name="Req Info by ADR" dataDxfId="59"/>
    <tableColumn id="7" xr3:uid="{BC043265-747B-4ECC-9FAB-2F31288E60D9}" name="ADR-01" dataDxfId="58"/>
    <tableColumn id="8" xr3:uid="{D0C8B738-7BF2-4246-B513-5A8C1DEF9A0C}" name="ADR-02" dataDxfId="57"/>
    <tableColumn id="9" xr3:uid="{42273B0A-8C7A-468B-B4EB-F1A5A224131A}" name="ADR-03" dataDxfId="56"/>
    <tableColumn id="10" xr3:uid="{35C5D9D7-AC32-42F7-A92F-AC83D2E5EE6A}" name="ADR-04" dataDxfId="55"/>
    <tableColumn id="11" xr3:uid="{F88F53C3-2CBC-478F-94B7-12451D92CDDC}" name="ADR-05" dataDxfId="54"/>
    <tableColumn id="12" xr3:uid="{05030BD8-180B-4715-9B89-80B9B069F0AB}" name="ADR-06" dataDxfId="53"/>
    <tableColumn id="13" xr3:uid="{3667209E-8A8F-4F54-A269-B8344E784CD5}" name="ADR-08" dataDxfId="52"/>
    <tableColumn id="14" xr3:uid="{5E94EEB6-2335-4F53-8894-2319D6C8051F}" name="ADR-10" dataDxfId="51"/>
    <tableColumn id="15" xr3:uid="{01CCED9D-AC48-49E6-8DF0-06B964A9F860}" name="ADR-11" dataDxfId="50"/>
    <tableColumn id="16" xr3:uid="{C56686A1-64C5-455C-9279-0C1739FF6CC3}" name="ADR-13" dataDxfId="49"/>
    <tableColumn id="17" xr3:uid="{18CF4966-E240-4E31-9EAF-1133BFD11AF0}" name="ADR-14" dataDxfId="48"/>
    <tableColumn id="18" xr3:uid="{4E4DA941-22D3-42AC-B9B6-7D29D4DC10D7}" name="ADR-18" dataDxfId="47"/>
    <tableColumn id="19" xr3:uid="{0146158E-DB53-456D-9260-8BC0E48DD5B3}" name="ADR-21" dataDxfId="46"/>
    <tableColumn id="20" xr3:uid="{1BA4B3EF-391B-4D81-BCB3-1261016E4B25}" name="ADR-22" dataDxfId="45"/>
    <tableColumn id="21" xr3:uid="{84007C31-7EA9-49FE-8FD0-90A76ACBD3BA}" name="ADR-23" dataDxfId="44"/>
    <tableColumn id="22" xr3:uid="{A43CE4CB-549D-45D6-9E14-F7BD0C0F919F}" name="ADR-25" dataDxfId="43"/>
    <tableColumn id="23" xr3:uid="{C45B0161-DC80-4087-8493-F9147074EC08}" name="ADR-29" dataDxfId="42"/>
    <tableColumn id="24" xr3:uid="{323473A0-DA13-493E-B43C-E2F3972CA2AD}" name="ADR-31" dataDxfId="41"/>
    <tableColumn id="25" xr3:uid="{7EBCE260-4282-41BA-A2C4-7B1020DA896A}" name="ADR-34" dataDxfId="40"/>
    <tableColumn id="26" xr3:uid="{BFEB3A52-2EEA-4C4D-A829-A0C240F2B564}" name="ADR-42" dataDxfId="39"/>
    <tableColumn id="27" xr3:uid="{70C0DE70-5832-499A-A85A-C5AF2424DD40}" name="ADR-43" dataDxfId="38"/>
    <tableColumn id="28" xr3:uid="{0FACA3ED-E614-41FE-AA36-87582F3C4DED}" name="ADR-45" dataDxfId="37"/>
    <tableColumn id="29" xr3:uid="{A8EDE472-4370-4EEC-9091-10C01A57922F}" name="ADR-46" dataDxfId="36"/>
    <tableColumn id="30" xr3:uid="{F4AAB8DD-6FDD-4219-8494-8BFADBEBDF54}" name="ADR-47" dataDxfId="35"/>
    <tableColumn id="31" xr3:uid="{BDEA4151-7606-4953-B307-741032416D95}" name="ADR-48" dataDxfId="34"/>
    <tableColumn id="32" xr3:uid="{B91A6FEA-0978-443F-88B7-D370BDBA2117}" name="ADR-49" dataDxfId="33"/>
    <tableColumn id="33" xr3:uid="{44429A43-CAC3-49A3-B550-7BF6EAED4A71}" name="ADR-50" dataDxfId="32"/>
    <tableColumn id="34" xr3:uid="{23317ADD-7146-485D-A7E6-C35F2BCC0C27}" name="ADR-51" dataDxfId="31"/>
    <tableColumn id="35" xr3:uid="{686C6A58-28D3-4AF1-A029-F0E3103A1FB6}" name="ADR-52" dataDxfId="30"/>
    <tableColumn id="36" xr3:uid="{5092E068-D19A-41B6-BF08-A10324B6F403}" name="ADR-60" dataDxfId="29"/>
    <tableColumn id="37" xr3:uid="{AF0F3398-573F-4F4B-ADD7-271BA72FB74B}" name="ADR-61" dataDxfId="28"/>
    <tableColumn id="38" xr3:uid="{307BBF6B-B015-467D-9D1C-CA0DA2ABDB72}" name="ADR-62" dataDxfId="27"/>
    <tableColumn id="39" xr3:uid="{710AFE7C-6502-4E7B-8F28-8FA4A12BFF5E}" name="ADR-69" dataDxfId="26"/>
    <tableColumn id="40" xr3:uid="{EA491A4C-8284-49BD-A43A-ACCF3FA59218}" name="ADR-72" dataDxfId="25"/>
    <tableColumn id="41" xr3:uid="{37C8B667-079B-4A8A-B5BA-090BD91940A3}" name="ADR-73" dataDxfId="24"/>
    <tableColumn id="42" xr3:uid="{2ADD320B-8123-47EA-9CE9-0EDB805FB20C}" name="ADR-74" dataDxfId="23"/>
    <tableColumn id="43" xr3:uid="{D2542F3D-E659-435A-BC5B-A31B5A29C1E6}" name="ADR-75" dataDxfId="22"/>
    <tableColumn id="44" xr3:uid="{C7841E30-31E3-4D32-A157-F9E9FC9B4BC9}" name="ADR-76" dataDxfId="21"/>
    <tableColumn id="45" xr3:uid="{57A03A33-6D2D-478C-A8D2-2CD2FEC16627}" name="ADR-77" dataDxfId="20"/>
    <tableColumn id="46" xr3:uid="{1F59EB2A-AC42-4C46-B7F9-A0DB915174B0}" name="ADR-78" dataDxfId="19"/>
    <tableColumn id="47" xr3:uid="{9B1FDD2C-3502-473D-A61B-E1E6AF8A988F}" name="ADR-79" dataDxfId="18"/>
    <tableColumn id="48" xr3:uid="{2783B109-E46D-4F69-A27A-7E6C8EB163A0}" name="ADR-81" dataDxfId="17"/>
    <tableColumn id="49" xr3:uid="{05FF4426-AC3D-4DD4-AD5D-92EDFE78C9D1}" name="ADR-82" dataDxfId="16"/>
    <tableColumn id="50" xr3:uid="{E75CEE5A-BFF0-4A8A-89B1-B70571C6357E}" name="ADR-83" dataDxfId="15"/>
    <tableColumn id="51" xr3:uid="{0D707937-6766-48FB-A5B0-E38669FA1293}" name="ADR-85" dataDxfId="14"/>
    <tableColumn id="52" xr3:uid="{99283047-41BE-46ED-822D-952E53789CCC}" name="ADR-86" dataDxfId="13"/>
    <tableColumn id="53" xr3:uid="{F6A75D31-6637-42B5-A4ED-03C9700532B7}" name="ADR-87" dataDxfId="12"/>
    <tableColumn id="54" xr3:uid="{E92B6C26-3B12-4B8C-969F-C410700BEC8A}" name="ADR-88" dataDxfId="11"/>
    <tableColumn id="55" xr3:uid="{104C4737-91DC-4416-88E5-8B8BBCBEAD60}" name="ADR-89" dataDxfId="10"/>
    <tableColumn id="56" xr3:uid="{F60C9A1B-3684-4E8C-81B3-757A7250A47F}" name="ADR-90" dataDxfId="9"/>
    <tableColumn id="57" xr3:uid="{91EB4C42-9235-43E2-BA07-E8CEF00F4AEF}" name="ADR-92" dataDxfId="8"/>
    <tableColumn id="58" xr3:uid="{171AA4CA-DCAC-4704-B408-78478D82AF65}" name="ADR-93" dataDxfId="7"/>
    <tableColumn id="59" xr3:uid="{B2F34501-1812-4AF4-9145-3481B6759613}" name="ADR-94" dataDxfId="6"/>
    <tableColumn id="60" xr3:uid="{D211E692-FCD1-4FCD-9745-5129DB5E171E}" name="ADR-95" dataDxfId="5"/>
    <tableColumn id="61" xr3:uid="{CC52C9F1-541B-4E6F-B036-6590A42C5556}" name="ADR-98" dataDxfId="4"/>
    <tableColumn id="62" xr3:uid="{34799BFD-69E8-49DB-8BB3-F006B997A11A}" name="ADR-108" dataDxfId="3"/>
    <tableColumn id="63" xr3:uid="{96CD6542-0DF0-4A7A-B9FB-3E3813C5E37F}" name="ADR-109" dataDxfId="2"/>
    <tableColumn id="64" xr3:uid="{BF688605-9F4C-48F4-9641-F8C6B449ADFE}" name="ADR-110" dataDxfId="1"/>
    <tableColumn id="65" xr3:uid="{5F211DDE-8AB1-4B77-8FCE-C4AFA759D743}" name="ADR-11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9" dT="2026-09-20T22:11:55.43" personId="{12AE8633-891F-43B1-B6B2-EA5D2E9EF060}" id="{304ACE30-691F-49CD-BAA7-82B4F8493395}">
    <text>Ask Vincent ENS about EMC and figure out if it just documentation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6" Type="http://schemas.openxmlformats.org/officeDocument/2006/relationships/hyperlink" Target="../../../../../../:b:/r/sites/SunswiftVIP-ChallENG/Shared%20Documents/Systems%20Engineering/Sunswift%208/ADRs/ADR%20Requirements/ADR%2060%20-%20Centre%20High%20Mounted%20Stop%20Lamp.pdf?csf=1&amp;web=1&amp;e=mU5Fqa" TargetMode="External"/><Relationship Id="rId21" Type="http://schemas.openxmlformats.org/officeDocument/2006/relationships/hyperlink" Target="../../../../../../:b:/r/sites/SunswiftVIP-ChallENG/Shared%20Documents/Systems%20Engineering/Sunswift%208/ADRs/ADR%20Requirements/ADR%2047%20-%20Retroreflectors.pdf?csf=1&amp;web=1&amp;e=XejuGM" TargetMode="External"/><Relationship Id="rId42" Type="http://schemas.openxmlformats.org/officeDocument/2006/relationships/hyperlink" Target="../../../../../../:b:/r/sites/SunswiftVIP-ChallENG/Shared%20Documents/Systems%20Engineering/Sunswift%208/ADRs/ADR%20Requirements/ADR%2090%20-%20Steering%20System.pdf?csf=1&amp;web=1&amp;e=JUh44E" TargetMode="External"/><Relationship Id="rId47" Type="http://schemas.openxmlformats.org/officeDocument/2006/relationships/hyperlink" Target="../../../../../../:b:/r/sites/SunswiftVIP-ChallENG/Shared%20Documents/Systems%20Engineering/Sunswift%208/ADRs/ADR%20Requirements/ADR%2098%20-%20Advanced%20Emergency%20Braking%20For%20Passenger%20Vehicles%20%26%20Light%20Goods%20Vehicles.pdf?csf=1&amp;web=1&amp;e=W4tHOi" TargetMode="External"/><Relationship Id="rId63" Type="http://schemas.openxmlformats.org/officeDocument/2006/relationships/hyperlink" Target="../../../../../../:w:/r/sites/SunswiftVIP-ChallENG/_layouts/15/Doc.aspx?sourcedoc=%7B151BE59E-DD51-48AA-AD8D-9BE095E5804A%7D&amp;file=ADR%2022%20-%20Head%20Restraints.docx&amp;action=default&amp;mobileredirect=true" TargetMode="External"/><Relationship Id="rId68" Type="http://schemas.openxmlformats.org/officeDocument/2006/relationships/hyperlink" Target="../../../../../../:w:/r/sites/SunswiftVIP-ChallENG/Shared%20Documents/Systems%20Engineering/Sunswift%208/ADRs/ADR%20Testing%20Reports/ADR%2092%20Testing%20Report.docx?d=w05e8954db2264748b5e8249a4bd776a6&amp;csf=1&amp;web=1&amp;e=CRsaiA" TargetMode="External"/><Relationship Id="rId84" Type="http://schemas.openxmlformats.org/officeDocument/2006/relationships/hyperlink" Target="../../../../../../:w:/r/sites/SunswiftVIP-ChallENG/Shared%20Documents/Systems%20Engineering/Sunswift%208/ADRs/ADR%20Testing%20Reports/ADR%20109%20Testing%20Report.docx?d=wa486440d36b447e4a521b9c4c1ed9e84&amp;csf=1&amp;web=1&amp;e=6Vmq1a" TargetMode="External"/><Relationship Id="rId89" Type="http://schemas.openxmlformats.org/officeDocument/2006/relationships/hyperlink" Target="../../../../../../:w:/r/sites/SunswiftVIP-ChallENG/Shared%20Documents/14%20Systems%20Engineering/Sunswift%208/ADRs/ADR%20Testing%20Reports/ADR%2094%20Testing%20Report.docx?d=w5857c728c58d4fe292eca1be25693cb2&amp;csf=1&amp;web=1&amp;e=qWeZ6H" TargetMode="External"/><Relationship Id="rId16" Type="http://schemas.openxmlformats.org/officeDocument/2006/relationships/hyperlink" Target="../../../../../../:b:/r/sites/SunswiftVIP-ChallENG/Shared%20Documents/Systems%20Engineering/Sunswift%208/ADRs/ADR%20Requirements/ADR%2034%20-%20Child%20Restraint%20Anchorages%20and%20Child%20Restraint.pdf?csf=1&amp;web=1&amp;e=8GQBCa" TargetMode="External"/><Relationship Id="rId11" Type="http://schemas.openxmlformats.org/officeDocument/2006/relationships/hyperlink" Target="../../../../../../:w:/r/sites/SunswiftVIP-ChallENG/Shared%20Documents/Systems%20Engineering/Sunswift%208/ADR%20Requirements/ADR%2022%20-%20Head%20Restraints.docx?d=w151be59edd5148aaad8d9be095e5804a&amp;csf=1&amp;web=1&amp;e=7bb9GK" TargetMode="External"/><Relationship Id="rId32" Type="http://schemas.openxmlformats.org/officeDocument/2006/relationships/hyperlink" Target="../../../../../../:b:/r/sites/SunswiftVIP-ChallENG/Shared%20Documents/Systems%20Engineering/Sunswift%208/ADRs/ADR%20Requirements/ADR%2074%20-%20Side%20Marker%20Lamps.pdf?csf=1&amp;web=1&amp;e=U5qSkb" TargetMode="External"/><Relationship Id="rId37" Type="http://schemas.openxmlformats.org/officeDocument/2006/relationships/hyperlink" Target="../../../../../../:b:/r/sites/SunswiftVIP-ChallENG/Shared%20Documents/Systems%20Engineering/Sunswift%208/ADRs/ADR%20Requirements/ADR%2085%20-%20Pole%20Side%20Impact%20Performance.pdf?csf=1&amp;web=1&amp;e=ofDAgg" TargetMode="External"/><Relationship Id="rId53" Type="http://schemas.openxmlformats.org/officeDocument/2006/relationships/hyperlink" Target="../../../../../../:w:/r/sites/SunswiftVIP-ChallENG/Shared%20Documents/Systems%20Engineering/Sunswift%208/ADRs/ADR%20Testing%20Reports/ADR%2008%20Testing%20Summary.docx?d=w52a23b4a73d94b999905b4c3adeff29e&amp;csf=1&amp;web=1&amp;e=jrrwiu" TargetMode="External"/><Relationship Id="rId58" Type="http://schemas.openxmlformats.org/officeDocument/2006/relationships/hyperlink" Target="../../../../../../:w:/r/sites/SunswiftVIP-ChallENG/Shared%20Documents/Systems%20Engineering/Sunswift%208/ADRs/ADR%20Testing%20Reports/ADR%2011%20Testing%20Report.docx?d=w0557e5216b6d43eca53a054dda05d731&amp;csf=1&amp;web=1&amp;e=Vlu5FC" TargetMode="External"/><Relationship Id="rId74" Type="http://schemas.openxmlformats.org/officeDocument/2006/relationships/hyperlink" Target="../../../../../../:w:/r/sites/SunswiftVIP-ChallENG/Shared%20Documents/Systems%20Engineering/Sunswift%208/ADRs/ADR%20Testing%20Reports/ADR%2049%20Testing%20Report.docx?d=wd828f867edbb45c1a280875fce27bd82&amp;csf=1&amp;web=1&amp;e=RcX03J" TargetMode="External"/><Relationship Id="rId79" Type="http://schemas.openxmlformats.org/officeDocument/2006/relationships/hyperlink" Target="../../../../../../:w:/r/sites/SunswiftVIP-ChallENG/_layouts/15/Doc.aspx?sourcedoc=%7BA9392E2D-69F5-45E2-898C-2566806C76A7%7D&amp;file=ADR%2095%20-%20Installation%20of%20Tyres.docx&amp;action=default&amp;mobileredirect=true" TargetMode="External"/><Relationship Id="rId5" Type="http://schemas.openxmlformats.org/officeDocument/2006/relationships/hyperlink" Target="../../../../../../:b:/r/sites/SunswiftVIP-ChallENG/Shared%20Documents/Systems%20Engineering/Sunswift%208/ADRs/ADR%20Requirements/ADR%2006%20-%20Direction%20Indicators.pdf?csf=1&amp;web=1&amp;e=62XPJa" TargetMode="External"/><Relationship Id="rId90" Type="http://schemas.openxmlformats.org/officeDocument/2006/relationships/hyperlink" Target="../../../../../../:w:/r/sites/SunswiftVIP-ChallENG/Shared%20Documents/Systems%20Engineering/Sunswift%208/ADRs/ADR%20Testing%20Reports/ADR%2029%20Testing%20Report.docx?d=w932614e17e14410f8c92cd5af4074496&amp;csf=1&amp;web=1&amp;e=xWvuGE" TargetMode="External"/><Relationship Id="rId14" Type="http://schemas.openxmlformats.org/officeDocument/2006/relationships/hyperlink" Target="../../../../../../:b:/r/sites/SunswiftVIP-ChallENG/Shared%20Documents/Systems%20Engineering/Sunswift%208/ADRs/ADR%20Requirements/ADR%2029%20-%20Side%20Door%20Strength.pdf?csf=1&amp;web=1&amp;e=BwCGFs" TargetMode="External"/><Relationship Id="rId22" Type="http://schemas.openxmlformats.org/officeDocument/2006/relationships/hyperlink" Target="../../../../../../:b:/r/sites/SunswiftVIP-ChallENG/Shared%20Documents/Systems%20Engineering/Sunswift%208/ADRs/ADR%20Requirements/ADR%2048%20-%20Devices%20For%20Illumination%20of%20Rear%20Registration%20Plates.pdf?csf=1&amp;web=1&amp;e=7Xw4sV" TargetMode="External"/><Relationship Id="rId27" Type="http://schemas.openxmlformats.org/officeDocument/2006/relationships/hyperlink" Target="../../../../../../:b:/r/sites/SunswiftVIP-ChallENG/Shared%20Documents/Systems%20Engineering/Sunswift%208/ADRs/ADR%20Requirements/ADR%2061%20-%20Vehicle%20Marking.pdf?csf=1&amp;web=1&amp;e=AehL72" TargetMode="External"/><Relationship Id="rId30" Type="http://schemas.openxmlformats.org/officeDocument/2006/relationships/hyperlink" Target="../../../../../../:b:/r/sites/SunswiftVIP-ChallENG/Shared%20Documents/Systems%20Engineering/Sunswift%208/ADRs/ADR%20Requirements/ADR%2072%20%E2%80%93%20Dynamic%20Side%20Impact%20Occupant%20Protection.pdf?csf=1&amp;web=1&amp;e=yQyhjr" TargetMode="External"/><Relationship Id="rId35" Type="http://schemas.openxmlformats.org/officeDocument/2006/relationships/hyperlink" Target="../../../../../../:b:/r/sites/SunswiftVIP-ChallENG/Shared%20Documents/Systems%20Engineering/Sunswift%208/ADRs/ADR%20Requirements/ADR%2077%20-%20Gas%20Discharge%20Headlamps.pdf?csf=1&amp;web=1&amp;e=qvHmVR" TargetMode="External"/><Relationship Id="rId43" Type="http://schemas.openxmlformats.org/officeDocument/2006/relationships/hyperlink" Target="../../../../../../:b:/r/sites/SunswiftVIP-ChallENG/Shared%20Documents/Systems%20Engineering/Sunswift%208/ADRs/ADR%20Requirements/ADR%2092%20-%20External%20Projections.pdf?csf=1&amp;web=1&amp;e=FVvvDW" TargetMode="External"/><Relationship Id="rId48" Type="http://schemas.openxmlformats.org/officeDocument/2006/relationships/hyperlink" Target="../../../../../../:b:/r/sites/SunswiftVIP-ChallENG/Shared%20Documents/Systems%20Engineering/Sunswift%208/ADRs/ADR%20Requirements/ADR%20108%20-%20Reversing%20Technologies.pdf?csf=1&amp;web=1&amp;e=WmbZWK" TargetMode="External"/><Relationship Id="rId56" Type="http://schemas.openxmlformats.org/officeDocument/2006/relationships/hyperlink" Target="../../../../../../:w:/r/sites/SunswiftVIP-ChallENG/Shared%20Documents/Systems%20Engineering/Sunswift%208/ADRs/ADR%20Testing%20Reports/ADR%2006%20Testing%20Report.docx?d=w3e6b51a11b564ae0bfa1d374620fa039&amp;csf=1&amp;web=1&amp;e=fYGGTx" TargetMode="External"/><Relationship Id="rId64" Type="http://schemas.openxmlformats.org/officeDocument/2006/relationships/hyperlink" Target="../../../../../../:w:/r/sites/SunswiftVIP-ChallENG/Shared%20Documents/Systems%20Engineering/Sunswift%208/ADRs/ADR%20Testing%20Reports/ADR%20110%20Testing%20Report.docx?d=w09b87e55a4034ba6ba11e63648916dba&amp;csf=1&amp;web=1&amp;e=0XTIJn" TargetMode="External"/><Relationship Id="rId69" Type="http://schemas.openxmlformats.org/officeDocument/2006/relationships/hyperlink" Target="../../../../../../:w:/r/sites/SunswiftVIP-ChallENG/Shared%20Documents/Systems%20Engineering/Sunswift%208/ADRs/ADR%20Testing%20Reports/ADR%2042%20Testing%20Report.docx?d=wd9895d92cc8a4f2487ceda8c48d2a758&amp;csf=1&amp;web=1&amp;e=l9lHtc" TargetMode="External"/><Relationship Id="rId77" Type="http://schemas.openxmlformats.org/officeDocument/2006/relationships/hyperlink" Target="../../../../../../:w:/r/sites/SunswiftVIP-ChallENG/Shared%20Documents/Systems%20Engineering/Sunswift%208/ADRs/ADR%20Testing%20Reports/ADR%2093%20Testing%20Report.docx?d=w5fc17a944fc54da9abeda8611b8f7256&amp;csf=1&amp;web=1&amp;e=ZaVJjX" TargetMode="External"/><Relationship Id="rId8" Type="http://schemas.openxmlformats.org/officeDocument/2006/relationships/hyperlink" Target="../../../../../../:b:/r/sites/SunswiftVIP-ChallENG/Shared%20Documents/Systems%20Engineering/Sunswift%208/ADRs/ADR%20Requirements/ADR%2014%20-%20Devices%20for%20Indirect%20Vision.pdf?csf=1&amp;web=1&amp;e=eGZjhZ" TargetMode="External"/><Relationship Id="rId51" Type="http://schemas.openxmlformats.org/officeDocument/2006/relationships/hyperlink" Target="../../../../../../:b:/r/sites/SunswiftVIP-ChallENG/Shared%20Documents/Systems%20Engineering/Sunswift%208/ADRs/ADR%20Requirements/ADR%20113%20-%20Acoustic%20Vehicle%20Alerting%20Systems%20for%20Quiet%20Road%20Transport%20Vehicles.pdf?csf=1&amp;web=1&amp;e=TOennq" TargetMode="External"/><Relationship Id="rId72" Type="http://schemas.openxmlformats.org/officeDocument/2006/relationships/hyperlink" Target="../../../../../../:w:/r/sites/SunswiftVIP-ChallENG/Shared%20Documents/Systems%20Engineering/Sunswift%208/ADRs/ADR%20Testing%20Reports/ADR%2005%20Testing%20Report.docx?d=w96f9de6b6d7c49e1b9f9da6062701fe5&amp;csf=1&amp;web=1&amp;e=BrUYcw" TargetMode="External"/><Relationship Id="rId80" Type="http://schemas.openxmlformats.org/officeDocument/2006/relationships/hyperlink" Target="../../../../../../:w:/r/sites/SunswiftVIP-ChallENG/_layouts/15/Doc.aspx?sourcedoc=%7B90F2C387-9EAE-4834-A4C4-7CF158BC0492%7D&amp;file=ADR%2021%20-%20Instrument%20Panel.docx&amp;action=default&amp;mobileredirect=true" TargetMode="External"/><Relationship Id="rId85" Type="http://schemas.openxmlformats.org/officeDocument/2006/relationships/hyperlink" Target="../../../../../../:b:/r/sites/SunswiftVIP-ChallENG/Shared%20Documents/Systems%20Engineering/Sunswift%208/ADRs/ADR%20Requirements/ADR%2008%20-%20Safety%20Glazing%20Material.pdf?csf=1&amp;web=1&amp;e=epn2hU" TargetMode="External"/><Relationship Id="rId3" Type="http://schemas.openxmlformats.org/officeDocument/2006/relationships/hyperlink" Target="../../../../../../:b:/r/sites/SunswiftVIP-ChallENG/Shared%20Documents/Systems%20Engineering/Sunswift%208/ADRs/ADR%20Requirements/ADR%2004%20-%20Seatbelts.pdf?csf=1&amp;web=1&amp;e=EMq4vj" TargetMode="External"/><Relationship Id="rId12" Type="http://schemas.openxmlformats.org/officeDocument/2006/relationships/hyperlink" Target="../../../../../../:b:/r/sites/SunswiftVIP-ChallENG/Shared%20Documents/Systems%20Engineering/Sunswift%208/ADRs/ADR%20Requirements/ADR%2023%20-%20Passenger%20Car%20Tyres.pdf?csf=1&amp;web=1&amp;e=SIsUIR" TargetMode="External"/><Relationship Id="rId17" Type="http://schemas.openxmlformats.org/officeDocument/2006/relationships/hyperlink" Target="../../../../../../:b:/r/sites/SunswiftVIP-ChallENG/Shared%20Documents/Systems%20Engineering/Sunswift%208/ADRs/ADR%20Requirements/ADR%2042%20-%20General%20Safety%20Requirements.pdf?csf=1&amp;web=1&amp;e=fhfPZF" TargetMode="External"/><Relationship Id="rId25" Type="http://schemas.openxmlformats.org/officeDocument/2006/relationships/hyperlink" Target="../../../../../../:b:/r/sites/SunswiftVIP-ChallENG/Shared%20Documents/Systems%20Engineering/Sunswift%208/ADRs/ADR%20Requirements/ADR%2051%20-%20Filament%20Lamps.pdf?csf=1&amp;web=1&amp;e=YMQRe7" TargetMode="External"/><Relationship Id="rId33" Type="http://schemas.openxmlformats.org/officeDocument/2006/relationships/hyperlink" Target="../../../../../../:b:/r/sites/SunswiftVIP-ChallENG/Shared%20Documents/Systems%20Engineering/Sunswift%208/ADRs/ADR%20Requirements/ADR%2075%20-%20Headlamp%20Cleaners.pdf?csf=1&amp;web=1&amp;e=TIzYqF" TargetMode="External"/><Relationship Id="rId38" Type="http://schemas.openxmlformats.org/officeDocument/2006/relationships/hyperlink" Target="../../../../../../:b:/r/sites/SunswiftVIP-ChallENG/Shared%20Documents/Systems%20Engineering/Sunswift%208/ADRs/ADR%20Requirements/ADR%2086%20-%20Parking%20Lamps.pdf?csf=1&amp;web=1&amp;e=r4wGGY" TargetMode="External"/><Relationship Id="rId46" Type="http://schemas.openxmlformats.org/officeDocument/2006/relationships/hyperlink" Target="../../../../../../:b:/r/sites/SunswiftVIP-ChallENG/Shared%20Documents/Systems%20Engineering/Sunswift%208/ADRs/ADR%20Requirements/ADR%2095%20-%20Installation%20of%20Tyres.pdf?csf=1&amp;web=1&amp;e=ZBUmNY" TargetMode="External"/><Relationship Id="rId59" Type="http://schemas.openxmlformats.org/officeDocument/2006/relationships/hyperlink" Target="../../../../../../:w:/r/sites/SunswiftVIP-ChallENG/Shared%20Documents/Systems%20Engineering/Sunswift%208/ADRs/ADR%20Testing%20Reports/ADR%2018%20Testing%20Report.docx?d=w81356e310f3946c4b515b6a81662234f&amp;csf=1&amp;web=1&amp;e=hXrUeV" TargetMode="External"/><Relationship Id="rId67" Type="http://schemas.openxmlformats.org/officeDocument/2006/relationships/hyperlink" Target="../../../../../../:w:/r/sites/SunswiftVIP-ChallENG/Shared%20Documents/Systems%20Engineering/Sunswift%208/ADRs/ADR%20Testing%20Reports/ADR%2043%20Testing%20Report.docx?d=wc1a7698d37d84f089d39d0c20a00ebf0&amp;csf=1&amp;web=1&amp;e=5I9MpD" TargetMode="External"/><Relationship Id="rId20" Type="http://schemas.openxmlformats.org/officeDocument/2006/relationships/hyperlink" Target="../../../../../../:w:/r/sites/SunswiftVIP-ChallENG/Shared%20Documents/Systems%20Engineering/Sunswift%208/ADRs/ADR%20Requirements/ADR%2046%20-%20Headlamps.docx?d=w46226248dcec4e9fb6939646f76510ab&amp;csf=1&amp;web=1&amp;e=Y03CJW" TargetMode="External"/><Relationship Id="rId41" Type="http://schemas.openxmlformats.org/officeDocument/2006/relationships/hyperlink" Target="../../../../../../:b:/r/sites/SunswiftVIP-ChallENG/Shared%20Documents/Systems%20Engineering/Sunswift%208/ADRs/ADR%20Requirements/ADR%2089%20-%20Brake%20Assist%20System.pdf?csf=1&amp;web=1&amp;e=Ues7Cp" TargetMode="External"/><Relationship Id="rId54" Type="http://schemas.openxmlformats.org/officeDocument/2006/relationships/hyperlink" Target="../../../../../../:w:/r/sites/SunswiftVIP-ChallENG/Shared%20Documents/Systems%20Engineering/Sunswift%208/ADRs/ADR%20Testing%20Reports/ADR%2001%20Testing%20Report.docx?d=wff31824eea5e41b3af28348dbdb62628&amp;csf=1&amp;web=1&amp;e=daIzgK" TargetMode="External"/><Relationship Id="rId62" Type="http://schemas.openxmlformats.org/officeDocument/2006/relationships/hyperlink" Target="../../../../../../:w:/r/sites/SunswiftVIP-ChallENG/Shared%20Documents/Systems%20Engineering/Sunswift%208/ADRs/ADR%20Requirements/ADR%2044%20-%20Specific%20Vehicle%20Purpose%20Requirements.docx?d=w018544afa4c84679a25e82bfedbfb4ff&amp;csf=1&amp;web=1&amp;e=PZQmP6" TargetMode="External"/><Relationship Id="rId70" Type="http://schemas.openxmlformats.org/officeDocument/2006/relationships/hyperlink" Target="../../../../../../:w:/r/sites/SunswiftVIP-ChallENG/Shared%20Documents/Systems%20Engineering/Sunswift%208/ADRs/ADR%20Testing%20Reports/ADR%2004%20Testing%20Report.docx?d=we755c950f24a471caafe405c394f1338&amp;csf=1&amp;web=1&amp;e=pIfRH5" TargetMode="External"/><Relationship Id="rId75" Type="http://schemas.openxmlformats.org/officeDocument/2006/relationships/hyperlink" Target="../../../../../../:w:/r/sites/SunswiftVIP-ChallENG/Shared%20Documents/Systems%20Engineering/Sunswift%208/ADRs/ADR%20Requirements/ADR%2069%20-%20Full%20Frontal%20Impact%20Occupant%20Protection.docx?d=w9cb7e4f36dbd42d292f2803aaf7167d8&amp;csf=1&amp;web=1&amp;e=GL9mPp" TargetMode="External"/><Relationship Id="rId83" Type="http://schemas.openxmlformats.org/officeDocument/2006/relationships/hyperlink" Target="../../../../../../:b:/r/sites/SunswiftVIP-ChallENG/Shared%20Documents/Systems%20Engineering/Sunswift%208/ADRs/ADR%20Requirements/ADR%2052%20-%20Rear%20Fog%20Lamps.pdf?csf=1&amp;web=1&amp;e=PH6qea" TargetMode="External"/><Relationship Id="rId88" Type="http://schemas.openxmlformats.org/officeDocument/2006/relationships/hyperlink" Target="../../../../../../:w:/s/SunswiftVIP-ChallENG/IQA9t7rHNiaATa6FZtRl_MlhAX3wba-LqecUa07dNwkHSZM?e=YpgPJV" TargetMode="External"/><Relationship Id="rId91" Type="http://schemas.openxmlformats.org/officeDocument/2006/relationships/table" Target="../tables/table5.xml"/><Relationship Id="rId1" Type="http://schemas.openxmlformats.org/officeDocument/2006/relationships/hyperlink" Target="../../../../../../:b:/r/sites/SunswiftVIP-ChallENG/Shared%20Documents/Systems%20Engineering/Sunswift%208/ADRs/ADR%20Requirements/ADR%2002%20%E2%80%93%20Side%20Door%20Latches%20and%20Hinges.pdf?csf=1&amp;web=1&amp;e=Or7iIO" TargetMode="External"/><Relationship Id="rId6" Type="http://schemas.openxmlformats.org/officeDocument/2006/relationships/hyperlink" Target="../../../../../../:w:/r/sites/SunswiftVIP-ChallENG/Shared%20Documents/Systems%20Engineering/Sunswift%208/ADR%20Requirements/ADR%2010%20-%20Steering%20Column.docx?d=w86708d19c8694b2aaee6bf1f3cc09ce9&amp;csf=1&amp;web=1&amp;e=X5gWOF" TargetMode="External"/><Relationship Id="rId15" Type="http://schemas.openxmlformats.org/officeDocument/2006/relationships/hyperlink" Target="../../../../../../:b:/r/sites/SunswiftVIP-ChallENG/Shared%20Documents/Systems%20Engineering/Sunswift%208/ADRs/ADR%20Requirements/ADR%2031%20-%20Brake%20Systems%20for%20Passenger%20Cars.pdf?csf=1&amp;web=1&amp;e=oejvU8" TargetMode="External"/><Relationship Id="rId23" Type="http://schemas.openxmlformats.org/officeDocument/2006/relationships/hyperlink" Target="../../../../../../:b:/r/sites/SunswiftVIP-ChallENG/Shared%20Documents/Systems%20Engineering/Sunswift%208/ADRs/ADR%20Requirements/ADR%2049%20-%20Front%20%26%20Rear%20Position%20(Side)%20Lamps,%20Stop%20Lamps%20%26%20End-Outline%20Marker%20Lamps.pdf?csf=1&amp;web=1&amp;e=pLRbY1" TargetMode="External"/><Relationship Id="rId28" Type="http://schemas.openxmlformats.org/officeDocument/2006/relationships/hyperlink" Target="../../../../../../:b:/r/sites/SunswiftVIP-ChallENG/Shared%20Documents/Systems%20Engineering/Sunswift%208/ADRs/ADR%20Requirements/ADR%2062%20-%20Mechanical%20Connections%20between%20Vehicles.pdf?csf=1&amp;web=1&amp;e=y0phxf" TargetMode="External"/><Relationship Id="rId36" Type="http://schemas.openxmlformats.org/officeDocument/2006/relationships/hyperlink" Target="../../../../../../:b:/r/sites/SunswiftVIP-ChallENG/Shared%20Documents/Systems%20Engineering/Sunswift%208/ADRs/ADR%20Requirements/ADR%2078%20-%20Gas%20Discharge%20Light%20Sources.pdf?csf=1&amp;web=1&amp;e=RgNY0y" TargetMode="External"/><Relationship Id="rId49" Type="http://schemas.openxmlformats.org/officeDocument/2006/relationships/hyperlink" Target="../../../../../../:b:/r/sites/SunswiftVIP-ChallENG/Shared%20Documents/Systems%20Engineering/Sunswift%208/ADRs/ADR%20Requirements/ADR%20109%20-%20Electric%20Power%20Train%20Safety%20Requirements.pdf?csf=1&amp;web=1&amp;e=cKCcg2" TargetMode="External"/><Relationship Id="rId57" Type="http://schemas.openxmlformats.org/officeDocument/2006/relationships/hyperlink" Target="../../../../../../:w:/r/sites/SunswiftVIP-ChallENG/Shared%20Documents/Systems%20Engineering/Sunswift%208/ADRs/ADR%20Testing%20Reports/ADR%2010%20Testing%20Report.docx?d=wf71e984125cd4e9baa122b3146029d61&amp;csf=1&amp;web=1&amp;e=UFNy7a" TargetMode="External"/><Relationship Id="rId10" Type="http://schemas.openxmlformats.org/officeDocument/2006/relationships/hyperlink" Target="../../../../../../:b:/r/sites/SunswiftVIP-ChallENG/Shared%20Documents/Systems%20Engineering/Sunswift%208/ADRs/ADR%20Requirements/ADR%2021%20-%20Instrument%20Panel.pdf?csf=1&amp;web=1&amp;e=65skFn" TargetMode="External"/><Relationship Id="rId31" Type="http://schemas.openxmlformats.org/officeDocument/2006/relationships/hyperlink" Target="../../../../../../:b:/r/sites/SunswiftVIP-ChallENG/Shared%20Documents/Systems%20Engineering/Sunswift%208/ADRs/ADR%20Requirements/ADR%2073%20-%20Frontal%20Impact%20Occupant%20Protection.pdf?csf=1&amp;web=1&amp;e=VKzbrh" TargetMode="External"/><Relationship Id="rId44" Type="http://schemas.openxmlformats.org/officeDocument/2006/relationships/hyperlink" Target="../../../../../../:b:/r/sites/SunswiftVIP-ChallENG/Shared%20Documents/Systems%20Engineering/Sunswift%208/ADRs/ADR%20Requirements/ADR%2093%20-%20Forward%20Field%20of%20View.pdf?csf=1&amp;web=1&amp;e=HZek8T" TargetMode="External"/><Relationship Id="rId52" Type="http://schemas.openxmlformats.org/officeDocument/2006/relationships/hyperlink" Target="../../../../../../:w:/r/sites/SunswiftVIP-ChallENG/Shared%20Documents/Systems%20Engineering/Sunswift%208/ADRs/ADR%20Testing%20Reports/ADR%2023%20Testing%20Report.docx?d=wbe561ef6b1da4b0b90a23aa39ec1889d&amp;csf=1&amp;web=1&amp;e=pZZdbU" TargetMode="External"/><Relationship Id="rId60" Type="http://schemas.openxmlformats.org/officeDocument/2006/relationships/hyperlink" Target="../../../../../../:w:/r/sites/SunswiftVIP-ChallENG/Shared%20Documents/Systems%20Engineering/Sunswift%208/ADRs/ADR%20Testing%20Reports/ADR%2002%20Testing%20Report.docx?d=w80b5aa15a99140548f7f65405a02a6d6&amp;csf=1&amp;web=1&amp;e=EWeYdD" TargetMode="External"/><Relationship Id="rId65" Type="http://schemas.openxmlformats.org/officeDocument/2006/relationships/hyperlink" Target="../../../../../../:w:/r/sites/SunswiftVIP-ChallENG/Shared%20Documents/Systems%20Engineering/Sunswift%208/ADRs/ADR%20Testing%20Reports/ADR%2025%20Testing%20Report.docx?d=w903d740da71f47ba9de13e195caa0e05&amp;csf=1&amp;web=1&amp;e=AVZqjN" TargetMode="External"/><Relationship Id="rId73" Type="http://schemas.openxmlformats.org/officeDocument/2006/relationships/hyperlink" Target="../../../../../../:w:/r/sites/SunswiftVIP-ChallENG/Shared%20Documents/Systems%20Engineering/Sunswift%208/ADRs/ADR%20Testing%20Reports/ADR%2048%20Testing%20Report.docx?d=wd73ae5c45ea8433b8b200abfa12da7b3&amp;csf=1&amp;web=1&amp;e=xL1mZd" TargetMode="External"/><Relationship Id="rId78" Type="http://schemas.openxmlformats.org/officeDocument/2006/relationships/hyperlink" Target="../../../../../../:w:/r/sites/SunswiftVIP-ChallENG/Shared%20Documents/Systems%20Engineering/Sunswift%208/ADRs/ADR%20Testing%20Reports/ADR%20108%20Testing%20Report.docx?d=w46d7a226bc694ccd99359f478c00ab89&amp;csf=1&amp;web=1&amp;e=yzWBgT" TargetMode="External"/><Relationship Id="rId81" Type="http://schemas.openxmlformats.org/officeDocument/2006/relationships/hyperlink" Target="../../../../../../:w:/r/sites/SunswiftVIP-ChallENG/Shared%20Documents/Systems%20Engineering/Sunswift%208/ADRs/ADR%20Testing%20Reports/ADR%2047%20Testing%20Report.docx?d=w5e9b2fde334b4b97bea46771c998e623&amp;csf=1&amp;web=1&amp;e=Tv52JT" TargetMode="External"/><Relationship Id="rId86" Type="http://schemas.openxmlformats.org/officeDocument/2006/relationships/hyperlink" Target="../../../../../../:b:/r/sites/SunswiftVIP-ChallENG/Shared%20Documents/Systems%20Engineering/Sunswift%208/ADRs/ADR%20Requirements/ADR%2001%20-%20Reversing%20Lamps.pdf?csf=1&amp;web=1&amp;e=9okQBo" TargetMode="External"/><Relationship Id="rId4" Type="http://schemas.openxmlformats.org/officeDocument/2006/relationships/hyperlink" Target="../../../../../../:b:/r/sites/SunswiftVIP-ChallENG/Shared%20Documents/Systems%20Engineering/Sunswift%208/ADRs/ADR%20Requirements/ADR%2005%20-%20Anchorages%20for%20Seatbelts.pdf?csf=1&amp;web=1&amp;e=tcPmGZ" TargetMode="External"/><Relationship Id="rId9" Type="http://schemas.openxmlformats.org/officeDocument/2006/relationships/hyperlink" Target="../../../../../../:b:/r/sites/SunswiftVIP-ChallENG/Shared%20Documents/Systems%20Engineering/Sunswift%208/ADRs/ADR%20Requirements/ADR%2018%20-%20Instrumentation.pdf?csf=1&amp;web=1&amp;e=jXHytE" TargetMode="External"/><Relationship Id="rId13" Type="http://schemas.openxmlformats.org/officeDocument/2006/relationships/hyperlink" Target="../../../../../../:b:/r/sites/SunswiftVIP-ChallENG/Shared%20Documents/Systems%20Engineering/Sunswift%208/ADRs/ADR%20Requirements/ADR%2025%20-%20Anti-Theft%20Lock.pdf?csf=1&amp;web=1&amp;e=Zu1eVL" TargetMode="External"/><Relationship Id="rId18" Type="http://schemas.openxmlformats.org/officeDocument/2006/relationships/hyperlink" Target="../../../../../../:b:/r/sites/SunswiftVIP-ChallENG/Shared%20Documents/Systems%20Engineering/Sunswift%208/ADRs/ADR%20Requirements/ADR%2043%20-%20Vehicle%20Configuration%20%26%20Dimensions.pdf?csf=1&amp;web=1&amp;e=FRVjLb" TargetMode="External"/><Relationship Id="rId39" Type="http://schemas.openxmlformats.org/officeDocument/2006/relationships/hyperlink" Target="../../../../../../:b:/r/sites/SunswiftVIP-ChallENG/Shared%20Documents/Systems%20Engineering/Sunswift%208/ADRs/ADR%20Requirements/ADR%2087%20-%20Cornering%20Lamps.pdf?csf=1&amp;web=1&amp;e=bnsbcR" TargetMode="External"/><Relationship Id="rId34" Type="http://schemas.openxmlformats.org/officeDocument/2006/relationships/hyperlink" Target="../../../../../../:b:/r/sites/SunswiftVIP-ChallENG/Shared%20Documents/Systems%20Engineering/Sunswift%208/ADRs/ADR%20Requirements/ADR%2076%20-%20Daytime%20Running%20Lamps.pdf?csf=1&amp;web=1&amp;e=PllMRh" TargetMode="External"/><Relationship Id="rId50" Type="http://schemas.openxmlformats.org/officeDocument/2006/relationships/hyperlink" Target="../../../../../../:b:/r/sites/SunswiftVIP-ChallENG/Shared%20Documents/Systems%20Engineering/Sunswift%208/ADRs/ADR%20Requirements/ADR%20110%20-%20Hydrogen-Fuelled%20Vehicles%20Safety%20Related.pdf?csf=1&amp;web=1&amp;e=e8zAfp" TargetMode="External"/><Relationship Id="rId55" Type="http://schemas.openxmlformats.org/officeDocument/2006/relationships/hyperlink" Target="../../../../../../:w:/r/sites/SunswiftVIP-ChallENG/Shared%20Documents/Systems%20Engineering/Sunswift%208/ADRs/ADR%20Testing%20Reports/ADR%2013%20Testing%20Report.docx?d=w7418504a54744746b965b491cc3e30da&amp;csf=1&amp;web=1&amp;e=IFknKK" TargetMode="External"/><Relationship Id="rId76" Type="http://schemas.openxmlformats.org/officeDocument/2006/relationships/hyperlink" Target="../../../../../../:w:/r/sites/SunswiftVIP-ChallENG/Shared%20Documents/Systems%20Engineering/Sunswift%208/ADRs/ADR%20Testing%20Reports/ADR%2034%20Testing%20Report.docx?d=wde20a9f6309f4588b63158ecd9c7849a&amp;csf=1&amp;web=1&amp;e=2k1CMG" TargetMode="External"/><Relationship Id="rId7" Type="http://schemas.openxmlformats.org/officeDocument/2006/relationships/hyperlink" Target="../../../../../../:b:/r/sites/SunswiftVIP-ChallENG/Shared%20Documents/Systems%20Engineering/Sunswift%208/ADRs/ADR%20Requirements/ADR%2011%20-%20Internal%20Sun%20Visors.pdf?csf=1&amp;web=1&amp;e=3LF8Wx" TargetMode="External"/><Relationship Id="rId71" Type="http://schemas.openxmlformats.org/officeDocument/2006/relationships/hyperlink" Target="../../../../../../:w:/r/sites/SunswiftVIP-ChallENG/Shared%20Documents/Systems%20Engineering/Sunswift%208/ADRs/ADR%20Testing%20Reports/ADR%2046%20Testing%20Report.docx?d=wf8fa2a2100a642dea5661e583a079a42&amp;csf=1&amp;web=1&amp;e=ojEpD1" TargetMode="External"/><Relationship Id="rId2" Type="http://schemas.openxmlformats.org/officeDocument/2006/relationships/hyperlink" Target="../../../../../../:b:/r/sites/SunswiftVIP-ChallENG/Shared%20Documents/Systems%20Engineering/Sunswift%208/ADRs/ADR%20Requirements/ADR%2003%20-%20Seats%20and%20Seat%20Anchorages.pdf?csf=1&amp;web=1&amp;e=5wA2CL" TargetMode="External"/><Relationship Id="rId29" Type="http://schemas.openxmlformats.org/officeDocument/2006/relationships/hyperlink" Target="../../../../../../:w:/r/sites/SunswiftVIP-ChallENG/Shared%20Documents/Systems%20Engineering/Sunswift%208/ADRs/ADR%20Requirements/ADR%2069%20-%20Full%20Frontal%20Impact%20Occupant%20Protection.docx?d=w9cb7e4f36dbd42d292f2803aaf7167d8&amp;csf=1&amp;web=1&amp;e=0PX5Rp" TargetMode="External"/><Relationship Id="rId24" Type="http://schemas.openxmlformats.org/officeDocument/2006/relationships/hyperlink" Target="../../../../../../:b:/r/sites/SunswiftVIP-ChallENG/Shared%20Documents/Systems%20Engineering/Sunswift%208/ADRs/ADR%20Requirements/ADR%2050%20-%20Front%20Fog%20Lamps.pdf?csf=1&amp;web=1&amp;e=0n05C7" TargetMode="External"/><Relationship Id="rId40" Type="http://schemas.openxmlformats.org/officeDocument/2006/relationships/hyperlink" Target="../../../../../../:b:/r/sites/SunswiftVIP-ChallENG/Shared%20Documents/Systems%20Engineering/Sunswift%208/ADRs/ADR%20Requirements/ADR%2088%20-%20Electronic%20Stability%20Control.pdf?csf=1&amp;web=1&amp;e=GZ8afS" TargetMode="External"/><Relationship Id="rId45" Type="http://schemas.openxmlformats.org/officeDocument/2006/relationships/hyperlink" Target="../../../../../../:b:/r/sites/SunswiftVIP-ChallENG/Shared%20Documents/Systems%20Engineering/Sunswift%208/ADRs/ADR%20Requirements/ADR%2094%20-%20Audible%20Warning.pdf?csf=1&amp;web=1&amp;e=XKz9Wf" TargetMode="External"/><Relationship Id="rId66" Type="http://schemas.openxmlformats.org/officeDocument/2006/relationships/hyperlink" Target="../../../../../../:w:/r/sites/SunswiftVIP-ChallENG/Shared%20Documents/14%20Systems%20Engineering/Sunswift%208/ADRs/ADR%20Testing%20Reports/ADR%2003%20Testing%20Report.docx?d=w3c903d849c074f5eb2c824b1ec63d18b&amp;csf=1&amp;web=1&amp;e=3rnz5b" TargetMode="External"/><Relationship Id="rId87" Type="http://schemas.openxmlformats.org/officeDocument/2006/relationships/hyperlink" Target="../../../../../../:w:/r/sites/SunswiftVIP-ChallENG/Shared%20Documents/14%20Systems%20Engineering/Sunswift%208/ADRs/ADR%20Testing%20Reports/ADR%2061%20Testing%20Report.docx?d=w535ffa34980e428aa0ebfe76add33ac3&amp;csf=1&amp;web=1&amp;e=S3MU5e" TargetMode="External"/><Relationship Id="rId61" Type="http://schemas.openxmlformats.org/officeDocument/2006/relationships/hyperlink" Target="../../../../../../:w:/r/sites/SunswiftVIP-ChallENG/Shared%20Documents/Systems%20Engineering/Sunswift%208/ADRs/ADR%20Requirements/ADR%2044%20-%20Specific%20Vehicle%20Purpose%20Requirements.docx?d=w018544afa4c84679a25e82bfedbfb4ff&amp;csf=1&amp;web=1&amp;e=uDYgOD" TargetMode="External"/><Relationship Id="rId82" Type="http://schemas.openxmlformats.org/officeDocument/2006/relationships/hyperlink" Target="../../../../../../:w:/r/sites/SunswiftVIP-ChallENG/Shared%20Documents/Systems%20Engineering/Sunswift%208/ADRs/ADR%20Testing%20Reports/ADR%2014%20Testing%20Report.docx?d=wa1b9ebf7823d41d5b677231745691378&amp;csf=1&amp;web=1&amp;e=jlxvwZ" TargetMode="External"/><Relationship Id="rId19" Type="http://schemas.openxmlformats.org/officeDocument/2006/relationships/hyperlink" Target="../../../../../../:b:/r/sites/SunswiftVIP-ChallENG/Shared%20Documents/Systems%20Engineering/Sunswift%208/ADRs/ADR%20Requirements/ADR%2045%20-%20Lighting%20%26%20Light-Signalling%20Devices%20Not%20Covered%20By%20ECE%20Regulations.pdf?csf=1&amp;web=1&amp;e=PWZpH3"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f:/r/sites/SunswiftVIP-ChallENG/Shared%20Documents/14%20Systems%20Engineering/Sunswift%208/ADRs/ADR%20Evidence%20Database/ADR-03?csf=1&amp;web=1&amp;e=MgcjII" TargetMode="External"/><Relationship Id="rId18" Type="http://schemas.openxmlformats.org/officeDocument/2006/relationships/hyperlink" Target="../../../../../../:f:/r/sites/SunswiftVIP-ChallENG/Shared%20Documents/14%20Systems%20Engineering/Sunswift%208/ADRs/ADR%20Evidence%20Database/ADR-10?csf=1&amp;web=1&amp;e=R8bgAJ" TargetMode="External"/><Relationship Id="rId26" Type="http://schemas.openxmlformats.org/officeDocument/2006/relationships/hyperlink" Target="../../../../../../:f:/r/sites/SunswiftVIP-ChallENG/Shared%20Documents/14%20Systems%20Engineering/Sunswift%208/ADRs/ADR%20Evidence%20Database/ADR-29?csf=1&amp;web=1&amp;e=yPFXEn" TargetMode="External"/><Relationship Id="rId39" Type="http://schemas.openxmlformats.org/officeDocument/2006/relationships/hyperlink" Target="../../../../../../:f:/r/sites/SunswiftVIP-ChallENG/Shared%20Documents/14%20Systems%20Engineering/Sunswift%208/ADRs/ADR%20Evidence%20Database/ADR-94?csf=1&amp;web=1&amp;e=MDLErV" TargetMode="External"/><Relationship Id="rId21" Type="http://schemas.openxmlformats.org/officeDocument/2006/relationships/hyperlink" Target="../../../../../../:f:/r/sites/SunswiftVIP-ChallENG/Shared%20Documents/14%20Systems%20Engineering/Sunswift%208/ADRs/ADR%20Evidence%20Database/ADR-14?csf=1&amp;web=1&amp;e=1oZm3G" TargetMode="External"/><Relationship Id="rId34" Type="http://schemas.openxmlformats.org/officeDocument/2006/relationships/hyperlink" Target="../../../../../../:f:/r/sites/SunswiftVIP-ChallENG/Shared%20Documents/14%20Systems%20Engineering/Sunswift%208/ADRs/ADR%20Evidence%20Database/ADR-60?csf=1&amp;web=1&amp;e=mTJ3Rc" TargetMode="External"/><Relationship Id="rId42" Type="http://schemas.openxmlformats.org/officeDocument/2006/relationships/hyperlink" Target="../../../../../../:f:/r/sites/SunswiftVIP-ChallENG/Shared%20Documents/14%20Systems%20Engineering/Sunswift%208/ADRs/ADR%20Evidence%20Database/ADR-108?csf=1&amp;web=1&amp;e=nFXPPb" TargetMode="External"/><Relationship Id="rId47" Type="http://schemas.openxmlformats.org/officeDocument/2006/relationships/hyperlink" Target="https://www.rover.infrastructure.gov.au/PublishedApprovals/TestingFacilityDetails/?id=3dbf4aa3-e470-eb11-a2f3-0050569e60b7" TargetMode="External"/><Relationship Id="rId50" Type="http://schemas.openxmlformats.org/officeDocument/2006/relationships/hyperlink" Target="https://www.rover.infrastructure.gov.au/PublishedApprovals/TestingFacilityDetails/?id=3dbf4aa3-e470-eb11-a2f3-0050569e60b7" TargetMode="External"/><Relationship Id="rId7" Type="http://schemas.openxmlformats.org/officeDocument/2006/relationships/hyperlink" Target="https://www.rover.infrastructure.gov.au/PublishedApprovals/TestingFacilityDetails/?id=3dbf4aa3-e470-eb11-a2f3-0050569e60b7" TargetMode="External"/><Relationship Id="rId2" Type="http://schemas.openxmlformats.org/officeDocument/2006/relationships/hyperlink" Target="https://www.rover.infrastructure.gov.au/PublishedApprovals/TestingFacilityDetails/?id=3dbf4aa3-e470-eb11-a2f3-0050569e60b7" TargetMode="External"/><Relationship Id="rId16" Type="http://schemas.openxmlformats.org/officeDocument/2006/relationships/hyperlink" Target="../../../../../../:f:/r/sites/SunswiftVIP-ChallENG/Shared%20Documents/14%20Systems%20Engineering/Sunswift%208/ADRs/ADR%20Evidence%20Database/ADR-06?csf=1&amp;web=1&amp;e=igfmM6" TargetMode="External"/><Relationship Id="rId29" Type="http://schemas.openxmlformats.org/officeDocument/2006/relationships/hyperlink" Target="../../../../../../:f:/r/sites/SunswiftVIP-ChallENG/Shared%20Documents/14%20Systems%20Engineering/Sunswift%208/ADRs/ADR%20Evidence%20Database/ADR-43?csf=1&amp;web=1&amp;e=VsJj7Q" TargetMode="External"/><Relationship Id="rId11" Type="http://schemas.openxmlformats.org/officeDocument/2006/relationships/hyperlink" Target="../../../../../../:f:/r/sites/SunswiftVIP-ChallENG/Shared%20Documents/14%20Systems%20Engineering/Sunswift%208/ADRs/ADR%20Evidence%20Database/ADR-01?csf=1&amp;web=1&amp;e=71p391" TargetMode="External"/><Relationship Id="rId24" Type="http://schemas.openxmlformats.org/officeDocument/2006/relationships/hyperlink" Target="../../../../../../:f:/r/sites/SunswiftVIP-ChallENG/Shared%20Documents/14%20Systems%20Engineering/Sunswift%208/ADRs/ADR%20Evidence%20Database/ADR-23?csf=1&amp;web=1&amp;e=hLJZ0Q" TargetMode="External"/><Relationship Id="rId32" Type="http://schemas.openxmlformats.org/officeDocument/2006/relationships/hyperlink" Target="../../../../../../:f:/r/sites/SunswiftVIP-ChallENG/Shared%20Documents/14%20Systems%20Engineering/Sunswift%208/ADRs/ADR%20Evidence%20Database/ADR-48?csf=1&amp;web=1&amp;e=QEjuHh" TargetMode="External"/><Relationship Id="rId37" Type="http://schemas.openxmlformats.org/officeDocument/2006/relationships/hyperlink" Target="../../../../../../:f:/r/sites/SunswiftVIP-ChallENG/Shared%20Documents/14%20Systems%20Engineering/Sunswift%208/ADRs/ADR%20Evidence%20Database/ADR-90?csf=1&amp;web=1&amp;e=SEhjna" TargetMode="External"/><Relationship Id="rId40" Type="http://schemas.openxmlformats.org/officeDocument/2006/relationships/hyperlink" Target="../../../../../../:f:/r/sites/SunswiftVIP-ChallENG/Shared%20Documents/14%20Systems%20Engineering/Sunswift%208/ADRs/ADR%20Evidence%20Database/ADR-93?csf=1&amp;web=1&amp;e=7wqKT1" TargetMode="External"/><Relationship Id="rId45" Type="http://schemas.openxmlformats.org/officeDocument/2006/relationships/hyperlink" Target="../../../../../../:f:/r/sites/SunswiftVIP-ChallENG/Shared%20Documents/14%20Systems%20Engineering/Sunswift%208/ADRs/ADR%20Evidence%20Database/ADR-113?csf=1&amp;web=1&amp;e=oUWMGW" TargetMode="External"/><Relationship Id="rId5" Type="http://schemas.openxmlformats.org/officeDocument/2006/relationships/hyperlink" Target="https://www.rover.infrastructure.gov.au/PublishedApprovals/TestingFacilityDetails/?id=3dbf4aa3-e470-eb11-a2f3-0050569e60b7" TargetMode="External"/><Relationship Id="rId15" Type="http://schemas.openxmlformats.org/officeDocument/2006/relationships/hyperlink" Target="../../../../../../:f:/r/sites/SunswiftVIP-ChallENG/Shared%20Documents/14%20Systems%20Engineering/Sunswift%208/ADRs/ADR%20Evidence%20Database/ADR-05?csf=1&amp;web=1&amp;e=MaTBTB" TargetMode="External"/><Relationship Id="rId23" Type="http://schemas.openxmlformats.org/officeDocument/2006/relationships/hyperlink" Target="../../../../../../:f:/r/sites/SunswiftVIP-ChallENG/Shared%20Documents/14%20Systems%20Engineering/Sunswift%208/ADRs/ADR%20Evidence%20Database/ADR-21?csf=1&amp;web=1&amp;e=b7oLRw" TargetMode="External"/><Relationship Id="rId28" Type="http://schemas.openxmlformats.org/officeDocument/2006/relationships/hyperlink" Target="../../../../../../:f:/r/sites/SunswiftVIP-ChallENG/Shared%20Documents/14%20Systems%20Engineering/Sunswift%208/ADRs/ADR%20Evidence%20Database/ADR-42?csf=1&amp;web=1&amp;e=bckzhL" TargetMode="External"/><Relationship Id="rId36" Type="http://schemas.openxmlformats.org/officeDocument/2006/relationships/hyperlink" Target="../../../../../../:f:/r/sites/SunswiftVIP-ChallENG/Shared%20Documents/14%20Systems%20Engineering/Sunswift%208/ADRs/ADR%20Evidence%20Database/ADR-69?csf=1&amp;web=1&amp;e=HLadyd" TargetMode="External"/><Relationship Id="rId49" Type="http://schemas.openxmlformats.org/officeDocument/2006/relationships/hyperlink" Target="https://www.rover.infrastructure.gov.au/PublishedApprovals/TestingFacilityDetails/?id=3dbf4aa3-e470-eb11-a2f3-0050569e60b7" TargetMode="External"/><Relationship Id="rId10" Type="http://schemas.openxmlformats.org/officeDocument/2006/relationships/hyperlink" Target="https://www.mobilityengineering.com.au/" TargetMode="External"/><Relationship Id="rId19" Type="http://schemas.openxmlformats.org/officeDocument/2006/relationships/hyperlink" Target="../../../../../../:f:/r/sites/SunswiftVIP-ChallENG/Shared%20Documents/14%20Systems%20Engineering/Sunswift%208/ADRs/ADR%20Evidence%20Database/ADR-11?csf=1&amp;web=1&amp;e=R20iLJ" TargetMode="External"/><Relationship Id="rId31" Type="http://schemas.openxmlformats.org/officeDocument/2006/relationships/hyperlink" Target="../../../../../../:f:/r/sites/SunswiftVIP-ChallENG/Shared%20Documents/14%20Systems%20Engineering/Sunswift%208/ADRs/ADR%20Evidence%20Database/ADR-47?csf=1&amp;web=1&amp;e=BjJhIM" TargetMode="External"/><Relationship Id="rId44" Type="http://schemas.openxmlformats.org/officeDocument/2006/relationships/hyperlink" Target="../../../../../../:f:/r/sites/SunswiftVIP-ChallENG/Shared%20Documents/14%20Systems%20Engineering/Sunswift%208/ADRs/ADR%20Evidence%20Database/ADR-110?csf=1&amp;web=1&amp;e=mNNclS" TargetMode="External"/><Relationship Id="rId4" Type="http://schemas.openxmlformats.org/officeDocument/2006/relationships/hyperlink" Target="https://www.rover.infrastructure.gov.au/PublishedApprovals/TestingFacilityDetails/?id=3dbf4aa3-e470-eb11-a2f3-0050569e60b7" TargetMode="External"/><Relationship Id="rId9" Type="http://schemas.openxmlformats.org/officeDocument/2006/relationships/hyperlink" Target="https://www.rover.infrastructure.gov.au/PublishedApprovals/TestingFacilityDetails/?id=3dbf4aa3-e470-eb11-a2f3-0050569e60b7" TargetMode="External"/><Relationship Id="rId14" Type="http://schemas.openxmlformats.org/officeDocument/2006/relationships/hyperlink" Target="../../../../../../:f:/r/sites/SunswiftVIP-ChallENG/Shared%20Documents/14%20Systems%20Engineering/Sunswift%208/ADRs/ADR%20Evidence%20Database/ADR-04?csf=1&amp;web=1&amp;e=3uBYHH" TargetMode="External"/><Relationship Id="rId22" Type="http://schemas.openxmlformats.org/officeDocument/2006/relationships/hyperlink" Target="../../../../../../:f:/r/sites/SunswiftVIP-ChallENG/Shared%20Documents/14%20Systems%20Engineering/Sunswift%208/ADRs/ADR%20Evidence%20Database/ADR-18?csf=1&amp;web=1&amp;e=fJQyQT" TargetMode="External"/><Relationship Id="rId27" Type="http://schemas.openxmlformats.org/officeDocument/2006/relationships/hyperlink" Target="../../../../../../:f:/r/sites/SunswiftVIP-ChallENG/Shared%20Documents/14%20Systems%20Engineering/Sunswift%208/ADRs/ADR%20Evidence%20Database/ADR-31?csf=1&amp;web=1&amp;e=3k2HJl" TargetMode="External"/><Relationship Id="rId30" Type="http://schemas.openxmlformats.org/officeDocument/2006/relationships/hyperlink" Target="../../../../../../:f:/r/sites/SunswiftVIP-ChallENG/Shared%20Documents/14%20Systems%20Engineering/Sunswift%208/ADRs/ADR%20Evidence%20Database/ADR-46?csf=1&amp;web=1&amp;e=L0KjKz" TargetMode="External"/><Relationship Id="rId35" Type="http://schemas.openxmlformats.org/officeDocument/2006/relationships/hyperlink" Target="../../../../../../:f:/r/sites/SunswiftVIP-ChallENG/Shared%20Documents/14%20Systems%20Engineering/Sunswift%208/ADRs/ADR%20Evidence%20Database/ADR-61?csf=1&amp;web=1&amp;e=bLbaLZ" TargetMode="External"/><Relationship Id="rId43" Type="http://schemas.openxmlformats.org/officeDocument/2006/relationships/hyperlink" Target="../../../../../../:f:/r/sites/SunswiftVIP-ChallENG/Shared%20Documents/14%20Systems%20Engineering/Sunswift%208/ADRs/ADR%20Evidence%20Database/ADR-109?csf=1&amp;web=1&amp;e=LljHZw" TargetMode="External"/><Relationship Id="rId48" Type="http://schemas.openxmlformats.org/officeDocument/2006/relationships/hyperlink" Target="https://www.rover.infrastructure.gov.au/PublishedApprovals/TestingFacilityDetails/?id=3dbf4aa3-e470-eb11-a2f3-0050569e60b7" TargetMode="External"/><Relationship Id="rId8" Type="http://schemas.openxmlformats.org/officeDocument/2006/relationships/hyperlink" Target="https://www.rover.infrastructure.gov.au/PublishedApprovals/TestingFacilityDetails/?id=3dbf4aa3-e470-eb11-a2f3-0050569e60b7" TargetMode="External"/><Relationship Id="rId51" Type="http://schemas.openxmlformats.org/officeDocument/2006/relationships/table" Target="../tables/table6.xml"/><Relationship Id="rId3" Type="http://schemas.openxmlformats.org/officeDocument/2006/relationships/hyperlink" Target="https://www.rover.infrastructure.gov.au/PublishedApprovals/TestingFacilityDetails/?id=3dbf4aa3-e470-eb11-a2f3-0050569e60b7" TargetMode="External"/><Relationship Id="rId12" Type="http://schemas.openxmlformats.org/officeDocument/2006/relationships/hyperlink" Target="../../../../../../:f:/r/sites/SunswiftVIP-ChallENG/Shared%20Documents/14%20Systems%20Engineering/Sunswift%208/ADRs/ADR%20Evidence%20Database/ADR-02?csf=1&amp;web=1&amp;e=PoCBO1" TargetMode="External"/><Relationship Id="rId17" Type="http://schemas.openxmlformats.org/officeDocument/2006/relationships/hyperlink" Target="../../../../../../:f:/r/sites/SunswiftVIP-ChallENG/Shared%20Documents/14%20Systems%20Engineering/Sunswift%208/ADRs/ADR%20Evidence%20Database/ADR-08?csf=1&amp;web=1&amp;e=1EbXMI" TargetMode="External"/><Relationship Id="rId25" Type="http://schemas.openxmlformats.org/officeDocument/2006/relationships/hyperlink" Target="../../../../../../:f:/r/sites/SunswiftVIP-ChallENG/Shared%20Documents/14%20Systems%20Engineering/Sunswift%208/ADRs/ADR%20Evidence%20Database/ADR-25?csf=1&amp;web=1&amp;e=K88bEJ" TargetMode="External"/><Relationship Id="rId33" Type="http://schemas.openxmlformats.org/officeDocument/2006/relationships/hyperlink" Target="../../../../../../:f:/r/sites/SunswiftVIP-ChallENG/Shared%20Documents/14%20Systems%20Engineering/Sunswift%208/ADRs/ADR%20Evidence%20Database/ADR-49?csf=1&amp;web=1&amp;e=yowyS8" TargetMode="External"/><Relationship Id="rId38" Type="http://schemas.openxmlformats.org/officeDocument/2006/relationships/hyperlink" Target="../../../../../../:f:/r/sites/SunswiftVIP-ChallENG/Shared%20Documents/14%20Systems%20Engineering/Sunswift%208/ADRs/ADR%20Evidence%20Database/ADR-92?csf=1&amp;web=1&amp;e=Am217k" TargetMode="External"/><Relationship Id="rId46" Type="http://schemas.openxmlformats.org/officeDocument/2006/relationships/hyperlink" Target="../../../../../../:f:/r/sites/SunswiftVIP-ChallENG/Shared%20Documents/14%20Systems%20Engineering/Sunswift%208/ADRs/ADR%20Evidence%20Database/ADR-76?csf=1&amp;web=1&amp;e=GwliFG" TargetMode="External"/><Relationship Id="rId20" Type="http://schemas.openxmlformats.org/officeDocument/2006/relationships/hyperlink" Target="../../../../../../:f:/r/sites/SunswiftVIP-ChallENG/Shared%20Documents/14%20Systems%20Engineering/Sunswift%208/ADRs/ADR%20Evidence%20Database/ADR-13?csf=1&amp;web=1&amp;e=OWLah1" TargetMode="External"/><Relationship Id="rId41" Type="http://schemas.openxmlformats.org/officeDocument/2006/relationships/hyperlink" Target="../../../../../../:f:/r/sites/SunswiftVIP-ChallENG/Shared%20Documents/14%20Systems%20Engineering/Sunswift%208/ADRs/ADR%20Evidence%20Database/ADR-95?csf=1&amp;web=1&amp;e=fuTvwq" TargetMode="External"/><Relationship Id="rId1" Type="http://schemas.openxmlformats.org/officeDocument/2006/relationships/hyperlink" Target="https://www.rover.infrastructure.gov.au/PublishedApprovals/TestingFacilityDetails/?id=3dbf4aa3-e470-eb11-a2f3-0050569e60b7" TargetMode="External"/><Relationship Id="rId6" Type="http://schemas.openxmlformats.org/officeDocument/2006/relationships/hyperlink" Target="https://www.rover.infrastructure.gov.au/PublishedApprovals/TestingFacilityDetails/?id=3dbf4aa3-e470-eb11-a2f3-0050569e60b7"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5.xml"/><Relationship Id="rId1" Type="http://schemas.openxmlformats.org/officeDocument/2006/relationships/vmlDrawing" Target="../drawings/vmlDrawing2.vml"/><Relationship Id="rId4" Type="http://schemas.microsoft.com/office/2017/10/relationships/threadedComment" Target="../threadedComments/threadedComment1.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drawing" Target="../drawings/drawing5.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drawing" Target="../drawings/drawing7.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drawing" Target="../drawings/drawing8.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drawing" Target="../drawings/drawing9.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drawing" Target="../drawings/drawing10.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drawing" Target="../drawings/drawing11.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7.bin"/></Relationships>
</file>

<file path=xl/worksheets/_rels/sheet44.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drawing" Target="../drawings/drawing13.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9.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10.bin"/></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6ABA-125C-4724-A8FD-618F2B591490}">
  <dimension ref="A1:J181"/>
  <sheetViews>
    <sheetView topLeftCell="A6" workbookViewId="0">
      <pane xSplit="2" topLeftCell="C1" activePane="topRight" state="frozen"/>
      <selection pane="topRight" activeCell="A6" sqref="A6"/>
      <selection activeCell="A6" sqref="A6"/>
    </sheetView>
  </sheetViews>
  <sheetFormatPr defaultColWidth="8.875" defaultRowHeight="15.75"/>
  <cols>
    <col min="1" max="1" width="15.125" customWidth="1"/>
    <col min="2" max="2" width="38.125" bestFit="1" customWidth="1"/>
    <col min="3" max="3" width="24" style="88" bestFit="1" customWidth="1"/>
    <col min="4" max="4" width="26.375" style="88" bestFit="1" customWidth="1"/>
    <col min="5" max="10" width="14.125" bestFit="1" customWidth="1"/>
  </cols>
  <sheetData>
    <row r="1" spans="1:10" ht="27.75" customHeight="1">
      <c r="A1" s="55" t="s">
        <v>0</v>
      </c>
      <c r="B1" s="56" t="s">
        <v>1</v>
      </c>
      <c r="C1" s="55" t="s">
        <v>2</v>
      </c>
      <c r="D1" s="56" t="s">
        <v>3</v>
      </c>
      <c r="E1" s="16" t="s">
        <v>4</v>
      </c>
      <c r="F1" s="16" t="s">
        <v>5</v>
      </c>
      <c r="G1" s="16" t="s">
        <v>6</v>
      </c>
      <c r="H1" s="16" t="s">
        <v>7</v>
      </c>
      <c r="I1" s="16" t="s">
        <v>8</v>
      </c>
      <c r="J1" s="16" t="s">
        <v>9</v>
      </c>
    </row>
    <row r="2" spans="1:10">
      <c r="A2" s="57" t="s">
        <v>10</v>
      </c>
      <c r="B2" s="58" t="s">
        <v>11</v>
      </c>
      <c r="C2" s="4" t="s">
        <v>12</v>
      </c>
      <c r="D2" s="4"/>
      <c r="E2" s="3"/>
      <c r="F2" s="3"/>
      <c r="G2" s="3"/>
      <c r="H2" s="3"/>
      <c r="I2" s="3"/>
      <c r="J2" s="3"/>
    </row>
    <row r="3" spans="1:10">
      <c r="A3" s="48" t="s">
        <v>13</v>
      </c>
      <c r="B3" s="49" t="s">
        <v>14</v>
      </c>
      <c r="C3" s="4" t="s">
        <v>12</v>
      </c>
      <c r="D3" s="4"/>
      <c r="E3" s="3"/>
      <c r="F3" s="3"/>
      <c r="G3" s="3"/>
      <c r="H3" s="3"/>
      <c r="I3" s="3"/>
      <c r="J3" s="3"/>
    </row>
    <row r="4" spans="1:10">
      <c r="A4" s="57" t="s">
        <v>15</v>
      </c>
      <c r="B4" s="58" t="s">
        <v>16</v>
      </c>
      <c r="C4" s="4" t="s">
        <v>12</v>
      </c>
      <c r="D4" s="4"/>
      <c r="E4" s="3" t="s">
        <v>17</v>
      </c>
      <c r="F4" s="3" t="s">
        <v>18</v>
      </c>
      <c r="G4" s="3"/>
      <c r="H4" s="3"/>
      <c r="I4" s="3"/>
      <c r="J4" s="3"/>
    </row>
    <row r="5" spans="1:10">
      <c r="A5" s="48" t="s">
        <v>19</v>
      </c>
      <c r="B5" s="49" t="s">
        <v>20</v>
      </c>
      <c r="C5" s="4" t="s">
        <v>12</v>
      </c>
      <c r="D5" s="4"/>
      <c r="E5" s="3" t="s">
        <v>21</v>
      </c>
      <c r="F5" s="3"/>
      <c r="G5" s="3"/>
      <c r="H5" s="3"/>
      <c r="I5" s="3"/>
      <c r="J5" s="3"/>
    </row>
    <row r="6" spans="1:10">
      <c r="A6" s="57" t="s">
        <v>22</v>
      </c>
      <c r="B6" s="58" t="s">
        <v>23</v>
      </c>
      <c r="C6" s="4" t="s">
        <v>12</v>
      </c>
      <c r="D6" s="4"/>
      <c r="E6" s="3"/>
      <c r="F6" s="3"/>
      <c r="G6" s="3"/>
      <c r="H6" s="3"/>
      <c r="I6" s="3"/>
      <c r="J6" s="3"/>
    </row>
    <row r="7" spans="1:10">
      <c r="A7" s="107" t="s">
        <v>24</v>
      </c>
      <c r="B7" s="108" t="s">
        <v>25</v>
      </c>
      <c r="C7" s="4" t="s">
        <v>12</v>
      </c>
      <c r="D7" s="4"/>
      <c r="E7" s="3"/>
      <c r="F7" s="3"/>
      <c r="G7" s="3"/>
      <c r="H7" s="3"/>
      <c r="I7" s="3"/>
      <c r="J7" s="3"/>
    </row>
    <row r="8" spans="1:10">
      <c r="A8" s="59" t="s">
        <v>26</v>
      </c>
      <c r="B8" s="60" t="s">
        <v>27</v>
      </c>
      <c r="E8" s="3"/>
      <c r="F8" s="3"/>
      <c r="G8" s="3"/>
      <c r="H8" s="3"/>
      <c r="I8" s="3"/>
      <c r="J8" s="3"/>
    </row>
    <row r="9" spans="1:10">
      <c r="A9" s="50" t="s">
        <v>28</v>
      </c>
      <c r="B9" s="51" t="s">
        <v>29</v>
      </c>
      <c r="E9" s="3"/>
      <c r="F9" s="3"/>
      <c r="G9" s="3"/>
      <c r="H9" s="3"/>
      <c r="I9" s="3"/>
      <c r="J9" s="3"/>
    </row>
    <row r="10" spans="1:10">
      <c r="A10" s="50" t="s">
        <v>30</v>
      </c>
      <c r="B10" s="60" t="s">
        <v>31</v>
      </c>
      <c r="E10" s="3"/>
      <c r="F10" s="3"/>
      <c r="G10" s="3"/>
      <c r="H10" s="3"/>
      <c r="I10" s="3"/>
      <c r="J10" s="3"/>
    </row>
    <row r="11" spans="1:10">
      <c r="A11" s="48" t="s">
        <v>32</v>
      </c>
      <c r="B11" s="49" t="s">
        <v>33</v>
      </c>
      <c r="C11" s="4" t="s">
        <v>12</v>
      </c>
      <c r="D11" s="4" t="s">
        <v>34</v>
      </c>
      <c r="E11" s="3"/>
      <c r="F11" s="3"/>
      <c r="G11" s="3"/>
      <c r="H11" s="3"/>
      <c r="I11" s="3"/>
      <c r="J11" s="3"/>
    </row>
    <row r="12" spans="1:10">
      <c r="A12" s="107" t="s">
        <v>35</v>
      </c>
      <c r="B12" s="107" t="s">
        <v>36</v>
      </c>
      <c r="C12" s="4" t="s">
        <v>37</v>
      </c>
      <c r="D12" s="4" t="s">
        <v>12</v>
      </c>
      <c r="E12" s="3"/>
      <c r="F12" s="3"/>
      <c r="G12" s="3"/>
      <c r="H12" s="3"/>
      <c r="I12" s="3"/>
      <c r="J12" s="3"/>
    </row>
    <row r="13" spans="1:10">
      <c r="A13" s="48" t="s">
        <v>38</v>
      </c>
      <c r="B13" s="49" t="s">
        <v>39</v>
      </c>
      <c r="C13" s="4" t="s">
        <v>37</v>
      </c>
      <c r="D13" s="4" t="s">
        <v>12</v>
      </c>
      <c r="E13" s="3" t="s">
        <v>40</v>
      </c>
      <c r="F13" s="3" t="s">
        <v>41</v>
      </c>
      <c r="G13" s="3" t="s">
        <v>42</v>
      </c>
      <c r="H13" s="3"/>
      <c r="I13" s="3"/>
      <c r="J13" s="3"/>
    </row>
    <row r="14" spans="1:10">
      <c r="A14" s="107" t="s">
        <v>43</v>
      </c>
      <c r="B14" s="107" t="s">
        <v>44</v>
      </c>
      <c r="C14" s="4" t="s">
        <v>37</v>
      </c>
      <c r="D14" s="4" t="s">
        <v>12</v>
      </c>
      <c r="E14" s="3" t="s">
        <v>45</v>
      </c>
      <c r="F14" s="3"/>
      <c r="G14" s="3"/>
      <c r="H14" s="3"/>
      <c r="I14" s="3"/>
      <c r="J14" s="3"/>
    </row>
    <row r="15" spans="1:10">
      <c r="A15" s="48" t="s">
        <v>46</v>
      </c>
      <c r="B15" s="49" t="s">
        <v>47</v>
      </c>
      <c r="C15" s="4" t="s">
        <v>37</v>
      </c>
      <c r="D15" s="4"/>
      <c r="E15" s="3"/>
      <c r="F15" s="3"/>
      <c r="G15" s="3"/>
      <c r="H15" s="3"/>
      <c r="I15" s="3"/>
      <c r="J15" s="3"/>
    </row>
    <row r="16" spans="1:10">
      <c r="A16" s="57" t="s">
        <v>48</v>
      </c>
      <c r="B16" s="58" t="s">
        <v>49</v>
      </c>
      <c r="C16" s="4" t="s">
        <v>37</v>
      </c>
      <c r="D16" s="4"/>
      <c r="E16" s="3"/>
      <c r="F16" s="3"/>
      <c r="G16" s="3"/>
      <c r="H16" s="3"/>
      <c r="I16" s="3"/>
      <c r="J16" s="3"/>
    </row>
    <row r="17" spans="1:10">
      <c r="A17" s="48" t="s">
        <v>50</v>
      </c>
      <c r="B17" s="49" t="s">
        <v>51</v>
      </c>
      <c r="C17" s="4" t="s">
        <v>34</v>
      </c>
      <c r="D17" s="4" t="s">
        <v>12</v>
      </c>
      <c r="E17" s="3"/>
      <c r="F17" s="3"/>
      <c r="G17" s="3"/>
      <c r="H17" s="3"/>
      <c r="I17" s="3"/>
      <c r="J17" s="3"/>
    </row>
    <row r="18" spans="1:10">
      <c r="A18" s="57" t="s">
        <v>52</v>
      </c>
      <c r="B18" s="58" t="s">
        <v>53</v>
      </c>
      <c r="C18" s="4" t="s">
        <v>34</v>
      </c>
      <c r="D18" s="4" t="s">
        <v>34</v>
      </c>
      <c r="E18" s="3"/>
      <c r="F18" s="3"/>
      <c r="G18" s="3"/>
      <c r="H18" s="3"/>
      <c r="I18" s="3"/>
      <c r="J18" s="3"/>
    </row>
    <row r="19" spans="1:10">
      <c r="A19" s="48" t="s">
        <v>54</v>
      </c>
      <c r="B19" s="49" t="s">
        <v>55</v>
      </c>
      <c r="C19" s="4" t="s">
        <v>34</v>
      </c>
      <c r="D19" s="4"/>
      <c r="E19" s="3"/>
      <c r="F19" s="3"/>
      <c r="G19" s="3"/>
      <c r="H19" s="3"/>
      <c r="I19" s="3"/>
      <c r="J19" s="3"/>
    </row>
    <row r="20" spans="1:10">
      <c r="A20" s="57" t="s">
        <v>56</v>
      </c>
      <c r="B20" s="58" t="s">
        <v>57</v>
      </c>
      <c r="C20" s="4" t="s">
        <v>34</v>
      </c>
      <c r="D20" s="4"/>
      <c r="E20" s="3"/>
      <c r="F20" s="3"/>
      <c r="G20" s="3"/>
      <c r="H20" s="3"/>
      <c r="I20" s="3"/>
      <c r="J20" s="3"/>
    </row>
    <row r="21" spans="1:10">
      <c r="A21" s="48" t="s">
        <v>58</v>
      </c>
      <c r="B21" s="49" t="s">
        <v>59</v>
      </c>
      <c r="C21" s="4" t="s">
        <v>34</v>
      </c>
      <c r="D21" s="4" t="s">
        <v>12</v>
      </c>
      <c r="E21" s="3"/>
      <c r="F21" s="3"/>
      <c r="G21" s="3"/>
      <c r="H21" s="3"/>
      <c r="I21" s="3"/>
      <c r="J21" s="3"/>
    </row>
    <row r="22" spans="1:10">
      <c r="A22" s="57" t="s">
        <v>60</v>
      </c>
      <c r="B22" s="58" t="s">
        <v>61</v>
      </c>
      <c r="C22" s="4" t="s">
        <v>34</v>
      </c>
      <c r="D22" s="4" t="s">
        <v>12</v>
      </c>
      <c r="E22" s="3"/>
      <c r="F22" s="3"/>
      <c r="G22" s="3"/>
      <c r="H22" s="3"/>
      <c r="I22" s="3"/>
      <c r="J22" s="3"/>
    </row>
    <row r="23" spans="1:10">
      <c r="A23" s="48" t="s">
        <v>62</v>
      </c>
      <c r="B23" s="49" t="s">
        <v>63</v>
      </c>
      <c r="C23" s="4" t="s">
        <v>64</v>
      </c>
      <c r="D23" s="4" t="s">
        <v>37</v>
      </c>
      <c r="E23" s="3" t="s">
        <v>65</v>
      </c>
      <c r="F23" s="3" t="s">
        <v>66</v>
      </c>
      <c r="G23" s="3" t="s">
        <v>17</v>
      </c>
      <c r="H23" s="3"/>
      <c r="I23" s="3"/>
      <c r="J23" s="3"/>
    </row>
    <row r="24" spans="1:10">
      <c r="A24" s="57" t="s">
        <v>67</v>
      </c>
      <c r="B24" s="58" t="s">
        <v>68</v>
      </c>
      <c r="C24" s="4" t="s">
        <v>64</v>
      </c>
      <c r="D24" s="4" t="s">
        <v>37</v>
      </c>
      <c r="E24" s="3"/>
      <c r="F24" s="3"/>
      <c r="G24" s="3"/>
      <c r="H24" s="3"/>
      <c r="I24" s="3"/>
      <c r="J24" s="3"/>
    </row>
    <row r="25" spans="1:10">
      <c r="A25" s="48" t="s">
        <v>69</v>
      </c>
      <c r="B25" s="49" t="s">
        <v>70</v>
      </c>
      <c r="C25" s="4" t="s">
        <v>64</v>
      </c>
      <c r="D25" s="4" t="s">
        <v>12</v>
      </c>
      <c r="E25" s="3"/>
      <c r="F25" s="3"/>
      <c r="G25" s="3"/>
      <c r="H25" s="3"/>
      <c r="I25" s="3"/>
      <c r="J25" s="3"/>
    </row>
    <row r="26" spans="1:10">
      <c r="A26" s="57" t="s">
        <v>71</v>
      </c>
      <c r="B26" s="58" t="s">
        <v>72</v>
      </c>
      <c r="C26" s="4" t="s">
        <v>64</v>
      </c>
      <c r="D26" s="4" t="s">
        <v>12</v>
      </c>
      <c r="E26" s="3"/>
      <c r="F26" s="3"/>
      <c r="G26" s="3"/>
      <c r="H26" s="3"/>
      <c r="I26" s="3"/>
      <c r="J26" s="3"/>
    </row>
    <row r="27" spans="1:10">
      <c r="A27" s="48" t="s">
        <v>73</v>
      </c>
      <c r="B27" s="49" t="s">
        <v>74</v>
      </c>
      <c r="C27" s="4" t="s">
        <v>64</v>
      </c>
      <c r="D27" s="4"/>
      <c r="E27" s="3"/>
      <c r="F27" s="3"/>
      <c r="G27" s="3"/>
      <c r="H27" s="3"/>
      <c r="I27" s="3"/>
      <c r="J27" s="3"/>
    </row>
    <row r="28" spans="1:10">
      <c r="A28" s="57" t="s">
        <v>75</v>
      </c>
      <c r="B28" s="58" t="s">
        <v>76</v>
      </c>
      <c r="C28" s="4" t="s">
        <v>64</v>
      </c>
      <c r="D28" s="4" t="s">
        <v>12</v>
      </c>
      <c r="E28" s="3"/>
      <c r="F28" s="3"/>
      <c r="G28" s="3"/>
      <c r="H28" s="3"/>
      <c r="I28" s="3"/>
      <c r="J28" s="3"/>
    </row>
    <row r="29" spans="1:10">
      <c r="A29" s="48" t="s">
        <v>77</v>
      </c>
      <c r="B29" s="49" t="s">
        <v>78</v>
      </c>
      <c r="C29" s="4" t="s">
        <v>64</v>
      </c>
      <c r="D29" s="4" t="s">
        <v>12</v>
      </c>
      <c r="E29" s="3"/>
      <c r="F29" s="3"/>
      <c r="G29" s="3"/>
      <c r="H29" s="3"/>
      <c r="I29" s="3"/>
      <c r="J29" s="3"/>
    </row>
    <row r="30" spans="1:10">
      <c r="A30" s="57" t="s">
        <v>79</v>
      </c>
      <c r="B30" s="58" t="s">
        <v>80</v>
      </c>
      <c r="C30" s="4" t="s">
        <v>64</v>
      </c>
      <c r="D30" s="4" t="s">
        <v>37</v>
      </c>
      <c r="E30" s="3"/>
      <c r="F30" s="3"/>
      <c r="G30" s="3"/>
      <c r="H30" s="3"/>
      <c r="I30" s="3"/>
      <c r="J30" s="3"/>
    </row>
    <row r="31" spans="1:10">
      <c r="A31" s="48" t="s">
        <v>81</v>
      </c>
      <c r="B31" s="49" t="s">
        <v>82</v>
      </c>
      <c r="E31" s="3"/>
      <c r="F31" s="3"/>
      <c r="G31" s="3"/>
      <c r="H31" s="3"/>
      <c r="I31" s="3"/>
      <c r="J31" s="3"/>
    </row>
    <row r="32" spans="1:10">
      <c r="A32" s="59" t="s">
        <v>83</v>
      </c>
      <c r="B32" s="60">
        <v>0</v>
      </c>
      <c r="E32" s="3"/>
      <c r="F32" s="3"/>
      <c r="G32" s="3"/>
      <c r="H32" s="3"/>
      <c r="I32" s="3"/>
      <c r="J32" s="3"/>
    </row>
    <row r="33" spans="1:10">
      <c r="A33" s="48" t="s">
        <v>84</v>
      </c>
      <c r="B33" s="49" t="s">
        <v>85</v>
      </c>
      <c r="C33" s="4" t="s">
        <v>64</v>
      </c>
      <c r="D33" s="4"/>
      <c r="E33" s="3"/>
      <c r="F33" s="3"/>
      <c r="G33" s="3"/>
      <c r="H33" s="3"/>
      <c r="I33" s="3"/>
      <c r="J33" s="3"/>
    </row>
    <row r="34" spans="1:10">
      <c r="A34" s="59" t="s">
        <v>86</v>
      </c>
      <c r="B34" s="60" t="s">
        <v>87</v>
      </c>
      <c r="E34" s="3"/>
      <c r="F34" s="3"/>
      <c r="G34" s="3"/>
      <c r="H34" s="3"/>
      <c r="I34" s="3"/>
      <c r="J34" s="3"/>
    </row>
    <row r="35" spans="1:10">
      <c r="A35" s="48" t="s">
        <v>88</v>
      </c>
      <c r="B35" s="49" t="s">
        <v>89</v>
      </c>
      <c r="C35" s="4" t="s">
        <v>64</v>
      </c>
      <c r="E35" s="3" t="s">
        <v>90</v>
      </c>
      <c r="F35" s="3" t="s">
        <v>65</v>
      </c>
      <c r="G35" s="3"/>
      <c r="H35" s="3"/>
      <c r="I35" s="3"/>
      <c r="J35" s="3"/>
    </row>
    <row r="36" spans="1:10">
      <c r="A36" s="59" t="s">
        <v>91</v>
      </c>
      <c r="B36" s="60" t="s">
        <v>92</v>
      </c>
      <c r="E36" s="3"/>
      <c r="F36" s="3"/>
      <c r="G36" s="3"/>
      <c r="H36" s="3"/>
      <c r="I36" s="3"/>
      <c r="J36" s="3"/>
    </row>
    <row r="37" spans="1:10">
      <c r="A37" s="48" t="s">
        <v>93</v>
      </c>
      <c r="B37" s="49" t="s">
        <v>94</v>
      </c>
      <c r="C37" s="4" t="s">
        <v>64</v>
      </c>
      <c r="D37" s="4"/>
      <c r="E37" s="3"/>
      <c r="F37" s="3"/>
      <c r="G37" s="3"/>
      <c r="H37" s="3"/>
      <c r="I37" s="3"/>
      <c r="J37" s="3"/>
    </row>
    <row r="38" spans="1:10">
      <c r="A38" s="57" t="s">
        <v>95</v>
      </c>
      <c r="B38" s="58" t="s">
        <v>96</v>
      </c>
      <c r="C38" s="4" t="s">
        <v>64</v>
      </c>
      <c r="D38" s="4"/>
      <c r="E38" s="3"/>
      <c r="F38" s="3"/>
      <c r="G38" s="3"/>
      <c r="H38" s="3"/>
      <c r="I38" s="3"/>
      <c r="J38" s="3"/>
    </row>
    <row r="39" spans="1:10">
      <c r="A39" s="48" t="s">
        <v>97</v>
      </c>
      <c r="B39" s="49" t="s">
        <v>98</v>
      </c>
      <c r="C39" s="16" t="s">
        <v>99</v>
      </c>
      <c r="D39" s="4" t="s">
        <v>12</v>
      </c>
      <c r="E39" s="3"/>
      <c r="F39" s="3"/>
      <c r="G39" s="3"/>
      <c r="H39" s="3"/>
      <c r="I39" s="3"/>
      <c r="J39" s="3"/>
    </row>
    <row r="40" spans="1:10">
      <c r="A40" s="57" t="s">
        <v>100</v>
      </c>
      <c r="B40" s="58" t="s">
        <v>101</v>
      </c>
      <c r="C40" s="16" t="s">
        <v>99</v>
      </c>
      <c r="D40" s="4" t="s">
        <v>34</v>
      </c>
      <c r="E40" s="3"/>
      <c r="F40" s="3"/>
      <c r="G40" s="3"/>
      <c r="H40" s="3"/>
      <c r="I40" s="3"/>
      <c r="J40" s="3"/>
    </row>
    <row r="41" spans="1:10">
      <c r="A41" s="50" t="s">
        <v>102</v>
      </c>
      <c r="B41" s="51" t="s">
        <v>103</v>
      </c>
      <c r="E41" s="3"/>
      <c r="F41" s="3"/>
      <c r="G41" s="3"/>
      <c r="H41" s="3"/>
      <c r="I41" s="3"/>
      <c r="J41" s="3"/>
    </row>
    <row r="42" spans="1:10">
      <c r="A42" s="59" t="s">
        <v>104</v>
      </c>
      <c r="B42" s="60" t="s">
        <v>105</v>
      </c>
      <c r="E42" s="3"/>
      <c r="F42" s="3"/>
      <c r="G42" s="3"/>
      <c r="H42" s="3"/>
      <c r="I42" s="3"/>
      <c r="J42" s="3"/>
    </row>
    <row r="43" spans="1:10">
      <c r="A43" s="50" t="s">
        <v>106</v>
      </c>
      <c r="B43" s="51" t="s">
        <v>107</v>
      </c>
      <c r="E43" s="3"/>
      <c r="F43" s="3"/>
      <c r="G43" s="3"/>
      <c r="H43" s="3"/>
      <c r="I43" s="3"/>
      <c r="J43" s="3"/>
    </row>
    <row r="44" spans="1:10">
      <c r="A44" s="57" t="s">
        <v>108</v>
      </c>
      <c r="B44" s="58" t="s">
        <v>109</v>
      </c>
      <c r="C44" s="16" t="s">
        <v>110</v>
      </c>
      <c r="D44" s="4" t="s">
        <v>12</v>
      </c>
      <c r="E44" s="3" t="s">
        <v>111</v>
      </c>
      <c r="F44" s="3"/>
      <c r="G44" s="3"/>
      <c r="H44" s="3"/>
      <c r="I44" s="3"/>
      <c r="J44" s="3"/>
    </row>
    <row r="45" spans="1:10">
      <c r="A45" s="48" t="s">
        <v>112</v>
      </c>
      <c r="B45" s="49" t="s">
        <v>113</v>
      </c>
      <c r="C45" s="16" t="s">
        <v>110</v>
      </c>
      <c r="D45" s="4" t="s">
        <v>12</v>
      </c>
      <c r="E45" s="3"/>
      <c r="F45" s="3"/>
      <c r="G45" s="3"/>
      <c r="H45" s="3"/>
      <c r="I45" s="3"/>
      <c r="J45" s="3"/>
    </row>
    <row r="46" spans="1:10">
      <c r="A46" s="57" t="s">
        <v>114</v>
      </c>
      <c r="B46" s="58" t="s">
        <v>115</v>
      </c>
      <c r="C46" s="16" t="s">
        <v>110</v>
      </c>
      <c r="D46" s="4"/>
      <c r="E46" s="3" t="s">
        <v>116</v>
      </c>
      <c r="F46" s="3" t="s">
        <v>111</v>
      </c>
      <c r="G46" s="3" t="s">
        <v>65</v>
      </c>
      <c r="H46" s="3"/>
      <c r="I46" s="3"/>
      <c r="J46" s="3"/>
    </row>
    <row r="47" spans="1:10">
      <c r="A47" s="48" t="s">
        <v>117</v>
      </c>
      <c r="B47" s="49" t="s">
        <v>118</v>
      </c>
      <c r="C47" s="16" t="s">
        <v>110</v>
      </c>
      <c r="D47" s="4"/>
      <c r="E47" s="3" t="s">
        <v>116</v>
      </c>
      <c r="F47" s="3" t="s">
        <v>65</v>
      </c>
      <c r="G47" s="3"/>
      <c r="H47" s="3"/>
      <c r="I47" s="3"/>
      <c r="J47" s="3"/>
    </row>
    <row r="48" spans="1:10">
      <c r="A48" s="57" t="s">
        <v>119</v>
      </c>
      <c r="B48" s="58" t="s">
        <v>120</v>
      </c>
      <c r="C48" s="16" t="s">
        <v>110</v>
      </c>
      <c r="D48" s="4" t="s">
        <v>64</v>
      </c>
      <c r="E48" s="3" t="s">
        <v>116</v>
      </c>
      <c r="F48" s="3"/>
      <c r="G48" s="3"/>
      <c r="H48" s="3"/>
      <c r="I48" s="3"/>
      <c r="J48" s="3"/>
    </row>
    <row r="49" spans="1:10">
      <c r="A49" s="48" t="s">
        <v>121</v>
      </c>
      <c r="B49" s="49" t="s">
        <v>122</v>
      </c>
      <c r="C49" s="16" t="s">
        <v>110</v>
      </c>
      <c r="D49" s="4" t="s">
        <v>12</v>
      </c>
      <c r="E49" s="3" t="s">
        <v>111</v>
      </c>
      <c r="F49" s="3"/>
      <c r="G49" s="3"/>
      <c r="H49" s="3"/>
      <c r="I49" s="3"/>
      <c r="J49" s="3"/>
    </row>
    <row r="50" spans="1:10">
      <c r="A50" s="57" t="s">
        <v>123</v>
      </c>
      <c r="B50" s="58" t="s">
        <v>124</v>
      </c>
      <c r="C50" s="16" t="s">
        <v>110</v>
      </c>
      <c r="D50" s="4" t="s">
        <v>12</v>
      </c>
      <c r="E50" s="3"/>
      <c r="F50" s="3"/>
      <c r="G50" s="3"/>
      <c r="H50" s="3"/>
      <c r="I50" s="3"/>
      <c r="J50" s="3"/>
    </row>
    <row r="51" spans="1:10">
      <c r="A51" s="48" t="s">
        <v>125</v>
      </c>
      <c r="B51" s="49" t="s">
        <v>126</v>
      </c>
      <c r="C51" s="16" t="s">
        <v>110</v>
      </c>
      <c r="D51" s="4"/>
      <c r="E51" s="3" t="s">
        <v>65</v>
      </c>
      <c r="F51" s="3" t="s">
        <v>41</v>
      </c>
      <c r="G51" s="3" t="s">
        <v>127</v>
      </c>
      <c r="H51" s="3" t="s">
        <v>21</v>
      </c>
      <c r="I51" s="3"/>
      <c r="J51" s="3"/>
    </row>
    <row r="52" spans="1:10">
      <c r="A52" s="57" t="s">
        <v>128</v>
      </c>
      <c r="B52" s="58" t="s">
        <v>129</v>
      </c>
      <c r="C52" s="16" t="s">
        <v>110</v>
      </c>
      <c r="D52" s="4"/>
      <c r="E52" s="3" t="s">
        <v>65</v>
      </c>
      <c r="F52" s="3" t="s">
        <v>41</v>
      </c>
      <c r="G52" s="3" t="s">
        <v>127</v>
      </c>
      <c r="H52" s="3" t="s">
        <v>21</v>
      </c>
      <c r="I52" s="3"/>
      <c r="J52" s="3"/>
    </row>
    <row r="53" spans="1:10">
      <c r="A53" s="50" t="s">
        <v>130</v>
      </c>
      <c r="B53" s="51" t="s">
        <v>131</v>
      </c>
      <c r="E53" s="3"/>
      <c r="F53" s="3"/>
      <c r="G53" s="3"/>
      <c r="H53" s="3"/>
      <c r="I53" s="3"/>
      <c r="J53" s="3"/>
    </row>
    <row r="54" spans="1:10">
      <c r="A54" s="59" t="s">
        <v>132</v>
      </c>
      <c r="B54" s="60" t="s">
        <v>133</v>
      </c>
      <c r="E54" s="3"/>
      <c r="F54" s="3"/>
      <c r="G54" s="3"/>
      <c r="H54" s="3"/>
      <c r="I54" s="3"/>
      <c r="J54" s="3"/>
    </row>
    <row r="55" spans="1:10">
      <c r="A55" s="48" t="s">
        <v>134</v>
      </c>
      <c r="B55" s="49" t="s">
        <v>135</v>
      </c>
      <c r="E55" s="3"/>
      <c r="F55" s="3"/>
      <c r="G55" s="3"/>
      <c r="H55" s="3"/>
      <c r="I55" s="3"/>
      <c r="J55" s="3"/>
    </row>
    <row r="56" spans="1:10">
      <c r="A56" s="57" t="s">
        <v>136</v>
      </c>
      <c r="B56" s="58" t="s">
        <v>137</v>
      </c>
      <c r="C56" s="16" t="s">
        <v>37</v>
      </c>
      <c r="D56" s="4"/>
      <c r="E56" s="3" t="s">
        <v>138</v>
      </c>
      <c r="F56" s="3" t="s">
        <v>111</v>
      </c>
      <c r="G56" s="3"/>
      <c r="H56" s="3"/>
      <c r="I56" s="3"/>
      <c r="J56" s="3"/>
    </row>
    <row r="57" spans="1:10">
      <c r="A57" s="48" t="s">
        <v>139</v>
      </c>
      <c r="B57" s="49" t="s">
        <v>140</v>
      </c>
      <c r="C57" s="16" t="s">
        <v>37</v>
      </c>
      <c r="D57" s="4"/>
      <c r="E57" s="3"/>
      <c r="F57" s="3"/>
      <c r="G57" s="3"/>
      <c r="H57" s="3"/>
      <c r="I57" s="3"/>
      <c r="J57" s="3"/>
    </row>
    <row r="58" spans="1:10">
      <c r="A58" s="57" t="s">
        <v>141</v>
      </c>
      <c r="B58" s="58" t="s">
        <v>142</v>
      </c>
      <c r="C58" s="16" t="s">
        <v>37</v>
      </c>
      <c r="D58" s="4"/>
      <c r="E58" s="3" t="s">
        <v>143</v>
      </c>
      <c r="F58" s="3"/>
      <c r="G58" s="3"/>
      <c r="H58" s="3"/>
      <c r="I58" s="3"/>
      <c r="J58" s="3"/>
    </row>
    <row r="59" spans="1:10">
      <c r="A59" s="48" t="s">
        <v>144</v>
      </c>
      <c r="B59" s="49" t="s">
        <v>145</v>
      </c>
      <c r="C59" s="16" t="s">
        <v>37</v>
      </c>
      <c r="D59" s="4" t="s">
        <v>99</v>
      </c>
      <c r="E59" s="3"/>
      <c r="F59" s="3"/>
      <c r="G59" s="3"/>
      <c r="H59" s="3"/>
      <c r="I59" s="3"/>
      <c r="J59" s="3"/>
    </row>
    <row r="60" spans="1:10">
      <c r="A60" s="57" t="s">
        <v>146</v>
      </c>
      <c r="B60" s="58" t="s">
        <v>147</v>
      </c>
      <c r="C60" s="16" t="s">
        <v>37</v>
      </c>
      <c r="D60" s="4"/>
      <c r="E60" s="3"/>
      <c r="F60" s="3"/>
      <c r="G60" s="3"/>
      <c r="H60" s="3"/>
      <c r="I60" s="3"/>
      <c r="J60" s="3"/>
    </row>
    <row r="61" spans="1:10">
      <c r="A61" s="48" t="s">
        <v>148</v>
      </c>
      <c r="B61" s="49" t="s">
        <v>149</v>
      </c>
      <c r="C61" s="16" t="s">
        <v>37</v>
      </c>
      <c r="D61" s="4" t="s">
        <v>64</v>
      </c>
      <c r="E61" s="3"/>
      <c r="F61" s="3"/>
      <c r="G61" s="3"/>
      <c r="H61" s="3"/>
      <c r="I61" s="3"/>
      <c r="J61" s="3"/>
    </row>
    <row r="62" spans="1:10">
      <c r="A62" s="57" t="s">
        <v>150</v>
      </c>
      <c r="B62" s="58" t="s">
        <v>151</v>
      </c>
      <c r="C62" s="16" t="s">
        <v>152</v>
      </c>
      <c r="D62" s="4"/>
      <c r="E62" s="3"/>
      <c r="F62" s="3"/>
      <c r="G62" s="3"/>
      <c r="H62" s="3"/>
      <c r="I62" s="3"/>
      <c r="J62" s="3"/>
    </row>
    <row r="63" spans="1:10">
      <c r="A63" s="50" t="s">
        <v>153</v>
      </c>
      <c r="B63" s="51" t="s">
        <v>154</v>
      </c>
      <c r="C63" s="16" t="s">
        <v>37</v>
      </c>
      <c r="D63" s="4"/>
      <c r="E63" s="3"/>
      <c r="F63" s="3"/>
      <c r="G63" s="3"/>
      <c r="H63" s="3"/>
      <c r="I63" s="3"/>
      <c r="J63" s="3"/>
    </row>
    <row r="64" spans="1:10">
      <c r="A64" s="57" t="s">
        <v>155</v>
      </c>
      <c r="B64" s="58" t="s">
        <v>156</v>
      </c>
      <c r="C64" s="16" t="s">
        <v>152</v>
      </c>
      <c r="D64" s="4" t="s">
        <v>37</v>
      </c>
      <c r="E64" s="3"/>
      <c r="F64" s="3"/>
      <c r="G64" s="3"/>
      <c r="H64" s="3"/>
      <c r="I64" s="3"/>
      <c r="J64" s="3"/>
    </row>
    <row r="65" spans="1:10">
      <c r="A65" s="50" t="s">
        <v>157</v>
      </c>
      <c r="B65" s="51" t="s">
        <v>158</v>
      </c>
      <c r="E65" s="3" t="s">
        <v>41</v>
      </c>
      <c r="F65" s="3"/>
      <c r="G65" s="3"/>
      <c r="H65" s="3"/>
      <c r="I65" s="3"/>
      <c r="J65" s="3"/>
    </row>
    <row r="66" spans="1:10">
      <c r="A66" s="57" t="s">
        <v>159</v>
      </c>
      <c r="B66" s="58" t="s">
        <v>160</v>
      </c>
      <c r="C66" s="16" t="s">
        <v>12</v>
      </c>
      <c r="D66" s="4"/>
      <c r="E66" s="3" t="s">
        <v>17</v>
      </c>
      <c r="F66" s="3" t="s">
        <v>21</v>
      </c>
      <c r="G66" s="3" t="s">
        <v>41</v>
      </c>
      <c r="H66" s="3"/>
      <c r="I66" s="3"/>
      <c r="J66" s="3"/>
    </row>
    <row r="67" spans="1:10">
      <c r="A67" s="48" t="s">
        <v>161</v>
      </c>
      <c r="B67" s="49" t="s">
        <v>162</v>
      </c>
      <c r="C67" s="16" t="s">
        <v>12</v>
      </c>
      <c r="D67" s="4"/>
      <c r="E67" s="3"/>
      <c r="F67" s="3"/>
      <c r="G67" s="3"/>
      <c r="H67" s="3"/>
      <c r="I67" s="3"/>
      <c r="J67" s="3"/>
    </row>
    <row r="68" spans="1:10">
      <c r="A68" s="59" t="s">
        <v>163</v>
      </c>
      <c r="B68" s="60" t="s">
        <v>164</v>
      </c>
      <c r="E68" s="3"/>
      <c r="F68" s="3"/>
      <c r="G68" s="3"/>
      <c r="H68" s="3"/>
      <c r="I68" s="3"/>
      <c r="J68" s="3"/>
    </row>
    <row r="69" spans="1:10">
      <c r="A69" s="50" t="s">
        <v>165</v>
      </c>
      <c r="B69" s="51" t="s">
        <v>166</v>
      </c>
      <c r="E69" s="3"/>
      <c r="F69" s="3"/>
      <c r="G69" s="3"/>
      <c r="H69" s="3"/>
      <c r="I69" s="3"/>
      <c r="J69" s="3"/>
    </row>
    <row r="70" spans="1:10">
      <c r="A70" s="59" t="s">
        <v>167</v>
      </c>
      <c r="B70" s="60" t="s">
        <v>168</v>
      </c>
      <c r="E70" s="3"/>
      <c r="F70" s="3"/>
      <c r="G70" s="3"/>
      <c r="H70" s="3"/>
      <c r="I70" s="3"/>
      <c r="J70" s="3"/>
    </row>
    <row r="71" spans="1:10">
      <c r="A71" s="50" t="s">
        <v>169</v>
      </c>
      <c r="B71" s="51" t="s">
        <v>170</v>
      </c>
      <c r="C71" s="16"/>
      <c r="D71" s="4"/>
      <c r="E71" s="3"/>
      <c r="F71" s="3"/>
      <c r="G71" s="3"/>
      <c r="H71" s="3"/>
      <c r="I71" s="3"/>
      <c r="J71" s="3"/>
    </row>
    <row r="72" spans="1:10">
      <c r="A72" s="59" t="s">
        <v>171</v>
      </c>
      <c r="B72" s="60" t="s">
        <v>172</v>
      </c>
      <c r="E72" s="3"/>
      <c r="F72" s="3"/>
      <c r="G72" s="3"/>
      <c r="H72" s="3"/>
      <c r="I72" s="3"/>
      <c r="J72" s="3"/>
    </row>
    <row r="73" spans="1:10">
      <c r="A73" s="50" t="s">
        <v>173</v>
      </c>
      <c r="B73" s="51" t="s">
        <v>174</v>
      </c>
      <c r="E73" s="3"/>
      <c r="F73" s="3"/>
      <c r="G73" s="3"/>
      <c r="H73" s="3"/>
      <c r="I73" s="3"/>
      <c r="J73" s="3"/>
    </row>
    <row r="74" spans="1:10">
      <c r="A74" s="59" t="s">
        <v>175</v>
      </c>
      <c r="B74" s="60" t="s">
        <v>176</v>
      </c>
      <c r="E74" s="3"/>
      <c r="F74" s="3"/>
      <c r="G74" s="3"/>
      <c r="H74" s="3"/>
      <c r="I74" s="3"/>
      <c r="J74" s="3"/>
    </row>
    <row r="75" spans="1:10">
      <c r="A75" s="50" t="s">
        <v>177</v>
      </c>
      <c r="B75" s="51" t="s">
        <v>178</v>
      </c>
      <c r="E75" s="3"/>
      <c r="F75" s="3"/>
      <c r="G75" s="3"/>
      <c r="H75" s="3"/>
      <c r="I75" s="3"/>
      <c r="J75" s="3"/>
    </row>
    <row r="76" spans="1:10">
      <c r="A76" s="59" t="s">
        <v>179</v>
      </c>
      <c r="B76" s="60" t="s">
        <v>180</v>
      </c>
      <c r="E76" s="3"/>
      <c r="F76" s="3"/>
      <c r="G76" s="3"/>
      <c r="H76" s="3"/>
      <c r="I76" s="3"/>
      <c r="J76" s="3"/>
    </row>
    <row r="77" spans="1:10">
      <c r="A77" s="50" t="s">
        <v>181</v>
      </c>
      <c r="B77" s="51" t="s">
        <v>182</v>
      </c>
      <c r="E77" s="3"/>
      <c r="F77" s="3"/>
      <c r="G77" s="3"/>
      <c r="H77" s="3"/>
      <c r="I77" s="3"/>
      <c r="J77" s="3"/>
    </row>
    <row r="78" spans="1:10">
      <c r="A78" s="57" t="s">
        <v>183</v>
      </c>
      <c r="B78" s="58" t="s">
        <v>184</v>
      </c>
      <c r="C78" s="16" t="s">
        <v>37</v>
      </c>
      <c r="D78" s="4"/>
      <c r="E78" s="3" t="s">
        <v>45</v>
      </c>
      <c r="F78" s="3"/>
      <c r="G78" s="3"/>
      <c r="H78" s="3"/>
      <c r="I78" s="3"/>
      <c r="J78" s="3"/>
    </row>
    <row r="79" spans="1:10">
      <c r="A79" s="50" t="s">
        <v>185</v>
      </c>
      <c r="B79" s="51" t="s">
        <v>186</v>
      </c>
      <c r="E79" s="3"/>
      <c r="F79" s="3"/>
      <c r="G79" s="3"/>
      <c r="H79" s="3"/>
      <c r="I79" s="3"/>
      <c r="J79" s="3"/>
    </row>
    <row r="80" spans="1:10">
      <c r="A80" s="59" t="s">
        <v>187</v>
      </c>
      <c r="B80" s="60" t="s">
        <v>188</v>
      </c>
      <c r="C80" s="16" t="s">
        <v>34</v>
      </c>
      <c r="D80" s="4"/>
      <c r="E80" s="3"/>
      <c r="F80" s="3"/>
      <c r="G80" s="3"/>
      <c r="H80" s="3"/>
      <c r="I80" s="3"/>
      <c r="J80" s="3"/>
    </row>
    <row r="81" spans="1:10">
      <c r="A81" s="48" t="s">
        <v>189</v>
      </c>
      <c r="B81" s="49" t="s">
        <v>190</v>
      </c>
      <c r="C81" s="16" t="s">
        <v>12</v>
      </c>
      <c r="D81" s="4"/>
      <c r="E81" s="3"/>
      <c r="F81" s="3"/>
      <c r="G81" s="3"/>
      <c r="H81" s="3"/>
      <c r="I81" s="3"/>
      <c r="J81" s="3"/>
    </row>
    <row r="82" spans="1:10">
      <c r="A82" s="57" t="s">
        <v>191</v>
      </c>
      <c r="B82" s="58" t="s">
        <v>192</v>
      </c>
      <c r="C82" s="16" t="s">
        <v>12</v>
      </c>
      <c r="D82" s="4"/>
      <c r="E82" s="3"/>
      <c r="F82" s="3"/>
      <c r="G82" s="3"/>
      <c r="H82" s="3"/>
      <c r="I82" s="3"/>
      <c r="J82" s="3"/>
    </row>
    <row r="83" spans="1:10">
      <c r="A83" s="48" t="s">
        <v>193</v>
      </c>
      <c r="B83" s="49" t="s">
        <v>194</v>
      </c>
      <c r="C83" s="16" t="s">
        <v>12</v>
      </c>
      <c r="D83" s="4"/>
      <c r="E83" s="3"/>
      <c r="F83" s="3"/>
      <c r="G83" s="3"/>
      <c r="H83" s="3"/>
      <c r="I83" s="3"/>
      <c r="J83" s="3"/>
    </row>
    <row r="84" spans="1:10">
      <c r="A84" s="57" t="s">
        <v>195</v>
      </c>
      <c r="B84" s="58" t="s">
        <v>196</v>
      </c>
      <c r="C84" s="16" t="s">
        <v>12</v>
      </c>
      <c r="D84" s="4"/>
      <c r="E84" s="3"/>
      <c r="F84" s="3"/>
      <c r="G84" s="3"/>
      <c r="H84" s="3"/>
      <c r="I84" s="3"/>
      <c r="J84" s="3"/>
    </row>
    <row r="85" spans="1:10">
      <c r="A85" s="48" t="s">
        <v>197</v>
      </c>
      <c r="B85" s="49" t="s">
        <v>198</v>
      </c>
      <c r="C85" s="16" t="s">
        <v>37</v>
      </c>
      <c r="D85" s="4" t="s">
        <v>64</v>
      </c>
      <c r="E85" s="3"/>
      <c r="F85" s="3"/>
      <c r="G85" s="3"/>
      <c r="H85" s="3"/>
      <c r="I85" s="3"/>
      <c r="J85" s="3"/>
    </row>
    <row r="86" spans="1:10">
      <c r="A86" s="57" t="s">
        <v>199</v>
      </c>
      <c r="B86" s="58" t="s">
        <v>200</v>
      </c>
      <c r="C86" s="16" t="s">
        <v>64</v>
      </c>
      <c r="D86" s="4"/>
      <c r="E86" s="3"/>
      <c r="F86" s="3"/>
      <c r="G86" s="3"/>
      <c r="H86" s="3"/>
      <c r="I86" s="3"/>
      <c r="J86" s="3"/>
    </row>
    <row r="87" spans="1:10">
      <c r="A87" s="48" t="s">
        <v>201</v>
      </c>
      <c r="B87" s="49" t="s">
        <v>202</v>
      </c>
      <c r="C87" s="16" t="s">
        <v>99</v>
      </c>
      <c r="D87" s="4"/>
      <c r="E87" s="3"/>
      <c r="F87" s="3"/>
      <c r="G87" s="3"/>
      <c r="H87" s="3"/>
      <c r="I87" s="3"/>
      <c r="J87" s="3"/>
    </row>
    <row r="88" spans="1:10">
      <c r="A88" s="59" t="s">
        <v>203</v>
      </c>
      <c r="B88" s="60" t="s">
        <v>204</v>
      </c>
      <c r="C88" s="16" t="s">
        <v>12</v>
      </c>
      <c r="D88" s="4"/>
      <c r="E88" s="3"/>
      <c r="F88" s="3"/>
      <c r="G88" s="3"/>
      <c r="H88" s="3"/>
      <c r="I88" s="3"/>
      <c r="J88" s="3"/>
    </row>
    <row r="89" spans="1:10">
      <c r="A89" s="48" t="s">
        <v>205</v>
      </c>
      <c r="B89" s="49" t="s">
        <v>206</v>
      </c>
      <c r="C89" s="16" t="s">
        <v>110</v>
      </c>
      <c r="D89" s="4"/>
      <c r="E89" s="3" t="s">
        <v>111</v>
      </c>
      <c r="F89" s="3"/>
      <c r="G89" s="3"/>
      <c r="H89" s="3"/>
      <c r="I89" s="3"/>
      <c r="J89" s="3"/>
    </row>
    <row r="90" spans="1:10">
      <c r="A90" s="57" t="s">
        <v>207</v>
      </c>
      <c r="B90" s="58" t="s">
        <v>208</v>
      </c>
      <c r="C90" s="16" t="s">
        <v>110</v>
      </c>
      <c r="D90" s="4"/>
      <c r="E90" s="3"/>
      <c r="F90" s="3"/>
      <c r="G90" s="3"/>
      <c r="H90" s="3"/>
      <c r="I90" s="3"/>
      <c r="J90" s="3"/>
    </row>
    <row r="91" spans="1:10">
      <c r="A91" s="48" t="s">
        <v>209</v>
      </c>
      <c r="B91" s="49" t="s">
        <v>210</v>
      </c>
      <c r="C91" s="16" t="s">
        <v>34</v>
      </c>
      <c r="D91" s="4"/>
      <c r="E91" s="3"/>
      <c r="F91" s="3"/>
      <c r="G91" s="3"/>
      <c r="H91" s="3"/>
      <c r="I91" s="3"/>
      <c r="J91" s="3"/>
    </row>
    <row r="92" spans="1:10">
      <c r="A92" s="57" t="s">
        <v>211</v>
      </c>
      <c r="B92" s="58" t="s">
        <v>212</v>
      </c>
      <c r="C92" s="16" t="s">
        <v>37</v>
      </c>
      <c r="D92" s="4"/>
      <c r="E92" s="3"/>
      <c r="F92" s="3"/>
      <c r="G92" s="3"/>
      <c r="H92" s="3"/>
      <c r="I92" s="3"/>
      <c r="J92" s="3"/>
    </row>
    <row r="93" spans="1:10">
      <c r="A93" s="48" t="s">
        <v>213</v>
      </c>
      <c r="B93" s="49" t="s">
        <v>214</v>
      </c>
      <c r="C93" s="16" t="s">
        <v>37</v>
      </c>
      <c r="D93" s="4"/>
      <c r="E93" s="3"/>
      <c r="F93" s="3"/>
      <c r="G93" s="3"/>
      <c r="H93" s="3"/>
      <c r="I93" s="3"/>
      <c r="J93" s="3"/>
    </row>
    <row r="94" spans="1:10">
      <c r="A94" s="57" t="s">
        <v>215</v>
      </c>
      <c r="B94" s="58" t="s">
        <v>216</v>
      </c>
      <c r="C94" s="16" t="s">
        <v>12</v>
      </c>
      <c r="D94" s="4"/>
      <c r="E94" s="3"/>
      <c r="F94" s="3"/>
      <c r="G94" s="3"/>
      <c r="H94" s="3"/>
      <c r="I94" s="3"/>
      <c r="J94" s="3"/>
    </row>
    <row r="95" spans="1:10">
      <c r="A95" s="48" t="s">
        <v>217</v>
      </c>
      <c r="B95" s="49" t="s">
        <v>218</v>
      </c>
      <c r="C95" s="16" t="s">
        <v>12</v>
      </c>
      <c r="D95" s="4"/>
      <c r="E95" s="3"/>
      <c r="F95" s="3"/>
      <c r="G95" s="3"/>
      <c r="H95" s="3"/>
      <c r="I95" s="3"/>
      <c r="J95" s="3"/>
    </row>
    <row r="96" spans="1:10">
      <c r="A96" s="57" t="s">
        <v>219</v>
      </c>
      <c r="B96" s="58" t="s">
        <v>220</v>
      </c>
      <c r="C96" s="16" t="s">
        <v>37</v>
      </c>
      <c r="D96" s="4"/>
      <c r="E96" s="3"/>
      <c r="F96" s="3"/>
      <c r="G96" s="3"/>
      <c r="H96" s="3"/>
      <c r="I96" s="3"/>
      <c r="J96" s="3"/>
    </row>
    <row r="97" spans="1:10">
      <c r="A97" s="48" t="s">
        <v>221</v>
      </c>
      <c r="B97" s="49" t="s">
        <v>222</v>
      </c>
      <c r="C97" s="16" t="s">
        <v>37</v>
      </c>
      <c r="D97" s="4"/>
      <c r="E97" s="3"/>
      <c r="F97" s="3"/>
      <c r="G97" s="3"/>
      <c r="H97" s="3"/>
      <c r="I97" s="3"/>
      <c r="J97" s="3"/>
    </row>
    <row r="98" spans="1:10">
      <c r="A98" s="57" t="s">
        <v>223</v>
      </c>
      <c r="B98" s="58" t="s">
        <v>224</v>
      </c>
      <c r="C98" s="16" t="s">
        <v>37</v>
      </c>
      <c r="D98" s="4"/>
      <c r="E98" s="3"/>
      <c r="F98" s="3"/>
      <c r="G98" s="3"/>
      <c r="H98" s="3"/>
      <c r="I98" s="3"/>
      <c r="J98" s="3"/>
    </row>
    <row r="99" spans="1:10">
      <c r="A99" s="48" t="s">
        <v>225</v>
      </c>
      <c r="B99" s="49" t="s">
        <v>226</v>
      </c>
      <c r="C99" s="16" t="s">
        <v>37</v>
      </c>
      <c r="D99" s="4" t="s">
        <v>110</v>
      </c>
      <c r="E99" s="3"/>
      <c r="F99" s="3"/>
      <c r="G99" s="3"/>
      <c r="H99" s="3"/>
      <c r="I99" s="3"/>
      <c r="J99" s="3"/>
    </row>
    <row r="100" spans="1:10">
      <c r="A100" s="57" t="s">
        <v>227</v>
      </c>
      <c r="B100" s="58" t="s">
        <v>228</v>
      </c>
      <c r="C100" s="16" t="s">
        <v>37</v>
      </c>
      <c r="D100" s="4" t="s">
        <v>99</v>
      </c>
      <c r="E100" s="3"/>
      <c r="F100" s="3"/>
      <c r="G100" s="3"/>
      <c r="H100" s="3"/>
      <c r="I100" s="3"/>
      <c r="J100" s="3"/>
    </row>
    <row r="101" spans="1:10">
      <c r="A101" s="48" t="s">
        <v>229</v>
      </c>
      <c r="B101" s="49" t="s">
        <v>230</v>
      </c>
      <c r="C101" s="16" t="s">
        <v>37</v>
      </c>
      <c r="D101" s="4"/>
      <c r="E101" s="3"/>
      <c r="F101" s="3"/>
      <c r="G101" s="3"/>
      <c r="H101" s="3"/>
      <c r="I101" s="3"/>
      <c r="J101" s="3"/>
    </row>
    <row r="102" spans="1:10">
      <c r="A102" s="57" t="s">
        <v>231</v>
      </c>
      <c r="B102" s="58" t="s">
        <v>232</v>
      </c>
      <c r="C102" s="16" t="s">
        <v>152</v>
      </c>
      <c r="D102" s="4"/>
      <c r="E102" s="3"/>
      <c r="F102" s="3"/>
      <c r="G102" s="3"/>
      <c r="H102" s="3"/>
      <c r="I102" s="3"/>
      <c r="J102" s="3"/>
    </row>
    <row r="103" spans="1:10">
      <c r="A103" s="48" t="s">
        <v>233</v>
      </c>
      <c r="B103" s="49" t="s">
        <v>234</v>
      </c>
      <c r="C103" s="16" t="s">
        <v>152</v>
      </c>
      <c r="D103" s="4" t="s">
        <v>37</v>
      </c>
      <c r="E103" s="3"/>
      <c r="F103" s="3"/>
      <c r="G103" s="3"/>
      <c r="H103" s="3"/>
      <c r="I103" s="3"/>
      <c r="J103" s="3"/>
    </row>
    <row r="104" spans="1:10">
      <c r="A104" s="57" t="s">
        <v>235</v>
      </c>
      <c r="B104" s="58" t="s">
        <v>236</v>
      </c>
      <c r="C104" s="16" t="s">
        <v>37</v>
      </c>
      <c r="D104" s="4"/>
      <c r="E104" s="3"/>
      <c r="F104" s="3"/>
      <c r="G104" s="3"/>
      <c r="H104" s="3"/>
      <c r="I104" s="3"/>
      <c r="J104" s="3"/>
    </row>
    <row r="105" spans="1:10">
      <c r="A105" s="48" t="s">
        <v>237</v>
      </c>
      <c r="B105" s="49" t="s">
        <v>238</v>
      </c>
      <c r="C105" s="16" t="s">
        <v>37</v>
      </c>
      <c r="D105" s="4"/>
      <c r="E105" s="3"/>
      <c r="F105" s="3"/>
      <c r="G105" s="3"/>
      <c r="H105" s="3"/>
      <c r="I105" s="3"/>
      <c r="J105" s="3"/>
    </row>
    <row r="106" spans="1:10">
      <c r="A106" s="57" t="s">
        <v>239</v>
      </c>
      <c r="B106" s="58" t="s">
        <v>240</v>
      </c>
      <c r="C106" s="16" t="s">
        <v>37</v>
      </c>
      <c r="D106" s="4"/>
      <c r="E106" s="3"/>
      <c r="F106" s="3"/>
      <c r="G106" s="3"/>
      <c r="H106" s="3"/>
      <c r="I106" s="3"/>
      <c r="J106" s="3"/>
    </row>
    <row r="107" spans="1:10">
      <c r="A107" s="48" t="s">
        <v>241</v>
      </c>
      <c r="B107" s="49" t="s">
        <v>242</v>
      </c>
      <c r="C107" s="16" t="s">
        <v>37</v>
      </c>
      <c r="D107" s="4"/>
      <c r="E107" s="3"/>
      <c r="F107" s="3"/>
      <c r="G107" s="3"/>
      <c r="H107" s="3"/>
      <c r="I107" s="3"/>
      <c r="J107" s="3"/>
    </row>
    <row r="108" spans="1:10">
      <c r="A108" s="59" t="s">
        <v>243</v>
      </c>
      <c r="B108" s="60" t="s">
        <v>244</v>
      </c>
      <c r="C108" s="16" t="s">
        <v>64</v>
      </c>
      <c r="D108" s="4" t="s">
        <v>12</v>
      </c>
      <c r="E108" s="3"/>
      <c r="F108" s="3"/>
      <c r="G108" s="3"/>
      <c r="H108" s="3"/>
      <c r="I108" s="3"/>
      <c r="J108" s="3"/>
    </row>
    <row r="109" spans="1:10">
      <c r="A109" s="48" t="s">
        <v>245</v>
      </c>
      <c r="B109" s="49" t="s">
        <v>246</v>
      </c>
      <c r="C109" s="16" t="s">
        <v>152</v>
      </c>
      <c r="D109" s="4" t="s">
        <v>64</v>
      </c>
      <c r="E109" s="3"/>
      <c r="F109" s="3"/>
      <c r="G109" s="3"/>
      <c r="H109" s="3"/>
      <c r="I109" s="3"/>
      <c r="J109" s="3"/>
    </row>
    <row r="110" spans="1:10">
      <c r="A110" s="57" t="s">
        <v>247</v>
      </c>
      <c r="B110" s="58" t="s">
        <v>248</v>
      </c>
      <c r="C110" s="16" t="s">
        <v>34</v>
      </c>
      <c r="D110" s="4"/>
      <c r="E110" s="3"/>
      <c r="F110" s="3"/>
      <c r="G110" s="3"/>
      <c r="H110" s="3"/>
      <c r="I110" s="3"/>
      <c r="J110" s="3"/>
    </row>
    <row r="111" spans="1:10">
      <c r="A111" s="48" t="s">
        <v>249</v>
      </c>
      <c r="B111" s="49" t="s">
        <v>250</v>
      </c>
      <c r="C111" s="16" t="s">
        <v>34</v>
      </c>
      <c r="D111" s="4"/>
      <c r="E111" s="3"/>
      <c r="F111" s="3"/>
      <c r="G111" s="3"/>
      <c r="H111" s="3"/>
      <c r="I111" s="3"/>
      <c r="J111" s="3"/>
    </row>
    <row r="112" spans="1:10">
      <c r="A112" s="57" t="s">
        <v>251</v>
      </c>
      <c r="B112" s="61" t="s">
        <v>252</v>
      </c>
      <c r="C112" s="16" t="s">
        <v>37</v>
      </c>
      <c r="D112" s="4" t="s">
        <v>110</v>
      </c>
      <c r="E112" s="3"/>
      <c r="F112" s="3"/>
      <c r="G112" s="3"/>
      <c r="H112" s="3"/>
      <c r="I112" s="3"/>
      <c r="J112" s="3"/>
    </row>
    <row r="113" spans="1:10">
      <c r="A113" s="48" t="s">
        <v>253</v>
      </c>
      <c r="B113" s="49" t="s">
        <v>254</v>
      </c>
      <c r="C113" s="16" t="s">
        <v>12</v>
      </c>
      <c r="D113" s="4" t="s">
        <v>37</v>
      </c>
      <c r="E113" s="3" t="s">
        <v>65</v>
      </c>
      <c r="F113" s="3"/>
      <c r="G113" s="3"/>
      <c r="H113" s="3"/>
      <c r="I113" s="3"/>
      <c r="J113" s="3"/>
    </row>
    <row r="114" spans="1:10">
      <c r="A114" s="57" t="s">
        <v>255</v>
      </c>
      <c r="B114" s="58" t="s">
        <v>256</v>
      </c>
      <c r="C114" s="16" t="s">
        <v>110</v>
      </c>
      <c r="D114" s="4"/>
      <c r="E114" s="3"/>
      <c r="F114" s="3"/>
      <c r="G114" s="3"/>
      <c r="H114" s="3"/>
      <c r="I114" s="3"/>
      <c r="J114" s="3"/>
    </row>
    <row r="115" spans="1:10">
      <c r="A115" s="48" t="s">
        <v>257</v>
      </c>
      <c r="B115" s="49" t="s">
        <v>258</v>
      </c>
      <c r="C115" s="16"/>
      <c r="D115" s="4"/>
      <c r="E115" s="3"/>
      <c r="F115" s="3"/>
      <c r="G115" s="3"/>
      <c r="H115" s="3"/>
      <c r="I115" s="3"/>
      <c r="J115" s="3"/>
    </row>
    <row r="116" spans="1:10">
      <c r="A116" s="57" t="s">
        <v>259</v>
      </c>
      <c r="B116" s="58" t="s">
        <v>260</v>
      </c>
      <c r="C116" s="16" t="s">
        <v>110</v>
      </c>
      <c r="D116" s="4" t="s">
        <v>37</v>
      </c>
      <c r="E116" s="3"/>
      <c r="F116" s="3"/>
      <c r="G116" s="3"/>
      <c r="H116" s="3"/>
      <c r="I116" s="3"/>
      <c r="J116" s="3"/>
    </row>
    <row r="117" spans="1:10">
      <c r="A117" s="48" t="s">
        <v>261</v>
      </c>
      <c r="B117" s="49" t="s">
        <v>262</v>
      </c>
      <c r="C117" s="16" t="s">
        <v>37</v>
      </c>
      <c r="D117" s="4"/>
      <c r="E117" s="3"/>
      <c r="F117" s="3"/>
      <c r="G117" s="3"/>
      <c r="H117" s="3"/>
      <c r="I117" s="3"/>
      <c r="J117" s="3"/>
    </row>
    <row r="118" spans="1:10">
      <c r="A118" s="59" t="s">
        <v>263</v>
      </c>
      <c r="B118" s="60" t="s">
        <v>264</v>
      </c>
      <c r="C118" s="16" t="s">
        <v>99</v>
      </c>
      <c r="D118" s="4" t="s">
        <v>34</v>
      </c>
      <c r="E118" s="3"/>
      <c r="F118" s="3"/>
      <c r="G118" s="3"/>
      <c r="H118" s="3"/>
      <c r="I118" s="3"/>
      <c r="J118" s="3"/>
    </row>
    <row r="119" spans="1:10">
      <c r="A119" s="48" t="s">
        <v>265</v>
      </c>
      <c r="B119" s="49" t="s">
        <v>266</v>
      </c>
      <c r="C119" s="16" t="s">
        <v>34</v>
      </c>
      <c r="D119" s="4"/>
      <c r="E119" s="3"/>
      <c r="F119" s="3"/>
      <c r="G119" s="3"/>
      <c r="H119" s="3"/>
      <c r="I119" s="3"/>
      <c r="J119" s="3"/>
    </row>
    <row r="120" spans="1:10">
      <c r="A120" s="57" t="s">
        <v>267</v>
      </c>
      <c r="B120" s="58" t="s">
        <v>268</v>
      </c>
      <c r="C120" s="16" t="s">
        <v>34</v>
      </c>
      <c r="D120" s="4"/>
      <c r="E120" s="3"/>
      <c r="F120" s="3"/>
      <c r="G120" s="3"/>
      <c r="H120" s="3"/>
      <c r="I120" s="3"/>
      <c r="J120" s="3"/>
    </row>
    <row r="121" spans="1:10">
      <c r="A121" s="50" t="s">
        <v>269</v>
      </c>
      <c r="B121" s="51" t="s">
        <v>270</v>
      </c>
      <c r="C121" s="16" t="s">
        <v>34</v>
      </c>
      <c r="D121" s="4" t="s">
        <v>12</v>
      </c>
      <c r="E121" s="3"/>
      <c r="F121" s="3"/>
      <c r="G121" s="3"/>
      <c r="H121" s="3"/>
      <c r="I121" s="3"/>
      <c r="J121" s="3"/>
    </row>
    <row r="122" spans="1:10">
      <c r="A122" s="57" t="s">
        <v>271</v>
      </c>
      <c r="B122" s="58" t="s">
        <v>272</v>
      </c>
      <c r="C122" s="16" t="s">
        <v>152</v>
      </c>
      <c r="D122" s="4" t="s">
        <v>37</v>
      </c>
      <c r="E122" s="3"/>
      <c r="F122" s="3"/>
      <c r="G122" s="3"/>
      <c r="H122" s="3"/>
      <c r="I122" s="3"/>
      <c r="J122" s="3"/>
    </row>
    <row r="123" spans="1:10">
      <c r="A123" s="50" t="s">
        <v>273</v>
      </c>
      <c r="B123" s="51" t="s">
        <v>274</v>
      </c>
      <c r="C123" s="16" t="s">
        <v>12</v>
      </c>
      <c r="D123" s="4"/>
      <c r="E123" s="3"/>
      <c r="F123" s="3"/>
      <c r="G123" s="3"/>
      <c r="H123" s="3"/>
      <c r="I123" s="3"/>
      <c r="J123" s="3"/>
    </row>
    <row r="124" spans="1:10">
      <c r="A124" s="57" t="s">
        <v>275</v>
      </c>
      <c r="B124" s="61" t="s">
        <v>276</v>
      </c>
      <c r="C124" s="16" t="s">
        <v>277</v>
      </c>
      <c r="D124" s="4"/>
      <c r="E124" s="3"/>
      <c r="F124" s="3"/>
      <c r="G124" s="3"/>
      <c r="H124" s="3"/>
      <c r="I124" s="3"/>
      <c r="J124" s="3"/>
    </row>
    <row r="125" spans="1:10">
      <c r="A125" s="48" t="s">
        <v>278</v>
      </c>
      <c r="B125" s="52" t="s">
        <v>279</v>
      </c>
      <c r="C125" s="16" t="s">
        <v>277</v>
      </c>
      <c r="D125" s="4"/>
      <c r="E125" s="3"/>
      <c r="F125" s="3"/>
      <c r="G125" s="3"/>
      <c r="H125" s="3"/>
      <c r="I125" s="3"/>
      <c r="J125" s="3"/>
    </row>
    <row r="126" spans="1:10">
      <c r="A126" s="59" t="s">
        <v>280</v>
      </c>
      <c r="B126" s="60" t="s">
        <v>281</v>
      </c>
      <c r="E126" s="3"/>
      <c r="F126" s="3"/>
      <c r="G126" s="3"/>
      <c r="H126" s="3"/>
      <c r="I126" s="3"/>
      <c r="J126" s="3"/>
    </row>
    <row r="127" spans="1:10">
      <c r="A127" s="48" t="s">
        <v>282</v>
      </c>
      <c r="B127" s="49" t="s">
        <v>283</v>
      </c>
      <c r="C127" s="16" t="s">
        <v>34</v>
      </c>
      <c r="D127" s="4" t="s">
        <v>99</v>
      </c>
      <c r="E127" s="3"/>
      <c r="F127" s="3"/>
      <c r="G127" s="3"/>
      <c r="H127" s="3"/>
      <c r="I127" s="3"/>
      <c r="J127" s="3"/>
    </row>
    <row r="128" spans="1:10">
      <c r="A128" s="57" t="s">
        <v>284</v>
      </c>
      <c r="B128" s="58" t="s">
        <v>285</v>
      </c>
      <c r="C128" s="16" t="s">
        <v>99</v>
      </c>
      <c r="D128" s="4" t="s">
        <v>12</v>
      </c>
      <c r="E128" s="3"/>
      <c r="F128" s="3"/>
      <c r="G128" s="3"/>
      <c r="H128" s="3"/>
      <c r="I128" s="3"/>
      <c r="J128" s="3"/>
    </row>
    <row r="129" spans="1:10">
      <c r="A129" s="48" t="s">
        <v>286</v>
      </c>
      <c r="B129" s="49" t="s">
        <v>287</v>
      </c>
      <c r="C129" s="16" t="s">
        <v>37</v>
      </c>
      <c r="D129" s="4"/>
      <c r="E129" s="3"/>
      <c r="F129" s="3"/>
      <c r="G129" s="3"/>
      <c r="H129" s="3"/>
      <c r="I129" s="3"/>
      <c r="J129" s="3"/>
    </row>
    <row r="130" spans="1:10">
      <c r="A130" s="57" t="s">
        <v>288</v>
      </c>
      <c r="B130" s="58" t="s">
        <v>289</v>
      </c>
      <c r="C130" s="16" t="s">
        <v>37</v>
      </c>
      <c r="D130" s="4" t="s">
        <v>110</v>
      </c>
      <c r="E130" s="3"/>
      <c r="F130" s="3"/>
      <c r="G130" s="3"/>
      <c r="H130" s="3"/>
      <c r="I130" s="3"/>
      <c r="J130" s="3"/>
    </row>
    <row r="131" spans="1:10">
      <c r="A131" s="48" t="s">
        <v>290</v>
      </c>
      <c r="B131" s="49" t="s">
        <v>291</v>
      </c>
      <c r="C131" s="16" t="s">
        <v>37</v>
      </c>
      <c r="D131" s="4"/>
      <c r="E131" s="3"/>
      <c r="F131" s="3"/>
      <c r="G131" s="3"/>
      <c r="H131" s="3"/>
      <c r="I131" s="3"/>
      <c r="J131" s="3"/>
    </row>
    <row r="132" spans="1:10">
      <c r="A132" s="57" t="s">
        <v>292</v>
      </c>
      <c r="B132" s="61" t="s">
        <v>293</v>
      </c>
      <c r="C132" s="16" t="s">
        <v>277</v>
      </c>
      <c r="D132" s="4"/>
      <c r="E132" s="3"/>
      <c r="F132" s="3"/>
      <c r="G132" s="3"/>
      <c r="H132" s="3"/>
      <c r="I132" s="3"/>
      <c r="J132" s="3"/>
    </row>
    <row r="133" spans="1:10">
      <c r="A133" s="48" t="s">
        <v>294</v>
      </c>
      <c r="B133" s="52" t="s">
        <v>295</v>
      </c>
      <c r="C133" s="16" t="s">
        <v>152</v>
      </c>
      <c r="D133" s="4" t="s">
        <v>37</v>
      </c>
      <c r="E133" s="3"/>
      <c r="F133" s="3"/>
      <c r="G133" s="3"/>
      <c r="H133" s="3"/>
      <c r="I133" s="3"/>
      <c r="J133" s="3"/>
    </row>
    <row r="134" spans="1:10">
      <c r="A134" s="57" t="s">
        <v>296</v>
      </c>
      <c r="B134" s="61" t="s">
        <v>297</v>
      </c>
      <c r="C134" s="16" t="s">
        <v>277</v>
      </c>
      <c r="D134" s="4"/>
      <c r="E134" s="3"/>
      <c r="F134" s="3"/>
      <c r="G134" s="3"/>
      <c r="H134" s="3"/>
      <c r="I134" s="3"/>
      <c r="J134" s="3"/>
    </row>
    <row r="135" spans="1:10">
      <c r="A135" s="48" t="s">
        <v>298</v>
      </c>
      <c r="B135" s="49" t="s">
        <v>299</v>
      </c>
      <c r="E135" s="3"/>
      <c r="F135" s="3"/>
      <c r="G135" s="3"/>
      <c r="H135" s="3"/>
      <c r="I135" s="3"/>
      <c r="J135" s="3"/>
    </row>
    <row r="136" spans="1:10">
      <c r="A136" s="59" t="s">
        <v>300</v>
      </c>
      <c r="B136" s="60" t="s">
        <v>301</v>
      </c>
      <c r="E136" s="3"/>
      <c r="F136" s="3"/>
      <c r="G136" s="3"/>
      <c r="H136" s="3"/>
      <c r="I136" s="3"/>
      <c r="J136" s="3"/>
    </row>
    <row r="137" spans="1:10">
      <c r="A137" s="50" t="s">
        <v>302</v>
      </c>
      <c r="B137" s="51" t="s">
        <v>303</v>
      </c>
      <c r="E137" s="3"/>
      <c r="F137" s="3"/>
      <c r="G137" s="3"/>
      <c r="H137" s="3"/>
      <c r="I137" s="3"/>
      <c r="J137" s="3"/>
    </row>
    <row r="138" spans="1:10">
      <c r="A138" s="59" t="s">
        <v>304</v>
      </c>
      <c r="B138" s="60" t="s">
        <v>305</v>
      </c>
      <c r="E138" s="3"/>
      <c r="F138" s="3"/>
      <c r="G138" s="3"/>
      <c r="H138" s="3"/>
      <c r="I138" s="3"/>
      <c r="J138" s="3"/>
    </row>
    <row r="139" spans="1:10">
      <c r="A139" s="50" t="s">
        <v>306</v>
      </c>
      <c r="B139" s="51" t="s">
        <v>307</v>
      </c>
      <c r="E139" s="3"/>
      <c r="F139" s="3"/>
      <c r="G139" s="3"/>
      <c r="H139" s="3"/>
      <c r="I139" s="3"/>
      <c r="J139" s="3"/>
    </row>
    <row r="140" spans="1:10">
      <c r="A140" s="57" t="s">
        <v>308</v>
      </c>
      <c r="B140" s="58" t="s">
        <v>309</v>
      </c>
      <c r="E140" s="3"/>
      <c r="F140" s="3"/>
      <c r="G140" s="3"/>
      <c r="H140" s="3"/>
      <c r="I140" s="3"/>
      <c r="J140" s="3"/>
    </row>
    <row r="141" spans="1:10">
      <c r="A141" s="48" t="s">
        <v>310</v>
      </c>
      <c r="B141" s="49" t="s">
        <v>311</v>
      </c>
      <c r="E141" s="3"/>
      <c r="F141" s="3"/>
      <c r="G141" s="3"/>
      <c r="H141" s="3"/>
      <c r="I141" s="3"/>
      <c r="J141" s="3"/>
    </row>
    <row r="142" spans="1:10">
      <c r="A142" s="57" t="s">
        <v>312</v>
      </c>
      <c r="B142" s="58" t="s">
        <v>313</v>
      </c>
      <c r="E142" s="3"/>
      <c r="F142" s="3"/>
      <c r="G142" s="3"/>
      <c r="H142" s="3"/>
      <c r="I142" s="3"/>
      <c r="J142" s="3"/>
    </row>
    <row r="143" spans="1:10">
      <c r="A143" s="48" t="s">
        <v>314</v>
      </c>
      <c r="B143" s="49" t="s">
        <v>315</v>
      </c>
      <c r="E143" s="3"/>
      <c r="F143" s="3"/>
      <c r="G143" s="3"/>
      <c r="H143" s="3"/>
      <c r="I143" s="3"/>
      <c r="J143" s="3"/>
    </row>
    <row r="144" spans="1:10">
      <c r="A144" s="59" t="s">
        <v>316</v>
      </c>
      <c r="B144" s="60" t="s">
        <v>317</v>
      </c>
      <c r="E144" s="3"/>
      <c r="F144" s="3"/>
      <c r="G144" s="3"/>
      <c r="H144" s="3"/>
      <c r="I144" s="3"/>
      <c r="J144" s="3"/>
    </row>
    <row r="145" spans="1:10">
      <c r="A145" s="48" t="s">
        <v>318</v>
      </c>
      <c r="B145" s="49" t="s">
        <v>319</v>
      </c>
      <c r="C145" s="88" t="s">
        <v>152</v>
      </c>
      <c r="E145" s="3"/>
      <c r="F145" s="3"/>
      <c r="G145" s="3"/>
      <c r="H145" s="3"/>
      <c r="I145" s="3"/>
      <c r="J145" s="3"/>
    </row>
    <row r="146" spans="1:10">
      <c r="A146" s="59" t="s">
        <v>320</v>
      </c>
      <c r="B146" s="60" t="s">
        <v>321</v>
      </c>
      <c r="E146" s="3"/>
      <c r="F146" s="3"/>
      <c r="G146" s="3"/>
      <c r="H146" s="3"/>
      <c r="I146" s="3"/>
      <c r="J146" s="3"/>
    </row>
    <row r="147" spans="1:10">
      <c r="A147" s="50" t="s">
        <v>322</v>
      </c>
      <c r="B147" s="51" t="s">
        <v>323</v>
      </c>
      <c r="E147" s="3"/>
      <c r="F147" s="3"/>
      <c r="G147" s="3"/>
      <c r="H147" s="3"/>
      <c r="I147" s="3"/>
      <c r="J147" s="3"/>
    </row>
    <row r="148" spans="1:10">
      <c r="A148" s="59" t="s">
        <v>324</v>
      </c>
      <c r="B148" s="60" t="s">
        <v>325</v>
      </c>
      <c r="E148" s="3"/>
      <c r="F148" s="3"/>
      <c r="G148" s="3"/>
      <c r="H148" s="3"/>
      <c r="I148" s="3"/>
      <c r="J148" s="3"/>
    </row>
    <row r="149" spans="1:10">
      <c r="A149" s="50" t="s">
        <v>326</v>
      </c>
      <c r="B149" s="51" t="s">
        <v>327</v>
      </c>
      <c r="E149" s="3"/>
      <c r="F149" s="3"/>
      <c r="G149" s="3"/>
      <c r="H149" s="3"/>
      <c r="I149" s="3"/>
      <c r="J149" s="3"/>
    </row>
    <row r="150" spans="1:10">
      <c r="A150" s="57" t="s">
        <v>328</v>
      </c>
      <c r="B150" s="58" t="s">
        <v>329</v>
      </c>
      <c r="E150" s="3"/>
      <c r="F150" s="3"/>
      <c r="G150" s="3"/>
      <c r="H150" s="3"/>
      <c r="I150" s="3"/>
      <c r="J150" s="3"/>
    </row>
    <row r="151" spans="1:10">
      <c r="A151" s="48" t="s">
        <v>330</v>
      </c>
      <c r="B151" s="49" t="s">
        <v>331</v>
      </c>
      <c r="E151" s="3"/>
      <c r="F151" s="3"/>
      <c r="G151" s="3"/>
      <c r="H151" s="3"/>
      <c r="I151" s="3"/>
      <c r="J151" s="3"/>
    </row>
    <row r="152" spans="1:10">
      <c r="A152" s="59" t="s">
        <v>332</v>
      </c>
      <c r="B152" s="60" t="s">
        <v>333</v>
      </c>
      <c r="E152" s="3"/>
      <c r="F152" s="3"/>
      <c r="G152" s="3"/>
      <c r="H152" s="3"/>
      <c r="I152" s="3"/>
      <c r="J152" s="3"/>
    </row>
    <row r="153" spans="1:10">
      <c r="A153" s="50" t="s">
        <v>334</v>
      </c>
      <c r="B153" s="51" t="s">
        <v>335</v>
      </c>
      <c r="E153" s="3"/>
      <c r="F153" s="3"/>
      <c r="G153" s="3"/>
      <c r="H153" s="3"/>
      <c r="I153" s="3"/>
      <c r="J153" s="3"/>
    </row>
    <row r="154" spans="1:10">
      <c r="A154" s="59" t="s">
        <v>336</v>
      </c>
      <c r="B154" s="60" t="s">
        <v>337</v>
      </c>
      <c r="E154" s="3"/>
      <c r="F154" s="3"/>
      <c r="G154" s="3"/>
      <c r="H154" s="3"/>
      <c r="I154" s="3"/>
      <c r="J154" s="3"/>
    </row>
    <row r="155" spans="1:10">
      <c r="A155" s="48" t="s">
        <v>338</v>
      </c>
      <c r="B155" s="49" t="s">
        <v>339</v>
      </c>
      <c r="E155" s="3"/>
      <c r="F155" s="3"/>
      <c r="G155" s="3"/>
      <c r="H155" s="3"/>
      <c r="I155" s="3"/>
      <c r="J155" s="3"/>
    </row>
    <row r="156" spans="1:10">
      <c r="A156" s="57" t="s">
        <v>340</v>
      </c>
      <c r="B156" s="58" t="s">
        <v>341</v>
      </c>
      <c r="E156" s="3"/>
      <c r="F156" s="3"/>
      <c r="G156" s="3"/>
      <c r="H156" s="3"/>
      <c r="I156" s="3"/>
      <c r="J156" s="3"/>
    </row>
    <row r="157" spans="1:10">
      <c r="A157" s="48" t="s">
        <v>342</v>
      </c>
      <c r="B157" s="49" t="s">
        <v>343</v>
      </c>
      <c r="C157" s="88" t="s">
        <v>64</v>
      </c>
      <c r="E157" s="3"/>
      <c r="F157" s="3"/>
      <c r="G157" s="3"/>
      <c r="H157" s="3"/>
      <c r="I157" s="3"/>
      <c r="J157" s="3"/>
    </row>
    <row r="158" spans="1:10">
      <c r="A158" s="57" t="s">
        <v>344</v>
      </c>
      <c r="B158" s="58" t="s">
        <v>345</v>
      </c>
      <c r="C158" s="88" t="s">
        <v>152</v>
      </c>
      <c r="E158" s="3"/>
      <c r="F158" s="3"/>
      <c r="G158" s="3"/>
      <c r="H158" s="3"/>
      <c r="I158" s="3"/>
      <c r="J158" s="3"/>
    </row>
    <row r="159" spans="1:10">
      <c r="A159" s="50" t="s">
        <v>346</v>
      </c>
      <c r="B159" s="51" t="s">
        <v>347</v>
      </c>
      <c r="E159" s="3"/>
      <c r="F159" s="3"/>
      <c r="G159" s="3"/>
      <c r="H159" s="3"/>
      <c r="I159" s="3"/>
      <c r="J159" s="3"/>
    </row>
    <row r="160" spans="1:10">
      <c r="A160" s="59" t="s">
        <v>348</v>
      </c>
      <c r="B160" s="60" t="s">
        <v>349</v>
      </c>
      <c r="E160" s="3"/>
      <c r="F160" s="3"/>
      <c r="G160" s="3"/>
      <c r="H160" s="3"/>
      <c r="I160" s="3"/>
      <c r="J160" s="3"/>
    </row>
    <row r="161" spans="1:10">
      <c r="A161" s="48" t="s">
        <v>350</v>
      </c>
      <c r="B161" s="49" t="s">
        <v>351</v>
      </c>
      <c r="C161" s="88" t="s">
        <v>12</v>
      </c>
      <c r="E161" s="3"/>
      <c r="F161" s="3"/>
      <c r="G161" s="3"/>
      <c r="H161" s="3"/>
      <c r="I161" s="3"/>
      <c r="J161" s="3"/>
    </row>
    <row r="162" spans="1:10">
      <c r="A162" s="59" t="s">
        <v>352</v>
      </c>
      <c r="B162" s="60" t="s">
        <v>353</v>
      </c>
      <c r="E162" s="3"/>
      <c r="F162" s="3"/>
      <c r="G162" s="3"/>
      <c r="H162" s="3"/>
      <c r="I162" s="3"/>
      <c r="J162" s="3"/>
    </row>
    <row r="163" spans="1:10">
      <c r="A163" s="50" t="s">
        <v>354</v>
      </c>
      <c r="B163" s="51" t="s">
        <v>355</v>
      </c>
      <c r="E163" s="3"/>
      <c r="F163" s="3"/>
      <c r="G163" s="3"/>
      <c r="H163" s="3"/>
      <c r="I163" s="3"/>
      <c r="J163" s="3"/>
    </row>
    <row r="164" spans="1:10">
      <c r="A164" s="57" t="s">
        <v>356</v>
      </c>
      <c r="B164" s="58" t="s">
        <v>357</v>
      </c>
      <c r="E164" s="3"/>
      <c r="F164" s="3"/>
      <c r="G164" s="3"/>
      <c r="H164" s="3"/>
      <c r="I164" s="3"/>
      <c r="J164" s="3"/>
    </row>
    <row r="165" spans="1:10">
      <c r="A165" s="48" t="s">
        <v>358</v>
      </c>
      <c r="B165" s="49" t="s">
        <v>359</v>
      </c>
      <c r="E165" s="3"/>
      <c r="F165" s="3"/>
      <c r="G165" s="3"/>
      <c r="H165" s="3"/>
      <c r="I165" s="3"/>
      <c r="J165" s="3"/>
    </row>
    <row r="166" spans="1:10">
      <c r="A166" s="57" t="s">
        <v>360</v>
      </c>
      <c r="B166" s="58" t="s">
        <v>361</v>
      </c>
      <c r="E166" s="3"/>
      <c r="F166" s="3"/>
      <c r="G166" s="3"/>
      <c r="H166" s="3"/>
      <c r="I166" s="3"/>
      <c r="J166" s="3"/>
    </row>
    <row r="167" spans="1:10">
      <c r="A167" s="50" t="s">
        <v>362</v>
      </c>
      <c r="B167" s="51" t="s">
        <v>363</v>
      </c>
      <c r="E167" s="3"/>
      <c r="F167" s="3"/>
      <c r="G167" s="3"/>
      <c r="H167" s="3"/>
      <c r="I167" s="3"/>
      <c r="J167" s="3"/>
    </row>
    <row r="168" spans="1:10">
      <c r="A168" s="57" t="s">
        <v>364</v>
      </c>
      <c r="B168" s="58" t="s">
        <v>365</v>
      </c>
      <c r="C168" s="88" t="s">
        <v>99</v>
      </c>
      <c r="E168" s="3"/>
      <c r="F168" s="3"/>
      <c r="G168" s="3"/>
      <c r="H168" s="3"/>
      <c r="I168" s="3"/>
      <c r="J168" s="3"/>
    </row>
    <row r="169" spans="1:10">
      <c r="A169" s="48" t="s">
        <v>366</v>
      </c>
      <c r="B169" s="49" t="s">
        <v>367</v>
      </c>
      <c r="C169" s="88" t="s">
        <v>12</v>
      </c>
      <c r="E169" s="3"/>
      <c r="F169" s="3"/>
      <c r="G169" s="3"/>
      <c r="H169" s="3"/>
      <c r="I169" s="3"/>
      <c r="J169" s="3"/>
    </row>
    <row r="170" spans="1:10">
      <c r="A170" s="57" t="s">
        <v>368</v>
      </c>
      <c r="B170" s="58" t="s">
        <v>369</v>
      </c>
      <c r="C170" s="88" t="s">
        <v>12</v>
      </c>
      <c r="E170" s="3"/>
      <c r="F170" s="3"/>
      <c r="G170" s="3"/>
      <c r="H170" s="3"/>
      <c r="I170" s="3"/>
      <c r="J170" s="3"/>
    </row>
    <row r="171" spans="1:10">
      <c r="A171" s="48" t="s">
        <v>370</v>
      </c>
      <c r="B171" s="49" t="s">
        <v>371</v>
      </c>
      <c r="C171" s="88" t="s">
        <v>12</v>
      </c>
      <c r="E171" s="3"/>
      <c r="F171" s="3"/>
      <c r="G171" s="3"/>
      <c r="H171" s="3"/>
      <c r="I171" s="3"/>
      <c r="J171" s="3"/>
    </row>
    <row r="172" spans="1:10">
      <c r="A172" s="57" t="s">
        <v>372</v>
      </c>
      <c r="B172" s="58" t="s">
        <v>373</v>
      </c>
      <c r="C172" s="88" t="s">
        <v>12</v>
      </c>
      <c r="E172" s="3"/>
      <c r="F172" s="3"/>
      <c r="G172" s="3"/>
      <c r="H172" s="3"/>
      <c r="I172" s="3"/>
      <c r="J172" s="3"/>
    </row>
    <row r="173" spans="1:10">
      <c r="A173" s="48" t="s">
        <v>374</v>
      </c>
      <c r="B173" s="49" t="s">
        <v>375</v>
      </c>
      <c r="C173" s="88" t="s">
        <v>12</v>
      </c>
      <c r="E173" s="3"/>
      <c r="F173" s="3"/>
      <c r="G173" s="3"/>
      <c r="H173" s="3"/>
      <c r="I173" s="3"/>
      <c r="J173" s="3"/>
    </row>
    <row r="174" spans="1:10">
      <c r="A174" s="57" t="s">
        <v>376</v>
      </c>
      <c r="B174" s="58" t="s">
        <v>377</v>
      </c>
      <c r="C174" s="88" t="s">
        <v>12</v>
      </c>
      <c r="E174" s="3" t="s">
        <v>378</v>
      </c>
      <c r="F174" s="3" t="s">
        <v>41</v>
      </c>
      <c r="G174" s="3"/>
      <c r="H174" s="3"/>
      <c r="I174" s="3"/>
      <c r="J174" s="3"/>
    </row>
    <row r="175" spans="1:10">
      <c r="A175" s="48" t="s">
        <v>379</v>
      </c>
      <c r="B175" s="49" t="s">
        <v>380</v>
      </c>
      <c r="C175" s="88" t="s">
        <v>12</v>
      </c>
      <c r="E175" s="3" t="s">
        <v>41</v>
      </c>
      <c r="F175" s="3"/>
      <c r="G175" s="3"/>
      <c r="H175" s="3"/>
      <c r="I175" s="3"/>
      <c r="J175" s="3"/>
    </row>
    <row r="176" spans="1:10">
      <c r="A176" s="62" t="s">
        <v>381</v>
      </c>
      <c r="B176" s="63" t="s">
        <v>382</v>
      </c>
      <c r="C176" s="88" t="s">
        <v>383</v>
      </c>
      <c r="E176" s="3" t="s">
        <v>41</v>
      </c>
      <c r="F176" s="3"/>
      <c r="G176" s="3"/>
      <c r="H176" s="3"/>
      <c r="I176" s="3"/>
      <c r="J176" s="3"/>
    </row>
    <row r="177" spans="1:10">
      <c r="A177" s="64" t="s">
        <v>384</v>
      </c>
      <c r="B177" s="65" t="s">
        <v>385</v>
      </c>
      <c r="C177" s="88" t="s">
        <v>383</v>
      </c>
      <c r="E177" s="3" t="s">
        <v>386</v>
      </c>
      <c r="F177" s="3" t="s">
        <v>111</v>
      </c>
      <c r="G177" s="3" t="s">
        <v>65</v>
      </c>
      <c r="H177" s="3" t="s">
        <v>143</v>
      </c>
      <c r="I177" s="3"/>
      <c r="J177" s="3"/>
    </row>
    <row r="178" spans="1:10">
      <c r="A178" s="57" t="s">
        <v>387</v>
      </c>
      <c r="B178" s="58" t="s">
        <v>388</v>
      </c>
      <c r="C178" s="88" t="s">
        <v>12</v>
      </c>
      <c r="E178" s="3"/>
      <c r="F178" s="3"/>
      <c r="G178" s="3"/>
      <c r="H178" s="3"/>
      <c r="I178" s="3"/>
      <c r="J178" s="3"/>
    </row>
    <row r="179" spans="1:10">
      <c r="A179" s="87" t="s">
        <v>389</v>
      </c>
      <c r="B179" s="72" t="s">
        <v>390</v>
      </c>
      <c r="C179" s="88" t="s">
        <v>383</v>
      </c>
      <c r="D179" s="88" t="s">
        <v>391</v>
      </c>
      <c r="E179" s="3"/>
      <c r="F179" s="3"/>
      <c r="G179" s="3"/>
      <c r="H179" s="3"/>
      <c r="I179" s="3"/>
      <c r="J179" s="3"/>
    </row>
    <row r="180" spans="1:10">
      <c r="A180" s="62" t="s">
        <v>392</v>
      </c>
      <c r="B180" s="77" t="s">
        <v>393</v>
      </c>
      <c r="C180" s="88" t="s">
        <v>152</v>
      </c>
      <c r="E180" s="3"/>
      <c r="F180" s="3"/>
      <c r="G180" s="3"/>
      <c r="H180" s="3"/>
      <c r="I180" s="3"/>
      <c r="J180" s="3"/>
    </row>
    <row r="181" spans="1:10">
      <c r="A181" s="53"/>
      <c r="B181" s="54"/>
    </row>
  </sheetData>
  <conditionalFormatting sqref="A2:B178 A179:A180">
    <cfRule type="containsText" dxfId="1089" priority="2" operator="containsText" text="Completed">
      <formula>NOT(ISERROR(SEARCH("Completed",A2)))</formula>
    </cfRule>
    <cfRule type="containsText" dxfId="1088" priority="3" operator="containsText" text="Pending Review">
      <formula>NOT(ISERROR(SEARCH("Pending Review",A2)))</formula>
    </cfRule>
    <cfRule type="beginsWith" dxfId="1087" priority="4" operator="beginsWith" text="No">
      <formula>LEFT(A2,LEN("No"))="No"</formula>
    </cfRule>
    <cfRule type="containsText" dxfId="1086" priority="5" operator="containsText" text="Yes">
      <formula>NOT(ISERROR(SEARCH("Yes",A2)))</formula>
    </cfRule>
    <cfRule type="containsText" dxfId="1085" priority="6" operator="containsText" text="In Progress">
      <formula>NOT(ISERROR(SEARCH("In Progress",A2)))</formula>
    </cfRule>
    <cfRule type="expression" dxfId="1084" priority="7">
      <formula>$G2="Y"</formula>
    </cfRule>
  </conditionalFormatting>
  <conditionalFormatting sqref="A181:B181">
    <cfRule type="beginsWith" dxfId="1083" priority="8" operator="beginsWith" text="No">
      <formula>LEFT(A181,LEN("No"))="No"</formula>
    </cfRule>
    <cfRule type="containsText" dxfId="1082" priority="9" operator="containsText" text="Yes">
      <formula>NOT(ISERROR(SEARCH("Yes",A181)))</formula>
    </cfRule>
    <cfRule type="containsText" dxfId="1081" priority="10" operator="containsText" text="In Progress">
      <formula>NOT(ISERROR(SEARCH("In Progress",A181)))</formula>
    </cfRule>
    <cfRule type="expression" dxfId="1080" priority="11">
      <formula>$S179="Y"</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1" id="{1BA00C12-8C72-4443-AEF6-D54756DFE622}">
            <xm:f>'Project Assignment Check'!#REF!="Obsolete"</xm:f>
            <x14:dxf>
              <font>
                <color rgb="FFFF0000"/>
              </font>
            </x14:dxf>
          </x14:cfRule>
          <xm:sqref>B179:B180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BC82-62BF-4ED7-B222-E7036AF1FADA}">
  <dimension ref="A1:J92"/>
  <sheetViews>
    <sheetView tabSelected="1" topLeftCell="A20" zoomScale="63" workbookViewId="0">
      <pane xSplit="2" topLeftCell="C1" activePane="topRight" state="frozen"/>
      <selection pane="topRight" activeCell="B7" sqref="B7"/>
      <selection activeCell="A6" sqref="A6"/>
    </sheetView>
  </sheetViews>
  <sheetFormatPr defaultColWidth="8.875" defaultRowHeight="15.75"/>
  <cols>
    <col min="1" max="1" width="15.125" customWidth="1"/>
    <col min="2" max="2" width="38.125" bestFit="1" customWidth="1"/>
    <col min="3" max="3" width="24" style="88" bestFit="1" customWidth="1"/>
    <col min="4" max="4" width="26.375" style="88" bestFit="1" customWidth="1"/>
    <col min="5" max="10" width="14.125" bestFit="1" customWidth="1"/>
  </cols>
  <sheetData>
    <row r="1" spans="1:10" ht="27.75" customHeight="1">
      <c r="A1" s="55" t="s">
        <v>0</v>
      </c>
      <c r="B1" s="56" t="s">
        <v>1</v>
      </c>
      <c r="C1" s="55" t="s">
        <v>2</v>
      </c>
      <c r="D1" s="56" t="s">
        <v>3</v>
      </c>
      <c r="E1" s="16" t="s">
        <v>4</v>
      </c>
      <c r="F1" s="16" t="s">
        <v>5</v>
      </c>
      <c r="G1" s="16" t="s">
        <v>6</v>
      </c>
      <c r="H1" s="16" t="s">
        <v>7</v>
      </c>
      <c r="I1" s="16" t="s">
        <v>8</v>
      </c>
      <c r="J1" s="16" t="s">
        <v>9</v>
      </c>
    </row>
    <row r="2" spans="1:10">
      <c r="A2" s="57" t="s">
        <v>10</v>
      </c>
      <c r="B2" s="58" t="s">
        <v>11</v>
      </c>
      <c r="C2" s="4" t="s">
        <v>12</v>
      </c>
      <c r="D2" s="4"/>
      <c r="E2" s="3" t="str">
        <f ca="1">IFERROR(
  INDEX('Project Assignment Check'!$G$1:$ZX$1,
    MATCH(
      LARGE(
        INDEX('ADR Tracking'!$G:$ZX, MATCH($A2, 'ADR Tracking'!$A:$A, 0), ),
        COLUMN()-4
      ),
      INDEX('ADR Tracking'!$G:$ZX, MATCH($A2, 'ADR Tracking'!$A:$A, 0), ),
      0
    )
  ),
  ""
)</f>
        <v>ADR-02</v>
      </c>
      <c r="F2" s="3" t="str">
        <f ca="1">IFERROR(
  INDEX('Project Assignment Check'!$G$1:$ZX$1,
    MATCH(
      LARGE(
        INDEX('ADR Tracking'!$G:$ZX, MATCH($A2, 'ADR Tracking'!$A:$A, 0), ),
        COLUMN()-4
      ),
      INDEX('ADR Tracking'!$G:$ZX, MATCH($A2, 'ADR Tracking'!$A:$A, 0), ),
      0
    )
  ),
  ""
)</f>
        <v>ADR-29</v>
      </c>
      <c r="G2" s="3" t="str">
        <f ca="1">IFERROR(
  INDEX('Project Assignment Check'!$G$1:$ZX$1,
    MATCH(
      LARGE(
        INDEX('ADR Tracking'!$G:$ZX, MATCH($A2, 'ADR Tracking'!$A:$A, 0), ),
        COLUMN()-4
      ),
      INDEX('ADR Tracking'!$G:$ZX, MATCH($A2, 'ADR Tracking'!$A:$A, 0), ),
      0
    )
  ),
  ""
)</f>
        <v>ADR-93</v>
      </c>
      <c r="H2" s="3" t="str">
        <f ca="1">IFERROR(
  INDEX('Project Assignment Check'!$G$1:$ZX$1,
    MATCH(
      LARGE(
        INDEX('ADR Tracking'!$G:$ZX, MATCH($A2, 'ADR Tracking'!$A:$A, 0), ),
        COLUMN()-4
      ),
      INDEX('ADR Tracking'!$G:$ZX, MATCH($A2, 'ADR Tracking'!$A:$A, 0), ),
      0
    )
  ),
  ""
)</f>
        <v>ADR-92</v>
      </c>
      <c r="I2" s="3" t="str">
        <f ca="1">IFERROR(
  INDEX('Project Assignment Check'!$G$1:$ZX$1,
    MATCH(
      LARGE(
        INDEX('ADR Tracking'!$G:$ZX, MATCH($A2, 'ADR Tracking'!$A:$A, 0), ),
        COLUMN()-4
      ),
      INDEX('ADR Tracking'!$G:$ZX, MATCH($A2, 'ADR Tracking'!$A:$A, 0), ),
      0
    )
  ),
  ""
)</f>
        <v/>
      </c>
      <c r="J2" s="3" t="str">
        <f ca="1">IFERROR(
  INDEX('Project Assignment Check'!$G$1:$ZX$1,
    MATCH(
      LARGE(
        INDEX('ADR Tracking'!$G:$ZX, MATCH($A2, 'ADR Tracking'!$A:$A, 0), ),
        COLUMN()-4
      ),
      INDEX('ADR Tracking'!$G:$ZX, MATCH($A2, 'ADR Tracking'!$A:$A, 0), ),
      0
    )
  ),
  ""
)</f>
        <v/>
      </c>
    </row>
    <row r="3" spans="1:10">
      <c r="A3" s="48" t="s">
        <v>13</v>
      </c>
      <c r="B3" s="49" t="s">
        <v>14</v>
      </c>
      <c r="C3" s="4" t="s">
        <v>12</v>
      </c>
      <c r="D3" s="4"/>
      <c r="E3" s="3" t="str">
        <f ca="1">IFERROR(
  INDEX('Project Assignment Check'!$G$1:$ZX$1,
    MATCH(
      LARGE(
        INDEX('ADR Tracking'!$G:$ZX, MATCH($A3, 'ADR Tracking'!$A:$A, 0), ),
        COLUMN()-4
      ),
      INDEX('ADR Tracking'!$G:$ZX, MATCH($A3, 'ADR Tracking'!$A:$A, 0), ),
      0
    )
  ),
  ""
)</f>
        <v>ADR-92</v>
      </c>
      <c r="F3" s="3" t="str">
        <f ca="1">IFERROR(
  INDEX('Project Assignment Check'!$G$1:$ZX$1,
    MATCH(
      LARGE(
        INDEX('ADR Tracking'!$G:$ZX, MATCH($A3, 'ADR Tracking'!$A:$A, 0), ),
        COLUMN()-4
      ),
      INDEX('ADR Tracking'!$G:$ZX, MATCH($A3, 'ADR Tracking'!$A:$A, 0), ),
      0
    )
  ),
  ""
)</f>
        <v/>
      </c>
      <c r="G3" s="3" t="str">
        <f ca="1">IFERROR(
  INDEX('Project Assignment Check'!$G$1:$ZX$1,
    MATCH(
      LARGE(
        INDEX('ADR Tracking'!$G:$ZX, MATCH($A3, 'ADR Tracking'!$A:$A, 0), ),
        COLUMN()-4
      ),
      INDEX('ADR Tracking'!$G:$ZX, MATCH($A3, 'ADR Tracking'!$A:$A, 0), ),
      0
    )
  ),
  ""
)</f>
        <v/>
      </c>
      <c r="H3" s="3" t="str">
        <f ca="1">IFERROR(
  INDEX('Project Assignment Check'!$G$1:$ZX$1,
    MATCH(
      LARGE(
        INDEX('ADR Tracking'!$G:$ZX, MATCH($A3, 'ADR Tracking'!$A:$A, 0), ),
        COLUMN()-4
      ),
      INDEX('ADR Tracking'!$G:$ZX, MATCH($A3, 'ADR Tracking'!$A:$A, 0), ),
      0
    )
  ),
  ""
)</f>
        <v/>
      </c>
      <c r="I3" s="3" t="str">
        <f ca="1">IFERROR(
  INDEX('Project Assignment Check'!$G$1:$ZX$1,
    MATCH(
      LARGE(
        INDEX('ADR Tracking'!$G:$ZX, MATCH($A3, 'ADR Tracking'!$A:$A, 0), ),
        COLUMN()-4
      ),
      INDEX('ADR Tracking'!$G:$ZX, MATCH($A3, 'ADR Tracking'!$A:$A, 0), ),
      0
    )
  ),
  ""
)</f>
        <v/>
      </c>
      <c r="J3" s="3" t="str">
        <f ca="1">IFERROR(
  INDEX('Project Assignment Check'!$G$1:$ZX$1,
    MATCH(
      LARGE(
        INDEX('ADR Tracking'!$G:$ZX, MATCH($A3, 'ADR Tracking'!$A:$A, 0), ),
        COLUMN()-4
      ),
      INDEX('ADR Tracking'!$G:$ZX, MATCH($A3, 'ADR Tracking'!$A:$A, 0), ),
      0
    )
  ),
  ""
)</f>
        <v/>
      </c>
    </row>
    <row r="4" spans="1:10">
      <c r="A4" s="57" t="s">
        <v>15</v>
      </c>
      <c r="B4" s="58" t="s">
        <v>16</v>
      </c>
      <c r="C4" s="4" t="s">
        <v>12</v>
      </c>
      <c r="D4" s="4"/>
      <c r="E4" s="3" t="str">
        <f ca="1">IFERROR(
  INDEX('Project Assignment Check'!$G$1:$ZX$1,
    MATCH(
      LARGE(
        INDEX('ADR Tracking'!$G:$ZX, MATCH($A4, 'ADR Tracking'!$A:$A, 0), ),
        COLUMN()-4
      ),
      INDEX('ADR Tracking'!$G:$ZX, MATCH($A4, 'ADR Tracking'!$A:$A, 0), ),
      0
    )
  ),
  ""
)</f>
        <v>ADR-08</v>
      </c>
      <c r="F4" s="3" t="str">
        <f ca="1">IFERROR(
  INDEX('Project Assignment Check'!$G$1:$ZX$1,
    MATCH(
      LARGE(
        INDEX('ADR Tracking'!$G:$ZX, MATCH($A4, 'ADR Tracking'!$A:$A, 0), ),
        COLUMN()-4
      ),
      INDEX('ADR Tracking'!$G:$ZX, MATCH($A4, 'ADR Tracking'!$A:$A, 0), ),
      0
    )
  ),
  ""
)</f>
        <v>ADR-93</v>
      </c>
      <c r="G4" s="3" t="str">
        <f ca="1">IFERROR(
  INDEX('Project Assignment Check'!$G$1:$ZX$1,
    MATCH(
      LARGE(
        INDEX('ADR Tracking'!$G:$ZX, MATCH($A4, 'ADR Tracking'!$A:$A, 0), ),
        COLUMN()-4
      ),
      INDEX('ADR Tracking'!$G:$ZX, MATCH($A4, 'ADR Tracking'!$A:$A, 0), ),
      0
    )
  ),
  ""
)</f>
        <v>ADR-92</v>
      </c>
      <c r="H4" s="3" t="str">
        <f ca="1">IFERROR(
  INDEX('Project Assignment Check'!$G$1:$ZX$1,
    MATCH(
      LARGE(
        INDEX('ADR Tracking'!$G:$ZX, MATCH($A4, 'ADR Tracking'!$A:$A, 0), ),
        COLUMN()-4
      ),
      INDEX('ADR Tracking'!$G:$ZX, MATCH($A4, 'ADR Tracking'!$A:$A, 0), ),
      0
    )
  ),
  ""
)</f>
        <v/>
      </c>
      <c r="I4" s="3" t="str">
        <f ca="1">IFERROR(
  INDEX('Project Assignment Check'!$G$1:$ZX$1,
    MATCH(
      LARGE(
        INDEX('ADR Tracking'!$G:$ZX, MATCH($A4, 'ADR Tracking'!$A:$A, 0), ),
        COLUMN()-4
      ),
      INDEX('ADR Tracking'!$G:$ZX, MATCH($A4, 'ADR Tracking'!$A:$A, 0), ),
      0
    )
  ),
  ""
)</f>
        <v/>
      </c>
      <c r="J4" s="3" t="str">
        <f ca="1">IFERROR(
  INDEX('Project Assignment Check'!$G$1:$ZX$1,
    MATCH(
      LARGE(
        INDEX('ADR Tracking'!$G:$ZX, MATCH($A4, 'ADR Tracking'!$A:$A, 0), ),
        COLUMN()-4
      ),
      INDEX('ADR Tracking'!$G:$ZX, MATCH($A4, 'ADR Tracking'!$A:$A, 0), ),
      0
    )
  ),
  ""
)</f>
        <v/>
      </c>
    </row>
    <row r="5" spans="1:10">
      <c r="A5" s="48" t="s">
        <v>19</v>
      </c>
      <c r="B5" s="49" t="s">
        <v>20</v>
      </c>
      <c r="C5" s="4" t="s">
        <v>12</v>
      </c>
      <c r="D5" s="4"/>
      <c r="E5" s="3" t="str">
        <f ca="1">IFERROR(
  INDEX('Project Assignment Check'!$G$1:$ZX$1,
    MATCH(
      LARGE(
        INDEX('ADR Tracking'!$G:$ZX, MATCH($A5, 'ADR Tracking'!$A:$A, 0), ),
        COLUMN()-4
      ),
      INDEX('ADR Tracking'!$G:$ZX, MATCH($A5, 'ADR Tracking'!$A:$A, 0), ),
      0
    )
  ),
  ""
)</f>
        <v>ADR-92</v>
      </c>
      <c r="F5" s="3" t="str">
        <f ca="1">IFERROR(
  INDEX('Project Assignment Check'!$G$1:$ZX$1,
    MATCH(
      LARGE(
        INDEX('ADR Tracking'!$G:$ZX, MATCH($A5, 'ADR Tracking'!$A:$A, 0), ),
        COLUMN()-4
      ),
      INDEX('ADR Tracking'!$G:$ZX, MATCH($A5, 'ADR Tracking'!$A:$A, 0), ),
      0
    )
  ),
  ""
)</f>
        <v>ADR-43</v>
      </c>
      <c r="G5" s="3" t="str">
        <f ca="1">IFERROR(
  INDEX('Project Assignment Check'!$G$1:$ZX$1,
    MATCH(
      LARGE(
        INDEX('ADR Tracking'!$G:$ZX, MATCH($A5, 'ADR Tracking'!$A:$A, 0), ),
        COLUMN()-4
      ),
      INDEX('ADR Tracking'!$G:$ZX, MATCH($A5, 'ADR Tracking'!$A:$A, 0), ),
      0
    )
  ),
  ""
)</f>
        <v/>
      </c>
      <c r="H5" s="3" t="str">
        <f ca="1">IFERROR(
  INDEX('Project Assignment Check'!$G$1:$ZX$1,
    MATCH(
      LARGE(
        INDEX('ADR Tracking'!$G:$ZX, MATCH($A5, 'ADR Tracking'!$A:$A, 0), ),
        COLUMN()-4
      ),
      INDEX('ADR Tracking'!$G:$ZX, MATCH($A5, 'ADR Tracking'!$A:$A, 0), ),
      0
    )
  ),
  ""
)</f>
        <v/>
      </c>
      <c r="I5" s="3" t="str">
        <f ca="1">IFERROR(
  INDEX('Project Assignment Check'!$G$1:$ZX$1,
    MATCH(
      LARGE(
        INDEX('ADR Tracking'!$G:$ZX, MATCH($A5, 'ADR Tracking'!$A:$A, 0), ),
        COLUMN()-4
      ),
      INDEX('ADR Tracking'!$G:$ZX, MATCH($A5, 'ADR Tracking'!$A:$A, 0), ),
      0
    )
  ),
  ""
)</f>
        <v/>
      </c>
      <c r="J5" s="3" t="str">
        <f ca="1">IFERROR(
  INDEX('Project Assignment Check'!$G$1:$ZX$1,
    MATCH(
      LARGE(
        INDEX('ADR Tracking'!$G:$ZX, MATCH($A5, 'ADR Tracking'!$A:$A, 0), ),
        COLUMN()-4
      ),
      INDEX('ADR Tracking'!$G:$ZX, MATCH($A5, 'ADR Tracking'!$A:$A, 0), ),
      0
    )
  ),
  ""
)</f>
        <v/>
      </c>
    </row>
    <row r="6" spans="1:10">
      <c r="A6" s="57" t="s">
        <v>22</v>
      </c>
      <c r="B6" s="58" t="s">
        <v>23</v>
      </c>
      <c r="C6" s="4" t="s">
        <v>12</v>
      </c>
      <c r="D6" s="4"/>
      <c r="E6" s="3" t="str">
        <f ca="1">IFERROR(
  INDEX('Project Assignment Check'!$G$1:$ZX$1,
    MATCH(
      LARGE(
        INDEX('ADR Tracking'!$G:$ZX, MATCH($A6, 'ADR Tracking'!$A:$A, 0), ),
        COLUMN()-4
      ),
      INDEX('ADR Tracking'!$G:$ZX, MATCH($A6, 'ADR Tracking'!$A:$A, 0), ),
      0
    )
  ),
  ""
)</f>
        <v>ADR-42</v>
      </c>
      <c r="F6" s="3" t="str">
        <f ca="1">IFERROR(
  INDEX('Project Assignment Check'!$G$1:$ZX$1,
    MATCH(
      LARGE(
        INDEX('ADR Tracking'!$G:$ZX, MATCH($A6, 'ADR Tracking'!$A:$A, 0), ),
        COLUMN()-4
      ),
      INDEX('ADR Tracking'!$G:$ZX, MATCH($A6, 'ADR Tracking'!$A:$A, 0), ),
      0
    )
  ),
  ""
)</f>
        <v>ADR-92</v>
      </c>
      <c r="G6" s="3" t="str">
        <f ca="1">IFERROR(
  INDEX('Project Assignment Check'!$G$1:$ZX$1,
    MATCH(
      LARGE(
        INDEX('ADR Tracking'!$G:$ZX, MATCH($A6, 'ADR Tracking'!$A:$A, 0), ),
        COLUMN()-4
      ),
      INDEX('ADR Tracking'!$G:$ZX, MATCH($A6, 'ADR Tracking'!$A:$A, 0), ),
      0
    )
  ),
  ""
)</f>
        <v/>
      </c>
      <c r="H6" s="3" t="str">
        <f ca="1">IFERROR(
  INDEX('Project Assignment Check'!$G$1:$ZX$1,
    MATCH(
      LARGE(
        INDEX('ADR Tracking'!$G:$ZX, MATCH($A6, 'ADR Tracking'!$A:$A, 0), ),
        COLUMN()-4
      ),
      INDEX('ADR Tracking'!$G:$ZX, MATCH($A6, 'ADR Tracking'!$A:$A, 0), ),
      0
    )
  ),
  ""
)</f>
        <v/>
      </c>
      <c r="I6" s="3" t="str">
        <f ca="1">IFERROR(
  INDEX('Project Assignment Check'!$G$1:$ZX$1,
    MATCH(
      LARGE(
        INDEX('ADR Tracking'!$G:$ZX, MATCH($A6, 'ADR Tracking'!$A:$A, 0), ),
        COLUMN()-4
      ),
      INDEX('ADR Tracking'!$G:$ZX, MATCH($A6, 'ADR Tracking'!$A:$A, 0), ),
      0
    )
  ),
  ""
)</f>
        <v/>
      </c>
      <c r="J6" s="3" t="str">
        <f ca="1">IFERROR(
  INDEX('Project Assignment Check'!$G$1:$ZX$1,
    MATCH(
      LARGE(
        INDEX('ADR Tracking'!$G:$ZX, MATCH($A6, 'ADR Tracking'!$A:$A, 0), ),
        COLUMN()-4
      ),
      INDEX('ADR Tracking'!$G:$ZX, MATCH($A6, 'ADR Tracking'!$A:$A, 0), ),
      0
    )
  ),
  ""
)</f>
        <v/>
      </c>
    </row>
    <row r="7" spans="1:10">
      <c r="A7" s="48" t="s">
        <v>32</v>
      </c>
      <c r="B7" s="49" t="s">
        <v>33</v>
      </c>
      <c r="C7" s="4" t="s">
        <v>12</v>
      </c>
      <c r="D7" s="4" t="s">
        <v>34</v>
      </c>
      <c r="E7" s="3" t="str">
        <f ca="1">IFERROR(
  INDEX('Project Assignment Check'!$G$1:$ZX$1,
    MATCH(
      LARGE(
        INDEX('ADR Tracking'!$G:$ZX, MATCH($A7, 'ADR Tracking'!$A:$A, 0), ),
        COLUMN()-4
      ),
      INDEX('ADR Tracking'!$G:$ZX, MATCH($A7, 'ADR Tracking'!$A:$A, 0), ),
      0
    )
  ),
  ""
)</f>
        <v/>
      </c>
      <c r="F7" s="3" t="str">
        <f ca="1">IFERROR(
  INDEX('Project Assignment Check'!$G$1:$ZX$1,
    MATCH(
      LARGE(
        INDEX('ADR Tracking'!$G:$ZX, MATCH($A7, 'ADR Tracking'!$A:$A, 0), ),
        COLUMN()-4
      ),
      INDEX('ADR Tracking'!$G:$ZX, MATCH($A7, 'ADR Tracking'!$A:$A, 0), ),
      0
    )
  ),
  ""
)</f>
        <v/>
      </c>
      <c r="G7" s="3" t="str">
        <f ca="1">IFERROR(
  INDEX('Project Assignment Check'!$G$1:$ZX$1,
    MATCH(
      LARGE(
        INDEX('ADR Tracking'!$G:$ZX, MATCH($A7, 'ADR Tracking'!$A:$A, 0), ),
        COLUMN()-4
      ),
      INDEX('ADR Tracking'!$G:$ZX, MATCH($A7, 'ADR Tracking'!$A:$A, 0), ),
      0
    )
  ),
  ""
)</f>
        <v/>
      </c>
      <c r="H7" s="3" t="str">
        <f ca="1">IFERROR(
  INDEX('Project Assignment Check'!$G$1:$ZX$1,
    MATCH(
      LARGE(
        INDEX('ADR Tracking'!$G:$ZX, MATCH($A7, 'ADR Tracking'!$A:$A, 0), ),
        COLUMN()-4
      ),
      INDEX('ADR Tracking'!$G:$ZX, MATCH($A7, 'ADR Tracking'!$A:$A, 0), ),
      0
    )
  ),
  ""
)</f>
        <v/>
      </c>
      <c r="I7" s="3" t="str">
        <f ca="1">IFERROR(
  INDEX('Project Assignment Check'!$G$1:$ZX$1,
    MATCH(
      LARGE(
        INDEX('ADR Tracking'!$G:$ZX, MATCH($A7, 'ADR Tracking'!$A:$A, 0), ),
        COLUMN()-4
      ),
      INDEX('ADR Tracking'!$G:$ZX, MATCH($A7, 'ADR Tracking'!$A:$A, 0), ),
      0
    )
  ),
  ""
)</f>
        <v/>
      </c>
      <c r="J7" s="3" t="str">
        <f ca="1">IFERROR(
  INDEX('Project Assignment Check'!$G$1:$ZX$1,
    MATCH(
      LARGE(
        INDEX('ADR Tracking'!$G:$ZX, MATCH($A7, 'ADR Tracking'!$A:$A, 0), ),
        COLUMN()-4
      ),
      INDEX('ADR Tracking'!$G:$ZX, MATCH($A7, 'ADR Tracking'!$A:$A, 0), ),
      0
    )
  ),
  ""
)</f>
        <v/>
      </c>
    </row>
    <row r="8" spans="1:10">
      <c r="A8" s="107" t="s">
        <v>35</v>
      </c>
      <c r="B8" s="199" t="s">
        <v>36</v>
      </c>
      <c r="C8" s="4" t="s">
        <v>37</v>
      </c>
      <c r="D8" s="4" t="s">
        <v>12</v>
      </c>
      <c r="E8" s="3" t="str">
        <f ca="1">IFERROR(
  INDEX('Project Assignment Check'!$G$1:$ZX$1,
    MATCH(
      LARGE(
        INDEX('ADR Tracking'!$G:$ZX, MATCH($A8, 'ADR Tracking'!$A:$A, 0), ),
        COLUMN()-4
      ),
      INDEX('ADR Tracking'!$G:$ZX, MATCH($A8, 'ADR Tracking'!$A:$A, 0), ),
      0
    )
  ),
  ""
)</f>
        <v>ADR-13</v>
      </c>
      <c r="F8" s="3" t="str">
        <f ca="1">IFERROR(
  INDEX('Project Assignment Check'!$G$1:$ZX$1,
    MATCH(
      LARGE(
        INDEX('ADR Tracking'!$G:$ZX, MATCH($A8, 'ADR Tracking'!$A:$A, 0), ),
        COLUMN()-4
      ),
      INDEX('ADR Tracking'!$G:$ZX, MATCH($A8, 'ADR Tracking'!$A:$A, 0), ),
      0
    )
  ),
  ""
)</f>
        <v>ADR-01</v>
      </c>
      <c r="G8" s="3" t="str">
        <f ca="1">IFERROR(
  INDEX('Project Assignment Check'!$G$1:$ZX$1,
    MATCH(
      LARGE(
        INDEX('ADR Tracking'!$G:$ZX, MATCH($A8, 'ADR Tracking'!$A:$A, 0), ),
        COLUMN()-4
      ),
      INDEX('ADR Tracking'!$G:$ZX, MATCH($A8, 'ADR Tracking'!$A:$A, 0), ),
      0
    )
  ),
  ""
)</f>
        <v>ADR-49</v>
      </c>
      <c r="H8" s="3" t="str">
        <f ca="1">IFERROR(
  INDEX('Project Assignment Check'!$G$1:$ZX$1,
    MATCH(
      LARGE(
        INDEX('ADR Tracking'!$G:$ZX, MATCH($A8, 'ADR Tracking'!$A:$A, 0), ),
        COLUMN()-4
      ),
      INDEX('ADR Tracking'!$G:$ZX, MATCH($A8, 'ADR Tracking'!$A:$A, 0), ),
      0
    )
  ),
  ""
)</f>
        <v>ADR-48</v>
      </c>
      <c r="I8" s="3" t="str">
        <f ca="1">IFERROR(
  INDEX('Project Assignment Check'!$G$1:$ZX$1,
    MATCH(
      LARGE(
        INDEX('ADR Tracking'!$G:$ZX, MATCH($A8, 'ADR Tracking'!$A:$A, 0), ),
        COLUMN()-4
      ),
      INDEX('ADR Tracking'!$G:$ZX, MATCH($A8, 'ADR Tracking'!$A:$A, 0), ),
      0
    )
  ),
  ""
)</f>
        <v/>
      </c>
      <c r="J8" s="3" t="str">
        <f ca="1">IFERROR(
  INDEX('Project Assignment Check'!$G$1:$ZX$1,
    MATCH(
      LARGE(
        INDEX('ADR Tracking'!$G:$ZX, MATCH($A8, 'ADR Tracking'!$A:$A, 0), ),
        COLUMN()-4
      ),
      INDEX('ADR Tracking'!$G:$ZX, MATCH($A8, 'ADR Tracking'!$A:$A, 0), ),
      0
    )
  ),
  ""
)</f>
        <v/>
      </c>
    </row>
    <row r="9" spans="1:10">
      <c r="A9" s="48" t="s">
        <v>38</v>
      </c>
      <c r="B9" s="49" t="s">
        <v>39</v>
      </c>
      <c r="C9" s="4" t="s">
        <v>37</v>
      </c>
      <c r="D9" s="4" t="s">
        <v>12</v>
      </c>
      <c r="E9" s="3" t="str">
        <f ca="1">IFERROR(
  INDEX('Project Assignment Check'!$G$1:$ZX$1,
    MATCH(
      LARGE(
        INDEX('ADR Tracking'!$G:$ZX, MATCH($A9, 'ADR Tracking'!$A:$A, 0), ),
        COLUMN()-4
      ),
      INDEX('ADR Tracking'!$G:$ZX, MATCH($A9, 'ADR Tracking'!$A:$A, 0), ),
      0
    )
  ),
  ""
)</f>
        <v>ADR-13</v>
      </c>
      <c r="F9" s="3" t="str">
        <f ca="1">IFERROR(
  INDEX('Project Assignment Check'!$G$1:$ZX$1,
    MATCH(
      LARGE(
        INDEX('ADR Tracking'!$G:$ZX, MATCH($A9, 'ADR Tracking'!$A:$A, 0), ),
        COLUMN()-4
      ),
      INDEX('ADR Tracking'!$G:$ZX, MATCH($A9, 'ADR Tracking'!$A:$A, 0), ),
      0
    )
  ),
  ""
)</f>
        <v>ADR-76</v>
      </c>
      <c r="G9" s="3" t="str">
        <f ca="1">IFERROR(
  INDEX('Project Assignment Check'!$G$1:$ZX$1,
    MATCH(
      LARGE(
        INDEX('ADR Tracking'!$G:$ZX, MATCH($A9, 'ADR Tracking'!$A:$A, 0), ),
        COLUMN()-4
      ),
      INDEX('ADR Tracking'!$G:$ZX, MATCH($A9, 'ADR Tracking'!$A:$A, 0), ),
      0
    )
  ),
  ""
)</f>
        <v>ADR-46</v>
      </c>
      <c r="H9" s="3" t="str">
        <f ca="1">IFERROR(
  INDEX('Project Assignment Check'!$G$1:$ZX$1,
    MATCH(
      LARGE(
        INDEX('ADR Tracking'!$G:$ZX, MATCH($A9, 'ADR Tracking'!$A:$A, 0), ),
        COLUMN()-4
      ),
      INDEX('ADR Tracking'!$G:$ZX, MATCH($A9, 'ADR Tracking'!$A:$A, 0), ),
      0
    )
  ),
  ""
)</f>
        <v>ADR-92</v>
      </c>
      <c r="I9" s="3" t="str">
        <f ca="1">IFERROR(
  INDEX('Project Assignment Check'!$G$1:$ZX$1,
    MATCH(
      LARGE(
        INDEX('ADR Tracking'!$G:$ZX, MATCH($A9, 'ADR Tracking'!$A:$A, 0), ),
        COLUMN()-4
      ),
      INDEX('ADR Tracking'!$G:$ZX, MATCH($A9, 'ADR Tracking'!$A:$A, 0), ),
      0
    )
  ),
  ""
)</f>
        <v>ADR-06</v>
      </c>
      <c r="J9" s="3" t="str">
        <f ca="1">IFERROR(
  INDEX('Project Assignment Check'!$G$1:$ZX$1,
    MATCH(
      LARGE(
        INDEX('ADR Tracking'!$G:$ZX, MATCH($A9, 'ADR Tracking'!$A:$A, 0), ),
        COLUMN()-4
      ),
      INDEX('ADR Tracking'!$G:$ZX, MATCH($A9, 'ADR Tracking'!$A:$A, 0), ),
      0
    )
  ),
  ""
)</f>
        <v/>
      </c>
    </row>
    <row r="10" spans="1:10">
      <c r="A10" s="107" t="s">
        <v>43</v>
      </c>
      <c r="B10" s="199" t="s">
        <v>44</v>
      </c>
      <c r="C10" s="4" t="s">
        <v>37</v>
      </c>
      <c r="D10" s="4" t="s">
        <v>12</v>
      </c>
      <c r="E10" s="3" t="str">
        <f ca="1">IFERROR(
  INDEX('Project Assignment Check'!$G$1:$ZX$1,
    MATCH(
      LARGE(
        INDEX('ADR Tracking'!$G:$ZX, MATCH($A10, 'ADR Tracking'!$A:$A, 0), ),
        COLUMN()-4
      ),
      INDEX('ADR Tracking'!$G:$ZX, MATCH($A10, 'ADR Tracking'!$A:$A, 0), ),
      0
    )
  ),
  ""
)</f>
        <v>ADR-13</v>
      </c>
      <c r="F10" s="3" t="str">
        <f ca="1">IFERROR(
  INDEX('Project Assignment Check'!$G$1:$ZX$1,
    MATCH(
      LARGE(
        INDEX('ADR Tracking'!$G:$ZX, MATCH($A10, 'ADR Tracking'!$A:$A, 0), ),
        COLUMN()-4
      ),
      INDEX('ADR Tracking'!$G:$ZX, MATCH($A10, 'ADR Tracking'!$A:$A, 0), ),
      0
    )
  ),
  ""
)</f>
        <v>ADR-06</v>
      </c>
      <c r="G10" s="3" t="str">
        <f ca="1">IFERROR(
  INDEX('Project Assignment Check'!$G$1:$ZX$1,
    MATCH(
      LARGE(
        INDEX('ADR Tracking'!$G:$ZX, MATCH($A10, 'ADR Tracking'!$A:$A, 0), ),
        COLUMN()-4
      ),
      INDEX('ADR Tracking'!$G:$ZX, MATCH($A10, 'ADR Tracking'!$A:$A, 0), ),
      0
    )
  ),
  ""
)</f>
        <v/>
      </c>
      <c r="H10" s="3" t="str">
        <f ca="1">IFERROR(
  INDEX('Project Assignment Check'!$G$1:$ZX$1,
    MATCH(
      LARGE(
        INDEX('ADR Tracking'!$G:$ZX, MATCH($A10, 'ADR Tracking'!$A:$A, 0), ),
        COLUMN()-4
      ),
      INDEX('ADR Tracking'!$G:$ZX, MATCH($A10, 'ADR Tracking'!$A:$A, 0), ),
      0
    )
  ),
  ""
)</f>
        <v/>
      </c>
      <c r="I10" s="3" t="str">
        <f ca="1">IFERROR(
  INDEX('Project Assignment Check'!$G$1:$ZX$1,
    MATCH(
      LARGE(
        INDEX('ADR Tracking'!$G:$ZX, MATCH($A10, 'ADR Tracking'!$A:$A, 0), ),
        COLUMN()-4
      ),
      INDEX('ADR Tracking'!$G:$ZX, MATCH($A10, 'ADR Tracking'!$A:$A, 0), ),
      0
    )
  ),
  ""
)</f>
        <v/>
      </c>
      <c r="J10" s="3" t="str">
        <f ca="1">IFERROR(
  INDEX('Project Assignment Check'!$G$1:$ZX$1,
    MATCH(
      LARGE(
        INDEX('ADR Tracking'!$G:$ZX, MATCH($A10, 'ADR Tracking'!$A:$A, 0), ),
        COLUMN()-4
      ),
      INDEX('ADR Tracking'!$G:$ZX, MATCH($A10, 'ADR Tracking'!$A:$A, 0), ),
      0
    )
  ),
  ""
)</f>
        <v/>
      </c>
    </row>
    <row r="11" spans="1:10">
      <c r="A11" s="48" t="s">
        <v>46</v>
      </c>
      <c r="B11" s="49" t="s">
        <v>47</v>
      </c>
      <c r="C11" s="4" t="s">
        <v>37</v>
      </c>
      <c r="D11" s="4"/>
      <c r="E11" s="3" t="str">
        <f ca="1">IFERROR(
  INDEX('Project Assignment Check'!$G$1:$ZX$1,
    MATCH(
      LARGE(
        INDEX('ADR Tracking'!$G:$ZX, MATCH($A11, 'ADR Tracking'!$A:$A, 0), ),
        COLUMN()-4
      ),
      INDEX('ADR Tracking'!$G:$ZX, MATCH($A11, 'ADR Tracking'!$A:$A, 0), ),
      0
    )
  ),
  ""
)</f>
        <v>ADR-31</v>
      </c>
      <c r="F11" s="3" t="str">
        <f ca="1">IFERROR(
  INDEX('Project Assignment Check'!$G$1:$ZX$1,
    MATCH(
      LARGE(
        INDEX('ADR Tracking'!$G:$ZX, MATCH($A11, 'ADR Tracking'!$A:$A, 0), ),
        COLUMN()-4
      ),
      INDEX('ADR Tracking'!$G:$ZX, MATCH($A11, 'ADR Tracking'!$A:$A, 0), ),
      0
    )
  ),
  ""
)</f>
        <v/>
      </c>
      <c r="G11" s="3" t="str">
        <f ca="1">IFERROR(
  INDEX('Project Assignment Check'!$G$1:$ZX$1,
    MATCH(
      LARGE(
        INDEX('ADR Tracking'!$G:$ZX, MATCH($A11, 'ADR Tracking'!$A:$A, 0), ),
        COLUMN()-4
      ),
      INDEX('ADR Tracking'!$G:$ZX, MATCH($A11, 'ADR Tracking'!$A:$A, 0), ),
      0
    )
  ),
  ""
)</f>
        <v/>
      </c>
      <c r="H11" s="3" t="str">
        <f ca="1">IFERROR(
  INDEX('Project Assignment Check'!$G$1:$ZX$1,
    MATCH(
      LARGE(
        INDEX('ADR Tracking'!$G:$ZX, MATCH($A11, 'ADR Tracking'!$A:$A, 0), ),
        COLUMN()-4
      ),
      INDEX('ADR Tracking'!$G:$ZX, MATCH($A11, 'ADR Tracking'!$A:$A, 0), ),
      0
    )
  ),
  ""
)</f>
        <v/>
      </c>
      <c r="I11" s="3" t="str">
        <f ca="1">IFERROR(
  INDEX('Project Assignment Check'!$G$1:$ZX$1,
    MATCH(
      LARGE(
        INDEX('ADR Tracking'!$G:$ZX, MATCH($A11, 'ADR Tracking'!$A:$A, 0), ),
        COLUMN()-4
      ),
      INDEX('ADR Tracking'!$G:$ZX, MATCH($A11, 'ADR Tracking'!$A:$A, 0), ),
      0
    )
  ),
  ""
)</f>
        <v/>
      </c>
      <c r="J11" s="3" t="str">
        <f ca="1">IFERROR(
  INDEX('Project Assignment Check'!$G$1:$ZX$1,
    MATCH(
      LARGE(
        INDEX('ADR Tracking'!$G:$ZX, MATCH($A11, 'ADR Tracking'!$A:$A, 0), ),
        COLUMN()-4
      ),
      INDEX('ADR Tracking'!$G:$ZX, MATCH($A11, 'ADR Tracking'!$A:$A, 0), ),
      0
    )
  ),
  ""
)</f>
        <v/>
      </c>
    </row>
    <row r="12" spans="1:10">
      <c r="A12" s="48" t="s">
        <v>50</v>
      </c>
      <c r="B12" s="49" t="s">
        <v>51</v>
      </c>
      <c r="C12" s="4" t="s">
        <v>34</v>
      </c>
      <c r="D12" s="4" t="s">
        <v>12</v>
      </c>
      <c r="E12" s="3" t="str">
        <f ca="1">IFERROR(
  INDEX('Project Assignment Check'!$G$1:$ZX$1,
    MATCH(
      LARGE(
        INDEX('ADR Tracking'!$G:$ZX, MATCH($A12, 'ADR Tracking'!$A:$A, 0), ),
        COLUMN()-4
      ),
      INDEX('ADR Tracking'!$G:$ZX, MATCH($A12, 'ADR Tracking'!$A:$A, 0), ),
      0
    )
  ),
  ""
)</f>
        <v>ADR-109</v>
      </c>
      <c r="F12" s="3" t="str">
        <f ca="1">IFERROR(
  INDEX('Project Assignment Check'!$G$1:$ZX$1,
    MATCH(
      LARGE(
        INDEX('ADR Tracking'!$G:$ZX, MATCH($A12, 'ADR Tracking'!$A:$A, 0), ),
        COLUMN()-4
      ),
      INDEX('ADR Tracking'!$G:$ZX, MATCH($A12, 'ADR Tracking'!$A:$A, 0), ),
      0
    )
  ),
  ""
)</f>
        <v/>
      </c>
      <c r="G12" s="3" t="str">
        <f ca="1">IFERROR(
  INDEX('Project Assignment Check'!$G$1:$ZX$1,
    MATCH(
      LARGE(
        INDEX('ADR Tracking'!$G:$ZX, MATCH($A12, 'ADR Tracking'!$A:$A, 0), ),
        COLUMN()-4
      ),
      INDEX('ADR Tracking'!$G:$ZX, MATCH($A12, 'ADR Tracking'!$A:$A, 0), ),
      0
    )
  ),
  ""
)</f>
        <v/>
      </c>
      <c r="H12" s="3" t="str">
        <f ca="1">IFERROR(
  INDEX('Project Assignment Check'!$G$1:$ZX$1,
    MATCH(
      LARGE(
        INDEX('ADR Tracking'!$G:$ZX, MATCH($A12, 'ADR Tracking'!$A:$A, 0), ),
        COLUMN()-4
      ),
      INDEX('ADR Tracking'!$G:$ZX, MATCH($A12, 'ADR Tracking'!$A:$A, 0), ),
      0
    )
  ),
  ""
)</f>
        <v/>
      </c>
      <c r="I12" s="3" t="str">
        <f ca="1">IFERROR(
  INDEX('Project Assignment Check'!$G$1:$ZX$1,
    MATCH(
      LARGE(
        INDEX('ADR Tracking'!$G:$ZX, MATCH($A12, 'ADR Tracking'!$A:$A, 0), ),
        COLUMN()-4
      ),
      INDEX('ADR Tracking'!$G:$ZX, MATCH($A12, 'ADR Tracking'!$A:$A, 0), ),
      0
    )
  ),
  ""
)</f>
        <v/>
      </c>
      <c r="J12" s="3" t="str">
        <f ca="1">IFERROR(
  INDEX('Project Assignment Check'!$G$1:$ZX$1,
    MATCH(
      LARGE(
        INDEX('ADR Tracking'!$G:$ZX, MATCH($A12, 'ADR Tracking'!$A:$A, 0), ),
        COLUMN()-4
      ),
      INDEX('ADR Tracking'!$G:$ZX, MATCH($A12, 'ADR Tracking'!$A:$A, 0), ),
      0
    )
  ),
  ""
)</f>
        <v/>
      </c>
    </row>
    <row r="13" spans="1:10">
      <c r="A13" s="57" t="s">
        <v>52</v>
      </c>
      <c r="B13" s="58" t="s">
        <v>53</v>
      </c>
      <c r="C13" s="4" t="s">
        <v>34</v>
      </c>
      <c r="D13" s="4" t="s">
        <v>34</v>
      </c>
      <c r="E13" s="3" t="str">
        <f ca="1">IFERROR(
  INDEX('Project Assignment Check'!$G$1:$ZX$1,
    MATCH(
      LARGE(
        INDEX('ADR Tracking'!$G:$ZX, MATCH($A13, 'ADR Tracking'!$A:$A, 0), ),
        COLUMN()-4
      ),
      INDEX('ADR Tracking'!$G:$ZX, MATCH($A13, 'ADR Tracking'!$A:$A, 0), ),
      0
    )
  ),
  ""
)</f>
        <v/>
      </c>
      <c r="F13" s="3" t="str">
        <f ca="1">IFERROR(
  INDEX('Project Assignment Check'!$G$1:$ZX$1,
    MATCH(
      LARGE(
        INDEX('ADR Tracking'!$G:$ZX, MATCH($A13, 'ADR Tracking'!$A:$A, 0), ),
        COLUMN()-4
      ),
      INDEX('ADR Tracking'!$G:$ZX, MATCH($A13, 'ADR Tracking'!$A:$A, 0), ),
      0
    )
  ),
  ""
)</f>
        <v/>
      </c>
      <c r="G13" s="3" t="str">
        <f ca="1">IFERROR(
  INDEX('Project Assignment Check'!$G$1:$ZX$1,
    MATCH(
      LARGE(
        INDEX('ADR Tracking'!$G:$ZX, MATCH($A13, 'ADR Tracking'!$A:$A, 0), ),
        COLUMN()-4
      ),
      INDEX('ADR Tracking'!$G:$ZX, MATCH($A13, 'ADR Tracking'!$A:$A, 0), ),
      0
    )
  ),
  ""
)</f>
        <v/>
      </c>
      <c r="H13" s="3" t="str">
        <f ca="1">IFERROR(
  INDEX('Project Assignment Check'!$G$1:$ZX$1,
    MATCH(
      LARGE(
        INDEX('ADR Tracking'!$G:$ZX, MATCH($A13, 'ADR Tracking'!$A:$A, 0), ),
        COLUMN()-4
      ),
      INDEX('ADR Tracking'!$G:$ZX, MATCH($A13, 'ADR Tracking'!$A:$A, 0), ),
      0
    )
  ),
  ""
)</f>
        <v/>
      </c>
      <c r="I13" s="3" t="str">
        <f ca="1">IFERROR(
  INDEX('Project Assignment Check'!$G$1:$ZX$1,
    MATCH(
      LARGE(
        INDEX('ADR Tracking'!$G:$ZX, MATCH($A13, 'ADR Tracking'!$A:$A, 0), ),
        COLUMN()-4
      ),
      INDEX('ADR Tracking'!$G:$ZX, MATCH($A13, 'ADR Tracking'!$A:$A, 0), ),
      0
    )
  ),
  ""
)</f>
        <v/>
      </c>
      <c r="J13" s="3" t="str">
        <f ca="1">IFERROR(
  INDEX('Project Assignment Check'!$G$1:$ZX$1,
    MATCH(
      LARGE(
        INDEX('ADR Tracking'!$G:$ZX, MATCH($A13, 'ADR Tracking'!$A:$A, 0), ),
        COLUMN()-4
      ),
      INDEX('ADR Tracking'!$G:$ZX, MATCH($A13, 'ADR Tracking'!$A:$A, 0), ),
      0
    )
  ),
  ""
)</f>
        <v/>
      </c>
    </row>
    <row r="14" spans="1:10">
      <c r="A14" s="48" t="s">
        <v>54</v>
      </c>
      <c r="B14" s="49" t="s">
        <v>55</v>
      </c>
      <c r="C14" s="4" t="s">
        <v>34</v>
      </c>
      <c r="D14" s="4"/>
      <c r="E14" s="3" t="str">
        <f ca="1">IFERROR(
  INDEX('Project Assignment Check'!$G$1:$ZX$1,
    MATCH(
      LARGE(
        INDEX('ADR Tracking'!$G:$ZX, MATCH($A14, 'ADR Tracking'!$A:$A, 0), ),
        COLUMN()-4
      ),
      INDEX('ADR Tracking'!$G:$ZX, MATCH($A14, 'ADR Tracking'!$A:$A, 0), ),
      0
    )
  ),
  ""
)</f>
        <v>ADR-90</v>
      </c>
      <c r="F14" s="3" t="str">
        <f ca="1">IFERROR(
  INDEX('Project Assignment Check'!$G$1:$ZX$1,
    MATCH(
      LARGE(
        INDEX('ADR Tracking'!$G:$ZX, MATCH($A14, 'ADR Tracking'!$A:$A, 0), ),
        COLUMN()-4
      ),
      INDEX('ADR Tracking'!$G:$ZX, MATCH($A14, 'ADR Tracking'!$A:$A, 0), ),
      0
    )
  ),
  ""
)</f>
        <v>ADR-90</v>
      </c>
      <c r="G14" s="3" t="str">
        <f ca="1">IFERROR(
  INDEX('Project Assignment Check'!$G$1:$ZX$1,
    MATCH(
      LARGE(
        INDEX('ADR Tracking'!$G:$ZX, MATCH($A14, 'ADR Tracking'!$A:$A, 0), ),
        COLUMN()-4
      ),
      INDEX('ADR Tracking'!$G:$ZX, MATCH($A14, 'ADR Tracking'!$A:$A, 0), ),
      0
    )
  ),
  ""
)</f>
        <v/>
      </c>
      <c r="H14" s="3" t="str">
        <f ca="1">IFERROR(
  INDEX('Project Assignment Check'!$G$1:$ZX$1,
    MATCH(
      LARGE(
        INDEX('ADR Tracking'!$G:$ZX, MATCH($A14, 'ADR Tracking'!$A:$A, 0), ),
        COLUMN()-4
      ),
      INDEX('ADR Tracking'!$G:$ZX, MATCH($A14, 'ADR Tracking'!$A:$A, 0), ),
      0
    )
  ),
  ""
)</f>
        <v/>
      </c>
      <c r="I14" s="3" t="str">
        <f ca="1">IFERROR(
  INDEX('Project Assignment Check'!$G$1:$ZX$1,
    MATCH(
      LARGE(
        INDEX('ADR Tracking'!$G:$ZX, MATCH($A14, 'ADR Tracking'!$A:$A, 0), ),
        COLUMN()-4
      ),
      INDEX('ADR Tracking'!$G:$ZX, MATCH($A14, 'ADR Tracking'!$A:$A, 0), ),
      0
    )
  ),
  ""
)</f>
        <v/>
      </c>
      <c r="J14" s="3" t="str">
        <f ca="1">IFERROR(
  INDEX('Project Assignment Check'!$G$1:$ZX$1,
    MATCH(
      LARGE(
        INDEX('ADR Tracking'!$G:$ZX, MATCH($A14, 'ADR Tracking'!$A:$A, 0), ),
        COLUMN()-4
      ),
      INDEX('ADR Tracking'!$G:$ZX, MATCH($A14, 'ADR Tracking'!$A:$A, 0), ),
      0
    )
  ),
  ""
)</f>
        <v/>
      </c>
    </row>
    <row r="15" spans="1:10">
      <c r="A15" s="57" t="s">
        <v>56</v>
      </c>
      <c r="B15" s="58" t="s">
        <v>57</v>
      </c>
      <c r="C15" s="4" t="s">
        <v>34</v>
      </c>
      <c r="D15" s="4"/>
      <c r="E15" s="3" t="str">
        <f ca="1">IFERROR(
  INDEX('Project Assignment Check'!$G$1:$ZX$1,
    MATCH(
      LARGE(
        INDEX('ADR Tracking'!$G:$ZX, MATCH($A15, 'ADR Tracking'!$A:$A, 0), ),
        COLUMN()-4
      ),
      INDEX('ADR Tracking'!$G:$ZX, MATCH($A15, 'ADR Tracking'!$A:$A, 0), ),
      0
    )
  ),
  ""
)</f>
        <v/>
      </c>
      <c r="F15" s="3" t="str">
        <f ca="1">IFERROR(
  INDEX('Project Assignment Check'!$G$1:$ZX$1,
    MATCH(
      LARGE(
        INDEX('ADR Tracking'!$G:$ZX, MATCH($A15, 'ADR Tracking'!$A:$A, 0), ),
        COLUMN()-4
      ),
      INDEX('ADR Tracking'!$G:$ZX, MATCH($A15, 'ADR Tracking'!$A:$A, 0), ),
      0
    )
  ),
  ""
)</f>
        <v/>
      </c>
      <c r="G15" s="3" t="str">
        <f ca="1">IFERROR(
  INDEX('Project Assignment Check'!$G$1:$ZX$1,
    MATCH(
      LARGE(
        INDEX('ADR Tracking'!$G:$ZX, MATCH($A15, 'ADR Tracking'!$A:$A, 0), ),
        COLUMN()-4
      ),
      INDEX('ADR Tracking'!$G:$ZX, MATCH($A15, 'ADR Tracking'!$A:$A, 0), ),
      0
    )
  ),
  ""
)</f>
        <v/>
      </c>
      <c r="H15" s="3" t="str">
        <f ca="1">IFERROR(
  INDEX('Project Assignment Check'!$G$1:$ZX$1,
    MATCH(
      LARGE(
        INDEX('ADR Tracking'!$G:$ZX, MATCH($A15, 'ADR Tracking'!$A:$A, 0), ),
        COLUMN()-4
      ),
      INDEX('ADR Tracking'!$G:$ZX, MATCH($A15, 'ADR Tracking'!$A:$A, 0), ),
      0
    )
  ),
  ""
)</f>
        <v/>
      </c>
      <c r="I15" s="3" t="str">
        <f ca="1">IFERROR(
  INDEX('Project Assignment Check'!$G$1:$ZX$1,
    MATCH(
      LARGE(
        INDEX('ADR Tracking'!$G:$ZX, MATCH($A15, 'ADR Tracking'!$A:$A, 0), ),
        COLUMN()-4
      ),
      INDEX('ADR Tracking'!$G:$ZX, MATCH($A15, 'ADR Tracking'!$A:$A, 0), ),
      0
    )
  ),
  ""
)</f>
        <v/>
      </c>
      <c r="J15" s="3" t="str">
        <f ca="1">IFERROR(
  INDEX('Project Assignment Check'!$G$1:$ZX$1,
    MATCH(
      LARGE(
        INDEX('ADR Tracking'!$G:$ZX, MATCH($A15, 'ADR Tracking'!$A:$A, 0), ),
        COLUMN()-4
      ),
      INDEX('ADR Tracking'!$G:$ZX, MATCH($A15, 'ADR Tracking'!$A:$A, 0), ),
      0
    )
  ),
  ""
)</f>
        <v/>
      </c>
    </row>
    <row r="16" spans="1:10">
      <c r="A16" s="48" t="s">
        <v>58</v>
      </c>
      <c r="B16" s="49" t="s">
        <v>59</v>
      </c>
      <c r="C16" s="4" t="s">
        <v>34</v>
      </c>
      <c r="D16" s="4" t="s">
        <v>12</v>
      </c>
      <c r="E16" s="3" t="str">
        <f ca="1">IFERROR(
  INDEX('Project Assignment Check'!$G$1:$ZX$1,
    MATCH(
      LARGE(
        INDEX('ADR Tracking'!$G:$ZX, MATCH($A16, 'ADR Tracking'!$A:$A, 0), ),
        COLUMN()-4
      ),
      INDEX('ADR Tracking'!$G:$ZX, MATCH($A16, 'ADR Tracking'!$A:$A, 0), ),
      0
    )
  ),
  ""
)</f>
        <v/>
      </c>
      <c r="F16" s="3" t="str">
        <f ca="1">IFERROR(
  INDEX('Project Assignment Check'!$G$1:$ZX$1,
    MATCH(
      LARGE(
        INDEX('ADR Tracking'!$G:$ZX, MATCH($A16, 'ADR Tracking'!$A:$A, 0), ),
        COLUMN()-4
      ),
      INDEX('ADR Tracking'!$G:$ZX, MATCH($A16, 'ADR Tracking'!$A:$A, 0), ),
      0
    )
  ),
  ""
)</f>
        <v/>
      </c>
      <c r="G16" s="3" t="str">
        <f ca="1">IFERROR(
  INDEX('Project Assignment Check'!$G$1:$ZX$1,
    MATCH(
      LARGE(
        INDEX('ADR Tracking'!$G:$ZX, MATCH($A16, 'ADR Tracking'!$A:$A, 0), ),
        COLUMN()-4
      ),
      INDEX('ADR Tracking'!$G:$ZX, MATCH($A16, 'ADR Tracking'!$A:$A, 0), ),
      0
    )
  ),
  ""
)</f>
        <v/>
      </c>
      <c r="H16" s="3" t="str">
        <f ca="1">IFERROR(
  INDEX('Project Assignment Check'!$G$1:$ZX$1,
    MATCH(
      LARGE(
        INDEX('ADR Tracking'!$G:$ZX, MATCH($A16, 'ADR Tracking'!$A:$A, 0), ),
        COLUMN()-4
      ),
      INDEX('ADR Tracking'!$G:$ZX, MATCH($A16, 'ADR Tracking'!$A:$A, 0), ),
      0
    )
  ),
  ""
)</f>
        <v/>
      </c>
      <c r="I16" s="3" t="str">
        <f ca="1">IFERROR(
  INDEX('Project Assignment Check'!$G$1:$ZX$1,
    MATCH(
      LARGE(
        INDEX('ADR Tracking'!$G:$ZX, MATCH($A16, 'ADR Tracking'!$A:$A, 0), ),
        COLUMN()-4
      ),
      INDEX('ADR Tracking'!$G:$ZX, MATCH($A16, 'ADR Tracking'!$A:$A, 0), ),
      0
    )
  ),
  ""
)</f>
        <v/>
      </c>
      <c r="J16" s="3" t="str">
        <f ca="1">IFERROR(
  INDEX('Project Assignment Check'!$G$1:$ZX$1,
    MATCH(
      LARGE(
        INDEX('ADR Tracking'!$G:$ZX, MATCH($A16, 'ADR Tracking'!$A:$A, 0), ),
        COLUMN()-4
      ),
      INDEX('ADR Tracking'!$G:$ZX, MATCH($A16, 'ADR Tracking'!$A:$A, 0), ),
      0
    )
  ),
  ""
)</f>
        <v/>
      </c>
    </row>
    <row r="17" spans="1:10">
      <c r="A17" s="57" t="s">
        <v>60</v>
      </c>
      <c r="B17" s="58" t="s">
        <v>61</v>
      </c>
      <c r="C17" s="4" t="s">
        <v>34</v>
      </c>
      <c r="D17" s="4" t="s">
        <v>12</v>
      </c>
      <c r="E17" s="3" t="str">
        <f ca="1">IFERROR(
  INDEX('Project Assignment Check'!$G$1:$ZX$1,
    MATCH(
      LARGE(
        INDEX('ADR Tracking'!$G:$ZX, MATCH($A17, 'ADR Tracking'!$A:$A, 0), ),
        COLUMN()-4
      ),
      INDEX('ADR Tracking'!$G:$ZX, MATCH($A17, 'ADR Tracking'!$A:$A, 0), ),
      0
    )
  ),
  ""
)</f>
        <v>ADR-109</v>
      </c>
      <c r="F17" s="3" t="str">
        <f ca="1">IFERROR(
  INDEX('Project Assignment Check'!$G$1:$ZX$1,
    MATCH(
      LARGE(
        INDEX('ADR Tracking'!$G:$ZX, MATCH($A17, 'ADR Tracking'!$A:$A, 0), ),
        COLUMN()-4
      ),
      INDEX('ADR Tracking'!$G:$ZX, MATCH($A17, 'ADR Tracking'!$A:$A, 0), ),
      0
    )
  ),
  ""
)</f>
        <v/>
      </c>
      <c r="G17" s="3" t="str">
        <f ca="1">IFERROR(
  INDEX('Project Assignment Check'!$G$1:$ZX$1,
    MATCH(
      LARGE(
        INDEX('ADR Tracking'!$G:$ZX, MATCH($A17, 'ADR Tracking'!$A:$A, 0), ),
        COLUMN()-4
      ),
      INDEX('ADR Tracking'!$G:$ZX, MATCH($A17, 'ADR Tracking'!$A:$A, 0), ),
      0
    )
  ),
  ""
)</f>
        <v/>
      </c>
      <c r="H17" s="3" t="str">
        <f ca="1">IFERROR(
  INDEX('Project Assignment Check'!$G$1:$ZX$1,
    MATCH(
      LARGE(
        INDEX('ADR Tracking'!$G:$ZX, MATCH($A17, 'ADR Tracking'!$A:$A, 0), ),
        COLUMN()-4
      ),
      INDEX('ADR Tracking'!$G:$ZX, MATCH($A17, 'ADR Tracking'!$A:$A, 0), ),
      0
    )
  ),
  ""
)</f>
        <v/>
      </c>
      <c r="I17" s="3" t="str">
        <f ca="1">IFERROR(
  INDEX('Project Assignment Check'!$G$1:$ZX$1,
    MATCH(
      LARGE(
        INDEX('ADR Tracking'!$G:$ZX, MATCH($A17, 'ADR Tracking'!$A:$A, 0), ),
        COLUMN()-4
      ),
      INDEX('ADR Tracking'!$G:$ZX, MATCH($A17, 'ADR Tracking'!$A:$A, 0), ),
      0
    )
  ),
  ""
)</f>
        <v/>
      </c>
      <c r="J17" s="3" t="str">
        <f ca="1">IFERROR(
  INDEX('Project Assignment Check'!$G$1:$ZX$1,
    MATCH(
      LARGE(
        INDEX('ADR Tracking'!$G:$ZX, MATCH($A17, 'ADR Tracking'!$A:$A, 0), ),
        COLUMN()-4
      ),
      INDEX('ADR Tracking'!$G:$ZX, MATCH($A17, 'ADR Tracking'!$A:$A, 0), ),
      0
    )
  ),
  ""
)</f>
        <v/>
      </c>
    </row>
    <row r="18" spans="1:10">
      <c r="A18" s="48" t="s">
        <v>62</v>
      </c>
      <c r="B18" s="49" t="s">
        <v>63</v>
      </c>
      <c r="C18" s="4" t="s">
        <v>64</v>
      </c>
      <c r="D18" s="4" t="s">
        <v>37</v>
      </c>
      <c r="E18" s="3" t="str">
        <f ca="1">IFERROR(
  INDEX('Project Assignment Check'!$G$1:$ZX$1,
    MATCH(
      LARGE(
        INDEX('ADR Tracking'!$G:$ZX, MATCH($A18, 'ADR Tracking'!$A:$A, 0), ),
        COLUMN()-4
      ),
      INDEX('ADR Tracking'!$G:$ZX, MATCH($A18, 'ADR Tracking'!$A:$A, 0), ),
      0
    )
  ),
  ""
)</f>
        <v>ADR-10</v>
      </c>
      <c r="F18" s="3" t="str">
        <f ca="1">IFERROR(
  INDEX('Project Assignment Check'!$G$1:$ZX$1,
    MATCH(
      LARGE(
        INDEX('ADR Tracking'!$G:$ZX, MATCH($A18, 'ADR Tracking'!$A:$A, 0), ),
        COLUMN()-4
      ),
      INDEX('ADR Tracking'!$G:$ZX, MATCH($A18, 'ADR Tracking'!$A:$A, 0), ),
      0
    )
  ),
  ""
)</f>
        <v>ADR-10</v>
      </c>
      <c r="G18" s="3" t="str">
        <f ca="1">IFERROR(
  INDEX('Project Assignment Check'!$G$1:$ZX$1,
    MATCH(
      LARGE(
        INDEX('ADR Tracking'!$G:$ZX, MATCH($A18, 'ADR Tracking'!$A:$A, 0), ),
        COLUMN()-4
      ),
      INDEX('ADR Tracking'!$G:$ZX, MATCH($A18, 'ADR Tracking'!$A:$A, 0), ),
      0
    )
  ),
  ""
)</f>
        <v>ADR-93</v>
      </c>
      <c r="H18" s="3" t="str">
        <f ca="1">IFERROR(
  INDEX('Project Assignment Check'!$G$1:$ZX$1,
    MATCH(
      LARGE(
        INDEX('ADR Tracking'!$G:$ZX, MATCH($A18, 'ADR Tracking'!$A:$A, 0), ),
        COLUMN()-4
      ),
      INDEX('ADR Tracking'!$G:$ZX, MATCH($A18, 'ADR Tracking'!$A:$A, 0), ),
      0
    )
  ),
  ""
)</f>
        <v/>
      </c>
      <c r="I18" s="3" t="str">
        <f ca="1">IFERROR(
  INDEX('Project Assignment Check'!$G$1:$ZX$1,
    MATCH(
      LARGE(
        INDEX('ADR Tracking'!$G:$ZX, MATCH($A18, 'ADR Tracking'!$A:$A, 0), ),
        COLUMN()-4
      ),
      INDEX('ADR Tracking'!$G:$ZX, MATCH($A18, 'ADR Tracking'!$A:$A, 0), ),
      0
    )
  ),
  ""
)</f>
        <v/>
      </c>
      <c r="J18" s="3" t="str">
        <f ca="1">IFERROR(
  INDEX('Project Assignment Check'!$G$1:$ZX$1,
    MATCH(
      LARGE(
        INDEX('ADR Tracking'!$G:$ZX, MATCH($A18, 'ADR Tracking'!$A:$A, 0), ),
        COLUMN()-4
      ),
      INDEX('ADR Tracking'!$G:$ZX, MATCH($A18, 'ADR Tracking'!$A:$A, 0), ),
      0
    )
  ),
  ""
)</f>
        <v/>
      </c>
    </row>
    <row r="19" spans="1:10">
      <c r="A19" s="57" t="s">
        <v>67</v>
      </c>
      <c r="B19" s="58" t="s">
        <v>394</v>
      </c>
      <c r="C19" s="4" t="s">
        <v>64</v>
      </c>
      <c r="D19" s="4" t="s">
        <v>37</v>
      </c>
      <c r="E19" s="3" t="str">
        <f ca="1">IFERROR(
  INDEX('Project Assignment Check'!$G$1:$ZX$1,
    MATCH(
      LARGE(
        INDEX('ADR Tracking'!$G:$ZX, MATCH($A19, 'ADR Tracking'!$A:$A, 0), ),
        COLUMN()-4
      ),
      INDEX('ADR Tracking'!$G:$ZX, MATCH($A19, 'ADR Tracking'!$A:$A, 0), ),
      0
    )
  ),
  ""
)</f>
        <v/>
      </c>
      <c r="F19" s="3" t="str">
        <f ca="1">IFERROR(
  INDEX('Project Assignment Check'!$G$1:$ZX$1,
    MATCH(
      LARGE(
        INDEX('ADR Tracking'!$G:$ZX, MATCH($A19, 'ADR Tracking'!$A:$A, 0), ),
        COLUMN()-4
      ),
      INDEX('ADR Tracking'!$G:$ZX, MATCH($A19, 'ADR Tracking'!$A:$A, 0), ),
      0
    )
  ),
  ""
)</f>
        <v/>
      </c>
      <c r="G19" s="3" t="str">
        <f ca="1">IFERROR(
  INDEX('Project Assignment Check'!$G$1:$ZX$1,
    MATCH(
      LARGE(
        INDEX('ADR Tracking'!$G:$ZX, MATCH($A19, 'ADR Tracking'!$A:$A, 0), ),
        COLUMN()-4
      ),
      INDEX('ADR Tracking'!$G:$ZX, MATCH($A19, 'ADR Tracking'!$A:$A, 0), ),
      0
    )
  ),
  ""
)</f>
        <v/>
      </c>
      <c r="H19" s="3" t="str">
        <f ca="1">IFERROR(
  INDEX('Project Assignment Check'!$G$1:$ZX$1,
    MATCH(
      LARGE(
        INDEX('ADR Tracking'!$G:$ZX, MATCH($A19, 'ADR Tracking'!$A:$A, 0), ),
        COLUMN()-4
      ),
      INDEX('ADR Tracking'!$G:$ZX, MATCH($A19, 'ADR Tracking'!$A:$A, 0), ),
      0
    )
  ),
  ""
)</f>
        <v/>
      </c>
      <c r="I19" s="3" t="str">
        <f ca="1">IFERROR(
  INDEX('Project Assignment Check'!$G$1:$ZX$1,
    MATCH(
      LARGE(
        INDEX('ADR Tracking'!$G:$ZX, MATCH($A19, 'ADR Tracking'!$A:$A, 0), ),
        COLUMN()-4
      ),
      INDEX('ADR Tracking'!$G:$ZX, MATCH($A19, 'ADR Tracking'!$A:$A, 0), ),
      0
    )
  ),
  ""
)</f>
        <v/>
      </c>
      <c r="J19" s="3" t="str">
        <f ca="1">IFERROR(
  INDEX('Project Assignment Check'!$G$1:$ZX$1,
    MATCH(
      LARGE(
        INDEX('ADR Tracking'!$G:$ZX, MATCH($A19, 'ADR Tracking'!$A:$A, 0), ),
        COLUMN()-4
      ),
      INDEX('ADR Tracking'!$G:$ZX, MATCH($A19, 'ADR Tracking'!$A:$A, 0), ),
      0
    )
  ),
  ""
)</f>
        <v/>
      </c>
    </row>
    <row r="20" spans="1:10">
      <c r="A20" s="48" t="s">
        <v>69</v>
      </c>
      <c r="B20" s="49" t="s">
        <v>70</v>
      </c>
      <c r="C20" s="4" t="s">
        <v>64</v>
      </c>
      <c r="D20" s="4" t="s">
        <v>12</v>
      </c>
      <c r="E20" s="3" t="str">
        <f ca="1">IFERROR(
  INDEX('Project Assignment Check'!$G$1:$ZX$1,
    MATCH(
      LARGE(
        INDEX('ADR Tracking'!$G:$ZX, MATCH($A20, 'ADR Tracking'!$A:$A, 0), ),
        COLUMN()-4
      ),
      INDEX('ADR Tracking'!$G:$ZX, MATCH($A20, 'ADR Tracking'!$A:$A, 0), ),
      0
    )
  ),
  ""
)</f>
        <v>ADR-14</v>
      </c>
      <c r="F20" s="3" t="str">
        <f ca="1">IFERROR(
  INDEX('Project Assignment Check'!$G$1:$ZX$1,
    MATCH(
      LARGE(
        INDEX('ADR Tracking'!$G:$ZX, MATCH($A20, 'ADR Tracking'!$A:$A, 0), ),
        COLUMN()-4
      ),
      INDEX('ADR Tracking'!$G:$ZX, MATCH($A20, 'ADR Tracking'!$A:$A, 0), ),
      0
    )
  ),
  ""
)</f>
        <v/>
      </c>
      <c r="G20" s="3" t="str">
        <f ca="1">IFERROR(
  INDEX('Project Assignment Check'!$G$1:$ZX$1,
    MATCH(
      LARGE(
        INDEX('ADR Tracking'!$G:$ZX, MATCH($A20, 'ADR Tracking'!$A:$A, 0), ),
        COLUMN()-4
      ),
      INDEX('ADR Tracking'!$G:$ZX, MATCH($A20, 'ADR Tracking'!$A:$A, 0), ),
      0
    )
  ),
  ""
)</f>
        <v/>
      </c>
      <c r="H20" s="3" t="str">
        <f ca="1">IFERROR(
  INDEX('Project Assignment Check'!$G$1:$ZX$1,
    MATCH(
      LARGE(
        INDEX('ADR Tracking'!$G:$ZX, MATCH($A20, 'ADR Tracking'!$A:$A, 0), ),
        COLUMN()-4
      ),
      INDEX('ADR Tracking'!$G:$ZX, MATCH($A20, 'ADR Tracking'!$A:$A, 0), ),
      0
    )
  ),
  ""
)</f>
        <v/>
      </c>
      <c r="I20" s="3" t="str">
        <f ca="1">IFERROR(
  INDEX('Project Assignment Check'!$G$1:$ZX$1,
    MATCH(
      LARGE(
        INDEX('ADR Tracking'!$G:$ZX, MATCH($A20, 'ADR Tracking'!$A:$A, 0), ),
        COLUMN()-4
      ),
      INDEX('ADR Tracking'!$G:$ZX, MATCH($A20, 'ADR Tracking'!$A:$A, 0), ),
      0
    )
  ),
  ""
)</f>
        <v/>
      </c>
      <c r="J20" s="3" t="str">
        <f ca="1">IFERROR(
  INDEX('Project Assignment Check'!$G$1:$ZX$1,
    MATCH(
      LARGE(
        INDEX('ADR Tracking'!$G:$ZX, MATCH($A20, 'ADR Tracking'!$A:$A, 0), ),
        COLUMN()-4
      ),
      INDEX('ADR Tracking'!$G:$ZX, MATCH($A20, 'ADR Tracking'!$A:$A, 0), ),
      0
    )
  ),
  ""
)</f>
        <v/>
      </c>
    </row>
    <row r="21" spans="1:10">
      <c r="A21" s="57" t="s">
        <v>71</v>
      </c>
      <c r="B21" s="58" t="s">
        <v>72</v>
      </c>
      <c r="C21" s="4" t="s">
        <v>64</v>
      </c>
      <c r="D21" s="4" t="s">
        <v>12</v>
      </c>
      <c r="E21" s="3" t="str">
        <f ca="1">IFERROR(
  INDEX('Project Assignment Check'!$G$1:$ZX$1,
    MATCH(
      LARGE(
        INDEX('ADR Tracking'!$G:$ZX, MATCH($A21, 'ADR Tracking'!$A:$A, 0), ),
        COLUMN()-4
      ),
      INDEX('ADR Tracking'!$G:$ZX, MATCH($A21, 'ADR Tracking'!$A:$A, 0), ),
      0
    )
  ),
  ""
)</f>
        <v/>
      </c>
      <c r="F21" s="3" t="str">
        <f ca="1">IFERROR(
  INDEX('Project Assignment Check'!$G$1:$ZX$1,
    MATCH(
      LARGE(
        INDEX('ADR Tracking'!$G:$ZX, MATCH($A21, 'ADR Tracking'!$A:$A, 0), ),
        COLUMN()-4
      ),
      INDEX('ADR Tracking'!$G:$ZX, MATCH($A21, 'ADR Tracking'!$A:$A, 0), ),
      0
    )
  ),
  ""
)</f>
        <v/>
      </c>
      <c r="G21" s="3" t="str">
        <f ca="1">IFERROR(
  INDEX('Project Assignment Check'!$G$1:$ZX$1,
    MATCH(
      LARGE(
        INDEX('ADR Tracking'!$G:$ZX, MATCH($A21, 'ADR Tracking'!$A:$A, 0), ),
        COLUMN()-4
      ),
      INDEX('ADR Tracking'!$G:$ZX, MATCH($A21, 'ADR Tracking'!$A:$A, 0), ),
      0
    )
  ),
  ""
)</f>
        <v/>
      </c>
      <c r="H21" s="3" t="str">
        <f ca="1">IFERROR(
  INDEX('Project Assignment Check'!$G$1:$ZX$1,
    MATCH(
      LARGE(
        INDEX('ADR Tracking'!$G:$ZX, MATCH($A21, 'ADR Tracking'!$A:$A, 0), ),
        COLUMN()-4
      ),
      INDEX('ADR Tracking'!$G:$ZX, MATCH($A21, 'ADR Tracking'!$A:$A, 0), ),
      0
    )
  ),
  ""
)</f>
        <v/>
      </c>
      <c r="I21" s="3" t="str">
        <f ca="1">IFERROR(
  INDEX('Project Assignment Check'!$G$1:$ZX$1,
    MATCH(
      LARGE(
        INDEX('ADR Tracking'!$G:$ZX, MATCH($A21, 'ADR Tracking'!$A:$A, 0), ),
        COLUMN()-4
      ),
      INDEX('ADR Tracking'!$G:$ZX, MATCH($A21, 'ADR Tracking'!$A:$A, 0), ),
      0
    )
  ),
  ""
)</f>
        <v/>
      </c>
      <c r="J21" s="3" t="str">
        <f ca="1">IFERROR(
  INDEX('Project Assignment Check'!$G$1:$ZX$1,
    MATCH(
      LARGE(
        INDEX('ADR Tracking'!$G:$ZX, MATCH($A21, 'ADR Tracking'!$A:$A, 0), ),
        COLUMN()-4
      ),
      INDEX('ADR Tracking'!$G:$ZX, MATCH($A21, 'ADR Tracking'!$A:$A, 0), ),
      0
    )
  ),
  ""
)</f>
        <v/>
      </c>
    </row>
    <row r="22" spans="1:10">
      <c r="A22" s="48" t="s">
        <v>73</v>
      </c>
      <c r="B22" s="49" t="s">
        <v>74</v>
      </c>
      <c r="C22" s="4" t="s">
        <v>64</v>
      </c>
      <c r="D22" s="4"/>
      <c r="E22" s="3" t="str">
        <f ca="1">IFERROR(
  INDEX('Project Assignment Check'!$G$1:$ZX$1,
    MATCH(
      LARGE(
        INDEX('ADR Tracking'!$G:$ZX, MATCH($A22, 'ADR Tracking'!$A:$A, 0), ),
        COLUMN()-4
      ),
      INDEX('ADR Tracking'!$G:$ZX, MATCH($A22, 'ADR Tracking'!$A:$A, 0), ),
      0
    )
  ),
  ""
)</f>
        <v>ADR-31</v>
      </c>
      <c r="F22" s="3" t="str">
        <f ca="1">IFERROR(
  INDEX('Project Assignment Check'!$G$1:$ZX$1,
    MATCH(
      LARGE(
        INDEX('ADR Tracking'!$G:$ZX, MATCH($A22, 'ADR Tracking'!$A:$A, 0), ),
        COLUMN()-4
      ),
      INDEX('ADR Tracking'!$G:$ZX, MATCH($A22, 'ADR Tracking'!$A:$A, 0), ),
      0
    )
  ),
  ""
)</f>
        <v/>
      </c>
      <c r="G22" s="3" t="str">
        <f ca="1">IFERROR(
  INDEX('Project Assignment Check'!$G$1:$ZX$1,
    MATCH(
      LARGE(
        INDEX('ADR Tracking'!$G:$ZX, MATCH($A22, 'ADR Tracking'!$A:$A, 0), ),
        COLUMN()-4
      ),
      INDEX('ADR Tracking'!$G:$ZX, MATCH($A22, 'ADR Tracking'!$A:$A, 0), ),
      0
    )
  ),
  ""
)</f>
        <v/>
      </c>
      <c r="H22" s="3" t="str">
        <f ca="1">IFERROR(
  INDEX('Project Assignment Check'!$G$1:$ZX$1,
    MATCH(
      LARGE(
        INDEX('ADR Tracking'!$G:$ZX, MATCH($A22, 'ADR Tracking'!$A:$A, 0), ),
        COLUMN()-4
      ),
      INDEX('ADR Tracking'!$G:$ZX, MATCH($A22, 'ADR Tracking'!$A:$A, 0), ),
      0
    )
  ),
  ""
)</f>
        <v/>
      </c>
      <c r="I22" s="3" t="str">
        <f ca="1">IFERROR(
  INDEX('Project Assignment Check'!$G$1:$ZX$1,
    MATCH(
      LARGE(
        INDEX('ADR Tracking'!$G:$ZX, MATCH($A22, 'ADR Tracking'!$A:$A, 0), ),
        COLUMN()-4
      ),
      INDEX('ADR Tracking'!$G:$ZX, MATCH($A22, 'ADR Tracking'!$A:$A, 0), ),
      0
    )
  ),
  ""
)</f>
        <v/>
      </c>
      <c r="J22" s="3" t="str">
        <f ca="1">IFERROR(
  INDEX('Project Assignment Check'!$G$1:$ZX$1,
    MATCH(
      LARGE(
        INDEX('ADR Tracking'!$G:$ZX, MATCH($A22, 'ADR Tracking'!$A:$A, 0), ),
        COLUMN()-4
      ),
      INDEX('ADR Tracking'!$G:$ZX, MATCH($A22, 'ADR Tracking'!$A:$A, 0), ),
      0
    )
  ),
  ""
)</f>
        <v/>
      </c>
    </row>
    <row r="23" spans="1:10">
      <c r="A23" s="57" t="s">
        <v>75</v>
      </c>
      <c r="B23" s="58" t="s">
        <v>76</v>
      </c>
      <c r="C23" s="4" t="s">
        <v>64</v>
      </c>
      <c r="D23" s="4" t="s">
        <v>12</v>
      </c>
      <c r="E23" s="3" t="str">
        <f ca="1">IFERROR(
  INDEX('Project Assignment Check'!$G$1:$ZX$1,
    MATCH(
      LARGE(
        INDEX('ADR Tracking'!$G:$ZX, MATCH($A23, 'ADR Tracking'!$A:$A, 0), ),
        COLUMN()-4
      ),
      INDEX('ADR Tracking'!$G:$ZX, MATCH($A23, 'ADR Tracking'!$A:$A, 0), ),
      0
    )
  ),
  ""
)</f>
        <v>ADR-11</v>
      </c>
      <c r="F23" s="3" t="str">
        <f ca="1">IFERROR(
  INDEX('Project Assignment Check'!$G$1:$ZX$1,
    MATCH(
      LARGE(
        INDEX('ADR Tracking'!$G:$ZX, MATCH($A23, 'ADR Tracking'!$A:$A, 0), ),
        COLUMN()-4
      ),
      INDEX('ADR Tracking'!$G:$ZX, MATCH($A23, 'ADR Tracking'!$A:$A, 0), ),
      0
    )
  ),
  ""
)</f>
        <v>ADR-21</v>
      </c>
      <c r="G23" s="3" t="str">
        <f ca="1">IFERROR(
  INDEX('Project Assignment Check'!$G$1:$ZX$1,
    MATCH(
      LARGE(
        INDEX('ADR Tracking'!$G:$ZX, MATCH($A23, 'ADR Tracking'!$A:$A, 0), ),
        COLUMN()-4
      ),
      INDEX('ADR Tracking'!$G:$ZX, MATCH($A23, 'ADR Tracking'!$A:$A, 0), ),
      0
    )
  ),
  ""
)</f>
        <v>ADR-42</v>
      </c>
      <c r="H23" s="3" t="str">
        <f ca="1">IFERROR(
  INDEX('Project Assignment Check'!$G$1:$ZX$1,
    MATCH(
      LARGE(
        INDEX('ADR Tracking'!$G:$ZX, MATCH($A23, 'ADR Tracking'!$A:$A, 0), ),
        COLUMN()-4
      ),
      INDEX('ADR Tracking'!$G:$ZX, MATCH($A23, 'ADR Tracking'!$A:$A, 0), ),
      0
    )
  ),
  ""
)</f>
        <v/>
      </c>
      <c r="I23" s="3" t="str">
        <f ca="1">IFERROR(
  INDEX('Project Assignment Check'!$G$1:$ZX$1,
    MATCH(
      LARGE(
        INDEX('ADR Tracking'!$G:$ZX, MATCH($A23, 'ADR Tracking'!$A:$A, 0), ),
        COLUMN()-4
      ),
      INDEX('ADR Tracking'!$G:$ZX, MATCH($A23, 'ADR Tracking'!$A:$A, 0), ),
      0
    )
  ),
  ""
)</f>
        <v/>
      </c>
      <c r="J23" s="3" t="str">
        <f ca="1">IFERROR(
  INDEX('Project Assignment Check'!$G$1:$ZX$1,
    MATCH(
      LARGE(
        INDEX('ADR Tracking'!$G:$ZX, MATCH($A23, 'ADR Tracking'!$A:$A, 0), ),
        COLUMN()-4
      ),
      INDEX('ADR Tracking'!$G:$ZX, MATCH($A23, 'ADR Tracking'!$A:$A, 0), ),
      0
    )
  ),
  ""
)</f>
        <v/>
      </c>
    </row>
    <row r="24" spans="1:10">
      <c r="A24" s="48" t="s">
        <v>77</v>
      </c>
      <c r="B24" s="49" t="s">
        <v>78</v>
      </c>
      <c r="C24" s="4" t="s">
        <v>64</v>
      </c>
      <c r="D24" s="4" t="s">
        <v>12</v>
      </c>
      <c r="E24" s="3" t="str">
        <f ca="1">IFERROR(
  INDEX('Project Assignment Check'!$G$1:$ZX$1,
    MATCH(
      LARGE(
        INDEX('ADR Tracking'!$G:$ZX, MATCH($A24, 'ADR Tracking'!$A:$A, 0), ),
        COLUMN()-4
      ),
      INDEX('ADR Tracking'!$G:$ZX, MATCH($A24, 'ADR Tracking'!$A:$A, 0), ),
      0
    )
  ),
  ""
)</f>
        <v>ADR-42</v>
      </c>
      <c r="F24" s="3" t="str">
        <f ca="1">IFERROR(
  INDEX('Project Assignment Check'!$G$1:$ZX$1,
    MATCH(
      LARGE(
        INDEX('ADR Tracking'!$G:$ZX, MATCH($A24, 'ADR Tracking'!$A:$A, 0), ),
        COLUMN()-4
      ),
      INDEX('ADR Tracking'!$G:$ZX, MATCH($A24, 'ADR Tracking'!$A:$A, 0), ),
      0
    )
  ),
  ""
)</f>
        <v>ADR-21</v>
      </c>
      <c r="G24" s="3" t="str">
        <f ca="1">IFERROR(
  INDEX('Project Assignment Check'!$G$1:$ZX$1,
    MATCH(
      LARGE(
        INDEX('ADR Tracking'!$G:$ZX, MATCH($A24, 'ADR Tracking'!$A:$A, 0), ),
        COLUMN()-4
      ),
      INDEX('ADR Tracking'!$G:$ZX, MATCH($A24, 'ADR Tracking'!$A:$A, 0), ),
      0
    )
  ),
  ""
)</f>
        <v/>
      </c>
      <c r="H24" s="3" t="str">
        <f ca="1">IFERROR(
  INDEX('Project Assignment Check'!$G$1:$ZX$1,
    MATCH(
      LARGE(
        INDEX('ADR Tracking'!$G:$ZX, MATCH($A24, 'ADR Tracking'!$A:$A, 0), ),
        COLUMN()-4
      ),
      INDEX('ADR Tracking'!$G:$ZX, MATCH($A24, 'ADR Tracking'!$A:$A, 0), ),
      0
    )
  ),
  ""
)</f>
        <v/>
      </c>
      <c r="I24" s="3" t="str">
        <f ca="1">IFERROR(
  INDEX('Project Assignment Check'!$G$1:$ZX$1,
    MATCH(
      LARGE(
        INDEX('ADR Tracking'!$G:$ZX, MATCH($A24, 'ADR Tracking'!$A:$A, 0), ),
        COLUMN()-4
      ),
      INDEX('ADR Tracking'!$G:$ZX, MATCH($A24, 'ADR Tracking'!$A:$A, 0), ),
      0
    )
  ),
  ""
)</f>
        <v/>
      </c>
      <c r="J24" s="3" t="str">
        <f ca="1">IFERROR(
  INDEX('Project Assignment Check'!$G$1:$ZX$1,
    MATCH(
      LARGE(
        INDEX('ADR Tracking'!$G:$ZX, MATCH($A24, 'ADR Tracking'!$A:$A, 0), ),
        COLUMN()-4
      ),
      INDEX('ADR Tracking'!$G:$ZX, MATCH($A24, 'ADR Tracking'!$A:$A, 0), ),
      0
    )
  ),
  ""
)</f>
        <v/>
      </c>
    </row>
    <row r="25" spans="1:10">
      <c r="A25" s="57" t="s">
        <v>79</v>
      </c>
      <c r="B25" s="58" t="s">
        <v>80</v>
      </c>
      <c r="C25" s="4" t="s">
        <v>64</v>
      </c>
      <c r="D25" s="4" t="s">
        <v>37</v>
      </c>
      <c r="E25" s="3" t="str">
        <f ca="1">IFERROR(
  INDEX('Project Assignment Check'!$G$1:$ZX$1,
    MATCH(
      LARGE(
        INDEX('ADR Tracking'!$G:$ZX, MATCH($A25, 'ADR Tracking'!$A:$A, 0), ),
        COLUMN()-4
      ),
      INDEX('ADR Tracking'!$G:$ZX, MATCH($A25, 'ADR Tracking'!$A:$A, 0), ),
      0
    )
  ),
  ""
)</f>
        <v>ADR-42</v>
      </c>
      <c r="F25" s="3" t="str">
        <f ca="1">IFERROR(
  INDEX('Project Assignment Check'!$G$1:$ZX$1,
    MATCH(
      LARGE(
        INDEX('ADR Tracking'!$G:$ZX, MATCH($A25, 'ADR Tracking'!$A:$A, 0), ),
        COLUMN()-4
      ),
      INDEX('ADR Tracking'!$G:$ZX, MATCH($A25, 'ADR Tracking'!$A:$A, 0), ),
      0
    )
  ),
  ""
)</f>
        <v>ADR-18</v>
      </c>
      <c r="G25" s="3" t="str">
        <f ca="1">IFERROR(
  INDEX('Project Assignment Check'!$G$1:$ZX$1,
    MATCH(
      LARGE(
        INDEX('ADR Tracking'!$G:$ZX, MATCH($A25, 'ADR Tracking'!$A:$A, 0), ),
        COLUMN()-4
      ),
      INDEX('ADR Tracking'!$G:$ZX, MATCH($A25, 'ADR Tracking'!$A:$A, 0), ),
      0
    )
  ),
  ""
)</f>
        <v>ADR-18</v>
      </c>
      <c r="H25" s="3" t="str">
        <f ca="1">IFERROR(
  INDEX('Project Assignment Check'!$G$1:$ZX$1,
    MATCH(
      LARGE(
        INDEX('ADR Tracking'!$G:$ZX, MATCH($A25, 'ADR Tracking'!$A:$A, 0), ),
        COLUMN()-4
      ),
      INDEX('ADR Tracking'!$G:$ZX, MATCH($A25, 'ADR Tracking'!$A:$A, 0), ),
      0
    )
  ),
  ""
)</f>
        <v>ADR-31</v>
      </c>
      <c r="I25" s="3" t="str">
        <f ca="1">IFERROR(
  INDEX('Project Assignment Check'!$G$1:$ZX$1,
    MATCH(
      LARGE(
        INDEX('ADR Tracking'!$G:$ZX, MATCH($A25, 'ADR Tracking'!$A:$A, 0), ),
        COLUMN()-4
      ),
      INDEX('ADR Tracking'!$G:$ZX, MATCH($A25, 'ADR Tracking'!$A:$A, 0), ),
      0
    )
  ),
  ""
)</f>
        <v>ADR-90</v>
      </c>
      <c r="J25" s="3" t="str">
        <f ca="1">IFERROR(
  INDEX('Project Assignment Check'!$G$1:$ZX$1,
    MATCH(
      LARGE(
        INDEX('ADR Tracking'!$G:$ZX, MATCH($A25, 'ADR Tracking'!$A:$A, 0), ),
        COLUMN()-4
      ),
      INDEX('ADR Tracking'!$G:$ZX, MATCH($A25, 'ADR Tracking'!$A:$A, 0), ),
      0
    )
  ),
  ""
)</f>
        <v>ADR-90</v>
      </c>
    </row>
    <row r="26" spans="1:10">
      <c r="A26" s="48" t="s">
        <v>84</v>
      </c>
      <c r="B26" s="49" t="s">
        <v>85</v>
      </c>
      <c r="C26" s="4" t="s">
        <v>64</v>
      </c>
      <c r="D26" s="4"/>
      <c r="E26" s="3" t="str">
        <f ca="1">IFERROR(
  INDEX('Project Assignment Check'!$G$1:$ZX$1,
    MATCH(
      LARGE(
        INDEX('ADR Tracking'!$G:$ZX, MATCH($A26, 'ADR Tracking'!$A:$A, 0), ),
        COLUMN()-4
      ),
      INDEX('ADR Tracking'!$G:$ZX, MATCH($A26, 'ADR Tracking'!$A:$A, 0), ),
      0
    )
  ),
  ""
)</f>
        <v>ADR-03</v>
      </c>
      <c r="F26" s="3" t="str">
        <f ca="1">IFERROR(
  INDEX('Project Assignment Check'!$G$1:$ZX$1,
    MATCH(
      LARGE(
        INDEX('ADR Tracking'!$G:$ZX, MATCH($A26, 'ADR Tracking'!$A:$A, 0), ),
        COLUMN()-4
      ),
      INDEX('ADR Tracking'!$G:$ZX, MATCH($A26, 'ADR Tracking'!$A:$A, 0), ),
      0
    )
  ),
  ""
)</f>
        <v>ADR-21</v>
      </c>
      <c r="G26" s="3" t="str">
        <f ca="1">IFERROR(
  INDEX('Project Assignment Check'!$G$1:$ZX$1,
    MATCH(
      LARGE(
        INDEX('ADR Tracking'!$G:$ZX, MATCH($A26, 'ADR Tracking'!$A:$A, 0), ),
        COLUMN()-4
      ),
      INDEX('ADR Tracking'!$G:$ZX, MATCH($A26, 'ADR Tracking'!$A:$A, 0), ),
      0
    )
  ),
  ""
)</f>
        <v>ADR-42</v>
      </c>
      <c r="H26" s="3" t="str">
        <f ca="1">IFERROR(
  INDEX('Project Assignment Check'!$G$1:$ZX$1,
    MATCH(
      LARGE(
        INDEX('ADR Tracking'!$G:$ZX, MATCH($A26, 'ADR Tracking'!$A:$A, 0), ),
        COLUMN()-4
      ),
      INDEX('ADR Tracking'!$G:$ZX, MATCH($A26, 'ADR Tracking'!$A:$A, 0), ),
      0
    )
  ),
  ""
)</f>
        <v>ADR-42</v>
      </c>
      <c r="I26" s="3" t="str">
        <f ca="1">IFERROR(
  INDEX('Project Assignment Check'!$G$1:$ZX$1,
    MATCH(
      LARGE(
        INDEX('ADR Tracking'!$G:$ZX, MATCH($A26, 'ADR Tracking'!$A:$A, 0), ),
        COLUMN()-4
      ),
      INDEX('ADR Tracking'!$G:$ZX, MATCH($A26, 'ADR Tracking'!$A:$A, 0), ),
      0
    )
  ),
  ""
)</f>
        <v/>
      </c>
      <c r="J26" s="3" t="str">
        <f ca="1">IFERROR(
  INDEX('Project Assignment Check'!$G$1:$ZX$1,
    MATCH(
      LARGE(
        INDEX('ADR Tracking'!$G:$ZX, MATCH($A26, 'ADR Tracking'!$A:$A, 0), ),
        COLUMN()-4
      ),
      INDEX('ADR Tracking'!$G:$ZX, MATCH($A26, 'ADR Tracking'!$A:$A, 0), ),
      0
    )
  ),
  ""
)</f>
        <v/>
      </c>
    </row>
    <row r="27" spans="1:10">
      <c r="A27" s="48" t="s">
        <v>88</v>
      </c>
      <c r="B27" s="49" t="s">
        <v>89</v>
      </c>
      <c r="C27" s="4" t="s">
        <v>64</v>
      </c>
      <c r="E27" s="3" t="str">
        <f ca="1">IFERROR(
  INDEX('Project Assignment Check'!$G$1:$ZX$1,
    MATCH(
      LARGE(
        INDEX('ADR Tracking'!$G:$ZX, MATCH($A27, 'ADR Tracking'!$A:$A, 0), ),
        COLUMN()-4
      ),
      INDEX('ADR Tracking'!$G:$ZX, MATCH($A27, 'ADR Tracking'!$A:$A, 0), ),
      0
    )
  ),
  ""
)</f>
        <v>ADR-04</v>
      </c>
      <c r="F27" s="3" t="str">
        <f ca="1">IFERROR(
  INDEX('Project Assignment Check'!$G$1:$ZX$1,
    MATCH(
      LARGE(
        INDEX('ADR Tracking'!$G:$ZX, MATCH($A27, 'ADR Tracking'!$A:$A, 0), ),
        COLUMN()-4
      ),
      INDEX('ADR Tracking'!$G:$ZX, MATCH($A27, 'ADR Tracking'!$A:$A, 0), ),
      0
    )
  ),
  ""
)</f>
        <v>ADR-05</v>
      </c>
      <c r="G27" s="3" t="str">
        <f ca="1">IFERROR(
  INDEX('Project Assignment Check'!$G$1:$ZX$1,
    MATCH(
      LARGE(
        INDEX('ADR Tracking'!$G:$ZX, MATCH($A27, 'ADR Tracking'!$A:$A, 0), ),
        COLUMN()-4
      ),
      INDEX('ADR Tracking'!$G:$ZX, MATCH($A27, 'ADR Tracking'!$A:$A, 0), ),
      0
    )
  ),
  ""
)</f>
        <v>ADR-69</v>
      </c>
      <c r="H27" s="3" t="str">
        <f ca="1">IFERROR(
  INDEX('Project Assignment Check'!$G$1:$ZX$1,
    MATCH(
      LARGE(
        INDEX('ADR Tracking'!$G:$ZX, MATCH($A27, 'ADR Tracking'!$A:$A, 0), ),
        COLUMN()-4
      ),
      INDEX('ADR Tracking'!$G:$ZX, MATCH($A27, 'ADR Tracking'!$A:$A, 0), ),
      0
    )
  ),
  ""
)</f>
        <v>ADR-42</v>
      </c>
      <c r="I27" s="3" t="str">
        <f ca="1">IFERROR(
  INDEX('Project Assignment Check'!$G$1:$ZX$1,
    MATCH(
      LARGE(
        INDEX('ADR Tracking'!$G:$ZX, MATCH($A27, 'ADR Tracking'!$A:$A, 0), ),
        COLUMN()-4
      ),
      INDEX('ADR Tracking'!$G:$ZX, MATCH($A27, 'ADR Tracking'!$A:$A, 0), ),
      0
    )
  ),
  ""
)</f>
        <v/>
      </c>
      <c r="J27" s="3" t="str">
        <f ca="1">IFERROR(
  INDEX('Project Assignment Check'!$G$1:$ZX$1,
    MATCH(
      LARGE(
        INDEX('ADR Tracking'!$G:$ZX, MATCH($A27, 'ADR Tracking'!$A:$A, 0), ),
        COLUMN()-4
      ),
      INDEX('ADR Tracking'!$G:$ZX, MATCH($A27, 'ADR Tracking'!$A:$A, 0), ),
      0
    )
  ),
  ""
)</f>
        <v/>
      </c>
    </row>
    <row r="28" spans="1:10">
      <c r="A28" s="48" t="s">
        <v>93</v>
      </c>
      <c r="B28" s="49" t="s">
        <v>94</v>
      </c>
      <c r="C28" s="4" t="s">
        <v>64</v>
      </c>
      <c r="D28" s="4"/>
      <c r="E28" s="3" t="str">
        <f ca="1">IFERROR(
  INDEX('Project Assignment Check'!$G$1:$ZX$1,
    MATCH(
      LARGE(
        INDEX('ADR Tracking'!$G:$ZX, MATCH($A28, 'ADR Tracking'!$A:$A, 0), ),
        COLUMN()-4
      ),
      INDEX('ADR Tracking'!$G:$ZX, MATCH($A28, 'ADR Tracking'!$A:$A, 0), ),
      0
    )
  ),
  ""
)</f>
        <v>ADR-03</v>
      </c>
      <c r="F28" s="3" t="str">
        <f ca="1">IFERROR(
  INDEX('Project Assignment Check'!$G$1:$ZX$1,
    MATCH(
      LARGE(
        INDEX('ADR Tracking'!$G:$ZX, MATCH($A28, 'ADR Tracking'!$A:$A, 0), ),
        COLUMN()-4
      ),
      INDEX('ADR Tracking'!$G:$ZX, MATCH($A28, 'ADR Tracking'!$A:$A, 0), ),
      0
    )
  ),
  ""
)</f>
        <v>ADR-42</v>
      </c>
      <c r="G28" s="3" t="str">
        <f ca="1">IFERROR(
  INDEX('Project Assignment Check'!$G$1:$ZX$1,
    MATCH(
      LARGE(
        INDEX('ADR Tracking'!$G:$ZX, MATCH($A28, 'ADR Tracking'!$A:$A, 0), ),
        COLUMN()-4
      ),
      INDEX('ADR Tracking'!$G:$ZX, MATCH($A28, 'ADR Tracking'!$A:$A, 0), ),
      0
    )
  ),
  ""
)</f>
        <v/>
      </c>
      <c r="H28" s="3" t="str">
        <f ca="1">IFERROR(
  INDEX('Project Assignment Check'!$G$1:$ZX$1,
    MATCH(
      LARGE(
        INDEX('ADR Tracking'!$G:$ZX, MATCH($A28, 'ADR Tracking'!$A:$A, 0), ),
        COLUMN()-4
      ),
      INDEX('ADR Tracking'!$G:$ZX, MATCH($A28, 'ADR Tracking'!$A:$A, 0), ),
      0
    )
  ),
  ""
)</f>
        <v/>
      </c>
      <c r="I28" s="3" t="str">
        <f ca="1">IFERROR(
  INDEX('Project Assignment Check'!$G$1:$ZX$1,
    MATCH(
      LARGE(
        INDEX('ADR Tracking'!$G:$ZX, MATCH($A28, 'ADR Tracking'!$A:$A, 0), ),
        COLUMN()-4
      ),
      INDEX('ADR Tracking'!$G:$ZX, MATCH($A28, 'ADR Tracking'!$A:$A, 0), ),
      0
    )
  ),
  ""
)</f>
        <v/>
      </c>
      <c r="J28" s="3" t="str">
        <f ca="1">IFERROR(
  INDEX('Project Assignment Check'!$G$1:$ZX$1,
    MATCH(
      LARGE(
        INDEX('ADR Tracking'!$G:$ZX, MATCH($A28, 'ADR Tracking'!$A:$A, 0), ),
        COLUMN()-4
      ),
      INDEX('ADR Tracking'!$G:$ZX, MATCH($A28, 'ADR Tracking'!$A:$A, 0), ),
      0
    )
  ),
  ""
)</f>
        <v/>
      </c>
    </row>
    <row r="29" spans="1:10">
      <c r="A29" s="57" t="s">
        <v>95</v>
      </c>
      <c r="B29" s="58" t="s">
        <v>96</v>
      </c>
      <c r="C29" s="4" t="s">
        <v>64</v>
      </c>
      <c r="D29" s="4"/>
      <c r="E29" s="3" t="str">
        <f ca="1">IFERROR(
  INDEX('Project Assignment Check'!$G$1:$ZX$1,
    MATCH(
      LARGE(
        INDEX('ADR Tracking'!$G:$ZX, MATCH($A29, 'ADR Tracking'!$A:$A, 0), ),
        COLUMN()-4
      ),
      INDEX('ADR Tracking'!$G:$ZX, MATCH($A29, 'ADR Tracking'!$A:$A, 0), ),
      0
    )
  ),
  ""
)</f>
        <v>ADR-21</v>
      </c>
      <c r="F29" s="3" t="str">
        <f ca="1">IFERROR(
  INDEX('Project Assignment Check'!$G$1:$ZX$1,
    MATCH(
      LARGE(
        INDEX('ADR Tracking'!$G:$ZX, MATCH($A29, 'ADR Tracking'!$A:$A, 0), ),
        COLUMN()-4
      ),
      INDEX('ADR Tracking'!$G:$ZX, MATCH($A29, 'ADR Tracking'!$A:$A, 0), ),
      0
    )
  ),
  ""
)</f>
        <v/>
      </c>
      <c r="G29" s="3" t="str">
        <f ca="1">IFERROR(
  INDEX('Project Assignment Check'!$G$1:$ZX$1,
    MATCH(
      LARGE(
        INDEX('ADR Tracking'!$G:$ZX, MATCH($A29, 'ADR Tracking'!$A:$A, 0), ),
        COLUMN()-4
      ),
      INDEX('ADR Tracking'!$G:$ZX, MATCH($A29, 'ADR Tracking'!$A:$A, 0), ),
      0
    )
  ),
  ""
)</f>
        <v/>
      </c>
      <c r="H29" s="3" t="str">
        <f ca="1">IFERROR(
  INDEX('Project Assignment Check'!$G$1:$ZX$1,
    MATCH(
      LARGE(
        INDEX('ADR Tracking'!$G:$ZX, MATCH($A29, 'ADR Tracking'!$A:$A, 0), ),
        COLUMN()-4
      ),
      INDEX('ADR Tracking'!$G:$ZX, MATCH($A29, 'ADR Tracking'!$A:$A, 0), ),
      0
    )
  ),
  ""
)</f>
        <v/>
      </c>
      <c r="I29" s="3" t="str">
        <f ca="1">IFERROR(
  INDEX('Project Assignment Check'!$G$1:$ZX$1,
    MATCH(
      LARGE(
        INDEX('ADR Tracking'!$G:$ZX, MATCH($A29, 'ADR Tracking'!$A:$A, 0), ),
        COLUMN()-4
      ),
      INDEX('ADR Tracking'!$G:$ZX, MATCH($A29, 'ADR Tracking'!$A:$A, 0), ),
      0
    )
  ),
  ""
)</f>
        <v/>
      </c>
      <c r="J29" s="3" t="str">
        <f ca="1">IFERROR(
  INDEX('Project Assignment Check'!$G$1:$ZX$1,
    MATCH(
      LARGE(
        INDEX('ADR Tracking'!$G:$ZX, MATCH($A29, 'ADR Tracking'!$A:$A, 0), ),
        COLUMN()-4
      ),
      INDEX('ADR Tracking'!$G:$ZX, MATCH($A29, 'ADR Tracking'!$A:$A, 0), ),
      0
    )
  ),
  ""
)</f>
        <v/>
      </c>
    </row>
    <row r="30" spans="1:10">
      <c r="A30" s="48" t="s">
        <v>97</v>
      </c>
      <c r="B30" s="49" t="s">
        <v>98</v>
      </c>
      <c r="C30" s="16" t="s">
        <v>99</v>
      </c>
      <c r="D30" s="4" t="s">
        <v>12</v>
      </c>
      <c r="E30" s="3" t="str">
        <f ca="1">IFERROR(
  INDEX('Project Assignment Check'!$G$1:$ZX$1,
    MATCH(
      LARGE(
        INDEX('ADR Tracking'!$G:$ZX, MATCH($A30, 'ADR Tracking'!$A:$A, 0), ),
        COLUMN()-4
      ),
      INDEX('ADR Tracking'!$G:$ZX, MATCH($A30, 'ADR Tracking'!$A:$A, 0), ),
      0
    )
  ),
  ""
)</f>
        <v/>
      </c>
      <c r="F30" s="3" t="str">
        <f ca="1">IFERROR(
  INDEX('Project Assignment Check'!$G$1:$ZX$1,
    MATCH(
      LARGE(
        INDEX('ADR Tracking'!$G:$ZX, MATCH($A30, 'ADR Tracking'!$A:$A, 0), ),
        COLUMN()-4
      ),
      INDEX('ADR Tracking'!$G:$ZX, MATCH($A30, 'ADR Tracking'!$A:$A, 0), ),
      0
    )
  ),
  ""
)</f>
        <v/>
      </c>
      <c r="G30" s="3" t="str">
        <f ca="1">IFERROR(
  INDEX('Project Assignment Check'!$G$1:$ZX$1,
    MATCH(
      LARGE(
        INDEX('ADR Tracking'!$G:$ZX, MATCH($A30, 'ADR Tracking'!$A:$A, 0), ),
        COLUMN()-4
      ),
      INDEX('ADR Tracking'!$G:$ZX, MATCH($A30, 'ADR Tracking'!$A:$A, 0), ),
      0
    )
  ),
  ""
)</f>
        <v/>
      </c>
      <c r="H30" s="3" t="str">
        <f ca="1">IFERROR(
  INDEX('Project Assignment Check'!$G$1:$ZX$1,
    MATCH(
      LARGE(
        INDEX('ADR Tracking'!$G:$ZX, MATCH($A30, 'ADR Tracking'!$A:$A, 0), ),
        COLUMN()-4
      ),
      INDEX('ADR Tracking'!$G:$ZX, MATCH($A30, 'ADR Tracking'!$A:$A, 0), ),
      0
    )
  ),
  ""
)</f>
        <v/>
      </c>
      <c r="I30" s="3" t="str">
        <f ca="1">IFERROR(
  INDEX('Project Assignment Check'!$G$1:$ZX$1,
    MATCH(
      LARGE(
        INDEX('ADR Tracking'!$G:$ZX, MATCH($A30, 'ADR Tracking'!$A:$A, 0), ),
        COLUMN()-4
      ),
      INDEX('ADR Tracking'!$G:$ZX, MATCH($A30, 'ADR Tracking'!$A:$A, 0), ),
      0
    )
  ),
  ""
)</f>
        <v/>
      </c>
      <c r="J30" s="3" t="str">
        <f ca="1">IFERROR(
  INDEX('Project Assignment Check'!$G$1:$ZX$1,
    MATCH(
      LARGE(
        INDEX('ADR Tracking'!$G:$ZX, MATCH($A30, 'ADR Tracking'!$A:$A, 0), ),
        COLUMN()-4
      ),
      INDEX('ADR Tracking'!$G:$ZX, MATCH($A30, 'ADR Tracking'!$A:$A, 0), ),
      0
    )
  ),
  ""
)</f>
        <v/>
      </c>
    </row>
    <row r="31" spans="1:10">
      <c r="A31" s="57" t="s">
        <v>100</v>
      </c>
      <c r="B31" s="58" t="s">
        <v>101</v>
      </c>
      <c r="C31" s="16" t="s">
        <v>99</v>
      </c>
      <c r="D31" s="4" t="s">
        <v>34</v>
      </c>
      <c r="E31" s="3" t="str">
        <f ca="1">IFERROR(
  INDEX('Project Assignment Check'!$G$1:$ZX$1,
    MATCH(
      LARGE(
        INDEX('ADR Tracking'!$G:$ZX, MATCH($A31, 'ADR Tracking'!$A:$A, 0), ),
        COLUMN()-4
      ),
      INDEX('ADR Tracking'!$G:$ZX, MATCH($A31, 'ADR Tracking'!$A:$A, 0), ),
      0
    )
  ),
  ""
)</f>
        <v>ADR-113</v>
      </c>
      <c r="F31" s="3" t="str">
        <f ca="1">IFERROR(
  INDEX('Project Assignment Check'!$G$1:$ZX$1,
    MATCH(
      LARGE(
        INDEX('ADR Tracking'!$G:$ZX, MATCH($A31, 'ADR Tracking'!$A:$A, 0), ),
        COLUMN()-4
      ),
      INDEX('ADR Tracking'!$G:$ZX, MATCH($A31, 'ADR Tracking'!$A:$A, 0), ),
      0
    )
  ),
  ""
)</f>
        <v>ADR-109</v>
      </c>
      <c r="G31" s="3" t="str">
        <f ca="1">IFERROR(
  INDEX('Project Assignment Check'!$G$1:$ZX$1,
    MATCH(
      LARGE(
        INDEX('ADR Tracking'!$G:$ZX, MATCH($A31, 'ADR Tracking'!$A:$A, 0), ),
        COLUMN()-4
      ),
      INDEX('ADR Tracking'!$G:$ZX, MATCH($A31, 'ADR Tracking'!$A:$A, 0), ),
      0
    )
  ),
  ""
)</f>
        <v/>
      </c>
      <c r="H31" s="3" t="str">
        <f ca="1">IFERROR(
  INDEX('Project Assignment Check'!$G$1:$ZX$1,
    MATCH(
      LARGE(
        INDEX('ADR Tracking'!$G:$ZX, MATCH($A31, 'ADR Tracking'!$A:$A, 0), ),
        COLUMN()-4
      ),
      INDEX('ADR Tracking'!$G:$ZX, MATCH($A31, 'ADR Tracking'!$A:$A, 0), ),
      0
    )
  ),
  ""
)</f>
        <v/>
      </c>
      <c r="I31" s="3" t="str">
        <f ca="1">IFERROR(
  INDEX('Project Assignment Check'!$G$1:$ZX$1,
    MATCH(
      LARGE(
        INDEX('ADR Tracking'!$G:$ZX, MATCH($A31, 'ADR Tracking'!$A:$A, 0), ),
        COLUMN()-4
      ),
      INDEX('ADR Tracking'!$G:$ZX, MATCH($A31, 'ADR Tracking'!$A:$A, 0), ),
      0
    )
  ),
  ""
)</f>
        <v/>
      </c>
      <c r="J31" s="3" t="str">
        <f ca="1">IFERROR(
  INDEX('Project Assignment Check'!$G$1:$ZX$1,
    MATCH(
      LARGE(
        INDEX('ADR Tracking'!$G:$ZX, MATCH($A31, 'ADR Tracking'!$A:$A, 0), ),
        COLUMN()-4
      ),
      INDEX('ADR Tracking'!$G:$ZX, MATCH($A31, 'ADR Tracking'!$A:$A, 0), ),
      0
    )
  ),
  ""
)</f>
        <v/>
      </c>
    </row>
    <row r="32" spans="1:10">
      <c r="A32" s="57" t="s">
        <v>108</v>
      </c>
      <c r="B32" s="58" t="s">
        <v>109</v>
      </c>
      <c r="C32" s="16" t="s">
        <v>110</v>
      </c>
      <c r="D32" s="4" t="s">
        <v>12</v>
      </c>
      <c r="E32" s="3" t="str">
        <f ca="1">IFERROR(
  INDEX('Project Assignment Check'!$G$1:$ZX$1,
    MATCH(
      LARGE(
        INDEX('ADR Tracking'!$G:$ZX, MATCH($A32, 'ADR Tracking'!$A:$A, 0), ),
        COLUMN()-4
      ),
      INDEX('ADR Tracking'!$G:$ZX, MATCH($A32, 'ADR Tracking'!$A:$A, 0), ),
      0
    )
  ),
  ""
)</f>
        <v>ADR-90</v>
      </c>
      <c r="F32" s="3" t="str">
        <f ca="1">IFERROR(
  INDEX('Project Assignment Check'!$G$1:$ZX$1,
    MATCH(
      LARGE(
        INDEX('ADR Tracking'!$G:$ZX, MATCH($A32, 'ADR Tracking'!$A:$A, 0), ),
        COLUMN()-4
      ),
      INDEX('ADR Tracking'!$G:$ZX, MATCH($A32, 'ADR Tracking'!$A:$A, 0), ),
      0
    )
  ),
  ""
)</f>
        <v/>
      </c>
      <c r="G32" s="3" t="str">
        <f ca="1">IFERROR(
  INDEX('Project Assignment Check'!$G$1:$ZX$1,
    MATCH(
      LARGE(
        INDEX('ADR Tracking'!$G:$ZX, MATCH($A32, 'ADR Tracking'!$A:$A, 0), ),
        COLUMN()-4
      ),
      INDEX('ADR Tracking'!$G:$ZX, MATCH($A32, 'ADR Tracking'!$A:$A, 0), ),
      0
    )
  ),
  ""
)</f>
        <v/>
      </c>
      <c r="H32" s="3" t="str">
        <f ca="1">IFERROR(
  INDEX('Project Assignment Check'!$G$1:$ZX$1,
    MATCH(
      LARGE(
        INDEX('ADR Tracking'!$G:$ZX, MATCH($A32, 'ADR Tracking'!$A:$A, 0), ),
        COLUMN()-4
      ),
      INDEX('ADR Tracking'!$G:$ZX, MATCH($A32, 'ADR Tracking'!$A:$A, 0), ),
      0
    )
  ),
  ""
)</f>
        <v/>
      </c>
      <c r="I32" s="3" t="str">
        <f ca="1">IFERROR(
  INDEX('Project Assignment Check'!$G$1:$ZX$1,
    MATCH(
      LARGE(
        INDEX('ADR Tracking'!$G:$ZX, MATCH($A32, 'ADR Tracking'!$A:$A, 0), ),
        COLUMN()-4
      ),
      INDEX('ADR Tracking'!$G:$ZX, MATCH($A32, 'ADR Tracking'!$A:$A, 0), ),
      0
    )
  ),
  ""
)</f>
        <v/>
      </c>
      <c r="J32" s="3" t="str">
        <f ca="1">IFERROR(
  INDEX('Project Assignment Check'!$G$1:$ZX$1,
    MATCH(
      LARGE(
        INDEX('ADR Tracking'!$G:$ZX, MATCH($A32, 'ADR Tracking'!$A:$A, 0), ),
        COLUMN()-4
      ),
      INDEX('ADR Tracking'!$G:$ZX, MATCH($A32, 'ADR Tracking'!$A:$A, 0), ),
      0
    )
  ),
  ""
)</f>
        <v/>
      </c>
    </row>
    <row r="33" spans="1:10">
      <c r="A33" s="48" t="s">
        <v>112</v>
      </c>
      <c r="B33" s="49" t="s">
        <v>113</v>
      </c>
      <c r="C33" s="16" t="s">
        <v>110</v>
      </c>
      <c r="D33" s="4" t="s">
        <v>12</v>
      </c>
      <c r="E33" s="3" t="str">
        <f ca="1">IFERROR(
  INDEX('Project Assignment Check'!$G$1:$ZX$1,
    MATCH(
      LARGE(
        INDEX('ADR Tracking'!$G:$ZX, MATCH($A33, 'ADR Tracking'!$A:$A, 0), ),
        COLUMN()-4
      ),
      INDEX('ADR Tracking'!$G:$ZX, MATCH($A33, 'ADR Tracking'!$A:$A, 0), ),
      0
    )
  ),
  ""
)</f>
        <v/>
      </c>
      <c r="F33" s="3" t="str">
        <f ca="1">IFERROR(
  INDEX('Project Assignment Check'!$G$1:$ZX$1,
    MATCH(
      LARGE(
        INDEX('ADR Tracking'!$G:$ZX, MATCH($A33, 'ADR Tracking'!$A:$A, 0), ),
        COLUMN()-4
      ),
      INDEX('ADR Tracking'!$G:$ZX, MATCH($A33, 'ADR Tracking'!$A:$A, 0), ),
      0
    )
  ),
  ""
)</f>
        <v/>
      </c>
      <c r="G33" s="3" t="str">
        <f ca="1">IFERROR(
  INDEX('Project Assignment Check'!$G$1:$ZX$1,
    MATCH(
      LARGE(
        INDEX('ADR Tracking'!$G:$ZX, MATCH($A33, 'ADR Tracking'!$A:$A, 0), ),
        COLUMN()-4
      ),
      INDEX('ADR Tracking'!$G:$ZX, MATCH($A33, 'ADR Tracking'!$A:$A, 0), ),
      0
    )
  ),
  ""
)</f>
        <v/>
      </c>
      <c r="H33" s="3" t="str">
        <f ca="1">IFERROR(
  INDEX('Project Assignment Check'!$G$1:$ZX$1,
    MATCH(
      LARGE(
        INDEX('ADR Tracking'!$G:$ZX, MATCH($A33, 'ADR Tracking'!$A:$A, 0), ),
        COLUMN()-4
      ),
      INDEX('ADR Tracking'!$G:$ZX, MATCH($A33, 'ADR Tracking'!$A:$A, 0), ),
      0
    )
  ),
  ""
)</f>
        <v/>
      </c>
      <c r="I33" s="3" t="str">
        <f ca="1">IFERROR(
  INDEX('Project Assignment Check'!$G$1:$ZX$1,
    MATCH(
      LARGE(
        INDEX('ADR Tracking'!$G:$ZX, MATCH($A33, 'ADR Tracking'!$A:$A, 0), ),
        COLUMN()-4
      ),
      INDEX('ADR Tracking'!$G:$ZX, MATCH($A33, 'ADR Tracking'!$A:$A, 0), ),
      0
    )
  ),
  ""
)</f>
        <v/>
      </c>
      <c r="J33" s="3" t="str">
        <f ca="1">IFERROR(
  INDEX('Project Assignment Check'!$G$1:$ZX$1,
    MATCH(
      LARGE(
        INDEX('ADR Tracking'!$G:$ZX, MATCH($A33, 'ADR Tracking'!$A:$A, 0), ),
        COLUMN()-4
      ),
      INDEX('ADR Tracking'!$G:$ZX, MATCH($A33, 'ADR Tracking'!$A:$A, 0), ),
      0
    )
  ),
  ""
)</f>
        <v/>
      </c>
    </row>
    <row r="34" spans="1:10">
      <c r="A34" s="57" t="s">
        <v>114</v>
      </c>
      <c r="B34" s="58" t="s">
        <v>115</v>
      </c>
      <c r="C34" s="16" t="s">
        <v>110</v>
      </c>
      <c r="D34" s="4"/>
      <c r="E34" s="3" t="str">
        <f ca="1">IFERROR(
  INDEX('Project Assignment Check'!$G$1:$ZX$1,
    MATCH(
      LARGE(
        INDEX('ADR Tracking'!$G:$ZX, MATCH($A34, 'ADR Tracking'!$A:$A, 0), ),
        COLUMN()-4
      ),
      INDEX('ADR Tracking'!$G:$ZX, MATCH($A34, 'ADR Tracking'!$A:$A, 0), ),
      0
    )
  ),
  ""
)</f>
        <v>ADR-31</v>
      </c>
      <c r="F34" s="3" t="str">
        <f ca="1">IFERROR(
  INDEX('Project Assignment Check'!$G$1:$ZX$1,
    MATCH(
      LARGE(
        INDEX('ADR Tracking'!$G:$ZX, MATCH($A34, 'ADR Tracking'!$A:$A, 0), ),
        COLUMN()-4
      ),
      INDEX('ADR Tracking'!$G:$ZX, MATCH($A34, 'ADR Tracking'!$A:$A, 0), ),
      0
    )
  ),
  ""
)</f>
        <v>ADR-42</v>
      </c>
      <c r="G34" s="3" t="str">
        <f ca="1">IFERROR(
  INDEX('Project Assignment Check'!$G$1:$ZX$1,
    MATCH(
      LARGE(
        INDEX('ADR Tracking'!$G:$ZX, MATCH($A34, 'ADR Tracking'!$A:$A, 0), ),
        COLUMN()-4
      ),
      INDEX('ADR Tracking'!$G:$ZX, MATCH($A34, 'ADR Tracking'!$A:$A, 0), ),
      0
    )
  ),
  ""
)</f>
        <v>ADR-90</v>
      </c>
      <c r="H34" s="3" t="str">
        <f ca="1">IFERROR(
  INDEX('Project Assignment Check'!$G$1:$ZX$1,
    MATCH(
      LARGE(
        INDEX('ADR Tracking'!$G:$ZX, MATCH($A34, 'ADR Tracking'!$A:$A, 0), ),
        COLUMN()-4
      ),
      INDEX('ADR Tracking'!$G:$ZX, MATCH($A34, 'ADR Tracking'!$A:$A, 0), ),
      0
    )
  ),
  ""
)</f>
        <v/>
      </c>
      <c r="I34" s="3" t="str">
        <f ca="1">IFERROR(
  INDEX('Project Assignment Check'!$G$1:$ZX$1,
    MATCH(
      LARGE(
        INDEX('ADR Tracking'!$G:$ZX, MATCH($A34, 'ADR Tracking'!$A:$A, 0), ),
        COLUMN()-4
      ),
      INDEX('ADR Tracking'!$G:$ZX, MATCH($A34, 'ADR Tracking'!$A:$A, 0), ),
      0
    )
  ),
  ""
)</f>
        <v/>
      </c>
      <c r="J34" s="3" t="str">
        <f ca="1">IFERROR(
  INDEX('Project Assignment Check'!$G$1:$ZX$1,
    MATCH(
      LARGE(
        INDEX('ADR Tracking'!$G:$ZX, MATCH($A34, 'ADR Tracking'!$A:$A, 0), ),
        COLUMN()-4
      ),
      INDEX('ADR Tracking'!$G:$ZX, MATCH($A34, 'ADR Tracking'!$A:$A, 0), ),
      0
    )
  ),
  ""
)</f>
        <v/>
      </c>
    </row>
    <row r="35" spans="1:10">
      <c r="A35" s="48" t="s">
        <v>117</v>
      </c>
      <c r="B35" s="49" t="s">
        <v>118</v>
      </c>
      <c r="C35" s="16" t="s">
        <v>110</v>
      </c>
      <c r="D35" s="4"/>
      <c r="E35" s="3" t="str">
        <f ca="1">IFERROR(
  INDEX('Project Assignment Check'!$G$1:$ZX$1,
    MATCH(
      LARGE(
        INDEX('ADR Tracking'!$G:$ZX, MATCH($A35, 'ADR Tracking'!$A:$A, 0), ),
        COLUMN()-4
      ),
      INDEX('ADR Tracking'!$G:$ZX, MATCH($A35, 'ADR Tracking'!$A:$A, 0), ),
      0
    )
  ),
  ""
)</f>
        <v>ADR-31</v>
      </c>
      <c r="F35" s="3" t="str">
        <f ca="1">IFERROR(
  INDEX('Project Assignment Check'!$G$1:$ZX$1,
    MATCH(
      LARGE(
        INDEX('ADR Tracking'!$G:$ZX, MATCH($A35, 'ADR Tracking'!$A:$A, 0), ),
        COLUMN()-4
      ),
      INDEX('ADR Tracking'!$G:$ZX, MATCH($A35, 'ADR Tracking'!$A:$A, 0), ),
      0
    )
  ),
  ""
)</f>
        <v>ADR-42</v>
      </c>
      <c r="G35" s="3" t="str">
        <f ca="1">IFERROR(
  INDEX('Project Assignment Check'!$G$1:$ZX$1,
    MATCH(
      LARGE(
        INDEX('ADR Tracking'!$G:$ZX, MATCH($A35, 'ADR Tracking'!$A:$A, 0), ),
        COLUMN()-4
      ),
      INDEX('ADR Tracking'!$G:$ZX, MATCH($A35, 'ADR Tracking'!$A:$A, 0), ),
      0
    )
  ),
  ""
)</f>
        <v/>
      </c>
      <c r="H35" s="3" t="str">
        <f ca="1">IFERROR(
  INDEX('Project Assignment Check'!$G$1:$ZX$1,
    MATCH(
      LARGE(
        INDEX('ADR Tracking'!$G:$ZX, MATCH($A35, 'ADR Tracking'!$A:$A, 0), ),
        COLUMN()-4
      ),
      INDEX('ADR Tracking'!$G:$ZX, MATCH($A35, 'ADR Tracking'!$A:$A, 0), ),
      0
    )
  ),
  ""
)</f>
        <v/>
      </c>
      <c r="I35" s="3" t="str">
        <f ca="1">IFERROR(
  INDEX('Project Assignment Check'!$G$1:$ZX$1,
    MATCH(
      LARGE(
        INDEX('ADR Tracking'!$G:$ZX, MATCH($A35, 'ADR Tracking'!$A:$A, 0), ),
        COLUMN()-4
      ),
      INDEX('ADR Tracking'!$G:$ZX, MATCH($A35, 'ADR Tracking'!$A:$A, 0), ),
      0
    )
  ),
  ""
)</f>
        <v/>
      </c>
      <c r="J35" s="3" t="str">
        <f ca="1">IFERROR(
  INDEX('Project Assignment Check'!$G$1:$ZX$1,
    MATCH(
      LARGE(
        INDEX('ADR Tracking'!$G:$ZX, MATCH($A35, 'ADR Tracking'!$A:$A, 0), ),
        COLUMN()-4
      ),
      INDEX('ADR Tracking'!$G:$ZX, MATCH($A35, 'ADR Tracking'!$A:$A, 0), ),
      0
    )
  ),
  ""
)</f>
        <v/>
      </c>
    </row>
    <row r="36" spans="1:10">
      <c r="A36" s="57" t="s">
        <v>119</v>
      </c>
      <c r="B36" s="58" t="s">
        <v>120</v>
      </c>
      <c r="C36" s="16" t="s">
        <v>110</v>
      </c>
      <c r="D36" s="4" t="s">
        <v>64</v>
      </c>
      <c r="E36" s="3" t="str">
        <f ca="1">IFERROR(
  INDEX('Project Assignment Check'!$G$1:$ZX$1,
    MATCH(
      LARGE(
        INDEX('ADR Tracking'!$G:$ZX, MATCH($A36, 'ADR Tracking'!$A:$A, 0), ),
        COLUMN()-4
      ),
      INDEX('ADR Tracking'!$G:$ZX, MATCH($A36, 'ADR Tracking'!$A:$A, 0), ),
      0
    )
  ),
  ""
)</f>
        <v>ADR-31</v>
      </c>
      <c r="F36" s="3" t="str">
        <f ca="1">IFERROR(
  INDEX('Project Assignment Check'!$G$1:$ZX$1,
    MATCH(
      LARGE(
        INDEX('ADR Tracking'!$G:$ZX, MATCH($A36, 'ADR Tracking'!$A:$A, 0), ),
        COLUMN()-4
      ),
      INDEX('ADR Tracking'!$G:$ZX, MATCH($A36, 'ADR Tracking'!$A:$A, 0), ),
      0
    )
  ),
  ""
)</f>
        <v/>
      </c>
      <c r="G36" s="3" t="str">
        <f ca="1">IFERROR(
  INDEX('Project Assignment Check'!$G$1:$ZX$1,
    MATCH(
      LARGE(
        INDEX('ADR Tracking'!$G:$ZX, MATCH($A36, 'ADR Tracking'!$A:$A, 0), ),
        COLUMN()-4
      ),
      INDEX('ADR Tracking'!$G:$ZX, MATCH($A36, 'ADR Tracking'!$A:$A, 0), ),
      0
    )
  ),
  ""
)</f>
        <v/>
      </c>
      <c r="H36" s="3" t="str">
        <f ca="1">IFERROR(
  INDEX('Project Assignment Check'!$G$1:$ZX$1,
    MATCH(
      LARGE(
        INDEX('ADR Tracking'!$G:$ZX, MATCH($A36, 'ADR Tracking'!$A:$A, 0), ),
        COLUMN()-4
      ),
      INDEX('ADR Tracking'!$G:$ZX, MATCH($A36, 'ADR Tracking'!$A:$A, 0), ),
      0
    )
  ),
  ""
)</f>
        <v/>
      </c>
      <c r="I36" s="3" t="str">
        <f ca="1">IFERROR(
  INDEX('Project Assignment Check'!$G$1:$ZX$1,
    MATCH(
      LARGE(
        INDEX('ADR Tracking'!$G:$ZX, MATCH($A36, 'ADR Tracking'!$A:$A, 0), ),
        COLUMN()-4
      ),
      INDEX('ADR Tracking'!$G:$ZX, MATCH($A36, 'ADR Tracking'!$A:$A, 0), ),
      0
    )
  ),
  ""
)</f>
        <v/>
      </c>
      <c r="J36" s="3" t="str">
        <f ca="1">IFERROR(
  INDEX('Project Assignment Check'!$G$1:$ZX$1,
    MATCH(
      LARGE(
        INDEX('ADR Tracking'!$G:$ZX, MATCH($A36, 'ADR Tracking'!$A:$A, 0), ),
        COLUMN()-4
      ),
      INDEX('ADR Tracking'!$G:$ZX, MATCH($A36, 'ADR Tracking'!$A:$A, 0), ),
      0
    )
  ),
  ""
)</f>
        <v/>
      </c>
    </row>
    <row r="37" spans="1:10">
      <c r="A37" s="48" t="s">
        <v>121</v>
      </c>
      <c r="B37" s="49" t="s">
        <v>122</v>
      </c>
      <c r="C37" s="16" t="s">
        <v>110</v>
      </c>
      <c r="D37" s="4" t="s">
        <v>12</v>
      </c>
      <c r="E37" s="3" t="str">
        <f ca="1">IFERROR(
  INDEX('Project Assignment Check'!$G$1:$ZX$1,
    MATCH(
      LARGE(
        INDEX('ADR Tracking'!$G:$ZX, MATCH($A37, 'ADR Tracking'!$A:$A, 0), ),
        COLUMN()-4
      ),
      INDEX('ADR Tracking'!$G:$ZX, MATCH($A37, 'ADR Tracking'!$A:$A, 0), ),
      0
    )
  ),
  ""
)</f>
        <v>ADR-10</v>
      </c>
      <c r="F37" s="3" t="str">
        <f ca="1">IFERROR(
  INDEX('Project Assignment Check'!$G$1:$ZX$1,
    MATCH(
      LARGE(
        INDEX('ADR Tracking'!$G:$ZX, MATCH($A37, 'ADR Tracking'!$A:$A, 0), ),
        COLUMN()-4
      ),
      INDEX('ADR Tracking'!$G:$ZX, MATCH($A37, 'ADR Tracking'!$A:$A, 0), ),
      0
    )
  ),
  ""
)</f>
        <v>ADR-90</v>
      </c>
      <c r="G37" s="3" t="str">
        <f ca="1">IFERROR(
  INDEX('Project Assignment Check'!$G$1:$ZX$1,
    MATCH(
      LARGE(
        INDEX('ADR Tracking'!$G:$ZX, MATCH($A37, 'ADR Tracking'!$A:$A, 0), ),
        COLUMN()-4
      ),
      INDEX('ADR Tracking'!$G:$ZX, MATCH($A37, 'ADR Tracking'!$A:$A, 0), ),
      0
    )
  ),
  ""
)</f>
        <v/>
      </c>
      <c r="H37" s="3" t="str">
        <f ca="1">IFERROR(
  INDEX('Project Assignment Check'!$G$1:$ZX$1,
    MATCH(
      LARGE(
        INDEX('ADR Tracking'!$G:$ZX, MATCH($A37, 'ADR Tracking'!$A:$A, 0), ),
        COLUMN()-4
      ),
      INDEX('ADR Tracking'!$G:$ZX, MATCH($A37, 'ADR Tracking'!$A:$A, 0), ),
      0
    )
  ),
  ""
)</f>
        <v/>
      </c>
      <c r="I37" s="3" t="str">
        <f ca="1">IFERROR(
  INDEX('Project Assignment Check'!$G$1:$ZX$1,
    MATCH(
      LARGE(
        INDEX('ADR Tracking'!$G:$ZX, MATCH($A37, 'ADR Tracking'!$A:$A, 0), ),
        COLUMN()-4
      ),
      INDEX('ADR Tracking'!$G:$ZX, MATCH($A37, 'ADR Tracking'!$A:$A, 0), ),
      0
    )
  ),
  ""
)</f>
        <v/>
      </c>
      <c r="J37" s="3" t="str">
        <f ca="1">IFERROR(
  INDEX('Project Assignment Check'!$G$1:$ZX$1,
    MATCH(
      LARGE(
        INDEX('ADR Tracking'!$G:$ZX, MATCH($A37, 'ADR Tracking'!$A:$A, 0), ),
        COLUMN()-4
      ),
      INDEX('ADR Tracking'!$G:$ZX, MATCH($A37, 'ADR Tracking'!$A:$A, 0), ),
      0
    )
  ),
  ""
)</f>
        <v/>
      </c>
    </row>
    <row r="38" spans="1:10">
      <c r="A38" s="57" t="s">
        <v>123</v>
      </c>
      <c r="B38" s="58" t="s">
        <v>124</v>
      </c>
      <c r="C38" s="16" t="s">
        <v>110</v>
      </c>
      <c r="D38" s="4" t="s">
        <v>12</v>
      </c>
      <c r="E38" s="3" t="str">
        <f ca="1">IFERROR(
  INDEX('Project Assignment Check'!$G$1:$ZX$1,
    MATCH(
      LARGE(
        INDEX('ADR Tracking'!$G:$ZX, MATCH($A38, 'ADR Tracking'!$A:$A, 0), ),
        COLUMN()-4
      ),
      INDEX('ADR Tracking'!$G:$ZX, MATCH($A38, 'ADR Tracking'!$A:$A, 0), ),
      0
    )
  ),
  ""
)</f>
        <v>ADR-90</v>
      </c>
      <c r="F38" s="3" t="str">
        <f ca="1">IFERROR(
  INDEX('Project Assignment Check'!$G$1:$ZX$1,
    MATCH(
      LARGE(
        INDEX('ADR Tracking'!$G:$ZX, MATCH($A38, 'ADR Tracking'!$A:$A, 0), ),
        COLUMN()-4
      ),
      INDEX('ADR Tracking'!$G:$ZX, MATCH($A38, 'ADR Tracking'!$A:$A, 0), ),
      0
    )
  ),
  ""
)</f>
        <v>ADR-43</v>
      </c>
      <c r="G38" s="3" t="str">
        <f ca="1">IFERROR(
  INDEX('Project Assignment Check'!$G$1:$ZX$1,
    MATCH(
      LARGE(
        INDEX('ADR Tracking'!$G:$ZX, MATCH($A38, 'ADR Tracking'!$A:$A, 0), ),
        COLUMN()-4
      ),
      INDEX('ADR Tracking'!$G:$ZX, MATCH($A38, 'ADR Tracking'!$A:$A, 0), ),
      0
    )
  ),
  ""
)</f>
        <v/>
      </c>
      <c r="H38" s="3" t="str">
        <f ca="1">IFERROR(
  INDEX('Project Assignment Check'!$G$1:$ZX$1,
    MATCH(
      LARGE(
        INDEX('ADR Tracking'!$G:$ZX, MATCH($A38, 'ADR Tracking'!$A:$A, 0), ),
        COLUMN()-4
      ),
      INDEX('ADR Tracking'!$G:$ZX, MATCH($A38, 'ADR Tracking'!$A:$A, 0), ),
      0
    )
  ),
  ""
)</f>
        <v/>
      </c>
      <c r="I38" s="3" t="str">
        <f ca="1">IFERROR(
  INDEX('Project Assignment Check'!$G$1:$ZX$1,
    MATCH(
      LARGE(
        INDEX('ADR Tracking'!$G:$ZX, MATCH($A38, 'ADR Tracking'!$A:$A, 0), ),
        COLUMN()-4
      ),
      INDEX('ADR Tracking'!$G:$ZX, MATCH($A38, 'ADR Tracking'!$A:$A, 0), ),
      0
    )
  ),
  ""
)</f>
        <v/>
      </c>
      <c r="J38" s="3" t="str">
        <f ca="1">IFERROR(
  INDEX('Project Assignment Check'!$G$1:$ZX$1,
    MATCH(
      LARGE(
        INDEX('ADR Tracking'!$G:$ZX, MATCH($A38, 'ADR Tracking'!$A:$A, 0), ),
        COLUMN()-4
      ),
      INDEX('ADR Tracking'!$G:$ZX, MATCH($A38, 'ADR Tracking'!$A:$A, 0), ),
      0
    )
  ),
  ""
)</f>
        <v/>
      </c>
    </row>
    <row r="39" spans="1:10">
      <c r="A39" s="48" t="s">
        <v>125</v>
      </c>
      <c r="B39" s="49" t="s">
        <v>126</v>
      </c>
      <c r="C39" s="16" t="s">
        <v>110</v>
      </c>
      <c r="D39" s="4"/>
      <c r="E39" s="3" t="str">
        <f ca="1">IFERROR(
  INDEX('Project Assignment Check'!$G$1:$ZX$1,
    MATCH(
      LARGE(
        INDEX('ADR Tracking'!$G:$ZX, MATCH($A39, 'ADR Tracking'!$A:$A, 0), ),
        COLUMN()-4
      ),
      INDEX('ADR Tracking'!$G:$ZX, MATCH($A39, 'ADR Tracking'!$A:$A, 0), ),
      0
    )
  ),
  ""
)</f>
        <v>ADR-42</v>
      </c>
      <c r="F39" s="3" t="str">
        <f ca="1">IFERROR(
  INDEX('Project Assignment Check'!$G$1:$ZX$1,
    MATCH(
      LARGE(
        INDEX('ADR Tracking'!$G:$ZX, MATCH($A39, 'ADR Tracking'!$A:$A, 0), ),
        COLUMN()-4
      ),
      INDEX('ADR Tracking'!$G:$ZX, MATCH($A39, 'ADR Tracking'!$A:$A, 0), ),
      0
    )
  ),
  ""
)</f>
        <v>ADR-92</v>
      </c>
      <c r="G39" s="3" t="str">
        <f ca="1">IFERROR(
  INDEX('Project Assignment Check'!$G$1:$ZX$1,
    MATCH(
      LARGE(
        INDEX('ADR Tracking'!$G:$ZX, MATCH($A39, 'ADR Tracking'!$A:$A, 0), ),
        COLUMN()-4
      ),
      INDEX('ADR Tracking'!$G:$ZX, MATCH($A39, 'ADR Tracking'!$A:$A, 0), ),
      0
    )
  ),
  ""
)</f>
        <v>ADR-95</v>
      </c>
      <c r="H39" s="3" t="str">
        <f ca="1">IFERROR(
  INDEX('Project Assignment Check'!$G$1:$ZX$1,
    MATCH(
      LARGE(
        INDEX('ADR Tracking'!$G:$ZX, MATCH($A39, 'ADR Tracking'!$A:$A, 0), ),
        COLUMN()-4
      ),
      INDEX('ADR Tracking'!$G:$ZX, MATCH($A39, 'ADR Tracking'!$A:$A, 0), ),
      0
    )
  ),
  ""
)</f>
        <v>ADR-23</v>
      </c>
      <c r="I39" s="3" t="str">
        <f ca="1">IFERROR(
  INDEX('Project Assignment Check'!$G$1:$ZX$1,
    MATCH(
      LARGE(
        INDEX('ADR Tracking'!$G:$ZX, MATCH($A39, 'ADR Tracking'!$A:$A, 0), ),
        COLUMN()-4
      ),
      INDEX('ADR Tracking'!$G:$ZX, MATCH($A39, 'ADR Tracking'!$A:$A, 0), ),
      0
    )
  ),
  ""
)</f>
        <v>ADR-43</v>
      </c>
      <c r="J39" s="3" t="str">
        <f ca="1">IFERROR(
  INDEX('Project Assignment Check'!$G$1:$ZX$1,
    MATCH(
      LARGE(
        INDEX('ADR Tracking'!$G:$ZX, MATCH($A39, 'ADR Tracking'!$A:$A, 0), ),
        COLUMN()-4
      ),
      INDEX('ADR Tracking'!$G:$ZX, MATCH($A39, 'ADR Tracking'!$A:$A, 0), ),
      0
    )
  ),
  ""
)</f>
        <v/>
      </c>
    </row>
    <row r="40" spans="1:10">
      <c r="A40" s="57" t="s">
        <v>128</v>
      </c>
      <c r="B40" s="58" t="s">
        <v>129</v>
      </c>
      <c r="C40" s="16" t="s">
        <v>110</v>
      </c>
      <c r="D40" s="4"/>
      <c r="E40" s="3" t="str">
        <f ca="1">IFERROR(
  INDEX('Project Assignment Check'!$G$1:$ZX$1,
    MATCH(
      LARGE(
        INDEX('ADR Tracking'!$G:$ZX, MATCH($A40, 'ADR Tracking'!$A:$A, 0), ),
        COLUMN()-4
      ),
      INDEX('ADR Tracking'!$G:$ZX, MATCH($A40, 'ADR Tracking'!$A:$A, 0), ),
      0
    )
  ),
  ""
)</f>
        <v>ADR-42</v>
      </c>
      <c r="F40" s="3" t="str">
        <f ca="1">IFERROR(
  INDEX('Project Assignment Check'!$G$1:$ZX$1,
    MATCH(
      LARGE(
        INDEX('ADR Tracking'!$G:$ZX, MATCH($A40, 'ADR Tracking'!$A:$A, 0), ),
        COLUMN()-4
      ),
      INDEX('ADR Tracking'!$G:$ZX, MATCH($A40, 'ADR Tracking'!$A:$A, 0), ),
      0
    )
  ),
  ""
)</f>
        <v>ADR-92</v>
      </c>
      <c r="G40" s="3" t="str">
        <f ca="1">IFERROR(
  INDEX('Project Assignment Check'!$G$1:$ZX$1,
    MATCH(
      LARGE(
        INDEX('ADR Tracking'!$G:$ZX, MATCH($A40, 'ADR Tracking'!$A:$A, 0), ),
        COLUMN()-4
      ),
      INDEX('ADR Tracking'!$G:$ZX, MATCH($A40, 'ADR Tracking'!$A:$A, 0), ),
      0
    )
  ),
  ""
)</f>
        <v>ADR-23</v>
      </c>
      <c r="H40" s="3" t="str">
        <f ca="1">IFERROR(
  INDEX('Project Assignment Check'!$G$1:$ZX$1,
    MATCH(
      LARGE(
        INDEX('ADR Tracking'!$G:$ZX, MATCH($A40, 'ADR Tracking'!$A:$A, 0), ),
        COLUMN()-4
      ),
      INDEX('ADR Tracking'!$G:$ZX, MATCH($A40, 'ADR Tracking'!$A:$A, 0), ),
      0
    )
  ),
  ""
)</f>
        <v>ADR-23</v>
      </c>
      <c r="I40" s="3" t="str">
        <f ca="1">IFERROR(
  INDEX('Project Assignment Check'!$G$1:$ZX$1,
    MATCH(
      LARGE(
        INDEX('ADR Tracking'!$G:$ZX, MATCH($A40, 'ADR Tracking'!$A:$A, 0), ),
        COLUMN()-4
      ),
      INDEX('ADR Tracking'!$G:$ZX, MATCH($A40, 'ADR Tracking'!$A:$A, 0), ),
      0
    )
  ),
  ""
)</f>
        <v>ADR-43</v>
      </c>
      <c r="J40" s="3" t="str">
        <f ca="1">IFERROR(
  INDEX('Project Assignment Check'!$G$1:$ZX$1,
    MATCH(
      LARGE(
        INDEX('ADR Tracking'!$G:$ZX, MATCH($A40, 'ADR Tracking'!$A:$A, 0), ),
        COLUMN()-4
      ),
      INDEX('ADR Tracking'!$G:$ZX, MATCH($A40, 'ADR Tracking'!$A:$A, 0), ),
      0
    )
  ),
  ""
)</f>
        <v/>
      </c>
    </row>
    <row r="41" spans="1:10">
      <c r="A41" s="57" t="s">
        <v>136</v>
      </c>
      <c r="B41" s="58" t="s">
        <v>395</v>
      </c>
      <c r="C41" s="16" t="s">
        <v>37</v>
      </c>
      <c r="D41" s="4"/>
      <c r="E41" s="3" t="str">
        <f ca="1">IFERROR(
  INDEX('Project Assignment Check'!$G$1:$ZX$1,
    MATCH(
      LARGE(
        INDEX('ADR Tracking'!$G:$ZX, MATCH($A41, 'ADR Tracking'!$A:$A, 0), ),
        COLUMN()-4
      ),
      INDEX('ADR Tracking'!$G:$ZX, MATCH($A41, 'ADR Tracking'!$A:$A, 0), ),
      0
    )
  ),
  ""
)</f>
        <v>ADR-42</v>
      </c>
      <c r="F41" s="3" t="str">
        <f ca="1">IFERROR(
  INDEX('Project Assignment Check'!$G$1:$ZX$1,
    MATCH(
      LARGE(
        INDEX('ADR Tracking'!$G:$ZX, MATCH($A41, 'ADR Tracking'!$A:$A, 0), ),
        COLUMN()-4
      ),
      INDEX('ADR Tracking'!$G:$ZX, MATCH($A41, 'ADR Tracking'!$A:$A, 0), ),
      0
    )
  ),
  ""
)</f>
        <v>ADR-45</v>
      </c>
      <c r="G41" s="3" t="str">
        <f ca="1">IFERROR(
  INDEX('Project Assignment Check'!$G$1:$ZX$1,
    MATCH(
      LARGE(
        INDEX('ADR Tracking'!$G:$ZX, MATCH($A41, 'ADR Tracking'!$A:$A, 0), ),
        COLUMN()-4
      ),
      INDEX('ADR Tracking'!$G:$ZX, MATCH($A41, 'ADR Tracking'!$A:$A, 0), ),
      0
    )
  ),
  ""
)</f>
        <v>ADR-90</v>
      </c>
      <c r="H41" s="3" t="str">
        <f ca="1">IFERROR(
  INDEX('Project Assignment Check'!$G$1:$ZX$1,
    MATCH(
      LARGE(
        INDEX('ADR Tracking'!$G:$ZX, MATCH($A41, 'ADR Tracking'!$A:$A, 0), ),
        COLUMN()-4
      ),
      INDEX('ADR Tracking'!$G:$ZX, MATCH($A41, 'ADR Tracking'!$A:$A, 0), ),
      0
    )
  ),
  ""
)</f>
        <v/>
      </c>
      <c r="I41" s="3" t="str">
        <f ca="1">IFERROR(
  INDEX('Project Assignment Check'!$G$1:$ZX$1,
    MATCH(
      LARGE(
        INDEX('ADR Tracking'!$G:$ZX, MATCH($A41, 'ADR Tracking'!$A:$A, 0), ),
        COLUMN()-4
      ),
      INDEX('ADR Tracking'!$G:$ZX, MATCH($A41, 'ADR Tracking'!$A:$A, 0), ),
      0
    )
  ),
  ""
)</f>
        <v/>
      </c>
      <c r="J41" s="3" t="str">
        <f ca="1">IFERROR(
  INDEX('Project Assignment Check'!$G$1:$ZX$1,
    MATCH(
      LARGE(
        INDEX('ADR Tracking'!$G:$ZX, MATCH($A41, 'ADR Tracking'!$A:$A, 0), ),
        COLUMN()-4
      ),
      INDEX('ADR Tracking'!$G:$ZX, MATCH($A41, 'ADR Tracking'!$A:$A, 0), ),
      0
    )
  ),
  ""
)</f>
        <v/>
      </c>
    </row>
    <row r="42" spans="1:10">
      <c r="A42" s="200" t="s">
        <v>139</v>
      </c>
      <c r="B42" s="201" t="s">
        <v>140</v>
      </c>
      <c r="C42" s="16" t="s">
        <v>37</v>
      </c>
      <c r="D42" s="4"/>
      <c r="E42" s="3" t="str">
        <f ca="1">IFERROR(
  INDEX('Project Assignment Check'!$G$1:$ZX$1,
    MATCH(
      LARGE(
        INDEX('ADR Tracking'!$G:$ZX, MATCH($A42, 'ADR Tracking'!$A:$A, 0), ),
        COLUMN()-4
      ),
      INDEX('ADR Tracking'!$G:$ZX, MATCH($A42, 'ADR Tracking'!$A:$A, 0), ),
      0
    )
  ),
  ""
)</f>
        <v>ADR-109</v>
      </c>
      <c r="F42" s="3" t="str">
        <f ca="1">IFERROR(
  INDEX('Project Assignment Check'!$G$1:$ZX$1,
    MATCH(
      LARGE(
        INDEX('ADR Tracking'!$G:$ZX, MATCH($A42, 'ADR Tracking'!$A:$A, 0), ),
        COLUMN()-4
      ),
      INDEX('ADR Tracking'!$G:$ZX, MATCH($A42, 'ADR Tracking'!$A:$A, 0), ),
      0
    )
  ),
  ""
)</f>
        <v/>
      </c>
      <c r="G42" s="3" t="str">
        <f ca="1">IFERROR(
  INDEX('Project Assignment Check'!$G$1:$ZX$1,
    MATCH(
      LARGE(
        INDEX('ADR Tracking'!$G:$ZX, MATCH($A42, 'ADR Tracking'!$A:$A, 0), ),
        COLUMN()-4
      ),
      INDEX('ADR Tracking'!$G:$ZX, MATCH($A42, 'ADR Tracking'!$A:$A, 0), ),
      0
    )
  ),
  ""
)</f>
        <v/>
      </c>
      <c r="H42" s="3" t="str">
        <f ca="1">IFERROR(
  INDEX('Project Assignment Check'!$G$1:$ZX$1,
    MATCH(
      LARGE(
        INDEX('ADR Tracking'!$G:$ZX, MATCH($A42, 'ADR Tracking'!$A:$A, 0), ),
        COLUMN()-4
      ),
      INDEX('ADR Tracking'!$G:$ZX, MATCH($A42, 'ADR Tracking'!$A:$A, 0), ),
      0
    )
  ),
  ""
)</f>
        <v/>
      </c>
      <c r="I42" s="3" t="str">
        <f ca="1">IFERROR(
  INDEX('Project Assignment Check'!$G$1:$ZX$1,
    MATCH(
      LARGE(
        INDEX('ADR Tracking'!$G:$ZX, MATCH($A42, 'ADR Tracking'!$A:$A, 0), ),
        COLUMN()-4
      ),
      INDEX('ADR Tracking'!$G:$ZX, MATCH($A42, 'ADR Tracking'!$A:$A, 0), ),
      0
    )
  ),
  ""
)</f>
        <v/>
      </c>
      <c r="J42" s="3" t="str">
        <f ca="1">IFERROR(
  INDEX('Project Assignment Check'!$G$1:$ZX$1,
    MATCH(
      LARGE(
        INDEX('ADR Tracking'!$G:$ZX, MATCH($A42, 'ADR Tracking'!$A:$A, 0), ),
        COLUMN()-4
      ),
      INDEX('ADR Tracking'!$G:$ZX, MATCH($A42, 'ADR Tracking'!$A:$A, 0), ),
      0
    )
  ),
  ""
)</f>
        <v/>
      </c>
    </row>
    <row r="43" spans="1:10">
      <c r="A43" s="57" t="s">
        <v>141</v>
      </c>
      <c r="B43" s="58" t="s">
        <v>142</v>
      </c>
      <c r="C43" s="16" t="s">
        <v>37</v>
      </c>
      <c r="D43" s="4"/>
      <c r="E43" s="3" t="str">
        <f ca="1">IFERROR(
  INDEX('Project Assignment Check'!$G$1:$ZX$1,
    MATCH(
      LARGE(
        INDEX('ADR Tracking'!$G:$ZX, MATCH($A43, 'ADR Tracking'!$A:$A, 0), ),
        COLUMN()-4
      ),
      INDEX('ADR Tracking'!$G:$ZX, MATCH($A43, 'ADR Tracking'!$A:$A, 0), ),
      0
    )
  ),
  ""
)</f>
        <v>ADR-94</v>
      </c>
      <c r="F43" s="3" t="str">
        <f ca="1">IFERROR(
  INDEX('Project Assignment Check'!$G$1:$ZX$1,
    MATCH(
      LARGE(
        INDEX('ADR Tracking'!$G:$ZX, MATCH($A43, 'ADR Tracking'!$A:$A, 0), ),
        COLUMN()-4
      ),
      INDEX('ADR Tracking'!$G:$ZX, MATCH($A43, 'ADR Tracking'!$A:$A, 0), ),
      0
    )
  ),
  ""
)</f>
        <v>ADR-02</v>
      </c>
      <c r="G43" s="3" t="str">
        <f ca="1">IFERROR(
  INDEX('Project Assignment Check'!$G$1:$ZX$1,
    MATCH(
      LARGE(
        INDEX('ADR Tracking'!$G:$ZX, MATCH($A43, 'ADR Tracking'!$A:$A, 0), ),
        COLUMN()-4
      ),
      INDEX('ADR Tracking'!$G:$ZX, MATCH($A43, 'ADR Tracking'!$A:$A, 0), ),
      0
    )
  ),
  ""
)</f>
        <v>ADR-02</v>
      </c>
      <c r="H43" s="3" t="str">
        <f ca="1">IFERROR(
  INDEX('Project Assignment Check'!$G$1:$ZX$1,
    MATCH(
      LARGE(
        INDEX('ADR Tracking'!$G:$ZX, MATCH($A43, 'ADR Tracking'!$A:$A, 0), ),
        COLUMN()-4
      ),
      INDEX('ADR Tracking'!$G:$ZX, MATCH($A43, 'ADR Tracking'!$A:$A, 0), ),
      0
    )
  ),
  ""
)</f>
        <v/>
      </c>
      <c r="I43" s="3" t="str">
        <f ca="1">IFERROR(
  INDEX('Project Assignment Check'!$G$1:$ZX$1,
    MATCH(
      LARGE(
        INDEX('ADR Tracking'!$G:$ZX, MATCH($A43, 'ADR Tracking'!$A:$A, 0), ),
        COLUMN()-4
      ),
      INDEX('ADR Tracking'!$G:$ZX, MATCH($A43, 'ADR Tracking'!$A:$A, 0), ),
      0
    )
  ),
  ""
)</f>
        <v/>
      </c>
      <c r="J43" s="3" t="str">
        <f ca="1">IFERROR(
  INDEX('Project Assignment Check'!$G$1:$ZX$1,
    MATCH(
      LARGE(
        INDEX('ADR Tracking'!$G:$ZX, MATCH($A43, 'ADR Tracking'!$A:$A, 0), ),
        COLUMN()-4
      ),
      INDEX('ADR Tracking'!$G:$ZX, MATCH($A43, 'ADR Tracking'!$A:$A, 0), ),
      0
    )
  ),
  ""
)</f>
        <v/>
      </c>
    </row>
    <row r="44" spans="1:10">
      <c r="A44" s="200" t="s">
        <v>144</v>
      </c>
      <c r="B44" s="201" t="s">
        <v>145</v>
      </c>
      <c r="C44" s="16" t="s">
        <v>37</v>
      </c>
      <c r="D44" s="4" t="s">
        <v>99</v>
      </c>
      <c r="E44" s="3" t="str">
        <f ca="1">IFERROR(
  INDEX('Project Assignment Check'!$G$1:$ZX$1,
    MATCH(
      LARGE(
        INDEX('ADR Tracking'!$G:$ZX, MATCH($A44, 'ADR Tracking'!$A:$A, 0), ),
        COLUMN()-4
      ),
      INDEX('ADR Tracking'!$G:$ZX, MATCH($A44, 'ADR Tracking'!$A:$A, 0), ),
      0
    )
  ),
  ""
)</f>
        <v>ADR-109</v>
      </c>
      <c r="F44" s="3" t="str">
        <f ca="1">IFERROR(
  INDEX('Project Assignment Check'!$G$1:$ZX$1,
    MATCH(
      LARGE(
        INDEX('ADR Tracking'!$G:$ZX, MATCH($A44, 'ADR Tracking'!$A:$A, 0), ),
        COLUMN()-4
      ),
      INDEX('ADR Tracking'!$G:$ZX, MATCH($A44, 'ADR Tracking'!$A:$A, 0), ),
      0
    )
  ),
  ""
)</f>
        <v/>
      </c>
      <c r="G44" s="3" t="str">
        <f ca="1">IFERROR(
  INDEX('Project Assignment Check'!$G$1:$ZX$1,
    MATCH(
      LARGE(
        INDEX('ADR Tracking'!$G:$ZX, MATCH($A44, 'ADR Tracking'!$A:$A, 0), ),
        COLUMN()-4
      ),
      INDEX('ADR Tracking'!$G:$ZX, MATCH($A44, 'ADR Tracking'!$A:$A, 0), ),
      0
    )
  ),
  ""
)</f>
        <v/>
      </c>
      <c r="H44" s="3" t="str">
        <f ca="1">IFERROR(
  INDEX('Project Assignment Check'!$G$1:$ZX$1,
    MATCH(
      LARGE(
        INDEX('ADR Tracking'!$G:$ZX, MATCH($A44, 'ADR Tracking'!$A:$A, 0), ),
        COLUMN()-4
      ),
      INDEX('ADR Tracking'!$G:$ZX, MATCH($A44, 'ADR Tracking'!$A:$A, 0), ),
      0
    )
  ),
  ""
)</f>
        <v/>
      </c>
      <c r="I44" s="3" t="str">
        <f ca="1">IFERROR(
  INDEX('Project Assignment Check'!$G$1:$ZX$1,
    MATCH(
      LARGE(
        INDEX('ADR Tracking'!$G:$ZX, MATCH($A44, 'ADR Tracking'!$A:$A, 0), ),
        COLUMN()-4
      ),
      INDEX('ADR Tracking'!$G:$ZX, MATCH($A44, 'ADR Tracking'!$A:$A, 0), ),
      0
    )
  ),
  ""
)</f>
        <v/>
      </c>
      <c r="J44" s="3" t="str">
        <f ca="1">IFERROR(
  INDEX('Project Assignment Check'!$G$1:$ZX$1,
    MATCH(
      LARGE(
        INDEX('ADR Tracking'!$G:$ZX, MATCH($A44, 'ADR Tracking'!$A:$A, 0), ),
        COLUMN()-4
      ),
      INDEX('ADR Tracking'!$G:$ZX, MATCH($A44, 'ADR Tracking'!$A:$A, 0), ),
      0
    )
  ),
  ""
)</f>
        <v/>
      </c>
    </row>
    <row r="45" spans="1:10">
      <c r="A45" s="200" t="s">
        <v>146</v>
      </c>
      <c r="B45" s="201" t="s">
        <v>147</v>
      </c>
      <c r="C45" s="16" t="s">
        <v>37</v>
      </c>
      <c r="D45" s="4"/>
      <c r="E45" s="3" t="str">
        <f ca="1">IFERROR(
  INDEX('Project Assignment Check'!$G$1:$ZX$1,
    MATCH(
      LARGE(
        INDEX('ADR Tracking'!$G:$ZX, MATCH($A45, 'ADR Tracking'!$A:$A, 0), ),
        COLUMN()-4
      ),
      INDEX('ADR Tracking'!$G:$ZX, MATCH($A45, 'ADR Tracking'!$A:$A, 0), ),
      0
    )
  ),
  ""
)</f>
        <v>ADR-109</v>
      </c>
      <c r="F45" s="3" t="str">
        <f ca="1">IFERROR(
  INDEX('Project Assignment Check'!$G$1:$ZX$1,
    MATCH(
      LARGE(
        INDEX('ADR Tracking'!$G:$ZX, MATCH($A45, 'ADR Tracking'!$A:$A, 0), ),
        COLUMN()-4
      ),
      INDEX('ADR Tracking'!$G:$ZX, MATCH($A45, 'ADR Tracking'!$A:$A, 0), ),
      0
    )
  ),
  ""
)</f>
        <v/>
      </c>
      <c r="G45" s="3" t="str">
        <f ca="1">IFERROR(
  INDEX('Project Assignment Check'!$G$1:$ZX$1,
    MATCH(
      LARGE(
        INDEX('ADR Tracking'!$G:$ZX, MATCH($A45, 'ADR Tracking'!$A:$A, 0), ),
        COLUMN()-4
      ),
      INDEX('ADR Tracking'!$G:$ZX, MATCH($A45, 'ADR Tracking'!$A:$A, 0), ),
      0
    )
  ),
  ""
)</f>
        <v/>
      </c>
      <c r="H45" s="3" t="str">
        <f ca="1">IFERROR(
  INDEX('Project Assignment Check'!$G$1:$ZX$1,
    MATCH(
      LARGE(
        INDEX('ADR Tracking'!$G:$ZX, MATCH($A45, 'ADR Tracking'!$A:$A, 0), ),
        COLUMN()-4
      ),
      INDEX('ADR Tracking'!$G:$ZX, MATCH($A45, 'ADR Tracking'!$A:$A, 0), ),
      0
    )
  ),
  ""
)</f>
        <v/>
      </c>
      <c r="I45" s="3" t="str">
        <f ca="1">IFERROR(
  INDEX('Project Assignment Check'!$G$1:$ZX$1,
    MATCH(
      LARGE(
        INDEX('ADR Tracking'!$G:$ZX, MATCH($A45, 'ADR Tracking'!$A:$A, 0), ),
        COLUMN()-4
      ),
      INDEX('ADR Tracking'!$G:$ZX, MATCH($A45, 'ADR Tracking'!$A:$A, 0), ),
      0
    )
  ),
  ""
)</f>
        <v/>
      </c>
      <c r="J45" s="3" t="str">
        <f ca="1">IFERROR(
  INDEX('Project Assignment Check'!$G$1:$ZX$1,
    MATCH(
      LARGE(
        INDEX('ADR Tracking'!$G:$ZX, MATCH($A45, 'ADR Tracking'!$A:$A, 0), ),
        COLUMN()-4
      ),
      INDEX('ADR Tracking'!$G:$ZX, MATCH($A45, 'ADR Tracking'!$A:$A, 0), ),
      0
    )
  ),
  ""
)</f>
        <v/>
      </c>
    </row>
    <row r="46" spans="1:10">
      <c r="A46" s="57" t="s">
        <v>150</v>
      </c>
      <c r="B46" s="58" t="s">
        <v>151</v>
      </c>
      <c r="C46" s="16" t="s">
        <v>152</v>
      </c>
      <c r="D46" s="4"/>
      <c r="E46" s="3" t="str">
        <f ca="1">IFERROR(
  INDEX('Project Assignment Check'!$G$1:$ZX$1,
    MATCH(
      LARGE(
        INDEX('ADR Tracking'!$G:$ZX, MATCH($A46, 'ADR Tracking'!$A:$A, 0), ),
        COLUMN()-4
      ),
      INDEX('ADR Tracking'!$G:$ZX, MATCH($A46, 'ADR Tracking'!$A:$A, 0), ),
      0
    )
  ),
  ""
)</f>
        <v/>
      </c>
      <c r="F46" s="3" t="str">
        <f ca="1">IFERROR(
  INDEX('Project Assignment Check'!$G$1:$ZX$1,
    MATCH(
      LARGE(
        INDEX('ADR Tracking'!$G:$ZX, MATCH($A46, 'ADR Tracking'!$A:$A, 0), ),
        COLUMN()-4
      ),
      INDEX('ADR Tracking'!$G:$ZX, MATCH($A46, 'ADR Tracking'!$A:$A, 0), ),
      0
    )
  ),
  ""
)</f>
        <v/>
      </c>
      <c r="G46" s="3" t="str">
        <f ca="1">IFERROR(
  INDEX('Project Assignment Check'!$G$1:$ZX$1,
    MATCH(
      LARGE(
        INDEX('ADR Tracking'!$G:$ZX, MATCH($A46, 'ADR Tracking'!$A:$A, 0), ),
        COLUMN()-4
      ),
      INDEX('ADR Tracking'!$G:$ZX, MATCH($A46, 'ADR Tracking'!$A:$A, 0), ),
      0
    )
  ),
  ""
)</f>
        <v/>
      </c>
      <c r="H46" s="3" t="str">
        <f ca="1">IFERROR(
  INDEX('Project Assignment Check'!$G$1:$ZX$1,
    MATCH(
      LARGE(
        INDEX('ADR Tracking'!$G:$ZX, MATCH($A46, 'ADR Tracking'!$A:$A, 0), ),
        COLUMN()-4
      ),
      INDEX('ADR Tracking'!$G:$ZX, MATCH($A46, 'ADR Tracking'!$A:$A, 0), ),
      0
    )
  ),
  ""
)</f>
        <v/>
      </c>
      <c r="I46" s="3" t="str">
        <f ca="1">IFERROR(
  INDEX('Project Assignment Check'!$G$1:$ZX$1,
    MATCH(
      LARGE(
        INDEX('ADR Tracking'!$G:$ZX, MATCH($A46, 'ADR Tracking'!$A:$A, 0), ),
        COLUMN()-4
      ),
      INDEX('ADR Tracking'!$G:$ZX, MATCH($A46, 'ADR Tracking'!$A:$A, 0), ),
      0
    )
  ),
  ""
)</f>
        <v/>
      </c>
      <c r="J46" s="3" t="str">
        <f ca="1">IFERROR(
  INDEX('Project Assignment Check'!$G$1:$ZX$1,
    MATCH(
      LARGE(
        INDEX('ADR Tracking'!$G:$ZX, MATCH($A46, 'ADR Tracking'!$A:$A, 0), ),
        COLUMN()-4
      ),
      INDEX('ADR Tracking'!$G:$ZX, MATCH($A46, 'ADR Tracking'!$A:$A, 0), ),
      0
    )
  ),
  ""
)</f>
        <v/>
      </c>
    </row>
    <row r="47" spans="1:10">
      <c r="A47" s="62" t="s">
        <v>157</v>
      </c>
      <c r="B47" s="63" t="s">
        <v>396</v>
      </c>
      <c r="C47" s="88" t="s">
        <v>37</v>
      </c>
      <c r="D47" s="4"/>
      <c r="E47" s="3" t="str">
        <f>IFERROR(
  INDEX('Project Assignment Check'!$G$1:$ZX$1,
    MATCH(
      LARGE(
        INDEX('ADR Tracking'!$G:$ZX, MATCH($A47, 'ADR Tracking'!$A:$A, 0), ),
        COLUMN()-4
      ),
      INDEX('ADR Tracking'!$G:$ZX, MATCH($A47, 'ADR Tracking'!$A:$A, 0), ),
      0
    )
  ),
  ""
)</f>
        <v/>
      </c>
      <c r="F47" s="3" t="str">
        <f>IFERROR(
  INDEX('Project Assignment Check'!$G$1:$ZX$1,
    MATCH(
      LARGE(
        INDEX('ADR Tracking'!$G:$ZX, MATCH($A47, 'ADR Tracking'!$A:$A, 0), ),
        COLUMN()-4
      ),
      INDEX('ADR Tracking'!$G:$ZX, MATCH($A47, 'ADR Tracking'!$A:$A, 0), ),
      0
    )
  ),
  ""
)</f>
        <v/>
      </c>
      <c r="G47" s="3" t="str">
        <f>IFERROR(
  INDEX('Project Assignment Check'!$G$1:$ZX$1,
    MATCH(
      LARGE(
        INDEX('ADR Tracking'!$G:$ZX, MATCH($A47, 'ADR Tracking'!$A:$A, 0), ),
        COLUMN()-4
      ),
      INDEX('ADR Tracking'!$G:$ZX, MATCH($A47, 'ADR Tracking'!$A:$A, 0), ),
      0
    )
  ),
  ""
)</f>
        <v/>
      </c>
      <c r="H47" s="3" t="str">
        <f>IFERROR(
  INDEX('Project Assignment Check'!$G$1:$ZX$1,
    MATCH(
      LARGE(
        INDEX('ADR Tracking'!$G:$ZX, MATCH($A47, 'ADR Tracking'!$A:$A, 0), ),
        COLUMN()-4
      ),
      INDEX('ADR Tracking'!$G:$ZX, MATCH($A47, 'ADR Tracking'!$A:$A, 0), ),
      0
    )
  ),
  ""
)</f>
        <v/>
      </c>
      <c r="I47" s="3" t="str">
        <f>IFERROR(
  INDEX('Project Assignment Check'!$G$1:$ZX$1,
    MATCH(
      LARGE(
        INDEX('ADR Tracking'!$G:$ZX, MATCH($A47, 'ADR Tracking'!$A:$A, 0), ),
        COLUMN()-4
      ),
      INDEX('ADR Tracking'!$G:$ZX, MATCH($A47, 'ADR Tracking'!$A:$A, 0), ),
      0
    )
  ),
  ""
)</f>
        <v/>
      </c>
      <c r="J47" s="3" t="str">
        <f>IFERROR(
  INDEX('Project Assignment Check'!$G$1:$ZX$1,
    MATCH(
      LARGE(
        INDEX('ADR Tracking'!$G:$ZX, MATCH($A47, 'ADR Tracking'!$A:$A, 0), ),
        COLUMN()-4
      ),
      INDEX('ADR Tracking'!$G:$ZX, MATCH($A47, 'ADR Tracking'!$A:$A, 0), ),
      0
    )
  ),
  ""
)</f>
        <v/>
      </c>
    </row>
    <row r="48" spans="1:10">
      <c r="A48" s="57" t="s">
        <v>159</v>
      </c>
      <c r="B48" s="58" t="s">
        <v>160</v>
      </c>
      <c r="C48" s="16" t="s">
        <v>12</v>
      </c>
      <c r="D48" s="4"/>
      <c r="E48" s="3" t="str">
        <f ca="1">IFERROR(
  INDEX('Project Assignment Check'!$G$1:$ZX$1,
    MATCH(
      LARGE(
        INDEX('ADR Tracking'!$G:$ZX, MATCH($A48, 'ADR Tracking'!$A:$A, 0), ),
        COLUMN()-4
      ),
      INDEX('ADR Tracking'!$G:$ZX, MATCH($A48, 'ADR Tracking'!$A:$A, 0), ),
      0
    )
  ),
  ""
)</f>
        <v>ADR-93</v>
      </c>
      <c r="F48" s="3" t="str">
        <f ca="1">IFERROR(
  INDEX('Project Assignment Check'!$G$1:$ZX$1,
    MATCH(
      LARGE(
        INDEX('ADR Tracking'!$G:$ZX, MATCH($A48, 'ADR Tracking'!$A:$A, 0), ),
        COLUMN()-4
      ),
      INDEX('ADR Tracking'!$G:$ZX, MATCH($A48, 'ADR Tracking'!$A:$A, 0), ),
      0
    )
  ),
  ""
)</f>
        <v>ADR-92</v>
      </c>
      <c r="G48" s="3" t="str">
        <f ca="1">IFERROR(
  INDEX('Project Assignment Check'!$G$1:$ZX$1,
    MATCH(
      LARGE(
        INDEX('ADR Tracking'!$G:$ZX, MATCH($A48, 'ADR Tracking'!$A:$A, 0), ),
        COLUMN()-4
      ),
      INDEX('ADR Tracking'!$G:$ZX, MATCH($A48, 'ADR Tracking'!$A:$A, 0), ),
      0
    )
  ),
  ""
)</f>
        <v>ADR-43</v>
      </c>
      <c r="H48" s="3" t="str">
        <f ca="1">IFERROR(
  INDEX('Project Assignment Check'!$G$1:$ZX$1,
    MATCH(
      LARGE(
        INDEX('ADR Tracking'!$G:$ZX, MATCH($A48, 'ADR Tracking'!$A:$A, 0), ),
        COLUMN()-4
      ),
      INDEX('ADR Tracking'!$G:$ZX, MATCH($A48, 'ADR Tracking'!$A:$A, 0), ),
      0
    )
  ),
  ""
)</f>
        <v/>
      </c>
      <c r="I48" s="3" t="str">
        <f ca="1">IFERROR(
  INDEX('Project Assignment Check'!$G$1:$ZX$1,
    MATCH(
      LARGE(
        INDEX('ADR Tracking'!$G:$ZX, MATCH($A48, 'ADR Tracking'!$A:$A, 0), ),
        COLUMN()-4
      ),
      INDEX('ADR Tracking'!$G:$ZX, MATCH($A48, 'ADR Tracking'!$A:$A, 0), ),
      0
    )
  ),
  ""
)</f>
        <v/>
      </c>
      <c r="J48" s="3" t="str">
        <f ca="1">IFERROR(
  INDEX('Project Assignment Check'!$G$1:$ZX$1,
    MATCH(
      LARGE(
        INDEX('ADR Tracking'!$G:$ZX, MATCH($A48, 'ADR Tracking'!$A:$A, 0), ),
        COLUMN()-4
      ),
      INDEX('ADR Tracking'!$G:$ZX, MATCH($A48, 'ADR Tracking'!$A:$A, 0), ),
      0
    )
  ),
  ""
)</f>
        <v/>
      </c>
    </row>
    <row r="49" spans="1:10">
      <c r="A49" s="48" t="s">
        <v>161</v>
      </c>
      <c r="B49" s="49" t="s">
        <v>162</v>
      </c>
      <c r="C49" s="16" t="s">
        <v>12</v>
      </c>
      <c r="D49" s="4"/>
      <c r="E49" s="3" t="str">
        <f ca="1">IFERROR(
  INDEX('Project Assignment Check'!$G$1:$ZX$1,
    MATCH(
      LARGE(
        INDEX('ADR Tracking'!$G:$ZX, MATCH($A49, 'ADR Tracking'!$A:$A, 0), ),
        COLUMN()-4
      ),
      INDEX('ADR Tracking'!$G:$ZX, MATCH($A49, 'ADR Tracking'!$A:$A, 0), ),
      0
    )
  ),
  ""
)</f>
        <v/>
      </c>
      <c r="F49" s="3" t="str">
        <f ca="1">IFERROR(
  INDEX('Project Assignment Check'!$G$1:$ZX$1,
    MATCH(
      LARGE(
        INDEX('ADR Tracking'!$G:$ZX, MATCH($A49, 'ADR Tracking'!$A:$A, 0), ),
        COLUMN()-4
      ),
      INDEX('ADR Tracking'!$G:$ZX, MATCH($A49, 'ADR Tracking'!$A:$A, 0), ),
      0
    )
  ),
  ""
)</f>
        <v/>
      </c>
      <c r="G49" s="3" t="str">
        <f ca="1">IFERROR(
  INDEX('Project Assignment Check'!$G$1:$ZX$1,
    MATCH(
      LARGE(
        INDEX('ADR Tracking'!$G:$ZX, MATCH($A49, 'ADR Tracking'!$A:$A, 0), ),
        COLUMN()-4
      ),
      INDEX('ADR Tracking'!$G:$ZX, MATCH($A49, 'ADR Tracking'!$A:$A, 0), ),
      0
    )
  ),
  ""
)</f>
        <v/>
      </c>
      <c r="H49" s="3" t="str">
        <f ca="1">IFERROR(
  INDEX('Project Assignment Check'!$G$1:$ZX$1,
    MATCH(
      LARGE(
        INDEX('ADR Tracking'!$G:$ZX, MATCH($A49, 'ADR Tracking'!$A:$A, 0), ),
        COLUMN()-4
      ),
      INDEX('ADR Tracking'!$G:$ZX, MATCH($A49, 'ADR Tracking'!$A:$A, 0), ),
      0
    )
  ),
  ""
)</f>
        <v/>
      </c>
      <c r="I49" s="3" t="str">
        <f ca="1">IFERROR(
  INDEX('Project Assignment Check'!$G$1:$ZX$1,
    MATCH(
      LARGE(
        INDEX('ADR Tracking'!$G:$ZX, MATCH($A49, 'ADR Tracking'!$A:$A, 0), ),
        COLUMN()-4
      ),
      INDEX('ADR Tracking'!$G:$ZX, MATCH($A49, 'ADR Tracking'!$A:$A, 0), ),
      0
    )
  ),
  ""
)</f>
        <v/>
      </c>
      <c r="J49" s="3" t="str">
        <f ca="1">IFERROR(
  INDEX('Project Assignment Check'!$G$1:$ZX$1,
    MATCH(
      LARGE(
        INDEX('ADR Tracking'!$G:$ZX, MATCH($A49, 'ADR Tracking'!$A:$A, 0), ),
        COLUMN()-4
      ),
      INDEX('ADR Tracking'!$G:$ZX, MATCH($A49, 'ADR Tracking'!$A:$A, 0), ),
      0
    )
  ),
  ""
)</f>
        <v/>
      </c>
    </row>
    <row r="50" spans="1:10">
      <c r="A50" s="57" t="s">
        <v>183</v>
      </c>
      <c r="B50" s="58" t="s">
        <v>184</v>
      </c>
      <c r="C50" s="16" t="s">
        <v>37</v>
      </c>
      <c r="D50" s="4"/>
      <c r="E50" s="3" t="str">
        <f ca="1">IFERROR(
  INDEX('Project Assignment Check'!$G$1:$ZX$1,
    MATCH(
      LARGE(
        INDEX('ADR Tracking'!$G:$ZX, MATCH($A50, 'ADR Tracking'!$A:$A, 0), ),
        COLUMN()-4
      ),
      INDEX('ADR Tracking'!$G:$ZX, MATCH($A50, 'ADR Tracking'!$A:$A, 0), ),
      0
    )
  ),
  ""
)</f>
        <v>ADR-13</v>
      </c>
      <c r="F50" s="3" t="str">
        <f ca="1">IFERROR(
  INDEX('Project Assignment Check'!$G$1:$ZX$1,
    MATCH(
      LARGE(
        INDEX('ADR Tracking'!$G:$ZX, MATCH($A50, 'ADR Tracking'!$A:$A, 0), ),
        COLUMN()-4
      ),
      INDEX('ADR Tracking'!$G:$ZX, MATCH($A50, 'ADR Tracking'!$A:$A, 0), ),
      0
    )
  ),
  ""
)</f>
        <v>ADR-60</v>
      </c>
      <c r="G50" s="3" t="str">
        <f ca="1">IFERROR(
  INDEX('Project Assignment Check'!$G$1:$ZX$1,
    MATCH(
      LARGE(
        INDEX('ADR Tracking'!$G:$ZX, MATCH($A50, 'ADR Tracking'!$A:$A, 0), ),
        COLUMN()-4
      ),
      INDEX('ADR Tracking'!$G:$ZX, MATCH($A50, 'ADR Tracking'!$A:$A, 0), ),
      0
    )
  ),
  ""
)</f>
        <v>ADR-49</v>
      </c>
      <c r="H50" s="3" t="str">
        <f ca="1">IFERROR(
  INDEX('Project Assignment Check'!$G$1:$ZX$1,
    MATCH(
      LARGE(
        INDEX('ADR Tracking'!$G:$ZX, MATCH($A50, 'ADR Tracking'!$A:$A, 0), ),
        COLUMN()-4
      ),
      INDEX('ADR Tracking'!$G:$ZX, MATCH($A50, 'ADR Tracking'!$A:$A, 0), ),
      0
    )
  ),
  ""
)</f>
        <v/>
      </c>
      <c r="I50" s="3" t="str">
        <f ca="1">IFERROR(
  INDEX('Project Assignment Check'!$G$1:$ZX$1,
    MATCH(
      LARGE(
        INDEX('ADR Tracking'!$G:$ZX, MATCH($A50, 'ADR Tracking'!$A:$A, 0), ),
        COLUMN()-4
      ),
      INDEX('ADR Tracking'!$G:$ZX, MATCH($A50, 'ADR Tracking'!$A:$A, 0), ),
      0
    )
  ),
  ""
)</f>
        <v/>
      </c>
      <c r="J50" s="3" t="str">
        <f ca="1">IFERROR(
  INDEX('Project Assignment Check'!$G$1:$ZX$1,
    MATCH(
      LARGE(
        INDEX('ADR Tracking'!$G:$ZX, MATCH($A50, 'ADR Tracking'!$A:$A, 0), ),
        COLUMN()-4
      ),
      INDEX('ADR Tracking'!$G:$ZX, MATCH($A50, 'ADR Tracking'!$A:$A, 0), ),
      0
    )
  ),
  ""
)</f>
        <v/>
      </c>
    </row>
    <row r="51" spans="1:10">
      <c r="A51" s="57" t="s">
        <v>191</v>
      </c>
      <c r="B51" s="58" t="s">
        <v>192</v>
      </c>
      <c r="C51" s="16" t="s">
        <v>12</v>
      </c>
      <c r="D51" s="4"/>
      <c r="E51" s="3" t="str">
        <f ca="1">IFERROR(
  INDEX('Project Assignment Check'!$G$1:$ZX$1,
    MATCH(
      LARGE(
        INDEX('ADR Tracking'!$G:$ZX, MATCH($A51, 'ADR Tracking'!$A:$A, 0), ),
        COLUMN()-4
      ),
      INDEX('ADR Tracking'!$G:$ZX, MATCH($A51, 'ADR Tracking'!$A:$A, 0), ),
      0
    )
  ),
  ""
)</f>
        <v/>
      </c>
      <c r="F51" s="3" t="str">
        <f ca="1">IFERROR(
  INDEX('Project Assignment Check'!$G$1:$ZX$1,
    MATCH(
      LARGE(
        INDEX('ADR Tracking'!$G:$ZX, MATCH($A51, 'ADR Tracking'!$A:$A, 0), ),
        COLUMN()-4
      ),
      INDEX('ADR Tracking'!$G:$ZX, MATCH($A51, 'ADR Tracking'!$A:$A, 0), ),
      0
    )
  ),
  ""
)</f>
        <v/>
      </c>
      <c r="G51" s="3" t="str">
        <f ca="1">IFERROR(
  INDEX('Project Assignment Check'!$G$1:$ZX$1,
    MATCH(
      LARGE(
        INDEX('ADR Tracking'!$G:$ZX, MATCH($A51, 'ADR Tracking'!$A:$A, 0), ),
        COLUMN()-4
      ),
      INDEX('ADR Tracking'!$G:$ZX, MATCH($A51, 'ADR Tracking'!$A:$A, 0), ),
      0
    )
  ),
  ""
)</f>
        <v/>
      </c>
      <c r="H51" s="3" t="str">
        <f ca="1">IFERROR(
  INDEX('Project Assignment Check'!$G$1:$ZX$1,
    MATCH(
      LARGE(
        INDEX('ADR Tracking'!$G:$ZX, MATCH($A51, 'ADR Tracking'!$A:$A, 0), ),
        COLUMN()-4
      ),
      INDEX('ADR Tracking'!$G:$ZX, MATCH($A51, 'ADR Tracking'!$A:$A, 0), ),
      0
    )
  ),
  ""
)</f>
        <v/>
      </c>
      <c r="I51" s="3" t="str">
        <f ca="1">IFERROR(
  INDEX('Project Assignment Check'!$G$1:$ZX$1,
    MATCH(
      LARGE(
        INDEX('ADR Tracking'!$G:$ZX, MATCH($A51, 'ADR Tracking'!$A:$A, 0), ),
        COLUMN()-4
      ),
      INDEX('ADR Tracking'!$G:$ZX, MATCH($A51, 'ADR Tracking'!$A:$A, 0), ),
      0
    )
  ),
  ""
)</f>
        <v/>
      </c>
      <c r="J51" s="3" t="str">
        <f ca="1">IFERROR(
  INDEX('Project Assignment Check'!$G$1:$ZX$1,
    MATCH(
      LARGE(
        INDEX('ADR Tracking'!$G:$ZX, MATCH($A51, 'ADR Tracking'!$A:$A, 0), ),
        COLUMN()-4
      ),
      INDEX('ADR Tracking'!$G:$ZX, MATCH($A51, 'ADR Tracking'!$A:$A, 0), ),
      0
    )
  ),
  ""
)</f>
        <v/>
      </c>
    </row>
    <row r="52" spans="1:10">
      <c r="A52" s="48" t="s">
        <v>193</v>
      </c>
      <c r="B52" s="49" t="s">
        <v>194</v>
      </c>
      <c r="C52" s="16" t="s">
        <v>12</v>
      </c>
      <c r="D52" s="4"/>
      <c r="E52" s="3" t="str">
        <f ca="1">IFERROR(
  INDEX('Project Assignment Check'!$G$1:$ZX$1,
    MATCH(
      LARGE(
        INDEX('ADR Tracking'!$G:$ZX, MATCH($A52, 'ADR Tracking'!$A:$A, 0), ),
        COLUMN()-4
      ),
      INDEX('ADR Tracking'!$G:$ZX, MATCH($A52, 'ADR Tracking'!$A:$A, 0), ),
      0
    )
  ),
  ""
)</f>
        <v>ADR-42</v>
      </c>
      <c r="F52" s="3" t="str">
        <f ca="1">IFERROR(
  INDEX('Project Assignment Check'!$G$1:$ZX$1,
    MATCH(
      LARGE(
        INDEX('ADR Tracking'!$G:$ZX, MATCH($A52, 'ADR Tracking'!$A:$A, 0), ),
        COLUMN()-4
      ),
      INDEX('ADR Tracking'!$G:$ZX, MATCH($A52, 'ADR Tracking'!$A:$A, 0), ),
      0
    )
  ),
  ""
)</f>
        <v/>
      </c>
      <c r="G52" s="3" t="str">
        <f ca="1">IFERROR(
  INDEX('Project Assignment Check'!$G$1:$ZX$1,
    MATCH(
      LARGE(
        INDEX('ADR Tracking'!$G:$ZX, MATCH($A52, 'ADR Tracking'!$A:$A, 0), ),
        COLUMN()-4
      ),
      INDEX('ADR Tracking'!$G:$ZX, MATCH($A52, 'ADR Tracking'!$A:$A, 0), ),
      0
    )
  ),
  ""
)</f>
        <v/>
      </c>
      <c r="H52" s="3" t="str">
        <f ca="1">IFERROR(
  INDEX('Project Assignment Check'!$G$1:$ZX$1,
    MATCH(
      LARGE(
        INDEX('ADR Tracking'!$G:$ZX, MATCH($A52, 'ADR Tracking'!$A:$A, 0), ),
        COLUMN()-4
      ),
      INDEX('ADR Tracking'!$G:$ZX, MATCH($A52, 'ADR Tracking'!$A:$A, 0), ),
      0
    )
  ),
  ""
)</f>
        <v/>
      </c>
      <c r="I52" s="3" t="str">
        <f ca="1">IFERROR(
  INDEX('Project Assignment Check'!$G$1:$ZX$1,
    MATCH(
      LARGE(
        INDEX('ADR Tracking'!$G:$ZX, MATCH($A52, 'ADR Tracking'!$A:$A, 0), ),
        COLUMN()-4
      ),
      INDEX('ADR Tracking'!$G:$ZX, MATCH($A52, 'ADR Tracking'!$A:$A, 0), ),
      0
    )
  ),
  ""
)</f>
        <v/>
      </c>
      <c r="J52" s="3" t="str">
        <f ca="1">IFERROR(
  INDEX('Project Assignment Check'!$G$1:$ZX$1,
    MATCH(
      LARGE(
        INDEX('ADR Tracking'!$G:$ZX, MATCH($A52, 'ADR Tracking'!$A:$A, 0), ),
        COLUMN()-4
      ),
      INDEX('ADR Tracking'!$G:$ZX, MATCH($A52, 'ADR Tracking'!$A:$A, 0), ),
      0
    )
  ),
  ""
)</f>
        <v/>
      </c>
    </row>
    <row r="53" spans="1:10">
      <c r="A53" s="57" t="s">
        <v>195</v>
      </c>
      <c r="B53" s="58" t="s">
        <v>196</v>
      </c>
      <c r="C53" s="16" t="s">
        <v>12</v>
      </c>
      <c r="D53" s="4"/>
      <c r="E53" s="3" t="str">
        <f ca="1">IFERROR(
  INDEX('Project Assignment Check'!$G$1:$ZX$1,
    MATCH(
      LARGE(
        INDEX('ADR Tracking'!$G:$ZX, MATCH($A53, 'ADR Tracking'!$A:$A, 0), ),
        COLUMN()-4
      ),
      INDEX('ADR Tracking'!$G:$ZX, MATCH($A53, 'ADR Tracking'!$A:$A, 0), ),
      0
    )
  ),
  ""
)</f>
        <v>ADR-92</v>
      </c>
      <c r="F53" s="3" t="str">
        <f ca="1">IFERROR(
  INDEX('Project Assignment Check'!$G$1:$ZX$1,
    MATCH(
      LARGE(
        INDEX('ADR Tracking'!$G:$ZX, MATCH($A53, 'ADR Tracking'!$A:$A, 0), ),
        COLUMN()-4
      ),
      INDEX('ADR Tracking'!$G:$ZX, MATCH($A53, 'ADR Tracking'!$A:$A, 0), ),
      0
    )
  ),
  ""
)</f>
        <v/>
      </c>
      <c r="G53" s="3" t="str">
        <f ca="1">IFERROR(
  INDEX('Project Assignment Check'!$G$1:$ZX$1,
    MATCH(
      LARGE(
        INDEX('ADR Tracking'!$G:$ZX, MATCH($A53, 'ADR Tracking'!$A:$A, 0), ),
        COLUMN()-4
      ),
      INDEX('ADR Tracking'!$G:$ZX, MATCH($A53, 'ADR Tracking'!$A:$A, 0), ),
      0
    )
  ),
  ""
)</f>
        <v/>
      </c>
      <c r="H53" s="3" t="str">
        <f ca="1">IFERROR(
  INDEX('Project Assignment Check'!$G$1:$ZX$1,
    MATCH(
      LARGE(
        INDEX('ADR Tracking'!$G:$ZX, MATCH($A53, 'ADR Tracking'!$A:$A, 0), ),
        COLUMN()-4
      ),
      INDEX('ADR Tracking'!$G:$ZX, MATCH($A53, 'ADR Tracking'!$A:$A, 0), ),
      0
    )
  ),
  ""
)</f>
        <v/>
      </c>
      <c r="I53" s="3" t="str">
        <f ca="1">IFERROR(
  INDEX('Project Assignment Check'!$G$1:$ZX$1,
    MATCH(
      LARGE(
        INDEX('ADR Tracking'!$G:$ZX, MATCH($A53, 'ADR Tracking'!$A:$A, 0), ),
        COLUMN()-4
      ),
      INDEX('ADR Tracking'!$G:$ZX, MATCH($A53, 'ADR Tracking'!$A:$A, 0), ),
      0
    )
  ),
  ""
)</f>
        <v/>
      </c>
      <c r="J53" s="3" t="str">
        <f ca="1">IFERROR(
  INDEX('Project Assignment Check'!$G$1:$ZX$1,
    MATCH(
      LARGE(
        INDEX('ADR Tracking'!$G:$ZX, MATCH($A53, 'ADR Tracking'!$A:$A, 0), ),
        COLUMN()-4
      ),
      INDEX('ADR Tracking'!$G:$ZX, MATCH($A53, 'ADR Tracking'!$A:$A, 0), ),
      0
    )
  ),
  ""
)</f>
        <v/>
      </c>
    </row>
    <row r="54" spans="1:10">
      <c r="A54" s="48" t="s">
        <v>197</v>
      </c>
      <c r="B54" s="49" t="s">
        <v>198</v>
      </c>
      <c r="C54" s="16" t="s">
        <v>37</v>
      </c>
      <c r="D54" s="4" t="s">
        <v>64</v>
      </c>
      <c r="E54" s="3" t="str">
        <f ca="1">IFERROR(
  INDEX('Project Assignment Check'!$G$1:$ZX$1,
    MATCH(
      LARGE(
        INDEX('ADR Tracking'!$G:$ZX, MATCH($A54, 'ADR Tracking'!$A:$A, 0), ),
        COLUMN()-4
      ),
      INDEX('ADR Tracking'!$G:$ZX, MATCH($A54, 'ADR Tracking'!$A:$A, 0), ),
      0
    )
  ),
  ""
)</f>
        <v/>
      </c>
      <c r="F54" s="3" t="str">
        <f ca="1">IFERROR(
  INDEX('Project Assignment Check'!$G$1:$ZX$1,
    MATCH(
      LARGE(
        INDEX('ADR Tracking'!$G:$ZX, MATCH($A54, 'ADR Tracking'!$A:$A, 0), ),
        COLUMN()-4
      ),
      INDEX('ADR Tracking'!$G:$ZX, MATCH($A54, 'ADR Tracking'!$A:$A, 0), ),
      0
    )
  ),
  ""
)</f>
        <v/>
      </c>
      <c r="G54" s="3" t="str">
        <f ca="1">IFERROR(
  INDEX('Project Assignment Check'!$G$1:$ZX$1,
    MATCH(
      LARGE(
        INDEX('ADR Tracking'!$G:$ZX, MATCH($A54, 'ADR Tracking'!$A:$A, 0), ),
        COLUMN()-4
      ),
      INDEX('ADR Tracking'!$G:$ZX, MATCH($A54, 'ADR Tracking'!$A:$A, 0), ),
      0
    )
  ),
  ""
)</f>
        <v/>
      </c>
      <c r="H54" s="3" t="str">
        <f ca="1">IFERROR(
  INDEX('Project Assignment Check'!$G$1:$ZX$1,
    MATCH(
      LARGE(
        INDEX('ADR Tracking'!$G:$ZX, MATCH($A54, 'ADR Tracking'!$A:$A, 0), ),
        COLUMN()-4
      ),
      INDEX('ADR Tracking'!$G:$ZX, MATCH($A54, 'ADR Tracking'!$A:$A, 0), ),
      0
    )
  ),
  ""
)</f>
        <v/>
      </c>
      <c r="I54" s="3" t="str">
        <f ca="1">IFERROR(
  INDEX('Project Assignment Check'!$G$1:$ZX$1,
    MATCH(
      LARGE(
        INDEX('ADR Tracking'!$G:$ZX, MATCH($A54, 'ADR Tracking'!$A:$A, 0), ),
        COLUMN()-4
      ),
      INDEX('ADR Tracking'!$G:$ZX, MATCH($A54, 'ADR Tracking'!$A:$A, 0), ),
      0
    )
  ),
  ""
)</f>
        <v/>
      </c>
      <c r="J54" s="3" t="str">
        <f ca="1">IFERROR(
  INDEX('Project Assignment Check'!$G$1:$ZX$1,
    MATCH(
      LARGE(
        INDEX('ADR Tracking'!$G:$ZX, MATCH($A54, 'ADR Tracking'!$A:$A, 0), ),
        COLUMN()-4
      ),
      INDEX('ADR Tracking'!$G:$ZX, MATCH($A54, 'ADR Tracking'!$A:$A, 0), ),
      0
    )
  ),
  ""
)</f>
        <v/>
      </c>
    </row>
    <row r="55" spans="1:10">
      <c r="A55" s="57" t="s">
        <v>199</v>
      </c>
      <c r="B55" s="58" t="s">
        <v>200</v>
      </c>
      <c r="C55" s="16" t="s">
        <v>64</v>
      </c>
      <c r="D55" s="4"/>
      <c r="E55" s="3" t="str">
        <f ca="1">IFERROR(
  INDEX('Project Assignment Check'!$G$1:$ZX$1,
    MATCH(
      LARGE(
        INDEX('ADR Tracking'!$G:$ZX, MATCH($A55, 'ADR Tracking'!$A:$A, 0), ),
        COLUMN()-4
      ),
      INDEX('ADR Tracking'!$G:$ZX, MATCH($A55, 'ADR Tracking'!$A:$A, 0), ),
      0
    )
  ),
  ""
)</f>
        <v>ADR-113</v>
      </c>
      <c r="F55" s="3" t="str">
        <f ca="1">IFERROR(
  INDEX('Project Assignment Check'!$G$1:$ZX$1,
    MATCH(
      LARGE(
        INDEX('ADR Tracking'!$G:$ZX, MATCH($A55, 'ADR Tracking'!$A:$A, 0), ),
        COLUMN()-4
      ),
      INDEX('ADR Tracking'!$G:$ZX, MATCH($A55, 'ADR Tracking'!$A:$A, 0), ),
      0
    )
  ),
  ""
)</f>
        <v>ADR-92</v>
      </c>
      <c r="G55" s="3" t="str">
        <f ca="1">IFERROR(
  INDEX('Project Assignment Check'!$G$1:$ZX$1,
    MATCH(
      LARGE(
        INDEX('ADR Tracking'!$G:$ZX, MATCH($A55, 'ADR Tracking'!$A:$A, 0), ),
        COLUMN()-4
      ),
      INDEX('ADR Tracking'!$G:$ZX, MATCH($A55, 'ADR Tracking'!$A:$A, 0), ),
      0
    )
  ),
  ""
)</f>
        <v>ADR-109</v>
      </c>
      <c r="H55" s="3" t="str">
        <f ca="1">IFERROR(
  INDEX('Project Assignment Check'!$G$1:$ZX$1,
    MATCH(
      LARGE(
        INDEX('ADR Tracking'!$G:$ZX, MATCH($A55, 'ADR Tracking'!$A:$A, 0), ),
        COLUMN()-4
      ),
      INDEX('ADR Tracking'!$G:$ZX, MATCH($A55, 'ADR Tracking'!$A:$A, 0), ),
      0
    )
  ),
  ""
)</f>
        <v/>
      </c>
      <c r="I55" s="3" t="str">
        <f ca="1">IFERROR(
  INDEX('Project Assignment Check'!$G$1:$ZX$1,
    MATCH(
      LARGE(
        INDEX('ADR Tracking'!$G:$ZX, MATCH($A55, 'ADR Tracking'!$A:$A, 0), ),
        COLUMN()-4
      ),
      INDEX('ADR Tracking'!$G:$ZX, MATCH($A55, 'ADR Tracking'!$A:$A, 0), ),
      0
    )
  ),
  ""
)</f>
        <v/>
      </c>
      <c r="J55" s="3" t="str">
        <f ca="1">IFERROR(
  INDEX('Project Assignment Check'!$G$1:$ZX$1,
    MATCH(
      LARGE(
        INDEX('ADR Tracking'!$G:$ZX, MATCH($A55, 'ADR Tracking'!$A:$A, 0), ),
        COLUMN()-4
      ),
      INDEX('ADR Tracking'!$G:$ZX, MATCH($A55, 'ADR Tracking'!$A:$A, 0), ),
      0
    )
  ),
  ""
)</f>
        <v/>
      </c>
    </row>
    <row r="56" spans="1:10">
      <c r="A56" s="48" t="s">
        <v>201</v>
      </c>
      <c r="B56" s="49" t="s">
        <v>202</v>
      </c>
      <c r="C56" s="16" t="s">
        <v>99</v>
      </c>
      <c r="D56" s="4"/>
      <c r="E56" s="3" t="str">
        <f ca="1">IFERROR(
  INDEX('Project Assignment Check'!$G$1:$ZX$1,
    MATCH(
      LARGE(
        INDEX('ADR Tracking'!$G:$ZX, MATCH($A56, 'ADR Tracking'!$A:$A, 0), ),
        COLUMN()-4
      ),
      INDEX('ADR Tracking'!$G:$ZX, MATCH($A56, 'ADR Tracking'!$A:$A, 0), ),
      0
    )
  ),
  ""
)</f>
        <v>ADR-42</v>
      </c>
      <c r="F56" s="3" t="str">
        <f ca="1">IFERROR(
  INDEX('Project Assignment Check'!$G$1:$ZX$1,
    MATCH(
      LARGE(
        INDEX('ADR Tracking'!$G:$ZX, MATCH($A56, 'ADR Tracking'!$A:$A, 0), ),
        COLUMN()-4
      ),
      INDEX('ADR Tracking'!$G:$ZX, MATCH($A56, 'ADR Tracking'!$A:$A, 0), ),
      0
    )
  ),
  ""
)</f>
        <v>ADR-42</v>
      </c>
      <c r="G56" s="3" t="str">
        <f ca="1">IFERROR(
  INDEX('Project Assignment Check'!$G$1:$ZX$1,
    MATCH(
      LARGE(
        INDEX('ADR Tracking'!$G:$ZX, MATCH($A56, 'ADR Tracking'!$A:$A, 0), ),
        COLUMN()-4
      ),
      INDEX('ADR Tracking'!$G:$ZX, MATCH($A56, 'ADR Tracking'!$A:$A, 0), ),
      0
    )
  ),
  ""
)</f>
        <v/>
      </c>
      <c r="H56" s="3" t="str">
        <f ca="1">IFERROR(
  INDEX('Project Assignment Check'!$G$1:$ZX$1,
    MATCH(
      LARGE(
        INDEX('ADR Tracking'!$G:$ZX, MATCH($A56, 'ADR Tracking'!$A:$A, 0), ),
        COLUMN()-4
      ),
      INDEX('ADR Tracking'!$G:$ZX, MATCH($A56, 'ADR Tracking'!$A:$A, 0), ),
      0
    )
  ),
  ""
)</f>
        <v/>
      </c>
      <c r="I56" s="3" t="str">
        <f ca="1">IFERROR(
  INDEX('Project Assignment Check'!$G$1:$ZX$1,
    MATCH(
      LARGE(
        INDEX('ADR Tracking'!$G:$ZX, MATCH($A56, 'ADR Tracking'!$A:$A, 0), ),
        COLUMN()-4
      ),
      INDEX('ADR Tracking'!$G:$ZX, MATCH($A56, 'ADR Tracking'!$A:$A, 0), ),
      0
    )
  ),
  ""
)</f>
        <v/>
      </c>
      <c r="J56" s="3" t="str">
        <f ca="1">IFERROR(
  INDEX('Project Assignment Check'!$G$1:$ZX$1,
    MATCH(
      LARGE(
        INDEX('ADR Tracking'!$G:$ZX, MATCH($A56, 'ADR Tracking'!$A:$A, 0), ),
        COLUMN()-4
      ),
      INDEX('ADR Tracking'!$G:$ZX, MATCH($A56, 'ADR Tracking'!$A:$A, 0), ),
      0
    )
  ),
  ""
)</f>
        <v/>
      </c>
    </row>
    <row r="57" spans="1:10">
      <c r="A57" s="48" t="s">
        <v>205</v>
      </c>
      <c r="B57" s="49" t="s">
        <v>206</v>
      </c>
      <c r="C57" s="16" t="s">
        <v>110</v>
      </c>
      <c r="D57" s="4"/>
      <c r="E57" s="3" t="str">
        <f ca="1">IFERROR(
  INDEX('Project Assignment Check'!$G$1:$ZX$1,
    MATCH(
      LARGE(
        INDEX('ADR Tracking'!$G:$ZX, MATCH($A57, 'ADR Tracking'!$A:$A, 0), ),
        COLUMN()-4
      ),
      INDEX('ADR Tracking'!$G:$ZX, MATCH($A57, 'ADR Tracking'!$A:$A, 0), ),
      0
    )
  ),
  ""
)</f>
        <v>ADR-90</v>
      </c>
      <c r="F57" s="3" t="str">
        <f ca="1">IFERROR(
  INDEX('Project Assignment Check'!$G$1:$ZX$1,
    MATCH(
      LARGE(
        INDEX('ADR Tracking'!$G:$ZX, MATCH($A57, 'ADR Tracking'!$A:$A, 0), ),
        COLUMN()-4
      ),
      INDEX('ADR Tracking'!$G:$ZX, MATCH($A57, 'ADR Tracking'!$A:$A, 0), ),
      0
    )
  ),
  ""
)</f>
        <v/>
      </c>
      <c r="G57" s="3" t="str">
        <f ca="1">IFERROR(
  INDEX('Project Assignment Check'!$G$1:$ZX$1,
    MATCH(
      LARGE(
        INDEX('ADR Tracking'!$G:$ZX, MATCH($A57, 'ADR Tracking'!$A:$A, 0), ),
        COLUMN()-4
      ),
      INDEX('ADR Tracking'!$G:$ZX, MATCH($A57, 'ADR Tracking'!$A:$A, 0), ),
      0
    )
  ),
  ""
)</f>
        <v/>
      </c>
      <c r="H57" s="3" t="str">
        <f ca="1">IFERROR(
  INDEX('Project Assignment Check'!$G$1:$ZX$1,
    MATCH(
      LARGE(
        INDEX('ADR Tracking'!$G:$ZX, MATCH($A57, 'ADR Tracking'!$A:$A, 0), ),
        COLUMN()-4
      ),
      INDEX('ADR Tracking'!$G:$ZX, MATCH($A57, 'ADR Tracking'!$A:$A, 0), ),
      0
    )
  ),
  ""
)</f>
        <v/>
      </c>
      <c r="I57" s="3" t="str">
        <f ca="1">IFERROR(
  INDEX('Project Assignment Check'!$G$1:$ZX$1,
    MATCH(
      LARGE(
        INDEX('ADR Tracking'!$G:$ZX, MATCH($A57, 'ADR Tracking'!$A:$A, 0), ),
        COLUMN()-4
      ),
      INDEX('ADR Tracking'!$G:$ZX, MATCH($A57, 'ADR Tracking'!$A:$A, 0), ),
      0
    )
  ),
  ""
)</f>
        <v/>
      </c>
      <c r="J57" s="3" t="str">
        <f ca="1">IFERROR(
  INDEX('Project Assignment Check'!$G$1:$ZX$1,
    MATCH(
      LARGE(
        INDEX('ADR Tracking'!$G:$ZX, MATCH($A57, 'ADR Tracking'!$A:$A, 0), ),
        COLUMN()-4
      ),
      INDEX('ADR Tracking'!$G:$ZX, MATCH($A57, 'ADR Tracking'!$A:$A, 0), ),
      0
    )
  ),
  ""
)</f>
        <v/>
      </c>
    </row>
    <row r="58" spans="1:10">
      <c r="A58" s="57" t="s">
        <v>207</v>
      </c>
      <c r="B58" s="58" t="s">
        <v>208</v>
      </c>
      <c r="C58" s="16" t="s">
        <v>110</v>
      </c>
      <c r="D58" s="4"/>
      <c r="E58" s="3" t="str">
        <f ca="1">IFERROR(
  INDEX('Project Assignment Check'!$G$1:$ZX$1,
    MATCH(
      LARGE(
        INDEX('ADR Tracking'!$G:$ZX, MATCH($A58, 'ADR Tracking'!$A:$A, 0), ),
        COLUMN()-4
      ),
      INDEX('ADR Tracking'!$G:$ZX, MATCH($A58, 'ADR Tracking'!$A:$A, 0), ),
      0
    )
  ),
  ""
)</f>
        <v/>
      </c>
      <c r="F58" s="3" t="str">
        <f ca="1">IFERROR(
  INDEX('Project Assignment Check'!$G$1:$ZX$1,
    MATCH(
      LARGE(
        INDEX('ADR Tracking'!$G:$ZX, MATCH($A58, 'ADR Tracking'!$A:$A, 0), ),
        COLUMN()-4
      ),
      INDEX('ADR Tracking'!$G:$ZX, MATCH($A58, 'ADR Tracking'!$A:$A, 0), ),
      0
    )
  ),
  ""
)</f>
        <v/>
      </c>
      <c r="G58" s="3" t="str">
        <f ca="1">IFERROR(
  INDEX('Project Assignment Check'!$G$1:$ZX$1,
    MATCH(
      LARGE(
        INDEX('ADR Tracking'!$G:$ZX, MATCH($A58, 'ADR Tracking'!$A:$A, 0), ),
        COLUMN()-4
      ),
      INDEX('ADR Tracking'!$G:$ZX, MATCH($A58, 'ADR Tracking'!$A:$A, 0), ),
      0
    )
  ),
  ""
)</f>
        <v/>
      </c>
      <c r="H58" s="3" t="str">
        <f ca="1">IFERROR(
  INDEX('Project Assignment Check'!$G$1:$ZX$1,
    MATCH(
      LARGE(
        INDEX('ADR Tracking'!$G:$ZX, MATCH($A58, 'ADR Tracking'!$A:$A, 0), ),
        COLUMN()-4
      ),
      INDEX('ADR Tracking'!$G:$ZX, MATCH($A58, 'ADR Tracking'!$A:$A, 0), ),
      0
    )
  ),
  ""
)</f>
        <v/>
      </c>
      <c r="I58" s="3" t="str">
        <f ca="1">IFERROR(
  INDEX('Project Assignment Check'!$G$1:$ZX$1,
    MATCH(
      LARGE(
        INDEX('ADR Tracking'!$G:$ZX, MATCH($A58, 'ADR Tracking'!$A:$A, 0), ),
        COLUMN()-4
      ),
      INDEX('ADR Tracking'!$G:$ZX, MATCH($A58, 'ADR Tracking'!$A:$A, 0), ),
      0
    )
  ),
  ""
)</f>
        <v/>
      </c>
      <c r="J58" s="3" t="str">
        <f ca="1">IFERROR(
  INDEX('Project Assignment Check'!$G$1:$ZX$1,
    MATCH(
      LARGE(
        INDEX('ADR Tracking'!$G:$ZX, MATCH($A58, 'ADR Tracking'!$A:$A, 0), ),
        COLUMN()-4
      ),
      INDEX('ADR Tracking'!$G:$ZX, MATCH($A58, 'ADR Tracking'!$A:$A, 0), ),
      0
    )
  ),
  ""
)</f>
        <v/>
      </c>
    </row>
    <row r="59" spans="1:10">
      <c r="A59" s="200" t="s">
        <v>213</v>
      </c>
      <c r="B59" s="201" t="s">
        <v>214</v>
      </c>
      <c r="C59" s="16" t="s">
        <v>37</v>
      </c>
      <c r="D59" s="4"/>
      <c r="E59" s="3" t="str">
        <f ca="1">IFERROR(
  INDEX('Project Assignment Check'!$G$1:$ZX$1,
    MATCH(
      LARGE(
        INDEX('ADR Tracking'!$G:$ZX, MATCH($A59, 'ADR Tracking'!$A:$A, 0), ),
        COLUMN()-4
      ),
      INDEX('ADR Tracking'!$G:$ZX, MATCH($A59, 'ADR Tracking'!$A:$A, 0), ),
      0
    )
  ),
  ""
)</f>
        <v/>
      </c>
      <c r="F59" s="3" t="str">
        <f ca="1">IFERROR(
  INDEX('Project Assignment Check'!$G$1:$ZX$1,
    MATCH(
      LARGE(
        INDEX('ADR Tracking'!$G:$ZX, MATCH($A59, 'ADR Tracking'!$A:$A, 0), ),
        COLUMN()-4
      ),
      INDEX('ADR Tracking'!$G:$ZX, MATCH($A59, 'ADR Tracking'!$A:$A, 0), ),
      0
    )
  ),
  ""
)</f>
        <v/>
      </c>
      <c r="G59" s="3" t="str">
        <f ca="1">IFERROR(
  INDEX('Project Assignment Check'!$G$1:$ZX$1,
    MATCH(
      LARGE(
        INDEX('ADR Tracking'!$G:$ZX, MATCH($A59, 'ADR Tracking'!$A:$A, 0), ),
        COLUMN()-4
      ),
      INDEX('ADR Tracking'!$G:$ZX, MATCH($A59, 'ADR Tracking'!$A:$A, 0), ),
      0
    )
  ),
  ""
)</f>
        <v/>
      </c>
      <c r="H59" s="3" t="str">
        <f ca="1">IFERROR(
  INDEX('Project Assignment Check'!$G$1:$ZX$1,
    MATCH(
      LARGE(
        INDEX('ADR Tracking'!$G:$ZX, MATCH($A59, 'ADR Tracking'!$A:$A, 0), ),
        COLUMN()-4
      ),
      INDEX('ADR Tracking'!$G:$ZX, MATCH($A59, 'ADR Tracking'!$A:$A, 0), ),
      0
    )
  ),
  ""
)</f>
        <v/>
      </c>
      <c r="I59" s="3" t="str">
        <f ca="1">IFERROR(
  INDEX('Project Assignment Check'!$G$1:$ZX$1,
    MATCH(
      LARGE(
        INDEX('ADR Tracking'!$G:$ZX, MATCH($A59, 'ADR Tracking'!$A:$A, 0), ),
        COLUMN()-4
      ),
      INDEX('ADR Tracking'!$G:$ZX, MATCH($A59, 'ADR Tracking'!$A:$A, 0), ),
      0
    )
  ),
  ""
)</f>
        <v/>
      </c>
      <c r="J59" s="3" t="str">
        <f ca="1">IFERROR(
  INDEX('Project Assignment Check'!$G$1:$ZX$1,
    MATCH(
      LARGE(
        INDEX('ADR Tracking'!$G:$ZX, MATCH($A59, 'ADR Tracking'!$A:$A, 0), ),
        COLUMN()-4
      ),
      INDEX('ADR Tracking'!$G:$ZX, MATCH($A59, 'ADR Tracking'!$A:$A, 0), ),
      0
    )
  ),
  ""
)</f>
        <v/>
      </c>
    </row>
    <row r="60" spans="1:10">
      <c r="A60" s="57" t="s">
        <v>215</v>
      </c>
      <c r="B60" s="58" t="s">
        <v>216</v>
      </c>
      <c r="C60" s="16" t="s">
        <v>12</v>
      </c>
      <c r="D60" s="4"/>
      <c r="E60" s="3" t="str">
        <f ca="1">IFERROR(
  INDEX('Project Assignment Check'!$G$1:$ZX$1,
    MATCH(
      LARGE(
        INDEX('ADR Tracking'!$G:$ZX, MATCH($A60, 'ADR Tracking'!$A:$A, 0), ),
        COLUMN()-4
      ),
      INDEX('ADR Tracking'!$G:$ZX, MATCH($A60, 'ADR Tracking'!$A:$A, 0), ),
      0
    )
  ),
  ""
)</f>
        <v>ADR-42</v>
      </c>
      <c r="F60" s="3" t="str">
        <f ca="1">IFERROR(
  INDEX('Project Assignment Check'!$G$1:$ZX$1,
    MATCH(
      LARGE(
        INDEX('ADR Tracking'!$G:$ZX, MATCH($A60, 'ADR Tracking'!$A:$A, 0), ),
        COLUMN()-4
      ),
      INDEX('ADR Tracking'!$G:$ZX, MATCH($A60, 'ADR Tracking'!$A:$A, 0), ),
      0
    )
  ),
  ""
)</f>
        <v/>
      </c>
      <c r="G60" s="3" t="str">
        <f ca="1">IFERROR(
  INDEX('Project Assignment Check'!$G$1:$ZX$1,
    MATCH(
      LARGE(
        INDEX('ADR Tracking'!$G:$ZX, MATCH($A60, 'ADR Tracking'!$A:$A, 0), ),
        COLUMN()-4
      ),
      INDEX('ADR Tracking'!$G:$ZX, MATCH($A60, 'ADR Tracking'!$A:$A, 0), ),
      0
    )
  ),
  ""
)</f>
        <v/>
      </c>
      <c r="H60" s="3" t="str">
        <f ca="1">IFERROR(
  INDEX('Project Assignment Check'!$G$1:$ZX$1,
    MATCH(
      LARGE(
        INDEX('ADR Tracking'!$G:$ZX, MATCH($A60, 'ADR Tracking'!$A:$A, 0), ),
        COLUMN()-4
      ),
      INDEX('ADR Tracking'!$G:$ZX, MATCH($A60, 'ADR Tracking'!$A:$A, 0), ),
      0
    )
  ),
  ""
)</f>
        <v/>
      </c>
      <c r="I60" s="3" t="str">
        <f ca="1">IFERROR(
  INDEX('Project Assignment Check'!$G$1:$ZX$1,
    MATCH(
      LARGE(
        INDEX('ADR Tracking'!$G:$ZX, MATCH($A60, 'ADR Tracking'!$A:$A, 0), ),
        COLUMN()-4
      ),
      INDEX('ADR Tracking'!$G:$ZX, MATCH($A60, 'ADR Tracking'!$A:$A, 0), ),
      0
    )
  ),
  ""
)</f>
        <v/>
      </c>
      <c r="J60" s="3" t="str">
        <f ca="1">IFERROR(
  INDEX('Project Assignment Check'!$G$1:$ZX$1,
    MATCH(
      LARGE(
        INDEX('ADR Tracking'!$G:$ZX, MATCH($A60, 'ADR Tracking'!$A:$A, 0), ),
        COLUMN()-4
      ),
      INDEX('ADR Tracking'!$G:$ZX, MATCH($A60, 'ADR Tracking'!$A:$A, 0), ),
      0
    )
  ),
  ""
)</f>
        <v/>
      </c>
    </row>
    <row r="61" spans="1:10">
      <c r="A61" s="48" t="s">
        <v>217</v>
      </c>
      <c r="B61" s="49" t="s">
        <v>218</v>
      </c>
      <c r="C61" s="16" t="s">
        <v>12</v>
      </c>
      <c r="D61" s="4"/>
      <c r="E61" s="3" t="str">
        <f ca="1">IFERROR(
  INDEX('Project Assignment Check'!$G$1:$ZX$1,
    MATCH(
      LARGE(
        INDEX('ADR Tracking'!$G:$ZX, MATCH($A61, 'ADR Tracking'!$A:$A, 0), ),
        COLUMN()-4
      ),
      INDEX('ADR Tracking'!$G:$ZX, MATCH($A61, 'ADR Tracking'!$A:$A, 0), ),
      0
    )
  ),
  ""
)</f>
        <v/>
      </c>
      <c r="F61" s="3" t="str">
        <f ca="1">IFERROR(
  INDEX('Project Assignment Check'!$G$1:$ZX$1,
    MATCH(
      LARGE(
        INDEX('ADR Tracking'!$G:$ZX, MATCH($A61, 'ADR Tracking'!$A:$A, 0), ),
        COLUMN()-4
      ),
      INDEX('ADR Tracking'!$G:$ZX, MATCH($A61, 'ADR Tracking'!$A:$A, 0), ),
      0
    )
  ),
  ""
)</f>
        <v/>
      </c>
      <c r="G61" s="3" t="str">
        <f ca="1">IFERROR(
  INDEX('Project Assignment Check'!$G$1:$ZX$1,
    MATCH(
      LARGE(
        INDEX('ADR Tracking'!$G:$ZX, MATCH($A61, 'ADR Tracking'!$A:$A, 0), ),
        COLUMN()-4
      ),
      INDEX('ADR Tracking'!$G:$ZX, MATCH($A61, 'ADR Tracking'!$A:$A, 0), ),
      0
    )
  ),
  ""
)</f>
        <v/>
      </c>
      <c r="H61" s="3" t="str">
        <f ca="1">IFERROR(
  INDEX('Project Assignment Check'!$G$1:$ZX$1,
    MATCH(
      LARGE(
        INDEX('ADR Tracking'!$G:$ZX, MATCH($A61, 'ADR Tracking'!$A:$A, 0), ),
        COLUMN()-4
      ),
      INDEX('ADR Tracking'!$G:$ZX, MATCH($A61, 'ADR Tracking'!$A:$A, 0), ),
      0
    )
  ),
  ""
)</f>
        <v/>
      </c>
      <c r="I61" s="3" t="str">
        <f ca="1">IFERROR(
  INDEX('Project Assignment Check'!$G$1:$ZX$1,
    MATCH(
      LARGE(
        INDEX('ADR Tracking'!$G:$ZX, MATCH($A61, 'ADR Tracking'!$A:$A, 0), ),
        COLUMN()-4
      ),
      INDEX('ADR Tracking'!$G:$ZX, MATCH($A61, 'ADR Tracking'!$A:$A, 0), ),
      0
    )
  ),
  ""
)</f>
        <v/>
      </c>
      <c r="J61" s="3" t="str">
        <f ca="1">IFERROR(
  INDEX('Project Assignment Check'!$G$1:$ZX$1,
    MATCH(
      LARGE(
        INDEX('ADR Tracking'!$G:$ZX, MATCH($A61, 'ADR Tracking'!$A:$A, 0), ),
        COLUMN()-4
      ),
      INDEX('ADR Tracking'!$G:$ZX, MATCH($A61, 'ADR Tracking'!$A:$A, 0), ),
      0
    )
  ),
  ""
)</f>
        <v/>
      </c>
    </row>
    <row r="62" spans="1:10">
      <c r="A62" s="57" t="s">
        <v>227</v>
      </c>
      <c r="B62" s="58" t="s">
        <v>228</v>
      </c>
      <c r="C62" s="16" t="s">
        <v>37</v>
      </c>
      <c r="D62" s="4" t="s">
        <v>99</v>
      </c>
      <c r="E62" s="3" t="str">
        <f ca="1">IFERROR(
  INDEX('Project Assignment Check'!$G$1:$ZX$1,
    MATCH(
      LARGE(
        INDEX('ADR Tracking'!$G:$ZX, MATCH($A62, 'ADR Tracking'!$A:$A, 0), ),
        COLUMN()-4
      ),
      INDEX('ADR Tracking'!$G:$ZX, MATCH($A62, 'ADR Tracking'!$A:$A, 0), ),
      0
    )
  ),
  ""
)</f>
        <v/>
      </c>
      <c r="F62" s="3" t="str">
        <f ca="1">IFERROR(
  INDEX('Project Assignment Check'!$G$1:$ZX$1,
    MATCH(
      LARGE(
        INDEX('ADR Tracking'!$G:$ZX, MATCH($A62, 'ADR Tracking'!$A:$A, 0), ),
        COLUMN()-4
      ),
      INDEX('ADR Tracking'!$G:$ZX, MATCH($A62, 'ADR Tracking'!$A:$A, 0), ),
      0
    )
  ),
  ""
)</f>
        <v/>
      </c>
      <c r="G62" s="3" t="str">
        <f ca="1">IFERROR(
  INDEX('Project Assignment Check'!$G$1:$ZX$1,
    MATCH(
      LARGE(
        INDEX('ADR Tracking'!$G:$ZX, MATCH($A62, 'ADR Tracking'!$A:$A, 0), ),
        COLUMN()-4
      ),
      INDEX('ADR Tracking'!$G:$ZX, MATCH($A62, 'ADR Tracking'!$A:$A, 0), ),
      0
    )
  ),
  ""
)</f>
        <v/>
      </c>
      <c r="H62" s="3" t="str">
        <f ca="1">IFERROR(
  INDEX('Project Assignment Check'!$G$1:$ZX$1,
    MATCH(
      LARGE(
        INDEX('ADR Tracking'!$G:$ZX, MATCH($A62, 'ADR Tracking'!$A:$A, 0), ),
        COLUMN()-4
      ),
      INDEX('ADR Tracking'!$G:$ZX, MATCH($A62, 'ADR Tracking'!$A:$A, 0), ),
      0
    )
  ),
  ""
)</f>
        <v/>
      </c>
      <c r="I62" s="3" t="str">
        <f ca="1">IFERROR(
  INDEX('Project Assignment Check'!$G$1:$ZX$1,
    MATCH(
      LARGE(
        INDEX('ADR Tracking'!$G:$ZX, MATCH($A62, 'ADR Tracking'!$A:$A, 0), ),
        COLUMN()-4
      ),
      INDEX('ADR Tracking'!$G:$ZX, MATCH($A62, 'ADR Tracking'!$A:$A, 0), ),
      0
    )
  ),
  ""
)</f>
        <v/>
      </c>
      <c r="J62" s="3" t="str">
        <f ca="1">IFERROR(
  INDEX('Project Assignment Check'!$G$1:$ZX$1,
    MATCH(
      LARGE(
        INDEX('ADR Tracking'!$G:$ZX, MATCH($A62, 'ADR Tracking'!$A:$A, 0), ),
        COLUMN()-4
      ),
      INDEX('ADR Tracking'!$G:$ZX, MATCH($A62, 'ADR Tracking'!$A:$A, 0), ),
      0
    )
  ),
  ""
)</f>
        <v/>
      </c>
    </row>
    <row r="63" spans="1:10">
      <c r="A63" s="57" t="s">
        <v>231</v>
      </c>
      <c r="B63" s="58" t="s">
        <v>232</v>
      </c>
      <c r="C63" s="16" t="s">
        <v>152</v>
      </c>
      <c r="D63" s="4"/>
      <c r="E63" s="3" t="str">
        <f ca="1">IFERROR(
  INDEX('Project Assignment Check'!$G$1:$ZX$1,
    MATCH(
      LARGE(
        INDEX('ADR Tracking'!$G:$ZX, MATCH($A63, 'ADR Tracking'!$A:$A, 0), ),
        COLUMN()-4
      ),
      INDEX('ADR Tracking'!$G:$ZX, MATCH($A63, 'ADR Tracking'!$A:$A, 0), ),
      0
    )
  ),
  ""
)</f>
        <v/>
      </c>
      <c r="F63" s="3" t="str">
        <f ca="1">IFERROR(
  INDEX('Project Assignment Check'!$G$1:$ZX$1,
    MATCH(
      LARGE(
        INDEX('ADR Tracking'!$G:$ZX, MATCH($A63, 'ADR Tracking'!$A:$A, 0), ),
        COLUMN()-4
      ),
      INDEX('ADR Tracking'!$G:$ZX, MATCH($A63, 'ADR Tracking'!$A:$A, 0), ),
      0
    )
  ),
  ""
)</f>
        <v/>
      </c>
      <c r="G63" s="3" t="str">
        <f ca="1">IFERROR(
  INDEX('Project Assignment Check'!$G$1:$ZX$1,
    MATCH(
      LARGE(
        INDEX('ADR Tracking'!$G:$ZX, MATCH($A63, 'ADR Tracking'!$A:$A, 0), ),
        COLUMN()-4
      ),
      INDEX('ADR Tracking'!$G:$ZX, MATCH($A63, 'ADR Tracking'!$A:$A, 0), ),
      0
    )
  ),
  ""
)</f>
        <v/>
      </c>
      <c r="H63" s="3" t="str">
        <f ca="1">IFERROR(
  INDEX('Project Assignment Check'!$G$1:$ZX$1,
    MATCH(
      LARGE(
        INDEX('ADR Tracking'!$G:$ZX, MATCH($A63, 'ADR Tracking'!$A:$A, 0), ),
        COLUMN()-4
      ),
      INDEX('ADR Tracking'!$G:$ZX, MATCH($A63, 'ADR Tracking'!$A:$A, 0), ),
      0
    )
  ),
  ""
)</f>
        <v/>
      </c>
      <c r="I63" s="3" t="str">
        <f ca="1">IFERROR(
  INDEX('Project Assignment Check'!$G$1:$ZX$1,
    MATCH(
      LARGE(
        INDEX('ADR Tracking'!$G:$ZX, MATCH($A63, 'ADR Tracking'!$A:$A, 0), ),
        COLUMN()-4
      ),
      INDEX('ADR Tracking'!$G:$ZX, MATCH($A63, 'ADR Tracking'!$A:$A, 0), ),
      0
    )
  ),
  ""
)</f>
        <v/>
      </c>
      <c r="J63" s="3" t="str">
        <f ca="1">IFERROR(
  INDEX('Project Assignment Check'!$G$1:$ZX$1,
    MATCH(
      LARGE(
        INDEX('ADR Tracking'!$G:$ZX, MATCH($A63, 'ADR Tracking'!$A:$A, 0), ),
        COLUMN()-4
      ),
      INDEX('ADR Tracking'!$G:$ZX, MATCH($A63, 'ADR Tracking'!$A:$A, 0), ),
      0
    )
  ),
  ""
)</f>
        <v/>
      </c>
    </row>
    <row r="64" spans="1:10">
      <c r="A64" s="200" t="s">
        <v>235</v>
      </c>
      <c r="B64" s="201" t="s">
        <v>236</v>
      </c>
      <c r="C64" s="16" t="s">
        <v>37</v>
      </c>
      <c r="D64" s="4"/>
      <c r="E64" s="3" t="str">
        <f ca="1">IFERROR(
  INDEX('Project Assignment Check'!$G$1:$ZX$1,
    MATCH(
      LARGE(
        INDEX('ADR Tracking'!$G:$ZX, MATCH($A64, 'ADR Tracking'!$A:$A, 0), ),
        COLUMN()-4
      ),
      INDEX('ADR Tracking'!$G:$ZX, MATCH($A64, 'ADR Tracking'!$A:$A, 0), ),
      0
    )
  ),
  ""
)</f>
        <v/>
      </c>
      <c r="F64" s="3" t="str">
        <f ca="1">IFERROR(
  INDEX('Project Assignment Check'!$G$1:$ZX$1,
    MATCH(
      LARGE(
        INDEX('ADR Tracking'!$G:$ZX, MATCH($A64, 'ADR Tracking'!$A:$A, 0), ),
        COLUMN()-4
      ),
      INDEX('ADR Tracking'!$G:$ZX, MATCH($A64, 'ADR Tracking'!$A:$A, 0), ),
      0
    )
  ),
  ""
)</f>
        <v/>
      </c>
      <c r="G64" s="3" t="str">
        <f ca="1">IFERROR(
  INDEX('Project Assignment Check'!$G$1:$ZX$1,
    MATCH(
      LARGE(
        INDEX('ADR Tracking'!$G:$ZX, MATCH($A64, 'ADR Tracking'!$A:$A, 0), ),
        COLUMN()-4
      ),
      INDEX('ADR Tracking'!$G:$ZX, MATCH($A64, 'ADR Tracking'!$A:$A, 0), ),
      0
    )
  ),
  ""
)</f>
        <v/>
      </c>
      <c r="H64" s="3" t="str">
        <f ca="1">IFERROR(
  INDEX('Project Assignment Check'!$G$1:$ZX$1,
    MATCH(
      LARGE(
        INDEX('ADR Tracking'!$G:$ZX, MATCH($A64, 'ADR Tracking'!$A:$A, 0), ),
        COLUMN()-4
      ),
      INDEX('ADR Tracking'!$G:$ZX, MATCH($A64, 'ADR Tracking'!$A:$A, 0), ),
      0
    )
  ),
  ""
)</f>
        <v/>
      </c>
      <c r="I64" s="3" t="str">
        <f ca="1">IFERROR(
  INDEX('Project Assignment Check'!$G$1:$ZX$1,
    MATCH(
      LARGE(
        INDEX('ADR Tracking'!$G:$ZX, MATCH($A64, 'ADR Tracking'!$A:$A, 0), ),
        COLUMN()-4
      ),
      INDEX('ADR Tracking'!$G:$ZX, MATCH($A64, 'ADR Tracking'!$A:$A, 0), ),
      0
    )
  ),
  ""
)</f>
        <v/>
      </c>
      <c r="J64" s="3" t="str">
        <f ca="1">IFERROR(
  INDEX('Project Assignment Check'!$G$1:$ZX$1,
    MATCH(
      LARGE(
        INDEX('ADR Tracking'!$G:$ZX, MATCH($A64, 'ADR Tracking'!$A:$A, 0), ),
        COLUMN()-4
      ),
      INDEX('ADR Tracking'!$G:$ZX, MATCH($A64, 'ADR Tracking'!$A:$A, 0), ),
      0
    )
  ),
  ""
)</f>
        <v/>
      </c>
    </row>
    <row r="65" spans="1:10">
      <c r="A65" s="57" t="s">
        <v>251</v>
      </c>
      <c r="B65" s="61" t="s">
        <v>252</v>
      </c>
      <c r="C65" s="16" t="s">
        <v>37</v>
      </c>
      <c r="D65" s="4" t="s">
        <v>110</v>
      </c>
      <c r="E65" s="3" t="str">
        <f ca="1">IFERROR(
  INDEX('Project Assignment Check'!$G$1:$ZX$1,
    MATCH(
      LARGE(
        INDEX('ADR Tracking'!$G:$ZX, MATCH($A65, 'ADR Tracking'!$A:$A, 0), ),
        COLUMN()-4
      ),
      INDEX('ADR Tracking'!$G:$ZX, MATCH($A65, 'ADR Tracking'!$A:$A, 0), ),
      0
    )
  ),
  ""
)</f>
        <v>ADR-25</v>
      </c>
      <c r="F65" s="3" t="str">
        <f ca="1">IFERROR(
  INDEX('Project Assignment Check'!$G$1:$ZX$1,
    MATCH(
      LARGE(
        INDEX('ADR Tracking'!$G:$ZX, MATCH($A65, 'ADR Tracking'!$A:$A, 0), ),
        COLUMN()-4
      ),
      INDEX('ADR Tracking'!$G:$ZX, MATCH($A65, 'ADR Tracking'!$A:$A, 0), ),
      0
    )
  ),
  ""
)</f>
        <v>ADR-42</v>
      </c>
      <c r="G65" s="3" t="str">
        <f ca="1">IFERROR(
  INDEX('Project Assignment Check'!$G$1:$ZX$1,
    MATCH(
      LARGE(
        INDEX('ADR Tracking'!$G:$ZX, MATCH($A65, 'ADR Tracking'!$A:$A, 0), ),
        COLUMN()-4
      ),
      INDEX('ADR Tracking'!$G:$ZX, MATCH($A65, 'ADR Tracking'!$A:$A, 0), ),
      0
    )
  ),
  ""
)</f>
        <v>ADR-02</v>
      </c>
      <c r="H65" s="3" t="str">
        <f ca="1">IFERROR(
  INDEX('Project Assignment Check'!$G$1:$ZX$1,
    MATCH(
      LARGE(
        INDEX('ADR Tracking'!$G:$ZX, MATCH($A65, 'ADR Tracking'!$A:$A, 0), ),
        COLUMN()-4
      ),
      INDEX('ADR Tracking'!$G:$ZX, MATCH($A65, 'ADR Tracking'!$A:$A, 0), ),
      0
    )
  ),
  ""
)</f>
        <v/>
      </c>
      <c r="I65" s="3" t="str">
        <f ca="1">IFERROR(
  INDEX('Project Assignment Check'!$G$1:$ZX$1,
    MATCH(
      LARGE(
        INDEX('ADR Tracking'!$G:$ZX, MATCH($A65, 'ADR Tracking'!$A:$A, 0), ),
        COLUMN()-4
      ),
      INDEX('ADR Tracking'!$G:$ZX, MATCH($A65, 'ADR Tracking'!$A:$A, 0), ),
      0
    )
  ),
  ""
)</f>
        <v/>
      </c>
      <c r="J65" s="3" t="str">
        <f ca="1">IFERROR(
  INDEX('Project Assignment Check'!$G$1:$ZX$1,
    MATCH(
      LARGE(
        INDEX('ADR Tracking'!$G:$ZX, MATCH($A65, 'ADR Tracking'!$A:$A, 0), ),
        COLUMN()-4
      ),
      INDEX('ADR Tracking'!$G:$ZX, MATCH($A65, 'ADR Tracking'!$A:$A, 0), ),
      0
    )
  ),
  ""
)</f>
        <v/>
      </c>
    </row>
    <row r="66" spans="1:10">
      <c r="A66" s="48" t="s">
        <v>253</v>
      </c>
      <c r="B66" s="49" t="s">
        <v>254</v>
      </c>
      <c r="C66" s="16" t="s">
        <v>12</v>
      </c>
      <c r="D66" s="4" t="s">
        <v>37</v>
      </c>
      <c r="E66" s="3" t="str">
        <f ca="1">IFERROR(
  INDEX('Project Assignment Check'!$G$1:$ZX$1,
    MATCH(
      LARGE(
        INDEX('ADR Tracking'!$G:$ZX, MATCH($A66, 'ADR Tracking'!$A:$A, 0), ),
        COLUMN()-4
      ),
      INDEX('ADR Tracking'!$G:$ZX, MATCH($A66, 'ADR Tracking'!$A:$A, 0), ),
      0
    )
  ),
  ""
)</f>
        <v>ADR-42</v>
      </c>
      <c r="F66" s="3" t="str">
        <f ca="1">IFERROR(
  INDEX('Project Assignment Check'!$G$1:$ZX$1,
    MATCH(
      LARGE(
        INDEX('ADR Tracking'!$G:$ZX, MATCH($A66, 'ADR Tracking'!$A:$A, 0), ),
        COLUMN()-4
      ),
      INDEX('ADR Tracking'!$G:$ZX, MATCH($A66, 'ADR Tracking'!$A:$A, 0), ),
      0
    )
  ),
  ""
)</f>
        <v>ADR-08</v>
      </c>
      <c r="G66" s="3" t="str">
        <f ca="1">IFERROR(
  INDEX('Project Assignment Check'!$G$1:$ZX$1,
    MATCH(
      LARGE(
        INDEX('ADR Tracking'!$G:$ZX, MATCH($A66, 'ADR Tracking'!$A:$A, 0), ),
        COLUMN()-4
      ),
      INDEX('ADR Tracking'!$G:$ZX, MATCH($A66, 'ADR Tracking'!$A:$A, 0), ),
      0
    )
  ),
  ""
)</f>
        <v>ADR-21</v>
      </c>
      <c r="H66" s="3" t="str">
        <f ca="1">IFERROR(
  INDEX('Project Assignment Check'!$G$1:$ZX$1,
    MATCH(
      LARGE(
        INDEX('ADR Tracking'!$G:$ZX, MATCH($A66, 'ADR Tracking'!$A:$A, 0), ),
        COLUMN()-4
      ),
      INDEX('ADR Tracking'!$G:$ZX, MATCH($A66, 'ADR Tracking'!$A:$A, 0), ),
      0
    )
  ),
  ""
)</f>
        <v/>
      </c>
      <c r="I66" s="3" t="str">
        <f ca="1">IFERROR(
  INDEX('Project Assignment Check'!$G$1:$ZX$1,
    MATCH(
      LARGE(
        INDEX('ADR Tracking'!$G:$ZX, MATCH($A66, 'ADR Tracking'!$A:$A, 0), ),
        COLUMN()-4
      ),
      INDEX('ADR Tracking'!$G:$ZX, MATCH($A66, 'ADR Tracking'!$A:$A, 0), ),
      0
    )
  ),
  ""
)</f>
        <v/>
      </c>
      <c r="J66" s="3" t="str">
        <f ca="1">IFERROR(
  INDEX('Project Assignment Check'!$G$1:$ZX$1,
    MATCH(
      LARGE(
        INDEX('ADR Tracking'!$G:$ZX, MATCH($A66, 'ADR Tracking'!$A:$A, 0), ),
        COLUMN()-4
      ),
      INDEX('ADR Tracking'!$G:$ZX, MATCH($A66, 'ADR Tracking'!$A:$A, 0), ),
      0
    )
  ),
  ""
)</f>
        <v/>
      </c>
    </row>
    <row r="67" spans="1:10">
      <c r="A67" s="57" t="s">
        <v>259</v>
      </c>
      <c r="B67" s="58" t="s">
        <v>260</v>
      </c>
      <c r="C67" s="16" t="s">
        <v>110</v>
      </c>
      <c r="D67" s="4" t="s">
        <v>37</v>
      </c>
      <c r="E67" s="3" t="str">
        <f ca="1">IFERROR(
  INDEX('Project Assignment Check'!$G$1:$ZX$1,
    MATCH(
      LARGE(
        INDEX('ADR Tracking'!$G:$ZX, MATCH($A67, 'ADR Tracking'!$A:$A, 0), ),
        COLUMN()-4
      ),
      INDEX('ADR Tracking'!$G:$ZX, MATCH($A67, 'ADR Tracking'!$A:$A, 0), ),
      0
    )
  ),
  ""
)</f>
        <v/>
      </c>
      <c r="F67" s="3" t="str">
        <f ca="1">IFERROR(
  INDEX('Project Assignment Check'!$G$1:$ZX$1,
    MATCH(
      LARGE(
        INDEX('ADR Tracking'!$G:$ZX, MATCH($A67, 'ADR Tracking'!$A:$A, 0), ),
        COLUMN()-4
      ),
      INDEX('ADR Tracking'!$G:$ZX, MATCH($A67, 'ADR Tracking'!$A:$A, 0), ),
      0
    )
  ),
  ""
)</f>
        <v/>
      </c>
      <c r="G67" s="3" t="str">
        <f ca="1">IFERROR(
  INDEX('Project Assignment Check'!$G$1:$ZX$1,
    MATCH(
      LARGE(
        INDEX('ADR Tracking'!$G:$ZX, MATCH($A67, 'ADR Tracking'!$A:$A, 0), ),
        COLUMN()-4
      ),
      INDEX('ADR Tracking'!$G:$ZX, MATCH($A67, 'ADR Tracking'!$A:$A, 0), ),
      0
    )
  ),
  ""
)</f>
        <v/>
      </c>
      <c r="H67" s="3" t="str">
        <f ca="1">IFERROR(
  INDEX('Project Assignment Check'!$G$1:$ZX$1,
    MATCH(
      LARGE(
        INDEX('ADR Tracking'!$G:$ZX, MATCH($A67, 'ADR Tracking'!$A:$A, 0), ),
        COLUMN()-4
      ),
      INDEX('ADR Tracking'!$G:$ZX, MATCH($A67, 'ADR Tracking'!$A:$A, 0), ),
      0
    )
  ),
  ""
)</f>
        <v/>
      </c>
      <c r="I67" s="3" t="str">
        <f ca="1">IFERROR(
  INDEX('Project Assignment Check'!$G$1:$ZX$1,
    MATCH(
      LARGE(
        INDEX('ADR Tracking'!$G:$ZX, MATCH($A67, 'ADR Tracking'!$A:$A, 0), ),
        COLUMN()-4
      ),
      INDEX('ADR Tracking'!$G:$ZX, MATCH($A67, 'ADR Tracking'!$A:$A, 0), ),
      0
    )
  ),
  ""
)</f>
        <v/>
      </c>
      <c r="J67" s="3" t="str">
        <f ca="1">IFERROR(
  INDEX('Project Assignment Check'!$G$1:$ZX$1,
    MATCH(
      LARGE(
        INDEX('ADR Tracking'!$G:$ZX, MATCH($A67, 'ADR Tracking'!$A:$A, 0), ),
        COLUMN()-4
      ),
      INDEX('ADR Tracking'!$G:$ZX, MATCH($A67, 'ADR Tracking'!$A:$A, 0), ),
      0
    )
  ),
  ""
)</f>
        <v/>
      </c>
    </row>
    <row r="68" spans="1:10">
      <c r="A68" s="48" t="s">
        <v>278</v>
      </c>
      <c r="B68" s="52" t="s">
        <v>279</v>
      </c>
      <c r="C68" s="16" t="s">
        <v>277</v>
      </c>
      <c r="D68" s="4"/>
      <c r="E68" s="3" t="str">
        <f ca="1">IFERROR(
  INDEX('Project Assignment Check'!$G$1:$ZX$1,
    MATCH(
      LARGE(
        INDEX('ADR Tracking'!$G:$ZX, MATCH($A68, 'ADR Tracking'!$A:$A, 0), ),
        COLUMN()-4
      ),
      INDEX('ADR Tracking'!$G:$ZX, MATCH($A68, 'ADR Tracking'!$A:$A, 0), ),
      0
    )
  ),
  ""
)</f>
        <v>ADR-109</v>
      </c>
      <c r="F68" s="3" t="str">
        <f ca="1">IFERROR(
  INDEX('Project Assignment Check'!$G$1:$ZX$1,
    MATCH(
      LARGE(
        INDEX('ADR Tracking'!$G:$ZX, MATCH($A68, 'ADR Tracking'!$A:$A, 0), ),
        COLUMN()-4
      ),
      INDEX('ADR Tracking'!$G:$ZX, MATCH($A68, 'ADR Tracking'!$A:$A, 0), ),
      0
    )
  ),
  ""
)</f>
        <v>ADR-109</v>
      </c>
      <c r="G68" s="3" t="str">
        <f ca="1">IFERROR(
  INDEX('Project Assignment Check'!$G$1:$ZX$1,
    MATCH(
      LARGE(
        INDEX('ADR Tracking'!$G:$ZX, MATCH($A68, 'ADR Tracking'!$A:$A, 0), ),
        COLUMN()-4
      ),
      INDEX('ADR Tracking'!$G:$ZX, MATCH($A68, 'ADR Tracking'!$A:$A, 0), ),
      0
    )
  ),
  ""
)</f>
        <v/>
      </c>
      <c r="H68" s="3" t="str">
        <f ca="1">IFERROR(
  INDEX('Project Assignment Check'!$G$1:$ZX$1,
    MATCH(
      LARGE(
        INDEX('ADR Tracking'!$G:$ZX, MATCH($A68, 'ADR Tracking'!$A:$A, 0), ),
        COLUMN()-4
      ),
      INDEX('ADR Tracking'!$G:$ZX, MATCH($A68, 'ADR Tracking'!$A:$A, 0), ),
      0
    )
  ),
  ""
)</f>
        <v/>
      </c>
      <c r="I68" s="3" t="str">
        <f ca="1">IFERROR(
  INDEX('Project Assignment Check'!$G$1:$ZX$1,
    MATCH(
      LARGE(
        INDEX('ADR Tracking'!$G:$ZX, MATCH($A68, 'ADR Tracking'!$A:$A, 0), ),
        COLUMN()-4
      ),
      INDEX('ADR Tracking'!$G:$ZX, MATCH($A68, 'ADR Tracking'!$A:$A, 0), ),
      0
    )
  ),
  ""
)</f>
        <v/>
      </c>
      <c r="J68" s="3" t="str">
        <f ca="1">IFERROR(
  INDEX('Project Assignment Check'!$G$1:$ZX$1,
    MATCH(
      LARGE(
        INDEX('ADR Tracking'!$G:$ZX, MATCH($A68, 'ADR Tracking'!$A:$A, 0), ),
        COLUMN()-4
      ),
      INDEX('ADR Tracking'!$G:$ZX, MATCH($A68, 'ADR Tracking'!$A:$A, 0), ),
      0
    )
  ),
  ""
)</f>
        <v/>
      </c>
    </row>
    <row r="69" spans="1:10">
      <c r="A69" s="48" t="s">
        <v>286</v>
      </c>
      <c r="B69" s="49" t="s">
        <v>287</v>
      </c>
      <c r="C69" s="16" t="s">
        <v>37</v>
      </c>
      <c r="D69" s="4"/>
      <c r="E69" s="3" t="str">
        <f ca="1">IFERROR(
  INDEX('Project Assignment Check'!$G$1:$ZX$1,
    MATCH(
      LARGE(
        INDEX('ADR Tracking'!$G:$ZX, MATCH($A69, 'ADR Tracking'!$A:$A, 0), ),
        COLUMN()-4
      ),
      INDEX('ADR Tracking'!$G:$ZX, MATCH($A69, 'ADR Tracking'!$A:$A, 0), ),
      0
    )
  ),
  ""
)</f>
        <v/>
      </c>
      <c r="F69" s="3" t="str">
        <f ca="1">IFERROR(
  INDEX('Project Assignment Check'!$G$1:$ZX$1,
    MATCH(
      LARGE(
        INDEX('ADR Tracking'!$G:$ZX, MATCH($A69, 'ADR Tracking'!$A:$A, 0), ),
        COLUMN()-4
      ),
      INDEX('ADR Tracking'!$G:$ZX, MATCH($A69, 'ADR Tracking'!$A:$A, 0), ),
      0
    )
  ),
  ""
)</f>
        <v/>
      </c>
      <c r="G69" s="3" t="str">
        <f ca="1">IFERROR(
  INDEX('Project Assignment Check'!$G$1:$ZX$1,
    MATCH(
      LARGE(
        INDEX('ADR Tracking'!$G:$ZX, MATCH($A69, 'ADR Tracking'!$A:$A, 0), ),
        COLUMN()-4
      ),
      INDEX('ADR Tracking'!$G:$ZX, MATCH($A69, 'ADR Tracking'!$A:$A, 0), ),
      0
    )
  ),
  ""
)</f>
        <v/>
      </c>
      <c r="H69" s="3" t="str">
        <f ca="1">IFERROR(
  INDEX('Project Assignment Check'!$G$1:$ZX$1,
    MATCH(
      LARGE(
        INDEX('ADR Tracking'!$G:$ZX, MATCH($A69, 'ADR Tracking'!$A:$A, 0), ),
        COLUMN()-4
      ),
      INDEX('ADR Tracking'!$G:$ZX, MATCH($A69, 'ADR Tracking'!$A:$A, 0), ),
      0
    )
  ),
  ""
)</f>
        <v/>
      </c>
      <c r="I69" s="3" t="str">
        <f ca="1">IFERROR(
  INDEX('Project Assignment Check'!$G$1:$ZX$1,
    MATCH(
      LARGE(
        INDEX('ADR Tracking'!$G:$ZX, MATCH($A69, 'ADR Tracking'!$A:$A, 0), ),
        COLUMN()-4
      ),
      INDEX('ADR Tracking'!$G:$ZX, MATCH($A69, 'ADR Tracking'!$A:$A, 0), ),
      0
    )
  ),
  ""
)</f>
        <v/>
      </c>
      <c r="J69" s="3" t="str">
        <f ca="1">IFERROR(
  INDEX('Project Assignment Check'!$G$1:$ZX$1,
    MATCH(
      LARGE(
        INDEX('ADR Tracking'!$G:$ZX, MATCH($A69, 'ADR Tracking'!$A:$A, 0), ),
        COLUMN()-4
      ),
      INDEX('ADR Tracking'!$G:$ZX, MATCH($A69, 'ADR Tracking'!$A:$A, 0), ),
      0
    )
  ),
  ""
)</f>
        <v/>
      </c>
    </row>
    <row r="70" spans="1:10">
      <c r="A70" s="57" t="s">
        <v>288</v>
      </c>
      <c r="B70" s="58" t="s">
        <v>289</v>
      </c>
      <c r="C70" s="16" t="s">
        <v>37</v>
      </c>
      <c r="D70" s="4" t="s">
        <v>110</v>
      </c>
      <c r="E70" s="3" t="str">
        <f ca="1">IFERROR(
  INDEX('Project Assignment Check'!$G$1:$ZX$1,
    MATCH(
      LARGE(
        INDEX('ADR Tracking'!$G:$ZX, MATCH($A70, 'ADR Tracking'!$A:$A, 0), ),
        COLUMN()-4
      ),
      INDEX('ADR Tracking'!$G:$ZX, MATCH($A70, 'ADR Tracking'!$A:$A, 0), ),
      0
    )
  ),
  ""
)</f>
        <v/>
      </c>
      <c r="F70" s="3" t="str">
        <f ca="1">IFERROR(
  INDEX('Project Assignment Check'!$G$1:$ZX$1,
    MATCH(
      LARGE(
        INDEX('ADR Tracking'!$G:$ZX, MATCH($A70, 'ADR Tracking'!$A:$A, 0), ),
        COLUMN()-4
      ),
      INDEX('ADR Tracking'!$G:$ZX, MATCH($A70, 'ADR Tracking'!$A:$A, 0), ),
      0
    )
  ),
  ""
)</f>
        <v/>
      </c>
      <c r="G70" s="3" t="str">
        <f ca="1">IFERROR(
  INDEX('Project Assignment Check'!$G$1:$ZX$1,
    MATCH(
      LARGE(
        INDEX('ADR Tracking'!$G:$ZX, MATCH($A70, 'ADR Tracking'!$A:$A, 0), ),
        COLUMN()-4
      ),
      INDEX('ADR Tracking'!$G:$ZX, MATCH($A70, 'ADR Tracking'!$A:$A, 0), ),
      0
    )
  ),
  ""
)</f>
        <v/>
      </c>
      <c r="H70" s="3" t="str">
        <f ca="1">IFERROR(
  INDEX('Project Assignment Check'!$G$1:$ZX$1,
    MATCH(
      LARGE(
        INDEX('ADR Tracking'!$G:$ZX, MATCH($A70, 'ADR Tracking'!$A:$A, 0), ),
        COLUMN()-4
      ),
      INDEX('ADR Tracking'!$G:$ZX, MATCH($A70, 'ADR Tracking'!$A:$A, 0), ),
      0
    )
  ),
  ""
)</f>
        <v/>
      </c>
      <c r="I70" s="3" t="str">
        <f ca="1">IFERROR(
  INDEX('Project Assignment Check'!$G$1:$ZX$1,
    MATCH(
      LARGE(
        INDEX('ADR Tracking'!$G:$ZX, MATCH($A70, 'ADR Tracking'!$A:$A, 0), ),
        COLUMN()-4
      ),
      INDEX('ADR Tracking'!$G:$ZX, MATCH($A70, 'ADR Tracking'!$A:$A, 0), ),
      0
    )
  ),
  ""
)</f>
        <v/>
      </c>
      <c r="J70" s="3" t="str">
        <f ca="1">IFERROR(
  INDEX('Project Assignment Check'!$G$1:$ZX$1,
    MATCH(
      LARGE(
        INDEX('ADR Tracking'!$G:$ZX, MATCH($A70, 'ADR Tracking'!$A:$A, 0), ),
        COLUMN()-4
      ),
      INDEX('ADR Tracking'!$G:$ZX, MATCH($A70, 'ADR Tracking'!$A:$A, 0), ),
      0
    )
  ),
  ""
)</f>
        <v/>
      </c>
    </row>
    <row r="71" spans="1:10">
      <c r="A71" s="48" t="s">
        <v>290</v>
      </c>
      <c r="B71" s="49" t="s">
        <v>291</v>
      </c>
      <c r="C71" s="16" t="s">
        <v>37</v>
      </c>
      <c r="D71" s="4"/>
      <c r="E71" s="3" t="str">
        <f ca="1">IFERROR(
  INDEX('Project Assignment Check'!$G$1:$ZX$1,
    MATCH(
      LARGE(
        INDEX('ADR Tracking'!$G:$ZX, MATCH($A71, 'ADR Tracking'!$A:$A, 0), ),
        COLUMN()-4
      ),
      INDEX('ADR Tracking'!$G:$ZX, MATCH($A71, 'ADR Tracking'!$A:$A, 0), ),
      0
    )
  ),
  ""
)</f>
        <v/>
      </c>
      <c r="F71" s="3" t="str">
        <f ca="1">IFERROR(
  INDEX('Project Assignment Check'!$G$1:$ZX$1,
    MATCH(
      LARGE(
        INDEX('ADR Tracking'!$G:$ZX, MATCH($A71, 'ADR Tracking'!$A:$A, 0), ),
        COLUMN()-4
      ),
      INDEX('ADR Tracking'!$G:$ZX, MATCH($A71, 'ADR Tracking'!$A:$A, 0), ),
      0
    )
  ),
  ""
)</f>
        <v/>
      </c>
      <c r="G71" s="3" t="str">
        <f ca="1">IFERROR(
  INDEX('Project Assignment Check'!$G$1:$ZX$1,
    MATCH(
      LARGE(
        INDEX('ADR Tracking'!$G:$ZX, MATCH($A71, 'ADR Tracking'!$A:$A, 0), ),
        COLUMN()-4
      ),
      INDEX('ADR Tracking'!$G:$ZX, MATCH($A71, 'ADR Tracking'!$A:$A, 0), ),
      0
    )
  ),
  ""
)</f>
        <v/>
      </c>
      <c r="H71" s="3" t="str">
        <f ca="1">IFERROR(
  INDEX('Project Assignment Check'!$G$1:$ZX$1,
    MATCH(
      LARGE(
        INDEX('ADR Tracking'!$G:$ZX, MATCH($A71, 'ADR Tracking'!$A:$A, 0), ),
        COLUMN()-4
      ),
      INDEX('ADR Tracking'!$G:$ZX, MATCH($A71, 'ADR Tracking'!$A:$A, 0), ),
      0
    )
  ),
  ""
)</f>
        <v/>
      </c>
      <c r="I71" s="3" t="str">
        <f ca="1">IFERROR(
  INDEX('Project Assignment Check'!$G$1:$ZX$1,
    MATCH(
      LARGE(
        INDEX('ADR Tracking'!$G:$ZX, MATCH($A71, 'ADR Tracking'!$A:$A, 0), ),
        COLUMN()-4
      ),
      INDEX('ADR Tracking'!$G:$ZX, MATCH($A71, 'ADR Tracking'!$A:$A, 0), ),
      0
    )
  ),
  ""
)</f>
        <v/>
      </c>
      <c r="J71" s="3" t="str">
        <f ca="1">IFERROR(
  INDEX('Project Assignment Check'!$G$1:$ZX$1,
    MATCH(
      LARGE(
        INDEX('ADR Tracking'!$G:$ZX, MATCH($A71, 'ADR Tracking'!$A:$A, 0), ),
        COLUMN()-4
      ),
      INDEX('ADR Tracking'!$G:$ZX, MATCH($A71, 'ADR Tracking'!$A:$A, 0), ),
      0
    )
  ),
  ""
)</f>
        <v/>
      </c>
    </row>
    <row r="72" spans="1:10">
      <c r="A72" s="57" t="s">
        <v>292</v>
      </c>
      <c r="B72" s="61" t="s">
        <v>293</v>
      </c>
      <c r="C72" s="16" t="s">
        <v>277</v>
      </c>
      <c r="D72" s="4"/>
      <c r="E72" s="3" t="str">
        <f ca="1">IFERROR(
  INDEX('Project Assignment Check'!$G$1:$ZX$1,
    MATCH(
      LARGE(
        INDEX('ADR Tracking'!$G:$ZX, MATCH($A72, 'ADR Tracking'!$A:$A, 0), ),
        COLUMN()-4
      ),
      INDEX('ADR Tracking'!$G:$ZX, MATCH($A72, 'ADR Tracking'!$A:$A, 0), ),
      0
    )
  ),
  ""
)</f>
        <v>ADR-110</v>
      </c>
      <c r="F72" s="3" t="str">
        <f ca="1">IFERROR(
  INDEX('Project Assignment Check'!$G$1:$ZX$1,
    MATCH(
      LARGE(
        INDEX('ADR Tracking'!$G:$ZX, MATCH($A72, 'ADR Tracking'!$A:$A, 0), ),
        COLUMN()-4
      ),
      INDEX('ADR Tracking'!$G:$ZX, MATCH($A72, 'ADR Tracking'!$A:$A, 0), ),
      0
    )
  ),
  ""
)</f>
        <v/>
      </c>
      <c r="G72" s="3" t="str">
        <f ca="1">IFERROR(
  INDEX('Project Assignment Check'!$G$1:$ZX$1,
    MATCH(
      LARGE(
        INDEX('ADR Tracking'!$G:$ZX, MATCH($A72, 'ADR Tracking'!$A:$A, 0), ),
        COLUMN()-4
      ),
      INDEX('ADR Tracking'!$G:$ZX, MATCH($A72, 'ADR Tracking'!$A:$A, 0), ),
      0
    )
  ),
  ""
)</f>
        <v/>
      </c>
      <c r="H72" s="3" t="str">
        <f ca="1">IFERROR(
  INDEX('Project Assignment Check'!$G$1:$ZX$1,
    MATCH(
      LARGE(
        INDEX('ADR Tracking'!$G:$ZX, MATCH($A72, 'ADR Tracking'!$A:$A, 0), ),
        COLUMN()-4
      ),
      INDEX('ADR Tracking'!$G:$ZX, MATCH($A72, 'ADR Tracking'!$A:$A, 0), ),
      0
    )
  ),
  ""
)</f>
        <v/>
      </c>
      <c r="I72" s="3" t="str">
        <f ca="1">IFERROR(
  INDEX('Project Assignment Check'!$G$1:$ZX$1,
    MATCH(
      LARGE(
        INDEX('ADR Tracking'!$G:$ZX, MATCH($A72, 'ADR Tracking'!$A:$A, 0), ),
        COLUMN()-4
      ),
      INDEX('ADR Tracking'!$G:$ZX, MATCH($A72, 'ADR Tracking'!$A:$A, 0), ),
      0
    )
  ),
  ""
)</f>
        <v/>
      </c>
      <c r="J72" s="3" t="str">
        <f ca="1">IFERROR(
  INDEX('Project Assignment Check'!$G$1:$ZX$1,
    MATCH(
      LARGE(
        INDEX('ADR Tracking'!$G:$ZX, MATCH($A72, 'ADR Tracking'!$A:$A, 0), ),
        COLUMN()-4
      ),
      INDEX('ADR Tracking'!$G:$ZX, MATCH($A72, 'ADR Tracking'!$A:$A, 0), ),
      0
    )
  ),
  ""
)</f>
        <v/>
      </c>
    </row>
    <row r="73" spans="1:10">
      <c r="A73" s="48" t="s">
        <v>294</v>
      </c>
      <c r="B73" s="52" t="s">
        <v>295</v>
      </c>
      <c r="C73" s="16" t="s">
        <v>152</v>
      </c>
      <c r="D73" s="4" t="s">
        <v>37</v>
      </c>
      <c r="E73" s="3" t="str">
        <f ca="1">IFERROR(
  INDEX('Project Assignment Check'!$G$1:$ZX$1,
    MATCH(
      LARGE(
        INDEX('ADR Tracking'!$G:$ZX, MATCH($A73, 'ADR Tracking'!$A:$A, 0), ),
        COLUMN()-4
      ),
      INDEX('ADR Tracking'!$G:$ZX, MATCH($A73, 'ADR Tracking'!$A:$A, 0), ),
      0
    )
  ),
  ""
)</f>
        <v/>
      </c>
      <c r="F73" s="3" t="str">
        <f ca="1">IFERROR(
  INDEX('Project Assignment Check'!$G$1:$ZX$1,
    MATCH(
      LARGE(
        INDEX('ADR Tracking'!$G:$ZX, MATCH($A73, 'ADR Tracking'!$A:$A, 0), ),
        COLUMN()-4
      ),
      INDEX('ADR Tracking'!$G:$ZX, MATCH($A73, 'ADR Tracking'!$A:$A, 0), ),
      0
    )
  ),
  ""
)</f>
        <v/>
      </c>
      <c r="G73" s="3" t="str">
        <f ca="1">IFERROR(
  INDEX('Project Assignment Check'!$G$1:$ZX$1,
    MATCH(
      LARGE(
        INDEX('ADR Tracking'!$G:$ZX, MATCH($A73, 'ADR Tracking'!$A:$A, 0), ),
        COLUMN()-4
      ),
      INDEX('ADR Tracking'!$G:$ZX, MATCH($A73, 'ADR Tracking'!$A:$A, 0), ),
      0
    )
  ),
  ""
)</f>
        <v/>
      </c>
      <c r="H73" s="3" t="str">
        <f ca="1">IFERROR(
  INDEX('Project Assignment Check'!$G$1:$ZX$1,
    MATCH(
      LARGE(
        INDEX('ADR Tracking'!$G:$ZX, MATCH($A73, 'ADR Tracking'!$A:$A, 0), ),
        COLUMN()-4
      ),
      INDEX('ADR Tracking'!$G:$ZX, MATCH($A73, 'ADR Tracking'!$A:$A, 0), ),
      0
    )
  ),
  ""
)</f>
        <v/>
      </c>
      <c r="I73" s="3" t="str">
        <f ca="1">IFERROR(
  INDEX('Project Assignment Check'!$G$1:$ZX$1,
    MATCH(
      LARGE(
        INDEX('ADR Tracking'!$G:$ZX, MATCH($A73, 'ADR Tracking'!$A:$A, 0), ),
        COLUMN()-4
      ),
      INDEX('ADR Tracking'!$G:$ZX, MATCH($A73, 'ADR Tracking'!$A:$A, 0), ),
      0
    )
  ),
  ""
)</f>
        <v/>
      </c>
      <c r="J73" s="3" t="str">
        <f ca="1">IFERROR(
  INDEX('Project Assignment Check'!$G$1:$ZX$1,
    MATCH(
      LARGE(
        INDEX('ADR Tracking'!$G:$ZX, MATCH($A73, 'ADR Tracking'!$A:$A, 0), ),
        COLUMN()-4
      ),
      INDEX('ADR Tracking'!$G:$ZX, MATCH($A73, 'ADR Tracking'!$A:$A, 0), ),
      0
    )
  ),
  ""
)</f>
        <v/>
      </c>
    </row>
    <row r="74" spans="1:10">
      <c r="A74" s="57" t="s">
        <v>296</v>
      </c>
      <c r="B74" s="61" t="s">
        <v>297</v>
      </c>
      <c r="C74" s="16" t="s">
        <v>277</v>
      </c>
      <c r="D74" s="4"/>
      <c r="E74" s="3" t="str">
        <f ca="1">IFERROR(
  INDEX('Project Assignment Check'!$G$1:$ZX$1,
    MATCH(
      LARGE(
        INDEX('ADR Tracking'!$G:$ZX, MATCH($A74, 'ADR Tracking'!$A:$A, 0), ),
        COLUMN()-4
      ),
      INDEX('ADR Tracking'!$G:$ZX, MATCH($A74, 'ADR Tracking'!$A:$A, 0), ),
      0
    )
  ),
  ""
)</f>
        <v/>
      </c>
      <c r="F74" s="3" t="str">
        <f ca="1">IFERROR(
  INDEX('Project Assignment Check'!$G$1:$ZX$1,
    MATCH(
      LARGE(
        INDEX('ADR Tracking'!$G:$ZX, MATCH($A74, 'ADR Tracking'!$A:$A, 0), ),
        COLUMN()-4
      ),
      INDEX('ADR Tracking'!$G:$ZX, MATCH($A74, 'ADR Tracking'!$A:$A, 0), ),
      0
    )
  ),
  ""
)</f>
        <v/>
      </c>
      <c r="G74" s="3" t="str">
        <f ca="1">IFERROR(
  INDEX('Project Assignment Check'!$G$1:$ZX$1,
    MATCH(
      LARGE(
        INDEX('ADR Tracking'!$G:$ZX, MATCH($A74, 'ADR Tracking'!$A:$A, 0), ),
        COLUMN()-4
      ),
      INDEX('ADR Tracking'!$G:$ZX, MATCH($A74, 'ADR Tracking'!$A:$A, 0), ),
      0
    )
  ),
  ""
)</f>
        <v/>
      </c>
      <c r="H74" s="3" t="str">
        <f ca="1">IFERROR(
  INDEX('Project Assignment Check'!$G$1:$ZX$1,
    MATCH(
      LARGE(
        INDEX('ADR Tracking'!$G:$ZX, MATCH($A74, 'ADR Tracking'!$A:$A, 0), ),
        COLUMN()-4
      ),
      INDEX('ADR Tracking'!$G:$ZX, MATCH($A74, 'ADR Tracking'!$A:$A, 0), ),
      0
    )
  ),
  ""
)</f>
        <v/>
      </c>
      <c r="I74" s="3" t="str">
        <f ca="1">IFERROR(
  INDEX('Project Assignment Check'!$G$1:$ZX$1,
    MATCH(
      LARGE(
        INDEX('ADR Tracking'!$G:$ZX, MATCH($A74, 'ADR Tracking'!$A:$A, 0), ),
        COLUMN()-4
      ),
      INDEX('ADR Tracking'!$G:$ZX, MATCH($A74, 'ADR Tracking'!$A:$A, 0), ),
      0
    )
  ),
  ""
)</f>
        <v/>
      </c>
      <c r="J74" s="3" t="str">
        <f ca="1">IFERROR(
  INDEX('Project Assignment Check'!$G$1:$ZX$1,
    MATCH(
      LARGE(
        INDEX('ADR Tracking'!$G:$ZX, MATCH($A74, 'ADR Tracking'!$A:$A, 0), ),
        COLUMN()-4
      ),
      INDEX('ADR Tracking'!$G:$ZX, MATCH($A74, 'ADR Tracking'!$A:$A, 0), ),
      0
    )
  ),
  ""
)</f>
        <v/>
      </c>
    </row>
    <row r="75" spans="1:10">
      <c r="A75" s="48" t="s">
        <v>342</v>
      </c>
      <c r="B75" s="49" t="s">
        <v>343</v>
      </c>
      <c r="C75" s="88" t="s">
        <v>64</v>
      </c>
      <c r="E75" s="3" t="str">
        <f ca="1">IFERROR(
  INDEX('Project Assignment Check'!$G$1:$ZX$1,
    MATCH(
      LARGE(
        INDEX('ADR Tracking'!$G:$ZX, MATCH($A75, 'ADR Tracking'!$A:$A, 0), ),
        COLUMN()-4
      ),
      INDEX('ADR Tracking'!$G:$ZX, MATCH($A75, 'ADR Tracking'!$A:$A, 0), ),
      0
    )
  ),
  ""
)</f>
        <v/>
      </c>
      <c r="F75" s="3" t="str">
        <f ca="1">IFERROR(
  INDEX('Project Assignment Check'!$G$1:$ZX$1,
    MATCH(
      LARGE(
        INDEX('ADR Tracking'!$G:$ZX, MATCH($A75, 'ADR Tracking'!$A:$A, 0), ),
        COLUMN()-4
      ),
      INDEX('ADR Tracking'!$G:$ZX, MATCH($A75, 'ADR Tracking'!$A:$A, 0), ),
      0
    )
  ),
  ""
)</f>
        <v/>
      </c>
      <c r="G75" s="3" t="str">
        <f ca="1">IFERROR(
  INDEX('Project Assignment Check'!$G$1:$ZX$1,
    MATCH(
      LARGE(
        INDEX('ADR Tracking'!$G:$ZX, MATCH($A75, 'ADR Tracking'!$A:$A, 0), ),
        COLUMN()-4
      ),
      INDEX('ADR Tracking'!$G:$ZX, MATCH($A75, 'ADR Tracking'!$A:$A, 0), ),
      0
    )
  ),
  ""
)</f>
        <v/>
      </c>
      <c r="H75" s="3" t="str">
        <f ca="1">IFERROR(
  INDEX('Project Assignment Check'!$G$1:$ZX$1,
    MATCH(
      LARGE(
        INDEX('ADR Tracking'!$G:$ZX, MATCH($A75, 'ADR Tracking'!$A:$A, 0), ),
        COLUMN()-4
      ),
      INDEX('ADR Tracking'!$G:$ZX, MATCH($A75, 'ADR Tracking'!$A:$A, 0), ),
      0
    )
  ),
  ""
)</f>
        <v/>
      </c>
      <c r="I75" s="3" t="str">
        <f ca="1">IFERROR(
  INDEX('Project Assignment Check'!$G$1:$ZX$1,
    MATCH(
      LARGE(
        INDEX('ADR Tracking'!$G:$ZX, MATCH($A75, 'ADR Tracking'!$A:$A, 0), ),
        COLUMN()-4
      ),
      INDEX('ADR Tracking'!$G:$ZX, MATCH($A75, 'ADR Tracking'!$A:$A, 0), ),
      0
    )
  ),
  ""
)</f>
        <v/>
      </c>
      <c r="J75" s="3" t="str">
        <f ca="1">IFERROR(
  INDEX('Project Assignment Check'!$G$1:$ZX$1,
    MATCH(
      LARGE(
        INDEX('ADR Tracking'!$G:$ZX, MATCH($A75, 'ADR Tracking'!$A:$A, 0), ),
        COLUMN()-4
      ),
      INDEX('ADR Tracking'!$G:$ZX, MATCH($A75, 'ADR Tracking'!$A:$A, 0), ),
      0
    )
  ),
  ""
)</f>
        <v/>
      </c>
    </row>
    <row r="76" spans="1:10">
      <c r="A76" s="48" t="s">
        <v>366</v>
      </c>
      <c r="B76" s="49" t="s">
        <v>397</v>
      </c>
      <c r="C76" s="88" t="s">
        <v>12</v>
      </c>
      <c r="E76" s="3" t="str">
        <f ca="1">IFERROR(
  INDEX('Project Assignment Check'!$G$1:$ZX$1,
    MATCH(
      LARGE(
        INDEX('ADR Tracking'!$G:$ZX, MATCH($A76, 'ADR Tracking'!$A:$A, 0), ),
        COLUMN()-4
      ),
      INDEX('ADR Tracking'!$G:$ZX, MATCH($A76, 'ADR Tracking'!$A:$A, 0), ),
      0
    )
  ),
  ""
)</f>
        <v>ADR-92</v>
      </c>
      <c r="F76" s="3" t="str">
        <f ca="1">IFERROR(
  INDEX('Project Assignment Check'!$G$1:$ZX$1,
    MATCH(
      LARGE(
        INDEX('ADR Tracking'!$G:$ZX, MATCH($A76, 'ADR Tracking'!$A:$A, 0), ),
        COLUMN()-4
      ),
      INDEX('ADR Tracking'!$G:$ZX, MATCH($A76, 'ADR Tracking'!$A:$A, 0), ),
      0
    )
  ),
  ""
)</f>
        <v>ADR-43</v>
      </c>
      <c r="G76" s="3" t="str">
        <f ca="1">IFERROR(
  INDEX('Project Assignment Check'!$G$1:$ZX$1,
    MATCH(
      LARGE(
        INDEX('ADR Tracking'!$G:$ZX, MATCH($A76, 'ADR Tracking'!$A:$A, 0), ),
        COLUMN()-4
      ),
      INDEX('ADR Tracking'!$G:$ZX, MATCH($A76, 'ADR Tracking'!$A:$A, 0), ),
      0
    )
  ),
  ""
)</f>
        <v/>
      </c>
      <c r="H76" s="3" t="str">
        <f ca="1">IFERROR(
  INDEX('Project Assignment Check'!$G$1:$ZX$1,
    MATCH(
      LARGE(
        INDEX('ADR Tracking'!$G:$ZX, MATCH($A76, 'ADR Tracking'!$A:$A, 0), ),
        COLUMN()-4
      ),
      INDEX('ADR Tracking'!$G:$ZX, MATCH($A76, 'ADR Tracking'!$A:$A, 0), ),
      0
    )
  ),
  ""
)</f>
        <v/>
      </c>
      <c r="I76" s="3" t="str">
        <f ca="1">IFERROR(
  INDEX('Project Assignment Check'!$G$1:$ZX$1,
    MATCH(
      LARGE(
        INDEX('ADR Tracking'!$G:$ZX, MATCH($A76, 'ADR Tracking'!$A:$A, 0), ),
        COLUMN()-4
      ),
      INDEX('ADR Tracking'!$G:$ZX, MATCH($A76, 'ADR Tracking'!$A:$A, 0), ),
      0
    )
  ),
  ""
)</f>
        <v/>
      </c>
      <c r="J76" s="3" t="str">
        <f ca="1">IFERROR(
  INDEX('Project Assignment Check'!$G$1:$ZX$1,
    MATCH(
      LARGE(
        INDEX('ADR Tracking'!$G:$ZX, MATCH($A76, 'ADR Tracking'!$A:$A, 0), ),
        COLUMN()-4
      ),
      INDEX('ADR Tracking'!$G:$ZX, MATCH($A76, 'ADR Tracking'!$A:$A, 0), ),
      0
    )
  ),
  ""
)</f>
        <v/>
      </c>
    </row>
    <row r="77" spans="1:10">
      <c r="A77" s="57" t="s">
        <v>372</v>
      </c>
      <c r="B77" s="58" t="s">
        <v>373</v>
      </c>
      <c r="C77" s="88" t="s">
        <v>12</v>
      </c>
      <c r="E77" s="3" t="str">
        <f ca="1">IFERROR(
  INDEX('Project Assignment Check'!$G$1:$ZX$1,
    MATCH(
      LARGE(
        INDEX('ADR Tracking'!$G:$ZX, MATCH($A77, 'ADR Tracking'!$A:$A, 0), ),
        COLUMN()-4
      ),
      INDEX('ADR Tracking'!$G:$ZX, MATCH($A77, 'ADR Tracking'!$A:$A, 0), ),
      0
    )
  ),
  ""
)</f>
        <v>ADR-92</v>
      </c>
      <c r="F77" s="3" t="str">
        <f ca="1">IFERROR(
  INDEX('Project Assignment Check'!$G$1:$ZX$1,
    MATCH(
      LARGE(
        INDEX('ADR Tracking'!$G:$ZX, MATCH($A77, 'ADR Tracking'!$A:$A, 0), ),
        COLUMN()-4
      ),
      INDEX('ADR Tracking'!$G:$ZX, MATCH($A77, 'ADR Tracking'!$A:$A, 0), ),
      0
    )
  ),
  ""
)</f>
        <v>ADR-43</v>
      </c>
      <c r="G77" s="3" t="str">
        <f ca="1">IFERROR(
  INDEX('Project Assignment Check'!$G$1:$ZX$1,
    MATCH(
      LARGE(
        INDEX('ADR Tracking'!$G:$ZX, MATCH($A77, 'ADR Tracking'!$A:$A, 0), ),
        COLUMN()-4
      ),
      INDEX('ADR Tracking'!$G:$ZX, MATCH($A77, 'ADR Tracking'!$A:$A, 0), ),
      0
    )
  ),
  ""
)</f>
        <v/>
      </c>
      <c r="H77" s="3" t="str">
        <f ca="1">IFERROR(
  INDEX('Project Assignment Check'!$G$1:$ZX$1,
    MATCH(
      LARGE(
        INDEX('ADR Tracking'!$G:$ZX, MATCH($A77, 'ADR Tracking'!$A:$A, 0), ),
        COLUMN()-4
      ),
      INDEX('ADR Tracking'!$G:$ZX, MATCH($A77, 'ADR Tracking'!$A:$A, 0), ),
      0
    )
  ),
  ""
)</f>
        <v/>
      </c>
      <c r="I77" s="3" t="str">
        <f ca="1">IFERROR(
  INDEX('Project Assignment Check'!$G$1:$ZX$1,
    MATCH(
      LARGE(
        INDEX('ADR Tracking'!$G:$ZX, MATCH($A77, 'ADR Tracking'!$A:$A, 0), ),
        COLUMN()-4
      ),
      INDEX('ADR Tracking'!$G:$ZX, MATCH($A77, 'ADR Tracking'!$A:$A, 0), ),
      0
    )
  ),
  ""
)</f>
        <v/>
      </c>
      <c r="J77" s="3" t="str">
        <f ca="1">IFERROR(
  INDEX('Project Assignment Check'!$G$1:$ZX$1,
    MATCH(
      LARGE(
        INDEX('ADR Tracking'!$G:$ZX, MATCH($A77, 'ADR Tracking'!$A:$A, 0), ),
        COLUMN()-4
      ),
      INDEX('ADR Tracking'!$G:$ZX, MATCH($A77, 'ADR Tracking'!$A:$A, 0), ),
      0
    )
  ),
  ""
)</f>
        <v/>
      </c>
    </row>
    <row r="78" spans="1:10">
      <c r="A78" s="48" t="s">
        <v>374</v>
      </c>
      <c r="B78" s="49" t="s">
        <v>375</v>
      </c>
      <c r="C78" s="88" t="s">
        <v>12</v>
      </c>
      <c r="E78" s="3" t="str">
        <f ca="1">IFERROR(
  INDEX('Project Assignment Check'!$G$1:$ZX$1,
    MATCH(
      LARGE(
        INDEX('ADR Tracking'!$G:$ZX, MATCH($A78, 'ADR Tracking'!$A:$A, 0), ),
        COLUMN()-4
      ),
      INDEX('ADR Tracking'!$G:$ZX, MATCH($A78, 'ADR Tracking'!$A:$A, 0), ),
      0
    )
  ),
  ""
)</f>
        <v>ADR-13</v>
      </c>
      <c r="F78" s="3" t="str">
        <f ca="1">IFERROR(
  INDEX('Project Assignment Check'!$G$1:$ZX$1,
    MATCH(
      LARGE(
        INDEX('ADR Tracking'!$G:$ZX, MATCH($A78, 'ADR Tracking'!$A:$A, 0), ),
        COLUMN()-4
      ),
      INDEX('ADR Tracking'!$G:$ZX, MATCH($A78, 'ADR Tracking'!$A:$A, 0), ),
      0
    )
  ),
  ""
)</f>
        <v>ADR-47</v>
      </c>
      <c r="G78" s="3" t="str">
        <f ca="1">IFERROR(
  INDEX('Project Assignment Check'!$G$1:$ZX$1,
    MATCH(
      LARGE(
        INDEX('ADR Tracking'!$G:$ZX, MATCH($A78, 'ADR Tracking'!$A:$A, 0), ),
        COLUMN()-4
      ),
      INDEX('ADR Tracking'!$G:$ZX, MATCH($A78, 'ADR Tracking'!$A:$A, 0), ),
      0
    )
  ),
  ""
)</f>
        <v>ADR-43</v>
      </c>
      <c r="H78" s="3" t="str">
        <f ca="1">IFERROR(
  INDEX('Project Assignment Check'!$G$1:$ZX$1,
    MATCH(
      LARGE(
        INDEX('ADR Tracking'!$G:$ZX, MATCH($A78, 'ADR Tracking'!$A:$A, 0), ),
        COLUMN()-4
      ),
      INDEX('ADR Tracking'!$G:$ZX, MATCH($A78, 'ADR Tracking'!$A:$A, 0), ),
      0
    )
  ),
  ""
)</f>
        <v>ADR-43</v>
      </c>
      <c r="I78" s="3" t="str">
        <f ca="1">IFERROR(
  INDEX('Project Assignment Check'!$G$1:$ZX$1,
    MATCH(
      LARGE(
        INDEX('ADR Tracking'!$G:$ZX, MATCH($A78, 'ADR Tracking'!$A:$A, 0), ),
        COLUMN()-4
      ),
      INDEX('ADR Tracking'!$G:$ZX, MATCH($A78, 'ADR Tracking'!$A:$A, 0), ),
      0
    )
  ),
  ""
)</f>
        <v/>
      </c>
      <c r="J78" s="3" t="str">
        <f ca="1">IFERROR(
  INDEX('Project Assignment Check'!$G$1:$ZX$1,
    MATCH(
      LARGE(
        INDEX('ADR Tracking'!$G:$ZX, MATCH($A78, 'ADR Tracking'!$A:$A, 0), ),
        COLUMN()-4
      ),
      INDEX('ADR Tracking'!$G:$ZX, MATCH($A78, 'ADR Tracking'!$A:$A, 0), ),
      0
    )
  ),
  ""
)</f>
        <v/>
      </c>
    </row>
    <row r="79" spans="1:10">
      <c r="A79" s="57" t="s">
        <v>376</v>
      </c>
      <c r="B79" s="58" t="s">
        <v>377</v>
      </c>
      <c r="C79" s="88" t="s">
        <v>12</v>
      </c>
      <c r="E79" s="3" t="str">
        <f ca="1">IFERROR(
  INDEX('Project Assignment Check'!$G$1:$ZX$1,
    MATCH(
      LARGE(
        INDEX('ADR Tracking'!$G:$ZX, MATCH($A79, 'ADR Tracking'!$A:$A, 0), ),
        COLUMN()-4
      ),
      INDEX('ADR Tracking'!$G:$ZX, MATCH($A79, 'ADR Tracking'!$A:$A, 0), ),
      0
    )
  ),
  ""
)</f>
        <v>ADR-61</v>
      </c>
      <c r="F79" s="3" t="str">
        <f ca="1">IFERROR(
  INDEX('Project Assignment Check'!$G$1:$ZX$1,
    MATCH(
      LARGE(
        INDEX('ADR Tracking'!$G:$ZX, MATCH($A79, 'ADR Tracking'!$A:$A, 0), ),
        COLUMN()-4
      ),
      INDEX('ADR Tracking'!$G:$ZX, MATCH($A79, 'ADR Tracking'!$A:$A, 0), ),
      0
    )
  ),
  ""
)</f>
        <v>ADR-92</v>
      </c>
      <c r="G79" s="3" t="str">
        <f ca="1">IFERROR(
  INDEX('Project Assignment Check'!$G$1:$ZX$1,
    MATCH(
      LARGE(
        INDEX('ADR Tracking'!$G:$ZX, MATCH($A79, 'ADR Tracking'!$A:$A, 0), ),
        COLUMN()-4
      ),
      INDEX('ADR Tracking'!$G:$ZX, MATCH($A79, 'ADR Tracking'!$A:$A, 0), ),
      0
    )
  ),
  ""
)</f>
        <v/>
      </c>
      <c r="H79" s="3" t="str">
        <f ca="1">IFERROR(
  INDEX('Project Assignment Check'!$G$1:$ZX$1,
    MATCH(
      LARGE(
        INDEX('ADR Tracking'!$G:$ZX, MATCH($A79, 'ADR Tracking'!$A:$A, 0), ),
        COLUMN()-4
      ),
      INDEX('ADR Tracking'!$G:$ZX, MATCH($A79, 'ADR Tracking'!$A:$A, 0), ),
      0
    )
  ),
  ""
)</f>
        <v/>
      </c>
      <c r="I79" s="3" t="str">
        <f ca="1">IFERROR(
  INDEX('Project Assignment Check'!$G$1:$ZX$1,
    MATCH(
      LARGE(
        INDEX('ADR Tracking'!$G:$ZX, MATCH($A79, 'ADR Tracking'!$A:$A, 0), ),
        COLUMN()-4
      ),
      INDEX('ADR Tracking'!$G:$ZX, MATCH($A79, 'ADR Tracking'!$A:$A, 0), ),
      0
    )
  ),
  ""
)</f>
        <v/>
      </c>
      <c r="J79" s="3" t="str">
        <f ca="1">IFERROR(
  INDEX('Project Assignment Check'!$G$1:$ZX$1,
    MATCH(
      LARGE(
        INDEX('ADR Tracking'!$G:$ZX, MATCH($A79, 'ADR Tracking'!$A:$A, 0), ),
        COLUMN()-4
      ),
      INDEX('ADR Tracking'!$G:$ZX, MATCH($A79, 'ADR Tracking'!$A:$A, 0), ),
      0
    )
  ),
  ""
)</f>
        <v/>
      </c>
    </row>
    <row r="80" spans="1:10">
      <c r="A80" s="48" t="s">
        <v>379</v>
      </c>
      <c r="B80" s="49" t="s">
        <v>380</v>
      </c>
      <c r="C80" s="88" t="s">
        <v>12</v>
      </c>
      <c r="E80" s="3" t="str">
        <f ca="1">IFERROR(
  INDEX('Project Assignment Check'!$G$1:$ZX$1,
    MATCH(
      LARGE(
        INDEX('ADR Tracking'!$G:$ZX, MATCH($A80, 'ADR Tracking'!$A:$A, 0), ),
        COLUMN()-4
      ),
      INDEX('ADR Tracking'!$G:$ZX, MATCH($A80, 'ADR Tracking'!$A:$A, 0), ),
      0
    )
  ),
  ""
)</f>
        <v>ADR-43</v>
      </c>
      <c r="F80" s="3" t="str">
        <f ca="1">IFERROR(
  INDEX('Project Assignment Check'!$G$1:$ZX$1,
    MATCH(
      LARGE(
        INDEX('ADR Tracking'!$G:$ZX, MATCH($A80, 'ADR Tracking'!$A:$A, 0), ),
        COLUMN()-4
      ),
      INDEX('ADR Tracking'!$G:$ZX, MATCH($A80, 'ADR Tracking'!$A:$A, 0), ),
      0
    )
  ),
  ""
)</f>
        <v>ADR-92</v>
      </c>
      <c r="G80" s="3" t="str">
        <f ca="1">IFERROR(
  INDEX('Project Assignment Check'!$G$1:$ZX$1,
    MATCH(
      LARGE(
        INDEX('ADR Tracking'!$G:$ZX, MATCH($A80, 'ADR Tracking'!$A:$A, 0), ),
        COLUMN()-4
      ),
      INDEX('ADR Tracking'!$G:$ZX, MATCH($A80, 'ADR Tracking'!$A:$A, 0), ),
      0
    )
  ),
  ""
)</f>
        <v/>
      </c>
      <c r="H80" s="3" t="str">
        <f ca="1">IFERROR(
  INDEX('Project Assignment Check'!$G$1:$ZX$1,
    MATCH(
      LARGE(
        INDEX('ADR Tracking'!$G:$ZX, MATCH($A80, 'ADR Tracking'!$A:$A, 0), ),
        COLUMN()-4
      ),
      INDEX('ADR Tracking'!$G:$ZX, MATCH($A80, 'ADR Tracking'!$A:$A, 0), ),
      0
    )
  ),
  ""
)</f>
        <v/>
      </c>
      <c r="I80" s="3" t="str">
        <f ca="1">IFERROR(
  INDEX('Project Assignment Check'!$G$1:$ZX$1,
    MATCH(
      LARGE(
        INDEX('ADR Tracking'!$G:$ZX, MATCH($A80, 'ADR Tracking'!$A:$A, 0), ),
        COLUMN()-4
      ),
      INDEX('ADR Tracking'!$G:$ZX, MATCH($A80, 'ADR Tracking'!$A:$A, 0), ),
      0
    )
  ),
  ""
)</f>
        <v/>
      </c>
      <c r="J80" s="3" t="str">
        <f ca="1">IFERROR(
  INDEX('Project Assignment Check'!$G$1:$ZX$1,
    MATCH(
      LARGE(
        INDEX('ADR Tracking'!$G:$ZX, MATCH($A80, 'ADR Tracking'!$A:$A, 0), ),
        COLUMN()-4
      ),
      INDEX('ADR Tracking'!$G:$ZX, MATCH($A80, 'ADR Tracking'!$A:$A, 0), ),
      0
    )
  ),
  ""
)</f>
        <v/>
      </c>
    </row>
    <row r="81" spans="1:10">
      <c r="A81" s="57" t="s">
        <v>381</v>
      </c>
      <c r="B81" s="58" t="s">
        <v>398</v>
      </c>
      <c r="C81" s="88" t="s">
        <v>383</v>
      </c>
      <c r="E81" s="3" t="str">
        <f ca="1">IFERROR(
  INDEX('Project Assignment Check'!$G$1:$ZX$1,
    MATCH(
      LARGE(
        INDEX('ADR Tracking'!$G:$ZX, MATCH($A81, 'ADR Tracking'!$A:$A, 0), ),
        COLUMN()-4
      ),
      INDEX('ADR Tracking'!$G:$ZX, MATCH($A81, 'ADR Tracking'!$A:$A, 0), ),
      0
    )
  ),
  ""
)</f>
        <v>ADR-92</v>
      </c>
      <c r="F81" s="3" t="str">
        <f ca="1">IFERROR(
  INDEX('Project Assignment Check'!$G$1:$ZX$1,
    MATCH(
      LARGE(
        INDEX('ADR Tracking'!$G:$ZX, MATCH($A81, 'ADR Tracking'!$A:$A, 0), ),
        COLUMN()-4
      ),
      INDEX('ADR Tracking'!$G:$ZX, MATCH($A81, 'ADR Tracking'!$A:$A, 0), ),
      0
    )
  ),
  ""
)</f>
        <v/>
      </c>
      <c r="G81" s="3" t="str">
        <f ca="1">IFERROR(
  INDEX('Project Assignment Check'!$G$1:$ZX$1,
    MATCH(
      LARGE(
        INDEX('ADR Tracking'!$G:$ZX, MATCH($A81, 'ADR Tracking'!$A:$A, 0), ),
        COLUMN()-4
      ),
      INDEX('ADR Tracking'!$G:$ZX, MATCH($A81, 'ADR Tracking'!$A:$A, 0), ),
      0
    )
  ),
  ""
)</f>
        <v/>
      </c>
      <c r="H81" s="3" t="str">
        <f ca="1">IFERROR(
  INDEX('Project Assignment Check'!$G$1:$ZX$1,
    MATCH(
      LARGE(
        INDEX('ADR Tracking'!$G:$ZX, MATCH($A81, 'ADR Tracking'!$A:$A, 0), ),
        COLUMN()-4
      ),
      INDEX('ADR Tracking'!$G:$ZX, MATCH($A81, 'ADR Tracking'!$A:$A, 0), ),
      0
    )
  ),
  ""
)</f>
        <v/>
      </c>
      <c r="I81" s="3" t="str">
        <f ca="1">IFERROR(
  INDEX('Project Assignment Check'!$G$1:$ZX$1,
    MATCH(
      LARGE(
        INDEX('ADR Tracking'!$G:$ZX, MATCH($A81, 'ADR Tracking'!$A:$A, 0), ),
        COLUMN()-4
      ),
      INDEX('ADR Tracking'!$G:$ZX, MATCH($A81, 'ADR Tracking'!$A:$A, 0), ),
      0
    )
  ),
  ""
)</f>
        <v/>
      </c>
      <c r="J81" s="3" t="str">
        <f ca="1">IFERROR(
  INDEX('Project Assignment Check'!$G$1:$ZX$1,
    MATCH(
      LARGE(
        INDEX('ADR Tracking'!$G:$ZX, MATCH($A81, 'ADR Tracking'!$A:$A, 0), ),
        COLUMN()-4
      ),
      INDEX('ADR Tracking'!$G:$ZX, MATCH($A81, 'ADR Tracking'!$A:$A, 0), ),
      0
    )
  ),
  ""
)</f>
        <v/>
      </c>
    </row>
    <row r="82" spans="1:10">
      <c r="A82" s="64" t="s">
        <v>384</v>
      </c>
      <c r="B82" s="65" t="s">
        <v>385</v>
      </c>
      <c r="C82" s="88" t="s">
        <v>383</v>
      </c>
      <c r="E82" s="3" t="str">
        <f ca="1">IFERROR(
  INDEX('Project Assignment Check'!$G$1:$ZX$1,
    MATCH(
      LARGE(
        INDEX('ADR Tracking'!$G:$ZX, MATCH($A82, 'ADR Tracking'!$A:$A, 0), ),
        COLUMN()-4
      ),
      INDEX('ADR Tracking'!$G:$ZX, MATCH($A82, 'ADR Tracking'!$A:$A, 0), ),
      0
    )
  ),
  ""
)</f>
        <v>ADR-42</v>
      </c>
      <c r="F82" s="3" t="str">
        <f ca="1">IFERROR(
  INDEX('Project Assignment Check'!$G$1:$ZX$1,
    MATCH(
      LARGE(
        INDEX('ADR Tracking'!$G:$ZX, MATCH($A82, 'ADR Tracking'!$A:$A, 0), ),
        COLUMN()-4
      ),
      INDEX('ADR Tracking'!$G:$ZX, MATCH($A82, 'ADR Tracking'!$A:$A, 0), ),
      0
    )
  ),
  ""
)</f>
        <v>ADR-14</v>
      </c>
      <c r="G82" s="3" t="str">
        <f ca="1">IFERROR(
  INDEX('Project Assignment Check'!$G$1:$ZX$1,
    MATCH(
      LARGE(
        INDEX('ADR Tracking'!$G:$ZX, MATCH($A82, 'ADR Tracking'!$A:$A, 0), ),
        COLUMN()-4
      ),
      INDEX('ADR Tracking'!$G:$ZX, MATCH($A82, 'ADR Tracking'!$A:$A, 0), ),
      0
    )
  ),
  ""
)</f>
        <v>ADR-14</v>
      </c>
      <c r="H82" s="3" t="str">
        <f ca="1">IFERROR(
  INDEX('Project Assignment Check'!$G$1:$ZX$1,
    MATCH(
      LARGE(
        INDEX('ADR Tracking'!$G:$ZX, MATCH($A82, 'ADR Tracking'!$A:$A, 0), ),
        COLUMN()-4
      ),
      INDEX('ADR Tracking'!$G:$ZX, MATCH($A82, 'ADR Tracking'!$A:$A, 0), ),
      0
    )
  ),
  ""
)</f>
        <v>ADR-14</v>
      </c>
      <c r="I82" s="3" t="str">
        <f ca="1">IFERROR(
  INDEX('Project Assignment Check'!$G$1:$ZX$1,
    MATCH(
      LARGE(
        INDEX('ADR Tracking'!$G:$ZX, MATCH($A82, 'ADR Tracking'!$A:$A, 0), ),
        COLUMN()-4
      ),
      INDEX('ADR Tracking'!$G:$ZX, MATCH($A82, 'ADR Tracking'!$A:$A, 0), ),
      0
    )
  ),
  ""
)</f>
        <v>ADR-90</v>
      </c>
      <c r="J82" s="3" t="str">
        <f ca="1">IFERROR(
  INDEX('Project Assignment Check'!$G$1:$ZX$1,
    MATCH(
      LARGE(
        INDEX('ADR Tracking'!$G:$ZX, MATCH($A82, 'ADR Tracking'!$A:$A, 0), ),
        COLUMN()-4
      ),
      INDEX('ADR Tracking'!$G:$ZX, MATCH($A82, 'ADR Tracking'!$A:$A, 0), ),
      0
    )
  ),
  ""
)</f>
        <v>ADR-90</v>
      </c>
    </row>
    <row r="83" spans="1:10">
      <c r="A83" s="62" t="s">
        <v>387</v>
      </c>
      <c r="B83" s="63" t="s">
        <v>388</v>
      </c>
      <c r="C83" s="88" t="s">
        <v>12</v>
      </c>
      <c r="E83" s="3" t="str">
        <f ca="1">IFERROR(
  INDEX('Project Assignment Check'!$G$1:$ZX$1,
    MATCH(
      LARGE(
        INDEX('ADR Tracking'!$G:$ZX, MATCH($A83, 'ADR Tracking'!$A:$A, 0), ),
        COLUMN()-4
      ),
      INDEX('ADR Tracking'!$G:$ZX, MATCH($A83, 'ADR Tracking'!$A:$A, 0), ),
      0
    )
  ),
  ""
)</f>
        <v/>
      </c>
      <c r="F83" s="3" t="str">
        <f ca="1">IFERROR(
  INDEX('Project Assignment Check'!$G$1:$ZX$1,
    MATCH(
      LARGE(
        INDEX('ADR Tracking'!$G:$ZX, MATCH($A83, 'ADR Tracking'!$A:$A, 0), ),
        COLUMN()-4
      ),
      INDEX('ADR Tracking'!$G:$ZX, MATCH($A83, 'ADR Tracking'!$A:$A, 0), ),
      0
    )
  ),
  ""
)</f>
        <v/>
      </c>
      <c r="G83" s="3" t="str">
        <f ca="1">IFERROR(
  INDEX('Project Assignment Check'!$G$1:$ZX$1,
    MATCH(
      LARGE(
        INDEX('ADR Tracking'!$G:$ZX, MATCH($A83, 'ADR Tracking'!$A:$A, 0), ),
        COLUMN()-4
      ),
      INDEX('ADR Tracking'!$G:$ZX, MATCH($A83, 'ADR Tracking'!$A:$A, 0), ),
      0
    )
  ),
  ""
)</f>
        <v/>
      </c>
      <c r="H83" s="3" t="str">
        <f ca="1">IFERROR(
  INDEX('Project Assignment Check'!$G$1:$ZX$1,
    MATCH(
      LARGE(
        INDEX('ADR Tracking'!$G:$ZX, MATCH($A83, 'ADR Tracking'!$A:$A, 0), ),
        COLUMN()-4
      ),
      INDEX('ADR Tracking'!$G:$ZX, MATCH($A83, 'ADR Tracking'!$A:$A, 0), ),
      0
    )
  ),
  ""
)</f>
        <v/>
      </c>
      <c r="I83" s="3" t="str">
        <f ca="1">IFERROR(
  INDEX('Project Assignment Check'!$G$1:$ZX$1,
    MATCH(
      LARGE(
        INDEX('ADR Tracking'!$G:$ZX, MATCH($A83, 'ADR Tracking'!$A:$A, 0), ),
        COLUMN()-4
      ),
      INDEX('ADR Tracking'!$G:$ZX, MATCH($A83, 'ADR Tracking'!$A:$A, 0), ),
      0
    )
  ),
  ""
)</f>
        <v/>
      </c>
      <c r="J83" s="3" t="str">
        <f ca="1">IFERROR(
  INDEX('Project Assignment Check'!$G$1:$ZX$1,
    MATCH(
      LARGE(
        INDEX('ADR Tracking'!$G:$ZX, MATCH($A83, 'ADR Tracking'!$A:$A, 0), ),
        COLUMN()-4
      ),
      INDEX('ADR Tracking'!$G:$ZX, MATCH($A83, 'ADR Tracking'!$A:$A, 0), ),
      0
    )
  ),
  ""
)</f>
        <v/>
      </c>
    </row>
    <row r="84" spans="1:10">
      <c r="A84" s="87" t="s">
        <v>399</v>
      </c>
      <c r="B84" s="194" t="s">
        <v>400</v>
      </c>
      <c r="C84" s="88" t="s">
        <v>277</v>
      </c>
      <c r="E84" s="3" t="str">
        <f>IFERROR(
  INDEX('Project Assignment Check'!$G$1:$ZX$1,
    MATCH(
      LARGE(
        INDEX('ADR Tracking'!$G:$ZX, MATCH($A84, 'ADR Tracking'!$A:$A, 0), ),
        COLUMN()-4
      ),
      INDEX('ADR Tracking'!$G:$ZX, MATCH($A84, 'ADR Tracking'!$A:$A, 0), ),
      0
    )
  ),
  ""
)</f>
        <v/>
      </c>
      <c r="F84" s="3" t="str">
        <f>IFERROR(
  INDEX('Project Assignment Check'!$G$1:$ZX$1,
    MATCH(
      LARGE(
        INDEX('ADR Tracking'!$G:$ZX, MATCH($A84, 'ADR Tracking'!$A:$A, 0), ),
        COLUMN()-4
      ),
      INDEX('ADR Tracking'!$G:$ZX, MATCH($A84, 'ADR Tracking'!$A:$A, 0), ),
      0
    )
  ),
  ""
)</f>
        <v/>
      </c>
      <c r="G84" s="3" t="str">
        <f>IFERROR(
  INDEX('Project Assignment Check'!$G$1:$ZX$1,
    MATCH(
      LARGE(
        INDEX('ADR Tracking'!$G:$ZX, MATCH($A84, 'ADR Tracking'!$A:$A, 0), ),
        COLUMN()-4
      ),
      INDEX('ADR Tracking'!$G:$ZX, MATCH($A84, 'ADR Tracking'!$A:$A, 0), ),
      0
    )
  ),
  ""
)</f>
        <v/>
      </c>
      <c r="H84" s="16" t="str">
        <f>IFERROR(
  INDEX('Project Assignment Check'!$G$1:$ZX$1,
    MATCH(
      LARGE(
        INDEX('ADR Tracking'!$G:$ZX, MATCH($A84, 'ADR Tracking'!$A:$A, 0), ),
        COLUMN()-4
      ),
      INDEX('ADR Tracking'!$G:$ZX, MATCH($A84, 'ADR Tracking'!$A:$A, 0), ),
      0
    )
  ),
  ""
)</f>
        <v/>
      </c>
      <c r="I84" s="16" t="str">
        <f>IFERROR(
  INDEX('Project Assignment Check'!$G$1:$ZX$1,
    MATCH(
      LARGE(
        INDEX('ADR Tracking'!$G:$ZX, MATCH($A84, 'ADR Tracking'!$A:$A, 0), ),
        COLUMN()-4
      ),
      INDEX('ADR Tracking'!$G:$ZX, MATCH($A84, 'ADR Tracking'!$A:$A, 0), ),
      0
    )
  ),
  ""
)</f>
        <v/>
      </c>
      <c r="J84" s="16" t="str">
        <f>IFERROR(
  INDEX('Project Assignment Check'!$G$1:$ZX$1,
    MATCH(
      LARGE(
        INDEX('ADR Tracking'!$G:$ZX, MATCH($A84, 'ADR Tracking'!$A:$A, 0), ),
        COLUMN()-4
      ),
      INDEX('ADR Tracking'!$G:$ZX, MATCH($A84, 'ADR Tracking'!$A:$A, 0), ),
      0
    )
  ),
  ""
)</f>
        <v/>
      </c>
    </row>
    <row r="85" spans="1:10">
      <c r="A85" s="202" t="s">
        <v>401</v>
      </c>
      <c r="B85" s="203" t="s">
        <v>402</v>
      </c>
      <c r="C85" s="88" t="s">
        <v>34</v>
      </c>
      <c r="E85" s="3" t="str">
        <f>IFERROR(
  INDEX('Project Assignment Check'!$G$1:$ZX$1,
    MATCH(
      LARGE(
        INDEX('ADR Tracking'!$G:$ZX, MATCH($A85, 'ADR Tracking'!$A:$A, 0), ),
        COLUMN()-4
      ),
      INDEX('ADR Tracking'!$G:$ZX, MATCH($A85, 'ADR Tracking'!$A:$A, 0), ),
      0
    )
  ),
  ""
)</f>
        <v/>
      </c>
      <c r="F85" s="3" t="str">
        <f>IFERROR(
  INDEX('Project Assignment Check'!$G$1:$ZX$1,
    MATCH(
      LARGE(
        INDEX('ADR Tracking'!$G:$ZX, MATCH($A85, 'ADR Tracking'!$A:$A, 0), ),
        COLUMN()-4
      ),
      INDEX('ADR Tracking'!$G:$ZX, MATCH($A85, 'ADR Tracking'!$A:$A, 0), ),
      0
    )
  ),
  ""
)</f>
        <v/>
      </c>
      <c r="G85" s="3" t="str">
        <f>IFERROR(
  INDEX('Project Assignment Check'!$G$1:$ZX$1,
    MATCH(
      LARGE(
        INDEX('ADR Tracking'!$G:$ZX, MATCH($A85, 'ADR Tracking'!$A:$A, 0), ),
        COLUMN()-4
      ),
      INDEX('ADR Tracking'!$G:$ZX, MATCH($A85, 'ADR Tracking'!$A:$A, 0), ),
      0
    )
  ),
  ""
)</f>
        <v/>
      </c>
      <c r="H85" s="16" t="str">
        <f>IFERROR(
  INDEX('Project Assignment Check'!$G$1:$ZX$1,
    MATCH(
      LARGE(
        INDEX('ADR Tracking'!$G:$ZX, MATCH($A85, 'ADR Tracking'!$A:$A, 0), ),
        COLUMN()-4
      ),
      INDEX('ADR Tracking'!$G:$ZX, MATCH($A85, 'ADR Tracking'!$A:$A, 0), ),
      0
    )
  ),
  ""
)</f>
        <v/>
      </c>
      <c r="I85" s="16" t="str">
        <f>IFERROR(
  INDEX('Project Assignment Check'!$G$1:$ZX$1,
    MATCH(
      LARGE(
        INDEX('ADR Tracking'!$G:$ZX, MATCH($A85, 'ADR Tracking'!$A:$A, 0), ),
        COLUMN()-4
      ),
      INDEX('ADR Tracking'!$G:$ZX, MATCH($A85, 'ADR Tracking'!$A:$A, 0), ),
      0
    )
  ),
  ""
)</f>
        <v/>
      </c>
      <c r="J85" s="16" t="str">
        <f>IFERROR(
  INDEX('Project Assignment Check'!$G$1:$ZX$1,
    MATCH(
      LARGE(
        INDEX('ADR Tracking'!$G:$ZX, MATCH($A85, 'ADR Tracking'!$A:$A, 0), ),
        COLUMN()-4
      ),
      INDEX('ADR Tracking'!$G:$ZX, MATCH($A85, 'ADR Tracking'!$A:$A, 0), ),
      0
    )
  ),
  ""
)</f>
        <v/>
      </c>
    </row>
    <row r="86" spans="1:10">
      <c r="A86" s="202" t="s">
        <v>403</v>
      </c>
      <c r="B86" s="203" t="s">
        <v>404</v>
      </c>
      <c r="C86" s="88" t="s">
        <v>383</v>
      </c>
      <c r="E86" s="3" t="str">
        <f>IFERROR(
  INDEX('Project Assignment Check'!$G$1:$ZX$1,
    MATCH(
      LARGE(
        INDEX('ADR Tracking'!$G:$ZX, MATCH($A86, 'ADR Tracking'!$A:$A, 0), ),
        COLUMN()-4
      ),
      INDEX('ADR Tracking'!$G:$ZX, MATCH($A86, 'ADR Tracking'!$A:$A, 0), ),
      0
    )
  ),
  ""
)</f>
        <v/>
      </c>
      <c r="F86" s="3" t="str">
        <f>IFERROR(
  INDEX('Project Assignment Check'!$G$1:$ZX$1,
    MATCH(
      LARGE(
        INDEX('ADR Tracking'!$G:$ZX, MATCH($A86, 'ADR Tracking'!$A:$A, 0), ),
        COLUMN()-4
      ),
      INDEX('ADR Tracking'!$G:$ZX, MATCH($A86, 'ADR Tracking'!$A:$A, 0), ),
      0
    )
  ),
  ""
)</f>
        <v/>
      </c>
      <c r="G86" s="3" t="str">
        <f>IFERROR(
  INDEX('Project Assignment Check'!$G$1:$ZX$1,
    MATCH(
      LARGE(
        INDEX('ADR Tracking'!$G:$ZX, MATCH($A86, 'ADR Tracking'!$A:$A, 0), ),
        COLUMN()-4
      ),
      INDEX('ADR Tracking'!$G:$ZX, MATCH($A86, 'ADR Tracking'!$A:$A, 0), ),
      0
    )
  ),
  ""
)</f>
        <v/>
      </c>
      <c r="H86" s="16" t="str">
        <f>IFERROR(
  INDEX('Project Assignment Check'!$G$1:$ZX$1,
    MATCH(
      LARGE(
        INDEX('ADR Tracking'!$G:$ZX, MATCH($A86, 'ADR Tracking'!$A:$A, 0), ),
        COLUMN()-4
      ),
      INDEX('ADR Tracking'!$G:$ZX, MATCH($A86, 'ADR Tracking'!$A:$A, 0), ),
      0
    )
  ),
  ""
)</f>
        <v/>
      </c>
      <c r="I86" s="16" t="str">
        <f>IFERROR(
  INDEX('Project Assignment Check'!$G$1:$ZX$1,
    MATCH(
      LARGE(
        INDEX('ADR Tracking'!$G:$ZX, MATCH($A86, 'ADR Tracking'!$A:$A, 0), ),
        COLUMN()-4
      ),
      INDEX('ADR Tracking'!$G:$ZX, MATCH($A86, 'ADR Tracking'!$A:$A, 0), ),
      0
    )
  ),
  ""
)</f>
        <v/>
      </c>
      <c r="J86" s="16" t="str">
        <f>IFERROR(
  INDEX('Project Assignment Check'!$G$1:$ZX$1,
    MATCH(
      LARGE(
        INDEX('ADR Tracking'!$G:$ZX, MATCH($A86, 'ADR Tracking'!$A:$A, 0), ),
        COLUMN()-4
      ),
      INDEX('ADR Tracking'!$G:$ZX, MATCH($A86, 'ADR Tracking'!$A:$A, 0), ),
      0
    )
  ),
  ""
)</f>
        <v/>
      </c>
    </row>
    <row r="87" spans="1:10">
      <c r="A87" s="202" t="s">
        <v>405</v>
      </c>
      <c r="B87" s="203" t="s">
        <v>406</v>
      </c>
      <c r="C87" s="88" t="s">
        <v>383</v>
      </c>
      <c r="E87" s="3" t="str">
        <f>IFERROR(
  INDEX('Project Assignment Check'!$G$1:$ZX$1,
    MATCH(
      LARGE(
        INDEX('ADR Tracking'!$G:$ZX, MATCH($A87, 'ADR Tracking'!$A:$A, 0), ),
        COLUMN()-4
      ),
      INDEX('ADR Tracking'!$G:$ZX, MATCH($A87, 'ADR Tracking'!$A:$A, 0), ),
      0
    )
  ),
  ""
)</f>
        <v/>
      </c>
      <c r="F87" s="3" t="str">
        <f>IFERROR(
  INDEX('Project Assignment Check'!$G$1:$ZX$1,
    MATCH(
      LARGE(
        INDEX('ADR Tracking'!$G:$ZX, MATCH($A87, 'ADR Tracking'!$A:$A, 0), ),
        COLUMN()-4
      ),
      INDEX('ADR Tracking'!$G:$ZX, MATCH($A87, 'ADR Tracking'!$A:$A, 0), ),
      0
    )
  ),
  ""
)</f>
        <v/>
      </c>
      <c r="G87" s="3" t="str">
        <f>IFERROR(
  INDEX('Project Assignment Check'!$G$1:$ZX$1,
    MATCH(
      LARGE(
        INDEX('ADR Tracking'!$G:$ZX, MATCH($A87, 'ADR Tracking'!$A:$A, 0), ),
        COLUMN()-4
      ),
      INDEX('ADR Tracking'!$G:$ZX, MATCH($A87, 'ADR Tracking'!$A:$A, 0), ),
      0
    )
  ),
  ""
)</f>
        <v/>
      </c>
      <c r="H87" s="16" t="str">
        <f>IFERROR(
  INDEX('Project Assignment Check'!$G$1:$ZX$1,
    MATCH(
      LARGE(
        INDEX('ADR Tracking'!$G:$ZX, MATCH($A87, 'ADR Tracking'!$A:$A, 0), ),
        COLUMN()-4
      ),
      INDEX('ADR Tracking'!$G:$ZX, MATCH($A87, 'ADR Tracking'!$A:$A, 0), ),
      0
    )
  ),
  ""
)</f>
        <v/>
      </c>
      <c r="I87" s="16" t="str">
        <f>IFERROR(
  INDEX('Project Assignment Check'!$G$1:$ZX$1,
    MATCH(
      LARGE(
        INDEX('ADR Tracking'!$G:$ZX, MATCH($A87, 'ADR Tracking'!$A:$A, 0), ),
        COLUMN()-4
      ),
      INDEX('ADR Tracking'!$G:$ZX, MATCH($A87, 'ADR Tracking'!$A:$A, 0), ),
      0
    )
  ),
  ""
)</f>
        <v/>
      </c>
      <c r="J87" s="16" t="str">
        <f>IFERROR(
  INDEX('Project Assignment Check'!$G$1:$ZX$1,
    MATCH(
      LARGE(
        INDEX('ADR Tracking'!$G:$ZX, MATCH($A87, 'ADR Tracking'!$A:$A, 0), ),
        COLUMN()-4
      ),
      INDEX('ADR Tracking'!$G:$ZX, MATCH($A87, 'ADR Tracking'!$A:$A, 0), ),
      0
    )
  ),
  ""
)</f>
        <v/>
      </c>
    </row>
    <row r="88" spans="1:10">
      <c r="A88" s="202" t="s">
        <v>407</v>
      </c>
      <c r="B88" s="203" t="s">
        <v>408</v>
      </c>
      <c r="C88" s="88" t="s">
        <v>383</v>
      </c>
      <c r="E88" s="3" t="str">
        <f>IFERROR(
  INDEX('Project Assignment Check'!$G$1:$ZX$1,
    MATCH(
      LARGE(
        INDEX('ADR Tracking'!$G:$ZX, MATCH($A88, 'ADR Tracking'!$A:$A, 0), ),
        COLUMN()-4
      ),
      INDEX('ADR Tracking'!$G:$ZX, MATCH($A88, 'ADR Tracking'!$A:$A, 0), ),
      0
    )
  ),
  ""
)</f>
        <v/>
      </c>
      <c r="F88" s="3" t="str">
        <f>IFERROR(
  INDEX('Project Assignment Check'!$G$1:$ZX$1,
    MATCH(
      LARGE(
        INDEX('ADR Tracking'!$G:$ZX, MATCH($A88, 'ADR Tracking'!$A:$A, 0), ),
        COLUMN()-4
      ),
      INDEX('ADR Tracking'!$G:$ZX, MATCH($A88, 'ADR Tracking'!$A:$A, 0), ),
      0
    )
  ),
  ""
)</f>
        <v/>
      </c>
      <c r="G88" s="3" t="str">
        <f>IFERROR(
  INDEX('Project Assignment Check'!$G$1:$ZX$1,
    MATCH(
      LARGE(
        INDEX('ADR Tracking'!$G:$ZX, MATCH($A88, 'ADR Tracking'!$A:$A, 0), ),
        COLUMN()-4
      ),
      INDEX('ADR Tracking'!$G:$ZX, MATCH($A88, 'ADR Tracking'!$A:$A, 0), ),
      0
    )
  ),
  ""
)</f>
        <v/>
      </c>
      <c r="H88" s="16" t="str">
        <f>IFERROR(
  INDEX('Project Assignment Check'!$G$1:$ZX$1,
    MATCH(
      LARGE(
        INDEX('ADR Tracking'!$G:$ZX, MATCH($A88, 'ADR Tracking'!$A:$A, 0), ),
        COLUMN()-4
      ),
      INDEX('ADR Tracking'!$G:$ZX, MATCH($A88, 'ADR Tracking'!$A:$A, 0), ),
      0
    )
  ),
  ""
)</f>
        <v/>
      </c>
      <c r="I88" s="16" t="str">
        <f>IFERROR(
  INDEX('Project Assignment Check'!$G$1:$ZX$1,
    MATCH(
      LARGE(
        INDEX('ADR Tracking'!$G:$ZX, MATCH($A88, 'ADR Tracking'!$A:$A, 0), ),
        COLUMN()-4
      ),
      INDEX('ADR Tracking'!$G:$ZX, MATCH($A88, 'ADR Tracking'!$A:$A, 0), ),
      0
    )
  ),
  ""
)</f>
        <v/>
      </c>
      <c r="J88" s="16" t="str">
        <f>IFERROR(
  INDEX('Project Assignment Check'!$G$1:$ZX$1,
    MATCH(
      LARGE(
        INDEX('ADR Tracking'!$G:$ZX, MATCH($A88, 'ADR Tracking'!$A:$A, 0), ),
        COLUMN()-4
      ),
      INDEX('ADR Tracking'!$G:$ZX, MATCH($A88, 'ADR Tracking'!$A:$A, 0), ),
      0
    )
  ),
  ""
)</f>
        <v/>
      </c>
    </row>
    <row r="89" spans="1:10">
      <c r="A89" s="202" t="s">
        <v>409</v>
      </c>
      <c r="B89" s="203" t="s">
        <v>410</v>
      </c>
      <c r="C89" s="88" t="s">
        <v>34</v>
      </c>
      <c r="E89" s="3" t="str">
        <f>IFERROR(
  INDEX('Project Assignment Check'!$G$1:$ZX$1,
    MATCH(
      LARGE(
        INDEX('ADR Tracking'!$G:$ZX, MATCH($A89, 'ADR Tracking'!$A:$A, 0), ),
        COLUMN()-4
      ),
      INDEX('ADR Tracking'!$G:$ZX, MATCH($A89, 'ADR Tracking'!$A:$A, 0), ),
      0
    )
  ),
  ""
)</f>
        <v/>
      </c>
      <c r="F89" s="3" t="str">
        <f>IFERROR(
  INDEX('Project Assignment Check'!$G$1:$ZX$1,
    MATCH(
      LARGE(
        INDEX('ADR Tracking'!$G:$ZX, MATCH($A89, 'ADR Tracking'!$A:$A, 0), ),
        COLUMN()-4
      ),
      INDEX('ADR Tracking'!$G:$ZX, MATCH($A89, 'ADR Tracking'!$A:$A, 0), ),
      0
    )
  ),
  ""
)</f>
        <v/>
      </c>
      <c r="G89" s="3" t="str">
        <f>IFERROR(
  INDEX('Project Assignment Check'!$G$1:$ZX$1,
    MATCH(
      LARGE(
        INDEX('ADR Tracking'!$G:$ZX, MATCH($A89, 'ADR Tracking'!$A:$A, 0), ),
        COLUMN()-4
      ),
      INDEX('ADR Tracking'!$G:$ZX, MATCH($A89, 'ADR Tracking'!$A:$A, 0), ),
      0
    )
  ),
  ""
)</f>
        <v/>
      </c>
      <c r="H89" s="16" t="str">
        <f>IFERROR(
  INDEX('Project Assignment Check'!$G$1:$ZX$1,
    MATCH(
      LARGE(
        INDEX('ADR Tracking'!$G:$ZX, MATCH($A89, 'ADR Tracking'!$A:$A, 0), ),
        COLUMN()-4
      ),
      INDEX('ADR Tracking'!$G:$ZX, MATCH($A89, 'ADR Tracking'!$A:$A, 0), ),
      0
    )
  ),
  ""
)</f>
        <v/>
      </c>
      <c r="I89" s="16" t="str">
        <f>IFERROR(
  INDEX('Project Assignment Check'!$G$1:$ZX$1,
    MATCH(
      LARGE(
        INDEX('ADR Tracking'!$G:$ZX, MATCH($A89, 'ADR Tracking'!$A:$A, 0), ),
        COLUMN()-4
      ),
      INDEX('ADR Tracking'!$G:$ZX, MATCH($A89, 'ADR Tracking'!$A:$A, 0), ),
      0
    )
  ),
  ""
)</f>
        <v/>
      </c>
      <c r="J89" s="16" t="str">
        <f>IFERROR(
  INDEX('Project Assignment Check'!$G$1:$ZX$1,
    MATCH(
      LARGE(
        INDEX('ADR Tracking'!$G:$ZX, MATCH($A89, 'ADR Tracking'!$A:$A, 0), ),
        COLUMN()-4
      ),
      INDEX('ADR Tracking'!$G:$ZX, MATCH($A89, 'ADR Tracking'!$A:$A, 0), ),
      0
    )
  ),
  ""
)</f>
        <v/>
      </c>
    </row>
    <row r="90" spans="1:10">
      <c r="A90" s="202" t="s">
        <v>411</v>
      </c>
      <c r="B90" s="203" t="s">
        <v>412</v>
      </c>
      <c r="C90" s="88" t="s">
        <v>64</v>
      </c>
      <c r="E90" s="3" t="str">
        <f>IFERROR(
  INDEX('Project Assignment Check'!$G$1:$ZX$1,
    MATCH(
      LARGE(
        INDEX('ADR Tracking'!$G:$ZX, MATCH($A90, 'ADR Tracking'!$A:$A, 0), ),
        COLUMN()-4
      ),
      INDEX('ADR Tracking'!$G:$ZX, MATCH($A90, 'ADR Tracking'!$A:$A, 0), ),
      0
    )
  ),
  ""
)</f>
        <v/>
      </c>
      <c r="F90" s="3" t="str">
        <f>IFERROR(
  INDEX('Project Assignment Check'!$G$1:$ZX$1,
    MATCH(
      LARGE(
        INDEX('ADR Tracking'!$G:$ZX, MATCH($A90, 'ADR Tracking'!$A:$A, 0), ),
        COLUMN()-4
      ),
      INDEX('ADR Tracking'!$G:$ZX, MATCH($A90, 'ADR Tracking'!$A:$A, 0), ),
      0
    )
  ),
  ""
)</f>
        <v/>
      </c>
      <c r="G90" s="3" t="str">
        <f>IFERROR(
  INDEX('Project Assignment Check'!$G$1:$ZX$1,
    MATCH(
      LARGE(
        INDEX('ADR Tracking'!$G:$ZX, MATCH($A90, 'ADR Tracking'!$A:$A, 0), ),
        COLUMN()-4
      ),
      INDEX('ADR Tracking'!$G:$ZX, MATCH($A90, 'ADR Tracking'!$A:$A, 0), ),
      0
    )
  ),
  ""
)</f>
        <v/>
      </c>
      <c r="H90" s="16" t="str">
        <f>IFERROR(
  INDEX('Project Assignment Check'!$G$1:$ZX$1,
    MATCH(
      LARGE(
        INDEX('ADR Tracking'!$G:$ZX, MATCH($A90, 'ADR Tracking'!$A:$A, 0), ),
        COLUMN()-4
      ),
      INDEX('ADR Tracking'!$G:$ZX, MATCH($A90, 'ADR Tracking'!$A:$A, 0), ),
      0
    )
  ),
  ""
)</f>
        <v/>
      </c>
      <c r="I90" s="16" t="str">
        <f>IFERROR(
  INDEX('Project Assignment Check'!$G$1:$ZX$1,
    MATCH(
      LARGE(
        INDEX('ADR Tracking'!$G:$ZX, MATCH($A90, 'ADR Tracking'!$A:$A, 0), ),
        COLUMN()-4
      ),
      INDEX('ADR Tracking'!$G:$ZX, MATCH($A90, 'ADR Tracking'!$A:$A, 0), ),
      0
    )
  ),
  ""
)</f>
        <v/>
      </c>
      <c r="J90" s="16" t="str">
        <f>IFERROR(
  INDEX('Project Assignment Check'!$G$1:$ZX$1,
    MATCH(
      LARGE(
        INDEX('ADR Tracking'!$G:$ZX, MATCH($A90, 'ADR Tracking'!$A:$A, 0), ),
        COLUMN()-4
      ),
      INDEX('ADR Tracking'!$G:$ZX, MATCH($A90, 'ADR Tracking'!$A:$A, 0), ),
      0
    )
  ),
  ""
)</f>
        <v/>
      </c>
    </row>
    <row r="91" spans="1:10">
      <c r="A91" s="202" t="s">
        <v>413</v>
      </c>
      <c r="B91" s="203" t="s">
        <v>414</v>
      </c>
      <c r="C91" s="88" t="s">
        <v>152</v>
      </c>
      <c r="E91" s="3" t="str">
        <f>IFERROR(
  INDEX('Project Assignment Check'!$G$1:$ZX$1,
    MATCH(
      LARGE(
        INDEX('ADR Tracking'!$G:$ZX, MATCH($A91, 'ADR Tracking'!$A:$A, 0), ),
        COLUMN()-4
      ),
      INDEX('ADR Tracking'!$G:$ZX, MATCH($A91, 'ADR Tracking'!$A:$A, 0), ),
      0
    )
  ),
  ""
)</f>
        <v/>
      </c>
      <c r="F91" s="3" t="str">
        <f>IFERROR(
  INDEX('Project Assignment Check'!$G$1:$ZX$1,
    MATCH(
      LARGE(
        INDEX('ADR Tracking'!$G:$ZX, MATCH($A91, 'ADR Tracking'!$A:$A, 0), ),
        COLUMN()-4
      ),
      INDEX('ADR Tracking'!$G:$ZX, MATCH($A91, 'ADR Tracking'!$A:$A, 0), ),
      0
    )
  ),
  ""
)</f>
        <v/>
      </c>
      <c r="G91" s="3" t="str">
        <f>IFERROR(
  INDEX('Project Assignment Check'!$G$1:$ZX$1,
    MATCH(
      LARGE(
        INDEX('ADR Tracking'!$G:$ZX, MATCH($A91, 'ADR Tracking'!$A:$A, 0), ),
        COLUMN()-4
      ),
      INDEX('ADR Tracking'!$G:$ZX, MATCH($A91, 'ADR Tracking'!$A:$A, 0), ),
      0
    )
  ),
  ""
)</f>
        <v/>
      </c>
      <c r="H91" s="16" t="str">
        <f>IFERROR(
  INDEX('Project Assignment Check'!$G$1:$ZX$1,
    MATCH(
      LARGE(
        INDEX('ADR Tracking'!$G:$ZX, MATCH($A91, 'ADR Tracking'!$A:$A, 0), ),
        COLUMN()-4
      ),
      INDEX('ADR Tracking'!$G:$ZX, MATCH($A91, 'ADR Tracking'!$A:$A, 0), ),
      0
    )
  ),
  ""
)</f>
        <v/>
      </c>
      <c r="I91" s="16" t="str">
        <f>IFERROR(
  INDEX('Project Assignment Check'!$G$1:$ZX$1,
    MATCH(
      LARGE(
        INDEX('ADR Tracking'!$G:$ZX, MATCH($A91, 'ADR Tracking'!$A:$A, 0), ),
        COLUMN()-4
      ),
      INDEX('ADR Tracking'!$G:$ZX, MATCH($A91, 'ADR Tracking'!$A:$A, 0), ),
      0
    )
  ),
  ""
)</f>
        <v/>
      </c>
      <c r="J91" s="16" t="str">
        <f>IFERROR(
  INDEX('Project Assignment Check'!$G$1:$ZX$1,
    MATCH(
      LARGE(
        INDEX('ADR Tracking'!$G:$ZX, MATCH($A91, 'ADR Tracking'!$A:$A, 0), ),
        COLUMN()-4
      ),
      INDEX('ADR Tracking'!$G:$ZX, MATCH($A91, 'ADR Tracking'!$A:$A, 0), ),
      0
    )
  ),
  ""
)</f>
        <v/>
      </c>
    </row>
    <row r="92" spans="1:10">
      <c r="A92" s="202" t="s">
        <v>415</v>
      </c>
      <c r="B92" s="203" t="s">
        <v>416</v>
      </c>
      <c r="C92" s="88" t="s">
        <v>64</v>
      </c>
      <c r="E92" s="3" t="str">
        <f>IFERROR(
  INDEX('Project Assignment Check'!$G$1:$ZX$1,
    MATCH(
      LARGE(
        INDEX('ADR Tracking'!$G:$ZX, MATCH($A92, 'ADR Tracking'!$A:$A, 0), ),
        COLUMN()-4
      ),
      INDEX('ADR Tracking'!$G:$ZX, MATCH($A92, 'ADR Tracking'!$A:$A, 0), ),
      0
    )
  ),
  ""
)</f>
        <v/>
      </c>
      <c r="F92" s="3" t="str">
        <f>IFERROR(
  INDEX('Project Assignment Check'!$G$1:$ZX$1,
    MATCH(
      LARGE(
        INDEX('ADR Tracking'!$G:$ZX, MATCH($A92, 'ADR Tracking'!$A:$A, 0), ),
        COLUMN()-4
      ),
      INDEX('ADR Tracking'!$G:$ZX, MATCH($A92, 'ADR Tracking'!$A:$A, 0), ),
      0
    )
  ),
  ""
)</f>
        <v/>
      </c>
      <c r="G92" s="3" t="str">
        <f>IFERROR(
  INDEX('Project Assignment Check'!$G$1:$ZX$1,
    MATCH(
      LARGE(
        INDEX('ADR Tracking'!$G:$ZX, MATCH($A92, 'ADR Tracking'!$A:$A, 0), ),
        COLUMN()-4
      ),
      INDEX('ADR Tracking'!$G:$ZX, MATCH($A92, 'ADR Tracking'!$A:$A, 0), ),
      0
    )
  ),
  ""
)</f>
        <v/>
      </c>
      <c r="H92" s="16" t="str">
        <f>IFERROR(
  INDEX('Project Assignment Check'!$G$1:$ZX$1,
    MATCH(
      LARGE(
        INDEX('ADR Tracking'!$G:$ZX, MATCH($A92, 'ADR Tracking'!$A:$A, 0), ),
        COLUMN()-4
      ),
      INDEX('ADR Tracking'!$G:$ZX, MATCH($A92, 'ADR Tracking'!$A:$A, 0), ),
      0
    )
  ),
  ""
)</f>
        <v/>
      </c>
      <c r="I92" s="16" t="str">
        <f>IFERROR(
  INDEX('Project Assignment Check'!$G$1:$ZX$1,
    MATCH(
      LARGE(
        INDEX('ADR Tracking'!$G:$ZX, MATCH($A92, 'ADR Tracking'!$A:$A, 0), ),
        COLUMN()-4
      ),
      INDEX('ADR Tracking'!$G:$ZX, MATCH($A92, 'ADR Tracking'!$A:$A, 0), ),
      0
    )
  ),
  ""
)</f>
        <v/>
      </c>
      <c r="J92" s="16" t="str">
        <f>IFERROR(
  INDEX('Project Assignment Check'!$G$1:$ZX$1,
    MATCH(
      LARGE(
        INDEX('ADR Tracking'!$G:$ZX, MATCH($A92, 'ADR Tracking'!$A:$A, 0), ),
        COLUMN()-4
      ),
      INDEX('ADR Tracking'!$G:$ZX, MATCH($A92, 'ADR Tracking'!$A:$A, 0), ),
      0
    )
  ),
  ""
)</f>
        <v/>
      </c>
    </row>
  </sheetData>
  <conditionalFormatting sqref="A2:B92">
    <cfRule type="containsText" dxfId="1068" priority="2" operator="containsText" text="Completed">
      <formula>NOT(ISERROR(SEARCH("Completed",A2)))</formula>
    </cfRule>
    <cfRule type="containsText" dxfId="1067" priority="3" operator="containsText" text="Pending Review">
      <formula>NOT(ISERROR(SEARCH("Pending Review",A2)))</formula>
    </cfRule>
    <cfRule type="beginsWith" dxfId="1066" priority="4" operator="beginsWith" text="No">
      <formula>LEFT(A2,LEN("No"))="No"</formula>
    </cfRule>
    <cfRule type="containsText" dxfId="1065" priority="5" operator="containsText" text="Yes">
      <formula>NOT(ISERROR(SEARCH("Yes",A2)))</formula>
    </cfRule>
    <cfRule type="containsText" dxfId="1064" priority="6" operator="containsText" text="In Progress">
      <formula>NOT(ISERROR(SEARCH("In Progress",A2)))</formula>
    </cfRule>
    <cfRule type="expression" dxfId="1063" priority="7">
      <formula>$G2="Y"</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57E76-31D8-4D92-95D3-6FDE6F959350}">
  <dimension ref="A1:J183"/>
  <sheetViews>
    <sheetView zoomScale="69" workbookViewId="0">
      <selection activeCell="B187" sqref="B187"/>
    </sheetView>
  </sheetViews>
  <sheetFormatPr defaultColWidth="8.875" defaultRowHeight="15.75"/>
  <cols>
    <col min="1" max="1" width="15.125" customWidth="1"/>
    <col min="2" max="2" width="38.125" bestFit="1" customWidth="1"/>
    <col min="3" max="3" width="24" style="88" bestFit="1" customWidth="1"/>
    <col min="4" max="4" width="26.375" style="88" bestFit="1" customWidth="1"/>
    <col min="5" max="10" width="14.125" bestFit="1" customWidth="1"/>
  </cols>
  <sheetData>
    <row r="1" spans="1:10" ht="27.75" customHeight="1">
      <c r="A1" s="55" t="s">
        <v>0</v>
      </c>
      <c r="B1" s="56" t="s">
        <v>1</v>
      </c>
      <c r="C1" s="55" t="s">
        <v>2</v>
      </c>
      <c r="D1" s="56" t="s">
        <v>3</v>
      </c>
      <c r="E1" s="16" t="s">
        <v>4</v>
      </c>
      <c r="F1" s="16" t="s">
        <v>5</v>
      </c>
      <c r="G1" s="16" t="s">
        <v>6</v>
      </c>
      <c r="H1" s="16" t="s">
        <v>7</v>
      </c>
      <c r="I1" s="16" t="s">
        <v>8</v>
      </c>
      <c r="J1" s="16" t="s">
        <v>9</v>
      </c>
    </row>
    <row r="2" spans="1:10" hidden="1">
      <c r="A2" s="57" t="s">
        <v>10</v>
      </c>
      <c r="B2" s="58" t="s">
        <v>11</v>
      </c>
      <c r="C2" s="4" t="s">
        <v>12</v>
      </c>
      <c r="D2" s="4"/>
      <c r="E2" s="3" t="str">
        <f ca="1">IF(IFERROR(
  INDEX('Project Assignment Check'!$G$1:$ZX$1,
    MATCH(
      LARGE(
        INDEX('Project Assignment Check'!$G:$ZX, MATCH($A2, 'Project Assignment Check'!$A:$A, 0), ),
        COLUMN()-4
      ),
      INDEX('Project Assignment Check'!$G:$ZX, MATCH($A2, 'Project Assignment Check'!$A:$A, 0), ),
      0
    )
  ),
  ""
) = 0,"",
 IFERROR(
  INDEX('Project Assignment Check'!$G$1:$ZX$1,
    MATCH(
      LARGE(
        INDEX('Project Assignment Check'!$G:$ZX, MATCH($A2, 'Project Assignment Check'!$A:$A, 0), ),
        COLUMN()-4
      ),
      INDEX('Project Assignment Check'!$G:$ZX, MATCH($A2, 'Project Assignment Check'!$A:$A, 0), ),
      0
    )
  ),
  ""
))</f>
        <v>ADR-02</v>
      </c>
      <c r="F2" s="3" t="str">
        <f ca="1">IF(IFERROR(
  INDEX('Project Assignment Check'!$G$1:$ZX$1,
    MATCH(
      LARGE(
        INDEX('Project Assignment Check'!$G:$ZX, MATCH($A2, 'Project Assignment Check'!$A:$A, 0), ),
        COLUMN()-4
      ),
      INDEX('Project Assignment Check'!$G:$ZX, MATCH($A2, 'Project Assignment Check'!$A:$A, 0), ),
      0
    )
  ),
  ""
) = 0,"",
 IFERROR(
  INDEX('Project Assignment Check'!$G$1:$ZX$1,
    MATCH(
      LARGE(
        INDEX('Project Assignment Check'!$G:$ZX, MATCH($A2, 'Project Assignment Check'!$A:$A, 0), ),
        COLUMN()-4
      ),
      INDEX('Project Assignment Check'!$G:$ZX, MATCH($A2, 'Project Assignment Check'!$A:$A, 0), ),
      0
    )
  ),
  ""
))</f>
        <v>ADR-02</v>
      </c>
      <c r="G2" s="3" t="str">
        <f ca="1">IF(IFERROR(
  INDEX('Project Assignment Check'!$G$1:$ZX$1,
    MATCH(
      LARGE(
        INDEX('Project Assignment Check'!$G:$ZX, MATCH($A2, 'Project Assignment Check'!$A:$A, 0), ),
        COLUMN()-4
      ),
      INDEX('Project Assignment Check'!$G:$ZX, MATCH($A2, 'Project Assignment Check'!$A:$A, 0), ),
      0
    )
  ),
  ""
) = 0,"",
 IFERROR(
  INDEX('Project Assignment Check'!$G$1:$ZX$1,
    MATCH(
      LARGE(
        INDEX('Project Assignment Check'!$G:$ZX, MATCH($A2, 'Project Assignment Check'!$A:$A, 0), ),
        COLUMN()-4
      ),
      INDEX('Project Assignment Check'!$G:$ZX, MATCH($A2, 'Project Assignment Check'!$A:$A, 0), ),
      0
    )
  ),
  ""
))</f>
        <v>ADR-02</v>
      </c>
      <c r="H2" s="3" t="str">
        <f ca="1">IF(IFERROR(
  INDEX('Project Assignment Check'!$G$1:$ZX$1,
    MATCH(
      LARGE(
        INDEX('Project Assignment Check'!$G:$ZX, MATCH($A2, 'Project Assignment Check'!$A:$A, 0), ),
        COLUMN()-4
      ),
      INDEX('Project Assignment Check'!$G:$ZX, MATCH($A2, 'Project Assignment Check'!$A:$A, 0), ),
      0
    )
  ),
  ""
) = 0,"",
 IFERROR(
  INDEX('Project Assignment Check'!$G$1:$ZX$1,
    MATCH(
      LARGE(
        INDEX('Project Assignment Check'!$G:$ZX, MATCH($A2, 'Project Assignment Check'!$A:$A, 0), ),
        COLUMN()-4
      ),
      INDEX('Project Assignment Check'!$G:$ZX, MATCH($A2, 'Project Assignment Check'!$A:$A, 0), ),
      0
    )
  ),
  ""
))</f>
        <v>ADR-02</v>
      </c>
      <c r="I2" s="3" t="str">
        <f ca="1">IFERROR(
  INDEX('Project Assignment Check'!$G$1:$ZX$1,
    MATCH(
      LARGE(
        INDEX('Project Assignment Check'!$G:$ZX, MATCH($A2, 'Project Assignment Check'!$A:$A, 0), ),
        COLUMN()-4
      ),
      INDEX('Project Assignment Check'!$G:$ZX, MATCH($A2, 'Project Assignment Check'!$A:$A, 0), ),
      0
    )
  ),
  ""
)</f>
        <v/>
      </c>
      <c r="J2" s="3" t="str">
        <f ca="1">IFERROR(
  INDEX('Project Assignment Check'!$G$1:$ZX$1,
    MATCH(
      LARGE(
        INDEX('Project Assignment Check'!$G:$ZX, MATCH($A2, 'Project Assignment Check'!$A:$A, 0), ),
        COLUMN()-4
      ),
      INDEX('Project Assignment Check'!$G:$ZX, MATCH($A2, 'Project Assignment Check'!$A:$A, 0), ),
      0
    )
  ),
  ""
)</f>
        <v/>
      </c>
    </row>
    <row r="3" spans="1:10" hidden="1">
      <c r="A3" s="48" t="s">
        <v>13</v>
      </c>
      <c r="B3" s="49" t="s">
        <v>14</v>
      </c>
      <c r="C3" s="4" t="s">
        <v>12</v>
      </c>
      <c r="D3" s="4"/>
      <c r="E3" s="3" t="str">
        <f ca="1">IF(IFERROR(
  INDEX('Project Assignment Check'!$G$1:$ZX$1,
    MATCH(
      LARGE(
        INDEX('Project Assignment Check'!$G:$ZX, MATCH($A3, 'Project Assignment Check'!$A:$A, 0), ),
        COLUMN()-4
      ),
      INDEX('Project Assignment Check'!$G:$ZX, MATCH($A3, 'Project Assignment Check'!$A:$A, 0), ),
      0
    )
  ),
  ""
) = 0,"",
 IFERROR(
  INDEX('Project Assignment Check'!$G$1:$ZX$1,
    MATCH(
      LARGE(
        INDEX('Project Assignment Check'!$G:$ZX, MATCH($A3, 'Project Assignment Check'!$A:$A, 0), ),
        COLUMN()-4
      ),
      INDEX('Project Assignment Check'!$G:$ZX, MATCH($A3, 'Project Assignment Check'!$A:$A, 0), ),
      0
    )
  ),
  ""
))</f>
        <v>ADR-92</v>
      </c>
      <c r="F3" s="3" t="str">
        <f ca="1">IFERROR(
  INDEX('Project Assignment Check'!$G$1:$ZX$1,
    MATCH(
      LARGE(
        INDEX('Project Assignment Check'!$G:$ZX, MATCH($A3, 'Project Assignment Check'!$A:$A, 0), ),
        COLUMN()-4
      ),
      INDEX('Project Assignment Check'!$G:$ZX, MATCH($A3, 'Project Assignment Check'!$A:$A, 0), ),
      0
    )
  ),
  ""
)</f>
        <v/>
      </c>
      <c r="G3" s="3" t="str">
        <f ca="1">IFERROR(
  INDEX('Project Assignment Check'!$G$1:$ZX$1,
    MATCH(
      LARGE(
        INDEX('Project Assignment Check'!$G:$ZX, MATCH($A3, 'Project Assignment Check'!$A:$A, 0), ),
        COLUMN()-4
      ),
      INDEX('Project Assignment Check'!$G:$ZX, MATCH($A3, 'Project Assignment Check'!$A:$A, 0), ),
      0
    )
  ),
  ""
)</f>
        <v/>
      </c>
      <c r="H3" s="3" t="str">
        <f ca="1">IFERROR(
  INDEX('Project Assignment Check'!$G$1:$ZX$1,
    MATCH(
      LARGE(
        INDEX('Project Assignment Check'!$G:$ZX, MATCH($A3, 'Project Assignment Check'!$A:$A, 0), ),
        COLUMN()-4
      ),
      INDEX('Project Assignment Check'!$G:$ZX, MATCH($A3, 'Project Assignment Check'!$A:$A, 0), ),
      0
    )
  ),
  ""
)</f>
        <v/>
      </c>
      <c r="I3" s="3" t="str">
        <f ca="1">IFERROR(
  INDEX('Project Assignment Check'!$G$1:$ZX$1,
    MATCH(
      LARGE(
        INDEX('Project Assignment Check'!$G:$ZX, MATCH($A3, 'Project Assignment Check'!$A:$A, 0), ),
        COLUMN()-4
      ),
      INDEX('Project Assignment Check'!$G:$ZX, MATCH($A3, 'Project Assignment Check'!$A:$A, 0), ),
      0
    )
  ),
  ""
)</f>
        <v/>
      </c>
      <c r="J3" s="3" t="str">
        <f ca="1">IFERROR(
  INDEX('Project Assignment Check'!$G$1:$ZX$1,
    MATCH(
      LARGE(
        INDEX('Project Assignment Check'!$G:$ZX, MATCH($A3, 'Project Assignment Check'!$A:$A, 0), ),
        COLUMN()-4
      ),
      INDEX('Project Assignment Check'!$G:$ZX, MATCH($A3, 'Project Assignment Check'!$A:$A, 0), ),
      0
    )
  ),
  ""
)</f>
        <v/>
      </c>
    </row>
    <row r="4" spans="1:10" hidden="1">
      <c r="A4" s="57" t="s">
        <v>15</v>
      </c>
      <c r="B4" s="58" t="s">
        <v>16</v>
      </c>
      <c r="C4" s="4" t="s">
        <v>12</v>
      </c>
      <c r="D4" s="4"/>
      <c r="E4" s="3" t="str">
        <f ca="1">IF(IFERROR(
  INDEX('Project Assignment Check'!$G$1:$ZX$1,
    MATCH(
      LARGE(
        INDEX('Project Assignment Check'!$G:$ZX, MATCH($A4, 'Project Assignment Check'!$A:$A, 0), ),
        COLUMN()-4
      ),
      INDEX('Project Assignment Check'!$G:$ZX, MATCH($A4, 'Project Assignment Check'!$A:$A, 0), ),
      0
    )
  ),
  ""
) = 0,"",
 IFERROR(
  INDEX('Project Assignment Check'!$G$1:$ZX$1,
    MATCH(
      LARGE(
        INDEX('Project Assignment Check'!$G:$ZX, MATCH($A4, 'Project Assignment Check'!$A:$A, 0), ),
        COLUMN()-4
      ),
      INDEX('Project Assignment Check'!$G:$ZX, MATCH($A4, 'Project Assignment Check'!$A:$A, 0), ),
      0
    )
  ),
  ""
))</f>
        <v>ADR-93</v>
      </c>
      <c r="F4" s="3" t="str">
        <f ca="1">IFERROR(
  INDEX('Project Assignment Check'!$G$1:$ZX$1,
    MATCH(
      LARGE(
        INDEX('Project Assignment Check'!$G:$ZX, MATCH($A4, 'Project Assignment Check'!$A:$A, 0), ),
        COLUMN()-4
      ),
      INDEX('Project Assignment Check'!$G:$ZX, MATCH($A4, 'Project Assignment Check'!$A:$A, 0), ),
      0
    )
  ),
  ""
)</f>
        <v>ADR-08</v>
      </c>
      <c r="G4" s="3" t="str">
        <f ca="1">IFERROR(
  INDEX('Project Assignment Check'!$G$1:$ZX$1,
    MATCH(
      LARGE(
        INDEX('Project Assignment Check'!$G:$ZX, MATCH($A4, 'Project Assignment Check'!$A:$A, 0), ),
        COLUMN()-4
      ),
      INDEX('Project Assignment Check'!$G:$ZX, MATCH($A4, 'Project Assignment Check'!$A:$A, 0), ),
      0
    )
  ),
  ""
)</f>
        <v>ADR-92</v>
      </c>
      <c r="H4" s="3" t="str">
        <f ca="1">IFERROR(
  INDEX('Project Assignment Check'!$G$1:$ZX$1,
    MATCH(
      LARGE(
        INDEX('Project Assignment Check'!$G:$ZX, MATCH($A4, 'Project Assignment Check'!$A:$A, 0), ),
        COLUMN()-4
      ),
      INDEX('Project Assignment Check'!$G:$ZX, MATCH($A4, 'Project Assignment Check'!$A:$A, 0), ),
      0
    )
  ),
  ""
)</f>
        <v/>
      </c>
      <c r="I4" s="3" t="str">
        <f ca="1">IFERROR(
  INDEX('Project Assignment Check'!$G$1:$ZX$1,
    MATCH(
      LARGE(
        INDEX('Project Assignment Check'!$G:$ZX, MATCH($A4, 'Project Assignment Check'!$A:$A, 0), ),
        COLUMN()-4
      ),
      INDEX('Project Assignment Check'!$G:$ZX, MATCH($A4, 'Project Assignment Check'!$A:$A, 0), ),
      0
    )
  ),
  ""
)</f>
        <v/>
      </c>
      <c r="J4" s="3" t="str">
        <f ca="1">IFERROR(
  INDEX('Project Assignment Check'!$G$1:$ZX$1,
    MATCH(
      LARGE(
        INDEX('Project Assignment Check'!$G:$ZX, MATCH($A4, 'Project Assignment Check'!$A:$A, 0), ),
        COLUMN()-4
      ),
      INDEX('Project Assignment Check'!$G:$ZX, MATCH($A4, 'Project Assignment Check'!$A:$A, 0), ),
      0
    )
  ),
  ""
)</f>
        <v/>
      </c>
    </row>
    <row r="5" spans="1:10" hidden="1">
      <c r="A5" s="48" t="s">
        <v>19</v>
      </c>
      <c r="B5" s="49" t="s">
        <v>20</v>
      </c>
      <c r="C5" s="4" t="s">
        <v>12</v>
      </c>
      <c r="D5" s="4"/>
      <c r="E5" s="3" t="str">
        <f ca="1">IF(IFERROR(
  INDEX('Project Assignment Check'!$G$1:$ZX$1,
    MATCH(
      LARGE(
        INDEX('Project Assignment Check'!$G:$ZX, MATCH($A5, 'Project Assignment Check'!$A:$A, 0), ),
        COLUMN()-4
      ),
      INDEX('Project Assignment Check'!$G:$ZX, MATCH($A5, 'Project Assignment Check'!$A:$A, 0), ),
      0
    )
  ),
  ""
) = 0,"",
 IFERROR(
  INDEX('Project Assignment Check'!$G$1:$ZX$1,
    MATCH(
      LARGE(
        INDEX('Project Assignment Check'!$G:$ZX, MATCH($A5, 'Project Assignment Check'!$A:$A, 0), ),
        COLUMN()-4
      ),
      INDEX('Project Assignment Check'!$G:$ZX, MATCH($A5, 'Project Assignment Check'!$A:$A, 0), ),
      0
    )
  ),
  ""
))</f>
        <v>ADR-43</v>
      </c>
      <c r="F5" s="3" t="str">
        <f ca="1">IFERROR(
  INDEX('Project Assignment Check'!$G$1:$ZX$1,
    MATCH(
      LARGE(
        INDEX('Project Assignment Check'!$G:$ZX, MATCH($A5, 'Project Assignment Check'!$A:$A, 0), ),
        COLUMN()-4
      ),
      INDEX('Project Assignment Check'!$G:$ZX, MATCH($A5, 'Project Assignment Check'!$A:$A, 0), ),
      0
    )
  ),
  ""
)</f>
        <v>ADR-92</v>
      </c>
      <c r="G5" s="3" t="str">
        <f ca="1">IFERROR(
  INDEX('Project Assignment Check'!$G$1:$ZX$1,
    MATCH(
      LARGE(
        INDEX('Project Assignment Check'!$G:$ZX, MATCH($A5, 'Project Assignment Check'!$A:$A, 0), ),
        COLUMN()-4
      ),
      INDEX('Project Assignment Check'!$G:$ZX, MATCH($A5, 'Project Assignment Check'!$A:$A, 0), ),
      0
    )
  ),
  ""
)</f>
        <v/>
      </c>
      <c r="H5" s="3" t="str">
        <f ca="1">IFERROR(
  INDEX('Project Assignment Check'!$G$1:$ZX$1,
    MATCH(
      LARGE(
        INDEX('Project Assignment Check'!$G:$ZX, MATCH($A5, 'Project Assignment Check'!$A:$A, 0), ),
        COLUMN()-4
      ),
      INDEX('Project Assignment Check'!$G:$ZX, MATCH($A5, 'Project Assignment Check'!$A:$A, 0), ),
      0
    )
  ),
  ""
)</f>
        <v/>
      </c>
      <c r="I5" s="3" t="str">
        <f ca="1">IFERROR(
  INDEX('Project Assignment Check'!$G$1:$ZX$1,
    MATCH(
      LARGE(
        INDEX('Project Assignment Check'!$G:$ZX, MATCH($A5, 'Project Assignment Check'!$A:$A, 0), ),
        COLUMN()-4
      ),
      INDEX('Project Assignment Check'!$G:$ZX, MATCH($A5, 'Project Assignment Check'!$A:$A, 0), ),
      0
    )
  ),
  ""
)</f>
        <v/>
      </c>
      <c r="J5" s="3" t="str">
        <f ca="1">IFERROR(
  INDEX('Project Assignment Check'!$G$1:$ZX$1,
    MATCH(
      LARGE(
        INDEX('Project Assignment Check'!$G:$ZX, MATCH($A5, 'Project Assignment Check'!$A:$A, 0), ),
        COLUMN()-4
      ),
      INDEX('Project Assignment Check'!$G:$ZX, MATCH($A5, 'Project Assignment Check'!$A:$A, 0), ),
      0
    )
  ),
  ""
)</f>
        <v/>
      </c>
    </row>
    <row r="6" spans="1:10" hidden="1">
      <c r="A6" s="57" t="s">
        <v>22</v>
      </c>
      <c r="B6" s="58" t="s">
        <v>23</v>
      </c>
      <c r="C6" s="4" t="s">
        <v>12</v>
      </c>
      <c r="D6" s="4"/>
      <c r="E6" s="3" t="str">
        <f ca="1">IF(IFERROR(
  INDEX('Project Assignment Check'!$G$1:$ZX$1,
    MATCH(
      LARGE(
        INDEX('Project Assignment Check'!$G:$ZX, MATCH($A6, 'Project Assignment Check'!$A:$A, 0), ),
        COLUMN()-4
      ),
      INDEX('Project Assignment Check'!$G:$ZX, MATCH($A6, 'Project Assignment Check'!$A:$A, 0), ),
      0
    )
  ),
  ""
) = 0,"",
 IFERROR(
  INDEX('Project Assignment Check'!$G$1:$ZX$1,
    MATCH(
      LARGE(
        INDEX('Project Assignment Check'!$G:$ZX, MATCH($A6, 'Project Assignment Check'!$A:$A, 0), ),
        COLUMN()-4
      ),
      INDEX('Project Assignment Check'!$G:$ZX, MATCH($A6, 'Project Assignment Check'!$A:$A, 0), ),
      0
    )
  ),
  ""
))</f>
        <v>ADR-42</v>
      </c>
      <c r="F6" s="3" t="str">
        <f ca="1">IFERROR(
  INDEX('Project Assignment Check'!$G$1:$ZX$1,
    MATCH(
      LARGE(
        INDEX('Project Assignment Check'!$G:$ZX, MATCH($A6, 'Project Assignment Check'!$A:$A, 0), ),
        COLUMN()-4
      ),
      INDEX('Project Assignment Check'!$G:$ZX, MATCH($A6, 'Project Assignment Check'!$A:$A, 0), ),
      0
    )
  ),
  ""
)</f>
        <v>ADR-42</v>
      </c>
      <c r="G6" s="3" t="str">
        <f ca="1">IFERROR(
  INDEX('Project Assignment Check'!$G$1:$ZX$1,
    MATCH(
      LARGE(
        INDEX('Project Assignment Check'!$G:$ZX, MATCH($A6, 'Project Assignment Check'!$A:$A, 0), ),
        COLUMN()-4
      ),
      INDEX('Project Assignment Check'!$G:$ZX, MATCH($A6, 'Project Assignment Check'!$A:$A, 0), ),
      0
    )
  ),
  ""
)</f>
        <v/>
      </c>
      <c r="H6" s="3" t="str">
        <f ca="1">IFERROR(
  INDEX('Project Assignment Check'!$G$1:$ZX$1,
    MATCH(
      LARGE(
        INDEX('Project Assignment Check'!$G:$ZX, MATCH($A6, 'Project Assignment Check'!$A:$A, 0), ),
        COLUMN()-4
      ),
      INDEX('Project Assignment Check'!$G:$ZX, MATCH($A6, 'Project Assignment Check'!$A:$A, 0), ),
      0
    )
  ),
  ""
)</f>
        <v/>
      </c>
      <c r="I6" s="3" t="str">
        <f ca="1">IFERROR(
  INDEX('Project Assignment Check'!$G$1:$ZX$1,
    MATCH(
      LARGE(
        INDEX('Project Assignment Check'!$G:$ZX, MATCH($A6, 'Project Assignment Check'!$A:$A, 0), ),
        COLUMN()-4
      ),
      INDEX('Project Assignment Check'!$G:$ZX, MATCH($A6, 'Project Assignment Check'!$A:$A, 0), ),
      0
    )
  ),
  ""
)</f>
        <v/>
      </c>
      <c r="J6" s="3" t="str">
        <f ca="1">IFERROR(
  INDEX('Project Assignment Check'!$G$1:$ZX$1,
    MATCH(
      LARGE(
        INDEX('Project Assignment Check'!$G:$ZX, MATCH($A6, 'Project Assignment Check'!$A:$A, 0), ),
        COLUMN()-4
      ),
      INDEX('Project Assignment Check'!$G:$ZX, MATCH($A6, 'Project Assignment Check'!$A:$A, 0), ),
      0
    )
  ),
  ""
)</f>
        <v/>
      </c>
    </row>
    <row r="7" spans="1:10" hidden="1">
      <c r="A7" s="50" t="s">
        <v>24</v>
      </c>
      <c r="B7" s="193" t="s">
        <v>25</v>
      </c>
      <c r="C7" s="4" t="s">
        <v>12</v>
      </c>
      <c r="D7" s="4"/>
      <c r="E7" s="3" t="str">
        <f>IF(IFERROR(
  INDEX('Project Assignment Check'!$G$1:$ZX$1,
    MATCH(
      LARGE(
        INDEX('Project Assignment Check'!$G:$ZX, MATCH($A7, 'Project Assignment Check'!$A:$A, 0), ),
        COLUMN()-4
      ),
      INDEX('Project Assignment Check'!$G:$ZX, MATCH($A7, 'Project Assignment Check'!$A:$A, 0), ),
      0
    )
  ),
  ""
) = 0,"",
 IFERROR(
  INDEX('Project Assignment Check'!$G$1:$ZX$1,
    MATCH(
      LARGE(
        INDEX('Project Assignment Check'!$G:$ZX, MATCH($A7, 'Project Assignment Check'!$A:$A, 0), ),
        COLUMN()-4
      ),
      INDEX('Project Assignment Check'!$G:$ZX, MATCH($A7, 'Project Assignment Check'!$A:$A, 0), ),
      0
    )
  ),
  ""
))</f>
        <v/>
      </c>
      <c r="F7" s="3" t="str">
        <f>IFERROR(
  INDEX('Project Assignment Check'!$G$1:$ZX$1,
    MATCH(
      LARGE(
        INDEX('Project Assignment Check'!$G:$ZX, MATCH($A7, 'Project Assignment Check'!$A:$A, 0), ),
        COLUMN()-4
      ),
      INDEX('Project Assignment Check'!$G:$ZX, MATCH($A7, 'Project Assignment Check'!$A:$A, 0), ),
      0
    )
  ),
  ""
)</f>
        <v/>
      </c>
      <c r="G7" s="3" t="str">
        <f>IFERROR(
  INDEX('Project Assignment Check'!$G$1:$ZX$1,
    MATCH(
      LARGE(
        INDEX('Project Assignment Check'!$G:$ZX, MATCH($A7, 'Project Assignment Check'!$A:$A, 0), ),
        COLUMN()-4
      ),
      INDEX('Project Assignment Check'!$G:$ZX, MATCH($A7, 'Project Assignment Check'!$A:$A, 0), ),
      0
    )
  ),
  ""
)</f>
        <v/>
      </c>
      <c r="H7" s="3" t="str">
        <f>IFERROR(
  INDEX('Project Assignment Check'!$G$1:$ZX$1,
    MATCH(
      LARGE(
        INDEX('Project Assignment Check'!$G:$ZX, MATCH($A7, 'Project Assignment Check'!$A:$A, 0), ),
        COLUMN()-4
      ),
      INDEX('Project Assignment Check'!$G:$ZX, MATCH($A7, 'Project Assignment Check'!$A:$A, 0), ),
      0
    )
  ),
  ""
)</f>
        <v/>
      </c>
      <c r="I7" s="3" t="str">
        <f>IFERROR(
  INDEX('Project Assignment Check'!$G$1:$ZX$1,
    MATCH(
      LARGE(
        INDEX('Project Assignment Check'!$G:$ZX, MATCH($A7, 'Project Assignment Check'!$A:$A, 0), ),
        COLUMN()-4
      ),
      INDEX('Project Assignment Check'!$G:$ZX, MATCH($A7, 'Project Assignment Check'!$A:$A, 0), ),
      0
    )
  ),
  ""
)</f>
        <v/>
      </c>
      <c r="J7" s="3" t="str">
        <f>IFERROR(
  INDEX('Project Assignment Check'!$G$1:$ZX$1,
    MATCH(
      LARGE(
        INDEX('Project Assignment Check'!$G:$ZX, MATCH($A7, 'Project Assignment Check'!$A:$A, 0), ),
        COLUMN()-4
      ),
      INDEX('Project Assignment Check'!$G:$ZX, MATCH($A7, 'Project Assignment Check'!$A:$A, 0), ),
      0
    )
  ),
  ""
)</f>
        <v/>
      </c>
    </row>
    <row r="8" spans="1:10" hidden="1">
      <c r="A8" s="59" t="s">
        <v>26</v>
      </c>
      <c r="B8" s="60" t="s">
        <v>27</v>
      </c>
      <c r="E8" s="3" t="str">
        <f>IF(IFERROR(
  INDEX('Project Assignment Check'!$G$1:$ZX$1,
    MATCH(
      LARGE(
        INDEX('Project Assignment Check'!$G:$ZX, MATCH($A8, 'Project Assignment Check'!$A:$A, 0), ),
        COLUMN()-4
      ),
      INDEX('Project Assignment Check'!$G:$ZX, MATCH($A8, 'Project Assignment Check'!$A:$A, 0), ),
      0
    )
  ),
  ""
) = 0,"",
 IFERROR(
  INDEX('Project Assignment Check'!$G$1:$ZX$1,
    MATCH(
      LARGE(
        INDEX('Project Assignment Check'!$G:$ZX, MATCH($A8, 'Project Assignment Check'!$A:$A, 0), ),
        COLUMN()-4
      ),
      INDEX('Project Assignment Check'!$G:$ZX, MATCH($A8, 'Project Assignment Check'!$A:$A, 0), ),
      0
    )
  ),
  ""
))</f>
        <v/>
      </c>
      <c r="F8" s="3" t="str">
        <f>IFERROR(
  INDEX('Project Assignment Check'!$G$1:$ZX$1,
    MATCH(
      LARGE(
        INDEX('Project Assignment Check'!$G:$ZX, MATCH($A8, 'Project Assignment Check'!$A:$A, 0), ),
        COLUMN()-4
      ),
      INDEX('Project Assignment Check'!$G:$ZX, MATCH($A8, 'Project Assignment Check'!$A:$A, 0), ),
      0
    )
  ),
  ""
)</f>
        <v/>
      </c>
      <c r="G8" s="3" t="str">
        <f>IFERROR(
  INDEX('Project Assignment Check'!$G$1:$ZX$1,
    MATCH(
      LARGE(
        INDEX('Project Assignment Check'!$G:$ZX, MATCH($A8, 'Project Assignment Check'!$A:$A, 0), ),
        COLUMN()-4
      ),
      INDEX('Project Assignment Check'!$G:$ZX, MATCH($A8, 'Project Assignment Check'!$A:$A, 0), ),
      0
    )
  ),
  ""
)</f>
        <v/>
      </c>
      <c r="H8" s="3" t="str">
        <f>IFERROR(
  INDEX('Project Assignment Check'!$G$1:$ZX$1,
    MATCH(
      LARGE(
        INDEX('Project Assignment Check'!$G:$ZX, MATCH($A8, 'Project Assignment Check'!$A:$A, 0), ),
        COLUMN()-4
      ),
      INDEX('Project Assignment Check'!$G:$ZX, MATCH($A8, 'Project Assignment Check'!$A:$A, 0), ),
      0
    )
  ),
  ""
)</f>
        <v/>
      </c>
      <c r="I8" s="3" t="str">
        <f>IFERROR(
  INDEX('Project Assignment Check'!$G$1:$ZX$1,
    MATCH(
      LARGE(
        INDEX('Project Assignment Check'!$G:$ZX, MATCH($A8, 'Project Assignment Check'!$A:$A, 0), ),
        COLUMN()-4
      ),
      INDEX('Project Assignment Check'!$G:$ZX, MATCH($A8, 'Project Assignment Check'!$A:$A, 0), ),
      0
    )
  ),
  ""
)</f>
        <v/>
      </c>
      <c r="J8" s="3" t="str">
        <f>IFERROR(
  INDEX('Project Assignment Check'!$G$1:$ZX$1,
    MATCH(
      LARGE(
        INDEX('Project Assignment Check'!$G:$ZX, MATCH($A8, 'Project Assignment Check'!$A:$A, 0), ),
        COLUMN()-4
      ),
      INDEX('Project Assignment Check'!$G:$ZX, MATCH($A8, 'Project Assignment Check'!$A:$A, 0), ),
      0
    )
  ),
  ""
)</f>
        <v/>
      </c>
    </row>
    <row r="9" spans="1:10" hidden="1">
      <c r="A9" s="50" t="s">
        <v>28</v>
      </c>
      <c r="B9" s="51" t="s">
        <v>29</v>
      </c>
      <c r="E9" s="3" t="str">
        <f>IF(IFERROR(
  INDEX('Project Assignment Check'!$G$1:$ZX$1,
    MATCH(
      LARGE(
        INDEX('Project Assignment Check'!$G:$ZX, MATCH($A9, 'Project Assignment Check'!$A:$A, 0), ),
        COLUMN()-4
      ),
      INDEX('Project Assignment Check'!$G:$ZX, MATCH($A9, 'Project Assignment Check'!$A:$A, 0), ),
      0
    )
  ),
  ""
) = 0,"",
 IFERROR(
  INDEX('Project Assignment Check'!$G$1:$ZX$1,
    MATCH(
      LARGE(
        INDEX('Project Assignment Check'!$G:$ZX, MATCH($A9, 'Project Assignment Check'!$A:$A, 0), ),
        COLUMN()-4
      ),
      INDEX('Project Assignment Check'!$G:$ZX, MATCH($A9, 'Project Assignment Check'!$A:$A, 0), ),
      0
    )
  ),
  ""
))</f>
        <v/>
      </c>
      <c r="F9" s="3" t="str">
        <f>IFERROR(
  INDEX('Project Assignment Check'!$G$1:$ZX$1,
    MATCH(
      LARGE(
        INDEX('Project Assignment Check'!$G:$ZX, MATCH($A9, 'Project Assignment Check'!$A:$A, 0), ),
        COLUMN()-4
      ),
      INDEX('Project Assignment Check'!$G:$ZX, MATCH($A9, 'Project Assignment Check'!$A:$A, 0), ),
      0
    )
  ),
  ""
)</f>
        <v/>
      </c>
      <c r="G9" s="3" t="str">
        <f>IFERROR(
  INDEX('Project Assignment Check'!$G$1:$ZX$1,
    MATCH(
      LARGE(
        INDEX('Project Assignment Check'!$G:$ZX, MATCH($A9, 'Project Assignment Check'!$A:$A, 0), ),
        COLUMN()-4
      ),
      INDEX('Project Assignment Check'!$G:$ZX, MATCH($A9, 'Project Assignment Check'!$A:$A, 0), ),
      0
    )
  ),
  ""
)</f>
        <v/>
      </c>
      <c r="H9" s="3" t="str">
        <f>IFERROR(
  INDEX('Project Assignment Check'!$G$1:$ZX$1,
    MATCH(
      LARGE(
        INDEX('Project Assignment Check'!$G:$ZX, MATCH($A9, 'Project Assignment Check'!$A:$A, 0), ),
        COLUMN()-4
      ),
      INDEX('Project Assignment Check'!$G:$ZX, MATCH($A9, 'Project Assignment Check'!$A:$A, 0), ),
      0
    )
  ),
  ""
)</f>
        <v/>
      </c>
      <c r="I9" s="3" t="str">
        <f>IFERROR(
  INDEX('Project Assignment Check'!$G$1:$ZX$1,
    MATCH(
      LARGE(
        INDEX('Project Assignment Check'!$G:$ZX, MATCH($A9, 'Project Assignment Check'!$A:$A, 0), ),
        COLUMN()-4
      ),
      INDEX('Project Assignment Check'!$G:$ZX, MATCH($A9, 'Project Assignment Check'!$A:$A, 0), ),
      0
    )
  ),
  ""
)</f>
        <v/>
      </c>
      <c r="J9" s="3" t="str">
        <f>IFERROR(
  INDEX('Project Assignment Check'!$G$1:$ZX$1,
    MATCH(
      LARGE(
        INDEX('Project Assignment Check'!$G:$ZX, MATCH($A9, 'Project Assignment Check'!$A:$A, 0), ),
        COLUMN()-4
      ),
      INDEX('Project Assignment Check'!$G:$ZX, MATCH($A9, 'Project Assignment Check'!$A:$A, 0), ),
      0
    )
  ),
  ""
)</f>
        <v/>
      </c>
    </row>
    <row r="10" spans="1:10" hidden="1">
      <c r="A10" s="59" t="s">
        <v>30</v>
      </c>
      <c r="B10" s="60" t="s">
        <v>31</v>
      </c>
      <c r="E10" s="3" t="str">
        <f>IF(IFERROR(
  INDEX('Project Assignment Check'!$G$1:$ZX$1,
    MATCH(
      LARGE(
        INDEX('Project Assignment Check'!$G:$ZX, MATCH($A10, 'Project Assignment Check'!$A:$A, 0), ),
        COLUMN()-4
      ),
      INDEX('Project Assignment Check'!$G:$ZX, MATCH($A10, 'Project Assignment Check'!$A:$A, 0), ),
      0
    )
  ),
  ""
) = 0,"",
 IFERROR(
  INDEX('Project Assignment Check'!$G$1:$ZX$1,
    MATCH(
      LARGE(
        INDEX('Project Assignment Check'!$G:$ZX, MATCH($A10, 'Project Assignment Check'!$A:$A, 0), ),
        COLUMN()-4
      ),
      INDEX('Project Assignment Check'!$G:$ZX, MATCH($A10, 'Project Assignment Check'!$A:$A, 0), ),
      0
    )
  ),
  ""
))</f>
        <v/>
      </c>
      <c r="F10" s="3" t="str">
        <f>IFERROR(
  INDEX('Project Assignment Check'!$G$1:$ZX$1,
    MATCH(
      LARGE(
        INDEX('Project Assignment Check'!$G:$ZX, MATCH($A10, 'Project Assignment Check'!$A:$A, 0), ),
        COLUMN()-4
      ),
      INDEX('Project Assignment Check'!$G:$ZX, MATCH($A10, 'Project Assignment Check'!$A:$A, 0), ),
      0
    )
  ),
  ""
)</f>
        <v/>
      </c>
      <c r="G10" s="3" t="str">
        <f>IFERROR(
  INDEX('Project Assignment Check'!$G$1:$ZX$1,
    MATCH(
      LARGE(
        INDEX('Project Assignment Check'!$G:$ZX, MATCH($A10, 'Project Assignment Check'!$A:$A, 0), ),
        COLUMN()-4
      ),
      INDEX('Project Assignment Check'!$G:$ZX, MATCH($A10, 'Project Assignment Check'!$A:$A, 0), ),
      0
    )
  ),
  ""
)</f>
        <v/>
      </c>
      <c r="H10" s="3" t="str">
        <f>IFERROR(
  INDEX('Project Assignment Check'!$G$1:$ZX$1,
    MATCH(
      LARGE(
        INDEX('Project Assignment Check'!$G:$ZX, MATCH($A10, 'Project Assignment Check'!$A:$A, 0), ),
        COLUMN()-4
      ),
      INDEX('Project Assignment Check'!$G:$ZX, MATCH($A10, 'Project Assignment Check'!$A:$A, 0), ),
      0
    )
  ),
  ""
)</f>
        <v/>
      </c>
      <c r="I10" s="3" t="str">
        <f>IFERROR(
  INDEX('Project Assignment Check'!$G$1:$ZX$1,
    MATCH(
      LARGE(
        INDEX('Project Assignment Check'!$G:$ZX, MATCH($A10, 'Project Assignment Check'!$A:$A, 0), ),
        COLUMN()-4
      ),
      INDEX('Project Assignment Check'!$G:$ZX, MATCH($A10, 'Project Assignment Check'!$A:$A, 0), ),
      0
    )
  ),
  ""
)</f>
        <v/>
      </c>
      <c r="J10" s="3" t="str">
        <f>IFERROR(
  INDEX('Project Assignment Check'!$G$1:$ZX$1,
    MATCH(
      LARGE(
        INDEX('Project Assignment Check'!$G:$ZX, MATCH($A10, 'Project Assignment Check'!$A:$A, 0), ),
        COLUMN()-4
      ),
      INDEX('Project Assignment Check'!$G:$ZX, MATCH($A10, 'Project Assignment Check'!$A:$A, 0), ),
      0
    )
  ),
  ""
)</f>
        <v/>
      </c>
    </row>
    <row r="11" spans="1:10" hidden="1">
      <c r="A11" s="48" t="s">
        <v>32</v>
      </c>
      <c r="B11" s="49" t="s">
        <v>33</v>
      </c>
      <c r="C11" s="4" t="s">
        <v>12</v>
      </c>
      <c r="D11" s="4" t="s">
        <v>34</v>
      </c>
      <c r="E11" s="3" t="str">
        <f ca="1">IF(IFERROR(
  INDEX('Project Assignment Check'!$G$1:$ZX$1,
    MATCH(
      LARGE(
        INDEX('Project Assignment Check'!$G:$ZX, MATCH($A11, 'Project Assignment Check'!$A:$A, 0), ),
        COLUMN()-4
      ),
      INDEX('Project Assignment Check'!$G:$ZX, MATCH($A11, 'Project Assignment Check'!$A:$A, 0), ),
      0
    )
  ),
  ""
) = 0,"",
 IFERROR(
  INDEX('Project Assignment Check'!$G$1:$ZX$1,
    MATCH(
      LARGE(
        INDEX('Project Assignment Check'!$G:$ZX, MATCH($A11, 'Project Assignment Check'!$A:$A, 0), ),
        COLUMN()-4
      ),
      INDEX('Project Assignment Check'!$G:$ZX, MATCH($A11, 'Project Assignment Check'!$A:$A, 0), ),
      0
    )
  ),
  ""
))</f>
        <v/>
      </c>
      <c r="F11" s="3" t="str">
        <f ca="1">IFERROR(
  INDEX('Project Assignment Check'!$G$1:$ZX$1,
    MATCH(
      LARGE(
        INDEX('Project Assignment Check'!$G:$ZX, MATCH($A11, 'Project Assignment Check'!$A:$A, 0), ),
        COLUMN()-4
      ),
      INDEX('Project Assignment Check'!$G:$ZX, MATCH($A11, 'Project Assignment Check'!$A:$A, 0), ),
      0
    )
  ),
  ""
)</f>
        <v/>
      </c>
      <c r="G11" s="3" t="str">
        <f ca="1">IFERROR(
  INDEX('Project Assignment Check'!$G$1:$ZX$1,
    MATCH(
      LARGE(
        INDEX('Project Assignment Check'!$G:$ZX, MATCH($A11, 'Project Assignment Check'!$A:$A, 0), ),
        COLUMN()-4
      ),
      INDEX('Project Assignment Check'!$G:$ZX, MATCH($A11, 'Project Assignment Check'!$A:$A, 0), ),
      0
    )
  ),
  ""
)</f>
        <v/>
      </c>
      <c r="H11" s="3" t="str">
        <f ca="1">IFERROR(
  INDEX('Project Assignment Check'!$G$1:$ZX$1,
    MATCH(
      LARGE(
        INDEX('Project Assignment Check'!$G:$ZX, MATCH($A11, 'Project Assignment Check'!$A:$A, 0), ),
        COLUMN()-4
      ),
      INDEX('Project Assignment Check'!$G:$ZX, MATCH($A11, 'Project Assignment Check'!$A:$A, 0), ),
      0
    )
  ),
  ""
)</f>
        <v/>
      </c>
      <c r="I11" s="3" t="str">
        <f ca="1">IFERROR(
  INDEX('Project Assignment Check'!$G$1:$ZX$1,
    MATCH(
      LARGE(
        INDEX('Project Assignment Check'!$G:$ZX, MATCH($A11, 'Project Assignment Check'!$A:$A, 0), ),
        COLUMN()-4
      ),
      INDEX('Project Assignment Check'!$G:$ZX, MATCH($A11, 'Project Assignment Check'!$A:$A, 0), ),
      0
    )
  ),
  ""
)</f>
        <v/>
      </c>
      <c r="J11" s="3" t="str">
        <f ca="1">IFERROR(
  INDEX('Project Assignment Check'!$G$1:$ZX$1,
    MATCH(
      LARGE(
        INDEX('Project Assignment Check'!$G:$ZX, MATCH($A11, 'Project Assignment Check'!$A:$A, 0), ),
        COLUMN()-4
      ),
      INDEX('Project Assignment Check'!$G:$ZX, MATCH($A11, 'Project Assignment Check'!$A:$A, 0), ),
      0
    )
  ),
  ""
)</f>
        <v/>
      </c>
    </row>
    <row r="12" spans="1:10" hidden="1">
      <c r="A12" s="57" t="s">
        <v>35</v>
      </c>
      <c r="B12" s="58" t="s">
        <v>36</v>
      </c>
      <c r="C12" s="4" t="s">
        <v>37</v>
      </c>
      <c r="D12" s="4" t="s">
        <v>12</v>
      </c>
      <c r="E12" s="3" t="str">
        <f ca="1">IF(IFERROR(
  INDEX('Project Assignment Check'!$G$1:$ZX$1,
    MATCH(
      LARGE(
        INDEX('Project Assignment Check'!$G:$ZX, MATCH($A12, 'Project Assignment Check'!$A:$A, 0), ),
        COLUMN()-4
      ),
      INDEX('Project Assignment Check'!$G:$ZX, MATCH($A12, 'Project Assignment Check'!$A:$A, 0), ),
      0
    )
  ),
  ""
) = 0,"",
 IFERROR(
  INDEX('Project Assignment Check'!$G$1:$ZX$1,
    MATCH(
      LARGE(
        INDEX('Project Assignment Check'!$G:$ZX, MATCH($A12, 'Project Assignment Check'!$A:$A, 0), ),
        COLUMN()-4
      ),
      INDEX('Project Assignment Check'!$G:$ZX, MATCH($A12, 'Project Assignment Check'!$A:$A, 0), ),
      0
    )
  ),
  ""
))</f>
        <v>ADR-01</v>
      </c>
      <c r="F12" s="3" t="str">
        <f ca="1">IFERROR(
  INDEX('Project Assignment Check'!$G$1:$ZX$1,
    MATCH(
      LARGE(
        INDEX('Project Assignment Check'!$G:$ZX, MATCH($A12, 'Project Assignment Check'!$A:$A, 0), ),
        COLUMN()-4
      ),
      INDEX('Project Assignment Check'!$G:$ZX, MATCH($A12, 'Project Assignment Check'!$A:$A, 0), ),
      0
    )
  ),
  ""
)</f>
        <v>ADR-01</v>
      </c>
      <c r="G12" s="3" t="str">
        <f ca="1">IFERROR(
  INDEX('Project Assignment Check'!$G$1:$ZX$1,
    MATCH(
      LARGE(
        INDEX('Project Assignment Check'!$G:$ZX, MATCH($A12, 'Project Assignment Check'!$A:$A, 0), ),
        COLUMN()-4
      ),
      INDEX('Project Assignment Check'!$G:$ZX, MATCH($A12, 'Project Assignment Check'!$A:$A, 0), ),
      0
    )
  ),
  ""
)</f>
        <v>ADR-01</v>
      </c>
      <c r="H12" s="3" t="str">
        <f ca="1">IFERROR(
  INDEX('Project Assignment Check'!$G$1:$ZX$1,
    MATCH(
      LARGE(
        INDEX('Project Assignment Check'!$G:$ZX, MATCH($A12, 'Project Assignment Check'!$A:$A, 0), ),
        COLUMN()-4
      ),
      INDEX('Project Assignment Check'!$G:$ZX, MATCH($A12, 'Project Assignment Check'!$A:$A, 0), ),
      0
    )
  ),
  ""
)</f>
        <v>ADR-01</v>
      </c>
      <c r="I12" s="3" t="str">
        <f ca="1">IFERROR(
  INDEX('Project Assignment Check'!$G$1:$ZX$1,
    MATCH(
      LARGE(
        INDEX('Project Assignment Check'!$G:$ZX, MATCH($A12, 'Project Assignment Check'!$A:$A, 0), ),
        COLUMN()-4
      ),
      INDEX('Project Assignment Check'!$G:$ZX, MATCH($A12, 'Project Assignment Check'!$A:$A, 0), ),
      0
    )
  ),
  ""
)</f>
        <v/>
      </c>
      <c r="J12" s="3" t="str">
        <f ca="1">IFERROR(
  INDEX('Project Assignment Check'!$G$1:$ZX$1,
    MATCH(
      LARGE(
        INDEX('Project Assignment Check'!$G:$ZX, MATCH($A12, 'Project Assignment Check'!$A:$A, 0), ),
        COLUMN()-4
      ),
      INDEX('Project Assignment Check'!$G:$ZX, MATCH($A12, 'Project Assignment Check'!$A:$A, 0), ),
      0
    )
  ),
  ""
)</f>
        <v/>
      </c>
    </row>
    <row r="13" spans="1:10" hidden="1">
      <c r="A13" s="48" t="s">
        <v>38</v>
      </c>
      <c r="B13" s="49" t="s">
        <v>39</v>
      </c>
      <c r="C13" s="4" t="s">
        <v>37</v>
      </c>
      <c r="D13" s="4" t="s">
        <v>12</v>
      </c>
      <c r="E13" s="3" t="str">
        <f ca="1">IF(IFERROR(
  INDEX('Project Assignment Check'!$G$1:$ZX$1,
    MATCH(
      LARGE(
        INDEX('Project Assignment Check'!$G:$ZX, MATCH($A13, 'Project Assignment Check'!$A:$A, 0), ),
        COLUMN()-4
      ),
      INDEX('Project Assignment Check'!$G:$ZX, MATCH($A13, 'Project Assignment Check'!$A:$A, 0), ),
      0
    )
  ),
  ""
) = 0,"",
 IFERROR(
  INDEX('Project Assignment Check'!$G$1:$ZX$1,
    MATCH(
      LARGE(
        INDEX('Project Assignment Check'!$G:$ZX, MATCH($A13, 'Project Assignment Check'!$A:$A, 0), ),
        COLUMN()-4
      ),
      INDEX('Project Assignment Check'!$G:$ZX, MATCH($A13, 'Project Assignment Check'!$A:$A, 0), ),
      0
    )
  ),
  ""
))</f>
        <v>ADR-46</v>
      </c>
      <c r="F13" s="3" t="str">
        <f ca="1">IFERROR(
  INDEX('Project Assignment Check'!$G$1:$ZX$1,
    MATCH(
      LARGE(
        INDEX('Project Assignment Check'!$G:$ZX, MATCH($A13, 'Project Assignment Check'!$A:$A, 0), ),
        COLUMN()-4
      ),
      INDEX('Project Assignment Check'!$G:$ZX, MATCH($A13, 'Project Assignment Check'!$A:$A, 0), ),
      0
    )
  ),
  ""
)</f>
        <v>ADR-92</v>
      </c>
      <c r="G13" s="3" t="str">
        <f ca="1">IFERROR(
  INDEX('Project Assignment Check'!$G$1:$ZX$1,
    MATCH(
      LARGE(
        INDEX('Project Assignment Check'!$G:$ZX, MATCH($A13, 'Project Assignment Check'!$A:$A, 0), ),
        COLUMN()-4
      ),
      INDEX('Project Assignment Check'!$G:$ZX, MATCH($A13, 'Project Assignment Check'!$A:$A, 0), ),
      0
    )
  ),
  ""
)</f>
        <v>ADR-76</v>
      </c>
      <c r="H13" s="3" t="str">
        <f ca="1">IFERROR(
  INDEX('Project Assignment Check'!$G$1:$ZX$1,
    MATCH(
      LARGE(
        INDEX('Project Assignment Check'!$G:$ZX, MATCH($A13, 'Project Assignment Check'!$A:$A, 0), ),
        COLUMN()-4
      ),
      INDEX('Project Assignment Check'!$G:$ZX, MATCH($A13, 'Project Assignment Check'!$A:$A, 0), ),
      0
    )
  ),
  ""
)</f>
        <v>ADR-06</v>
      </c>
      <c r="I13" s="3" t="str">
        <f ca="1">IFERROR(
  INDEX('Project Assignment Check'!$G$1:$ZX$1,
    MATCH(
      LARGE(
        INDEX('Project Assignment Check'!$G:$ZX, MATCH($A13, 'Project Assignment Check'!$A:$A, 0), ),
        COLUMN()-4
      ),
      INDEX('Project Assignment Check'!$G:$ZX, MATCH($A13, 'Project Assignment Check'!$A:$A, 0), ),
      0
    )
  ),
  ""
)</f>
        <v>ADR-06</v>
      </c>
      <c r="J13" s="3" t="str">
        <f ca="1">IFERROR(
  INDEX('Project Assignment Check'!$G$1:$ZX$1,
    MATCH(
      LARGE(
        INDEX('Project Assignment Check'!$G:$ZX, MATCH($A13, 'Project Assignment Check'!$A:$A, 0), ),
        COLUMN()-4
      ),
      INDEX('Project Assignment Check'!$G:$ZX, MATCH($A13, 'Project Assignment Check'!$A:$A, 0), ),
      0
    )
  ),
  ""
)</f>
        <v/>
      </c>
    </row>
    <row r="14" spans="1:10" hidden="1">
      <c r="A14" s="57" t="s">
        <v>43</v>
      </c>
      <c r="B14" s="58" t="s">
        <v>44</v>
      </c>
      <c r="C14" s="4" t="s">
        <v>37</v>
      </c>
      <c r="D14" s="4" t="s">
        <v>12</v>
      </c>
      <c r="E14" s="3" t="str">
        <f ca="1">IF(IFERROR(
  INDEX('Project Assignment Check'!$G$1:$ZX$1,
    MATCH(
      LARGE(
        INDEX('Project Assignment Check'!$G:$ZX, MATCH($A14, 'Project Assignment Check'!$A:$A, 0), ),
        COLUMN()-4
      ),
      INDEX('Project Assignment Check'!$G:$ZX, MATCH($A14, 'Project Assignment Check'!$A:$A, 0), ),
      0
    )
  ),
  ""
) = 0,"",
 IFERROR(
  INDEX('Project Assignment Check'!$G$1:$ZX$1,
    MATCH(
      LARGE(
        INDEX('Project Assignment Check'!$G:$ZX, MATCH($A14, 'Project Assignment Check'!$A:$A, 0), ),
        COLUMN()-4
      ),
      INDEX('Project Assignment Check'!$G:$ZX, MATCH($A14, 'Project Assignment Check'!$A:$A, 0), ),
      0
    )
  ),
  ""
))</f>
        <v>ADR-13</v>
      </c>
      <c r="F14" s="3" t="str">
        <f ca="1">IFERROR(
  INDEX('Project Assignment Check'!$G$1:$ZX$1,
    MATCH(
      LARGE(
        INDEX('Project Assignment Check'!$G:$ZX, MATCH($A14, 'Project Assignment Check'!$A:$A, 0), ),
        COLUMN()-4
      ),
      INDEX('Project Assignment Check'!$G:$ZX, MATCH($A14, 'Project Assignment Check'!$A:$A, 0), ),
      0
    )
  ),
  ""
)</f>
        <v>ADR-06</v>
      </c>
      <c r="G14" s="3" t="str">
        <f ca="1">IFERROR(
  INDEX('Project Assignment Check'!$G$1:$ZX$1,
    MATCH(
      LARGE(
        INDEX('Project Assignment Check'!$G:$ZX, MATCH($A14, 'Project Assignment Check'!$A:$A, 0), ),
        COLUMN()-4
      ),
      INDEX('Project Assignment Check'!$G:$ZX, MATCH($A14, 'Project Assignment Check'!$A:$A, 0), ),
      0
    )
  ),
  ""
)</f>
        <v/>
      </c>
      <c r="H14" s="3" t="str">
        <f ca="1">IFERROR(
  INDEX('Project Assignment Check'!$G$1:$ZX$1,
    MATCH(
      LARGE(
        INDEX('Project Assignment Check'!$G:$ZX, MATCH($A14, 'Project Assignment Check'!$A:$A, 0), ),
        COLUMN()-4
      ),
      INDEX('Project Assignment Check'!$G:$ZX, MATCH($A14, 'Project Assignment Check'!$A:$A, 0), ),
      0
    )
  ),
  ""
)</f>
        <v/>
      </c>
      <c r="I14" s="3" t="str">
        <f ca="1">IFERROR(
  INDEX('Project Assignment Check'!$G$1:$ZX$1,
    MATCH(
      LARGE(
        INDEX('Project Assignment Check'!$G:$ZX, MATCH($A14, 'Project Assignment Check'!$A:$A, 0), ),
        COLUMN()-4
      ),
      INDEX('Project Assignment Check'!$G:$ZX, MATCH($A14, 'Project Assignment Check'!$A:$A, 0), ),
      0
    )
  ),
  ""
)</f>
        <v/>
      </c>
      <c r="J14" s="3" t="str">
        <f ca="1">IFERROR(
  INDEX('Project Assignment Check'!$G$1:$ZX$1,
    MATCH(
      LARGE(
        INDEX('Project Assignment Check'!$G:$ZX, MATCH($A14, 'Project Assignment Check'!$A:$A, 0), ),
        COLUMN()-4
      ),
      INDEX('Project Assignment Check'!$G:$ZX, MATCH($A14, 'Project Assignment Check'!$A:$A, 0), ),
      0
    )
  ),
  ""
)</f>
        <v/>
      </c>
    </row>
    <row r="15" spans="1:10" hidden="1">
      <c r="A15" s="48" t="s">
        <v>46</v>
      </c>
      <c r="B15" s="49" t="s">
        <v>47</v>
      </c>
      <c r="C15" s="4" t="s">
        <v>37</v>
      </c>
      <c r="D15" s="4"/>
      <c r="E15" s="3" t="str">
        <f ca="1">IF(IFERROR(
  INDEX('Project Assignment Check'!$G$1:$ZX$1,
    MATCH(
      LARGE(
        INDEX('Project Assignment Check'!$G:$ZX, MATCH($A15, 'Project Assignment Check'!$A:$A, 0), ),
        COLUMN()-4
      ),
      INDEX('Project Assignment Check'!$G:$ZX, MATCH($A15, 'Project Assignment Check'!$A:$A, 0), ),
      0
    )
  ),
  ""
) = 0,"",
 IFERROR(
  INDEX('Project Assignment Check'!$G$1:$ZX$1,
    MATCH(
      LARGE(
        INDEX('Project Assignment Check'!$G:$ZX, MATCH($A15, 'Project Assignment Check'!$A:$A, 0), ),
        COLUMN()-4
      ),
      INDEX('Project Assignment Check'!$G:$ZX, MATCH($A15, 'Project Assignment Check'!$A:$A, 0), ),
      0
    )
  ),
  ""
))</f>
        <v>ADR-31</v>
      </c>
      <c r="F15" s="3" t="str">
        <f ca="1">IFERROR(
  INDEX('Project Assignment Check'!$G$1:$ZX$1,
    MATCH(
      LARGE(
        INDEX('Project Assignment Check'!$G:$ZX, MATCH($A15, 'Project Assignment Check'!$A:$A, 0), ),
        COLUMN()-4
      ),
      INDEX('Project Assignment Check'!$G:$ZX, MATCH($A15, 'Project Assignment Check'!$A:$A, 0), ),
      0
    )
  ),
  ""
)</f>
        <v/>
      </c>
      <c r="G15" s="3" t="str">
        <f ca="1">IFERROR(
  INDEX('Project Assignment Check'!$G$1:$ZX$1,
    MATCH(
      LARGE(
        INDEX('Project Assignment Check'!$G:$ZX, MATCH($A15, 'Project Assignment Check'!$A:$A, 0), ),
        COLUMN()-4
      ),
      INDEX('Project Assignment Check'!$G:$ZX, MATCH($A15, 'Project Assignment Check'!$A:$A, 0), ),
      0
    )
  ),
  ""
)</f>
        <v/>
      </c>
      <c r="H15" s="3" t="str">
        <f ca="1">IFERROR(
  INDEX('Project Assignment Check'!$G$1:$ZX$1,
    MATCH(
      LARGE(
        INDEX('Project Assignment Check'!$G:$ZX, MATCH($A15, 'Project Assignment Check'!$A:$A, 0), ),
        COLUMN()-4
      ),
      INDEX('Project Assignment Check'!$G:$ZX, MATCH($A15, 'Project Assignment Check'!$A:$A, 0), ),
      0
    )
  ),
  ""
)</f>
        <v/>
      </c>
      <c r="I15" s="3" t="str">
        <f ca="1">IFERROR(
  INDEX('Project Assignment Check'!$G$1:$ZX$1,
    MATCH(
      LARGE(
        INDEX('Project Assignment Check'!$G:$ZX, MATCH($A15, 'Project Assignment Check'!$A:$A, 0), ),
        COLUMN()-4
      ),
      INDEX('Project Assignment Check'!$G:$ZX, MATCH($A15, 'Project Assignment Check'!$A:$A, 0), ),
      0
    )
  ),
  ""
)</f>
        <v/>
      </c>
      <c r="J15" s="3" t="str">
        <f ca="1">IFERROR(
  INDEX('Project Assignment Check'!$G$1:$ZX$1,
    MATCH(
      LARGE(
        INDEX('Project Assignment Check'!$G:$ZX, MATCH($A15, 'Project Assignment Check'!$A:$A, 0), ),
        COLUMN()-4
      ),
      INDEX('Project Assignment Check'!$G:$ZX, MATCH($A15, 'Project Assignment Check'!$A:$A, 0), ),
      0
    )
  ),
  ""
)</f>
        <v/>
      </c>
    </row>
    <row r="16" spans="1:10" hidden="1">
      <c r="A16" s="57" t="s">
        <v>48</v>
      </c>
      <c r="B16" s="58" t="s">
        <v>49</v>
      </c>
      <c r="C16" s="4" t="s">
        <v>37</v>
      </c>
      <c r="D16" s="4"/>
      <c r="E16" s="3" t="str">
        <f>IF(IFERROR(
  INDEX('Project Assignment Check'!$G$1:$ZX$1,
    MATCH(
      LARGE(
        INDEX('Project Assignment Check'!$G:$ZX, MATCH($A16, 'Project Assignment Check'!$A:$A, 0), ),
        COLUMN()-4
      ),
      INDEX('Project Assignment Check'!$G:$ZX, MATCH($A16, 'Project Assignment Check'!$A:$A, 0), ),
      0
    )
  ),
  ""
) = 0,"",
 IFERROR(
  INDEX('Project Assignment Check'!$G$1:$ZX$1,
    MATCH(
      LARGE(
        INDEX('Project Assignment Check'!$G:$ZX, MATCH($A16, 'Project Assignment Check'!$A:$A, 0), ),
        COLUMN()-4
      ),
      INDEX('Project Assignment Check'!$G:$ZX, MATCH($A16, 'Project Assignment Check'!$A:$A, 0), ),
      0
    )
  ),
  ""
))</f>
        <v/>
      </c>
      <c r="F16" s="3" t="str">
        <f>IFERROR(
  INDEX('Project Assignment Check'!$G$1:$ZX$1,
    MATCH(
      LARGE(
        INDEX('Project Assignment Check'!$G:$ZX, MATCH($A16, 'Project Assignment Check'!$A:$A, 0), ),
        COLUMN()-4
      ),
      INDEX('Project Assignment Check'!$G:$ZX, MATCH($A16, 'Project Assignment Check'!$A:$A, 0), ),
      0
    )
  ),
  ""
)</f>
        <v/>
      </c>
      <c r="G16" s="3" t="str">
        <f>IFERROR(
  INDEX('Project Assignment Check'!$G$1:$ZX$1,
    MATCH(
      LARGE(
        INDEX('Project Assignment Check'!$G:$ZX, MATCH($A16, 'Project Assignment Check'!$A:$A, 0), ),
        COLUMN()-4
      ),
      INDEX('Project Assignment Check'!$G:$ZX, MATCH($A16, 'Project Assignment Check'!$A:$A, 0), ),
      0
    )
  ),
  ""
)</f>
        <v/>
      </c>
      <c r="H16" s="3" t="str">
        <f>IFERROR(
  INDEX('Project Assignment Check'!$G$1:$ZX$1,
    MATCH(
      LARGE(
        INDEX('Project Assignment Check'!$G:$ZX, MATCH($A16, 'Project Assignment Check'!$A:$A, 0), ),
        COLUMN()-4
      ),
      INDEX('Project Assignment Check'!$G:$ZX, MATCH($A16, 'Project Assignment Check'!$A:$A, 0), ),
      0
    )
  ),
  ""
)</f>
        <v/>
      </c>
      <c r="I16" s="3" t="str">
        <f>IFERROR(
  INDEX('Project Assignment Check'!$G$1:$ZX$1,
    MATCH(
      LARGE(
        INDEX('Project Assignment Check'!$G:$ZX, MATCH($A16, 'Project Assignment Check'!$A:$A, 0), ),
        COLUMN()-4
      ),
      INDEX('Project Assignment Check'!$G:$ZX, MATCH($A16, 'Project Assignment Check'!$A:$A, 0), ),
      0
    )
  ),
  ""
)</f>
        <v/>
      </c>
      <c r="J16" s="3" t="str">
        <f>IFERROR(
  INDEX('Project Assignment Check'!$G$1:$ZX$1,
    MATCH(
      LARGE(
        INDEX('Project Assignment Check'!$G:$ZX, MATCH($A16, 'Project Assignment Check'!$A:$A, 0), ),
        COLUMN()-4
      ),
      INDEX('Project Assignment Check'!$G:$ZX, MATCH($A16, 'Project Assignment Check'!$A:$A, 0), ),
      0
    )
  ),
  ""
)</f>
        <v/>
      </c>
    </row>
    <row r="17" spans="1:10" hidden="1">
      <c r="A17" s="48" t="s">
        <v>50</v>
      </c>
      <c r="B17" s="49" t="s">
        <v>51</v>
      </c>
      <c r="C17" s="4" t="s">
        <v>34</v>
      </c>
      <c r="D17" s="4" t="s">
        <v>12</v>
      </c>
      <c r="E17" s="3" t="str">
        <f ca="1">IF(IFERROR(
  INDEX('Project Assignment Check'!$G$1:$ZX$1,
    MATCH(
      LARGE(
        INDEX('Project Assignment Check'!$G:$ZX, MATCH($A17, 'Project Assignment Check'!$A:$A, 0), ),
        COLUMN()-4
      ),
      INDEX('Project Assignment Check'!$G:$ZX, MATCH($A17, 'Project Assignment Check'!$A:$A, 0), ),
      0
    )
  ),
  ""
) = 0,"",
 IFERROR(
  INDEX('Project Assignment Check'!$G$1:$ZX$1,
    MATCH(
      LARGE(
        INDEX('Project Assignment Check'!$G:$ZX, MATCH($A17, 'Project Assignment Check'!$A:$A, 0), ),
        COLUMN()-4
      ),
      INDEX('Project Assignment Check'!$G:$ZX, MATCH($A17, 'Project Assignment Check'!$A:$A, 0), ),
      0
    )
  ),
  ""
))</f>
        <v>ADR-109</v>
      </c>
      <c r="F17" s="3" t="str">
        <f ca="1">IFERROR(
  INDEX('Project Assignment Check'!$G$1:$ZX$1,
    MATCH(
      LARGE(
        INDEX('Project Assignment Check'!$G:$ZX, MATCH($A17, 'Project Assignment Check'!$A:$A, 0), ),
        COLUMN()-4
      ),
      INDEX('Project Assignment Check'!$G:$ZX, MATCH($A17, 'Project Assignment Check'!$A:$A, 0), ),
      0
    )
  ),
  ""
)</f>
        <v/>
      </c>
      <c r="G17" s="3" t="str">
        <f ca="1">IFERROR(
  INDEX('Project Assignment Check'!$G$1:$ZX$1,
    MATCH(
      LARGE(
        INDEX('Project Assignment Check'!$G:$ZX, MATCH($A17, 'Project Assignment Check'!$A:$A, 0), ),
        COLUMN()-4
      ),
      INDEX('Project Assignment Check'!$G:$ZX, MATCH($A17, 'Project Assignment Check'!$A:$A, 0), ),
      0
    )
  ),
  ""
)</f>
        <v/>
      </c>
      <c r="H17" s="3" t="str">
        <f ca="1">IFERROR(
  INDEX('Project Assignment Check'!$G$1:$ZX$1,
    MATCH(
      LARGE(
        INDEX('Project Assignment Check'!$G:$ZX, MATCH($A17, 'Project Assignment Check'!$A:$A, 0), ),
        COLUMN()-4
      ),
      INDEX('Project Assignment Check'!$G:$ZX, MATCH($A17, 'Project Assignment Check'!$A:$A, 0), ),
      0
    )
  ),
  ""
)</f>
        <v/>
      </c>
      <c r="I17" s="3" t="str">
        <f ca="1">IFERROR(
  INDEX('Project Assignment Check'!$G$1:$ZX$1,
    MATCH(
      LARGE(
        INDEX('Project Assignment Check'!$G:$ZX, MATCH($A17, 'Project Assignment Check'!$A:$A, 0), ),
        COLUMN()-4
      ),
      INDEX('Project Assignment Check'!$G:$ZX, MATCH($A17, 'Project Assignment Check'!$A:$A, 0), ),
      0
    )
  ),
  ""
)</f>
        <v/>
      </c>
      <c r="J17" s="3" t="str">
        <f ca="1">IFERROR(
  INDEX('Project Assignment Check'!$G$1:$ZX$1,
    MATCH(
      LARGE(
        INDEX('Project Assignment Check'!$G:$ZX, MATCH($A17, 'Project Assignment Check'!$A:$A, 0), ),
        COLUMN()-4
      ),
      INDEX('Project Assignment Check'!$G:$ZX, MATCH($A17, 'Project Assignment Check'!$A:$A, 0), ),
      0
    )
  ),
  ""
)</f>
        <v/>
      </c>
    </row>
    <row r="18" spans="1:10" hidden="1">
      <c r="A18" s="57" t="s">
        <v>52</v>
      </c>
      <c r="B18" s="58" t="s">
        <v>53</v>
      </c>
      <c r="C18" s="4" t="s">
        <v>34</v>
      </c>
      <c r="D18" s="4" t="s">
        <v>34</v>
      </c>
      <c r="E18" s="3" t="str">
        <f ca="1">IF(IFERROR(
  INDEX('Project Assignment Check'!$G$1:$ZX$1,
    MATCH(
      LARGE(
        INDEX('Project Assignment Check'!$G:$ZX, MATCH($A18, 'Project Assignment Check'!$A:$A, 0), ),
        COLUMN()-4
      ),
      INDEX('Project Assignment Check'!$G:$ZX, MATCH($A18, 'Project Assignment Check'!$A:$A, 0), ),
      0
    )
  ),
  ""
) = 0,"",
 IFERROR(
  INDEX('Project Assignment Check'!$G$1:$ZX$1,
    MATCH(
      LARGE(
        INDEX('Project Assignment Check'!$G:$ZX, MATCH($A18, 'Project Assignment Check'!$A:$A, 0), ),
        COLUMN()-4
      ),
      INDEX('Project Assignment Check'!$G:$ZX, MATCH($A18, 'Project Assignment Check'!$A:$A, 0), ),
      0
    )
  ),
  ""
))</f>
        <v/>
      </c>
      <c r="F18" s="3" t="str">
        <f ca="1">IFERROR(
  INDEX('Project Assignment Check'!$G$1:$ZX$1,
    MATCH(
      LARGE(
        INDEX('Project Assignment Check'!$G:$ZX, MATCH($A18, 'Project Assignment Check'!$A:$A, 0), ),
        COLUMN()-4
      ),
      INDEX('Project Assignment Check'!$G:$ZX, MATCH($A18, 'Project Assignment Check'!$A:$A, 0), ),
      0
    )
  ),
  ""
)</f>
        <v/>
      </c>
      <c r="G18" s="3" t="str">
        <f ca="1">IFERROR(
  INDEX('Project Assignment Check'!$G$1:$ZX$1,
    MATCH(
      LARGE(
        INDEX('Project Assignment Check'!$G:$ZX, MATCH($A18, 'Project Assignment Check'!$A:$A, 0), ),
        COLUMN()-4
      ),
      INDEX('Project Assignment Check'!$G:$ZX, MATCH($A18, 'Project Assignment Check'!$A:$A, 0), ),
      0
    )
  ),
  ""
)</f>
        <v/>
      </c>
      <c r="H18" s="3" t="str">
        <f ca="1">IFERROR(
  INDEX('Project Assignment Check'!$G$1:$ZX$1,
    MATCH(
      LARGE(
        INDEX('Project Assignment Check'!$G:$ZX, MATCH($A18, 'Project Assignment Check'!$A:$A, 0), ),
        COLUMN()-4
      ),
      INDEX('Project Assignment Check'!$G:$ZX, MATCH($A18, 'Project Assignment Check'!$A:$A, 0), ),
      0
    )
  ),
  ""
)</f>
        <v/>
      </c>
      <c r="I18" s="3" t="str">
        <f ca="1">IFERROR(
  INDEX('Project Assignment Check'!$G$1:$ZX$1,
    MATCH(
      LARGE(
        INDEX('Project Assignment Check'!$G:$ZX, MATCH($A18, 'Project Assignment Check'!$A:$A, 0), ),
        COLUMN()-4
      ),
      INDEX('Project Assignment Check'!$G:$ZX, MATCH($A18, 'Project Assignment Check'!$A:$A, 0), ),
      0
    )
  ),
  ""
)</f>
        <v/>
      </c>
      <c r="J18" s="3" t="str">
        <f ca="1">IFERROR(
  INDEX('Project Assignment Check'!$G$1:$ZX$1,
    MATCH(
      LARGE(
        INDEX('Project Assignment Check'!$G:$ZX, MATCH($A18, 'Project Assignment Check'!$A:$A, 0), ),
        COLUMN()-4
      ),
      INDEX('Project Assignment Check'!$G:$ZX, MATCH($A18, 'Project Assignment Check'!$A:$A, 0), ),
      0
    )
  ),
  ""
)</f>
        <v/>
      </c>
    </row>
    <row r="19" spans="1:10" hidden="1">
      <c r="A19" s="48" t="s">
        <v>54</v>
      </c>
      <c r="B19" s="49" t="s">
        <v>55</v>
      </c>
      <c r="C19" s="4" t="s">
        <v>34</v>
      </c>
      <c r="D19" s="4"/>
      <c r="E19" s="3" t="str">
        <f ca="1">IF(IFERROR(
  INDEX('Project Assignment Check'!$G$1:$ZX$1,
    MATCH(
      LARGE(
        INDEX('Project Assignment Check'!$G:$ZX, MATCH($A19, 'Project Assignment Check'!$A:$A, 0), ),
        COLUMN()-4
      ),
      INDEX('Project Assignment Check'!$G:$ZX, MATCH($A19, 'Project Assignment Check'!$A:$A, 0), ),
      0
    )
  ),
  ""
) = 0,"",
 IFERROR(
  INDEX('Project Assignment Check'!$G$1:$ZX$1,
    MATCH(
      LARGE(
        INDEX('Project Assignment Check'!$G:$ZX, MATCH($A19, 'Project Assignment Check'!$A:$A, 0), ),
        COLUMN()-4
      ),
      INDEX('Project Assignment Check'!$G:$ZX, MATCH($A19, 'Project Assignment Check'!$A:$A, 0), ),
      0
    )
  ),
  ""
))</f>
        <v>ADR-90</v>
      </c>
      <c r="F19" s="3" t="str">
        <f ca="1">IFERROR(
  INDEX('Project Assignment Check'!$G$1:$ZX$1,
    MATCH(
      LARGE(
        INDEX('Project Assignment Check'!$G:$ZX, MATCH($A19, 'Project Assignment Check'!$A:$A, 0), ),
        COLUMN()-4
      ),
      INDEX('Project Assignment Check'!$G:$ZX, MATCH($A19, 'Project Assignment Check'!$A:$A, 0), ),
      0
    )
  ),
  ""
)</f>
        <v>ADR-90</v>
      </c>
      <c r="G19" s="3" t="str">
        <f ca="1">IFERROR(
  INDEX('Project Assignment Check'!$G$1:$ZX$1,
    MATCH(
      LARGE(
        INDEX('Project Assignment Check'!$G:$ZX, MATCH($A19, 'Project Assignment Check'!$A:$A, 0), ),
        COLUMN()-4
      ),
      INDEX('Project Assignment Check'!$G:$ZX, MATCH($A19, 'Project Assignment Check'!$A:$A, 0), ),
      0
    )
  ),
  ""
)</f>
        <v/>
      </c>
      <c r="H19" s="3" t="str">
        <f ca="1">IFERROR(
  INDEX('Project Assignment Check'!$G$1:$ZX$1,
    MATCH(
      LARGE(
        INDEX('Project Assignment Check'!$G:$ZX, MATCH($A19, 'Project Assignment Check'!$A:$A, 0), ),
        COLUMN()-4
      ),
      INDEX('Project Assignment Check'!$G:$ZX, MATCH($A19, 'Project Assignment Check'!$A:$A, 0), ),
      0
    )
  ),
  ""
)</f>
        <v/>
      </c>
      <c r="I19" s="3" t="str">
        <f ca="1">IFERROR(
  INDEX('Project Assignment Check'!$G$1:$ZX$1,
    MATCH(
      LARGE(
        INDEX('Project Assignment Check'!$G:$ZX, MATCH($A19, 'Project Assignment Check'!$A:$A, 0), ),
        COLUMN()-4
      ),
      INDEX('Project Assignment Check'!$G:$ZX, MATCH($A19, 'Project Assignment Check'!$A:$A, 0), ),
      0
    )
  ),
  ""
)</f>
        <v/>
      </c>
      <c r="J19" s="3" t="str">
        <f ca="1">IFERROR(
  INDEX('Project Assignment Check'!$G$1:$ZX$1,
    MATCH(
      LARGE(
        INDEX('Project Assignment Check'!$G:$ZX, MATCH($A19, 'Project Assignment Check'!$A:$A, 0), ),
        COLUMN()-4
      ),
      INDEX('Project Assignment Check'!$G:$ZX, MATCH($A19, 'Project Assignment Check'!$A:$A, 0), ),
      0
    )
  ),
  ""
)</f>
        <v/>
      </c>
    </row>
    <row r="20" spans="1:10" hidden="1">
      <c r="A20" s="57" t="s">
        <v>56</v>
      </c>
      <c r="B20" s="58" t="s">
        <v>57</v>
      </c>
      <c r="C20" s="4" t="s">
        <v>34</v>
      </c>
      <c r="D20" s="4"/>
      <c r="E20" s="3" t="str">
        <f ca="1">IF(IFERROR(
  INDEX('Project Assignment Check'!$G$1:$ZX$1,
    MATCH(
      LARGE(
        INDEX('Project Assignment Check'!$G:$ZX, MATCH($A20, 'Project Assignment Check'!$A:$A, 0), ),
        COLUMN()-4
      ),
      INDEX('Project Assignment Check'!$G:$ZX, MATCH($A20, 'Project Assignment Check'!$A:$A, 0), ),
      0
    )
  ),
  ""
) = 0,"",
 IFERROR(
  INDEX('Project Assignment Check'!$G$1:$ZX$1,
    MATCH(
      LARGE(
        INDEX('Project Assignment Check'!$G:$ZX, MATCH($A20, 'Project Assignment Check'!$A:$A, 0), ),
        COLUMN()-4
      ),
      INDEX('Project Assignment Check'!$G:$ZX, MATCH($A20, 'Project Assignment Check'!$A:$A, 0), ),
      0
    )
  ),
  ""
))</f>
        <v/>
      </c>
      <c r="F20" s="3" t="str">
        <f ca="1">IFERROR(
  INDEX('Project Assignment Check'!$G$1:$ZX$1,
    MATCH(
      LARGE(
        INDEX('Project Assignment Check'!$G:$ZX, MATCH($A20, 'Project Assignment Check'!$A:$A, 0), ),
        COLUMN()-4
      ),
      INDEX('Project Assignment Check'!$G:$ZX, MATCH($A20, 'Project Assignment Check'!$A:$A, 0), ),
      0
    )
  ),
  ""
)</f>
        <v/>
      </c>
      <c r="G20" s="3" t="str">
        <f ca="1">IFERROR(
  INDEX('Project Assignment Check'!$G$1:$ZX$1,
    MATCH(
      LARGE(
        INDEX('Project Assignment Check'!$G:$ZX, MATCH($A20, 'Project Assignment Check'!$A:$A, 0), ),
        COLUMN()-4
      ),
      INDEX('Project Assignment Check'!$G:$ZX, MATCH($A20, 'Project Assignment Check'!$A:$A, 0), ),
      0
    )
  ),
  ""
)</f>
        <v/>
      </c>
      <c r="H20" s="3" t="str">
        <f ca="1">IFERROR(
  INDEX('Project Assignment Check'!$G$1:$ZX$1,
    MATCH(
      LARGE(
        INDEX('Project Assignment Check'!$G:$ZX, MATCH($A20, 'Project Assignment Check'!$A:$A, 0), ),
        COLUMN()-4
      ),
      INDEX('Project Assignment Check'!$G:$ZX, MATCH($A20, 'Project Assignment Check'!$A:$A, 0), ),
      0
    )
  ),
  ""
)</f>
        <v/>
      </c>
      <c r="I20" s="3" t="str">
        <f ca="1">IFERROR(
  INDEX('Project Assignment Check'!$G$1:$ZX$1,
    MATCH(
      LARGE(
        INDEX('Project Assignment Check'!$G:$ZX, MATCH($A20, 'Project Assignment Check'!$A:$A, 0), ),
        COLUMN()-4
      ),
      INDEX('Project Assignment Check'!$G:$ZX, MATCH($A20, 'Project Assignment Check'!$A:$A, 0), ),
      0
    )
  ),
  ""
)</f>
        <v/>
      </c>
      <c r="J20" s="3" t="str">
        <f ca="1">IFERROR(
  INDEX('Project Assignment Check'!$G$1:$ZX$1,
    MATCH(
      LARGE(
        INDEX('Project Assignment Check'!$G:$ZX, MATCH($A20, 'Project Assignment Check'!$A:$A, 0), ),
        COLUMN()-4
      ),
      INDEX('Project Assignment Check'!$G:$ZX, MATCH($A20, 'Project Assignment Check'!$A:$A, 0), ),
      0
    )
  ),
  ""
)</f>
        <v/>
      </c>
    </row>
    <row r="21" spans="1:10" hidden="1">
      <c r="A21" s="48" t="s">
        <v>58</v>
      </c>
      <c r="B21" s="49" t="s">
        <v>59</v>
      </c>
      <c r="C21" s="4" t="s">
        <v>34</v>
      </c>
      <c r="D21" s="4" t="s">
        <v>12</v>
      </c>
      <c r="E21" s="3" t="str">
        <f ca="1">IF(IFERROR(
  INDEX('Project Assignment Check'!$G$1:$ZX$1,
    MATCH(
      LARGE(
        INDEX('Project Assignment Check'!$G:$ZX, MATCH($A21, 'Project Assignment Check'!$A:$A, 0), ),
        COLUMN()-4
      ),
      INDEX('Project Assignment Check'!$G:$ZX, MATCH($A21, 'Project Assignment Check'!$A:$A, 0), ),
      0
    )
  ),
  ""
) = 0,"",
 IFERROR(
  INDEX('Project Assignment Check'!$G$1:$ZX$1,
    MATCH(
      LARGE(
        INDEX('Project Assignment Check'!$G:$ZX, MATCH($A21, 'Project Assignment Check'!$A:$A, 0), ),
        COLUMN()-4
      ),
      INDEX('Project Assignment Check'!$G:$ZX, MATCH($A21, 'Project Assignment Check'!$A:$A, 0), ),
      0
    )
  ),
  ""
))</f>
        <v/>
      </c>
      <c r="F21" s="3" t="str">
        <f ca="1">IFERROR(
  INDEX('Project Assignment Check'!$G$1:$ZX$1,
    MATCH(
      LARGE(
        INDEX('Project Assignment Check'!$G:$ZX, MATCH($A21, 'Project Assignment Check'!$A:$A, 0), ),
        COLUMN()-4
      ),
      INDEX('Project Assignment Check'!$G:$ZX, MATCH($A21, 'Project Assignment Check'!$A:$A, 0), ),
      0
    )
  ),
  ""
)</f>
        <v/>
      </c>
      <c r="G21" s="3" t="str">
        <f ca="1">IFERROR(
  INDEX('Project Assignment Check'!$G$1:$ZX$1,
    MATCH(
      LARGE(
        INDEX('Project Assignment Check'!$G:$ZX, MATCH($A21, 'Project Assignment Check'!$A:$A, 0), ),
        COLUMN()-4
      ),
      INDEX('Project Assignment Check'!$G:$ZX, MATCH($A21, 'Project Assignment Check'!$A:$A, 0), ),
      0
    )
  ),
  ""
)</f>
        <v/>
      </c>
      <c r="H21" s="3" t="str">
        <f ca="1">IFERROR(
  INDEX('Project Assignment Check'!$G$1:$ZX$1,
    MATCH(
      LARGE(
        INDEX('Project Assignment Check'!$G:$ZX, MATCH($A21, 'Project Assignment Check'!$A:$A, 0), ),
        COLUMN()-4
      ),
      INDEX('Project Assignment Check'!$G:$ZX, MATCH($A21, 'Project Assignment Check'!$A:$A, 0), ),
      0
    )
  ),
  ""
)</f>
        <v/>
      </c>
      <c r="I21" s="3" t="str">
        <f ca="1">IFERROR(
  INDEX('Project Assignment Check'!$G$1:$ZX$1,
    MATCH(
      LARGE(
        INDEX('Project Assignment Check'!$G:$ZX, MATCH($A21, 'Project Assignment Check'!$A:$A, 0), ),
        COLUMN()-4
      ),
      INDEX('Project Assignment Check'!$G:$ZX, MATCH($A21, 'Project Assignment Check'!$A:$A, 0), ),
      0
    )
  ),
  ""
)</f>
        <v/>
      </c>
      <c r="J21" s="3" t="str">
        <f ca="1">IFERROR(
  INDEX('Project Assignment Check'!$G$1:$ZX$1,
    MATCH(
      LARGE(
        INDEX('Project Assignment Check'!$G:$ZX, MATCH($A21, 'Project Assignment Check'!$A:$A, 0), ),
        COLUMN()-4
      ),
      INDEX('Project Assignment Check'!$G:$ZX, MATCH($A21, 'Project Assignment Check'!$A:$A, 0), ),
      0
    )
  ),
  ""
)</f>
        <v/>
      </c>
    </row>
    <row r="22" spans="1:10" hidden="1">
      <c r="A22" s="57" t="s">
        <v>60</v>
      </c>
      <c r="B22" s="58" t="s">
        <v>61</v>
      </c>
      <c r="C22" s="4" t="s">
        <v>34</v>
      </c>
      <c r="D22" s="4" t="s">
        <v>12</v>
      </c>
      <c r="E22" s="3" t="str">
        <f ca="1">IF(IFERROR(
  INDEX('Project Assignment Check'!$G$1:$ZX$1,
    MATCH(
      LARGE(
        INDEX('Project Assignment Check'!$G:$ZX, MATCH($A22, 'Project Assignment Check'!$A:$A, 0), ),
        COLUMN()-4
      ),
      INDEX('Project Assignment Check'!$G:$ZX, MATCH($A22, 'Project Assignment Check'!$A:$A, 0), ),
      0
    )
  ),
  ""
) = 0,"",
 IFERROR(
  INDEX('Project Assignment Check'!$G$1:$ZX$1,
    MATCH(
      LARGE(
        INDEX('Project Assignment Check'!$G:$ZX, MATCH($A22, 'Project Assignment Check'!$A:$A, 0), ),
        COLUMN()-4
      ),
      INDEX('Project Assignment Check'!$G:$ZX, MATCH($A22, 'Project Assignment Check'!$A:$A, 0), ),
      0
    )
  ),
  ""
))</f>
        <v>ADR-109</v>
      </c>
      <c r="F22" s="3" t="str">
        <f ca="1">IFERROR(
  INDEX('Project Assignment Check'!$G$1:$ZX$1,
    MATCH(
      LARGE(
        INDEX('Project Assignment Check'!$G:$ZX, MATCH($A22, 'Project Assignment Check'!$A:$A, 0), ),
        COLUMN()-4
      ),
      INDEX('Project Assignment Check'!$G:$ZX, MATCH($A22, 'Project Assignment Check'!$A:$A, 0), ),
      0
    )
  ),
  ""
)</f>
        <v/>
      </c>
      <c r="G22" s="3" t="str">
        <f ca="1">IFERROR(
  INDEX('Project Assignment Check'!$G$1:$ZX$1,
    MATCH(
      LARGE(
        INDEX('Project Assignment Check'!$G:$ZX, MATCH($A22, 'Project Assignment Check'!$A:$A, 0), ),
        COLUMN()-4
      ),
      INDEX('Project Assignment Check'!$G:$ZX, MATCH($A22, 'Project Assignment Check'!$A:$A, 0), ),
      0
    )
  ),
  ""
)</f>
        <v/>
      </c>
      <c r="H22" s="3" t="str">
        <f ca="1">IFERROR(
  INDEX('Project Assignment Check'!$G$1:$ZX$1,
    MATCH(
      LARGE(
        INDEX('Project Assignment Check'!$G:$ZX, MATCH($A22, 'Project Assignment Check'!$A:$A, 0), ),
        COLUMN()-4
      ),
      INDEX('Project Assignment Check'!$G:$ZX, MATCH($A22, 'Project Assignment Check'!$A:$A, 0), ),
      0
    )
  ),
  ""
)</f>
        <v/>
      </c>
      <c r="I22" s="3" t="str">
        <f ca="1">IFERROR(
  INDEX('Project Assignment Check'!$G$1:$ZX$1,
    MATCH(
      LARGE(
        INDEX('Project Assignment Check'!$G:$ZX, MATCH($A22, 'Project Assignment Check'!$A:$A, 0), ),
        COLUMN()-4
      ),
      INDEX('Project Assignment Check'!$G:$ZX, MATCH($A22, 'Project Assignment Check'!$A:$A, 0), ),
      0
    )
  ),
  ""
)</f>
        <v/>
      </c>
      <c r="J22" s="3" t="str">
        <f ca="1">IFERROR(
  INDEX('Project Assignment Check'!$G$1:$ZX$1,
    MATCH(
      LARGE(
        INDEX('Project Assignment Check'!$G:$ZX, MATCH($A22, 'Project Assignment Check'!$A:$A, 0), ),
        COLUMN()-4
      ),
      INDEX('Project Assignment Check'!$G:$ZX, MATCH($A22, 'Project Assignment Check'!$A:$A, 0), ),
      0
    )
  ),
  ""
)</f>
        <v/>
      </c>
    </row>
    <row r="23" spans="1:10">
      <c r="A23" s="48" t="s">
        <v>62</v>
      </c>
      <c r="B23" s="49" t="s">
        <v>63</v>
      </c>
      <c r="C23" s="4" t="s">
        <v>64</v>
      </c>
      <c r="D23" s="4" t="s">
        <v>37</v>
      </c>
      <c r="E23" s="3" t="str">
        <f ca="1">IF(IFERROR(
  INDEX('Project Assignment Check'!$G$1:$ZX$1,
    MATCH(
      LARGE(
        INDEX('Project Assignment Check'!$G:$ZX, MATCH($A23, 'Project Assignment Check'!$A:$A, 0), ),
        COLUMN()-4
      ),
      INDEX('Project Assignment Check'!$G:$ZX, MATCH($A23, 'Project Assignment Check'!$A:$A, 0), ),
      0
    )
  ),
  ""
) = 0,"",
 IFERROR(
  INDEX('Project Assignment Check'!$G$1:$ZX$1,
    MATCH(
      LARGE(
        INDEX('Project Assignment Check'!$G:$ZX, MATCH($A23, 'Project Assignment Check'!$A:$A, 0), ),
        COLUMN()-4
      ),
      INDEX('Project Assignment Check'!$G:$ZX, MATCH($A23, 'Project Assignment Check'!$A:$A, 0), ),
      0
    )
  ),
  ""
))</f>
        <v>ADR-42</v>
      </c>
      <c r="F23" s="3" t="str">
        <f ca="1">IFERROR(
  INDEX('Project Assignment Check'!$G$1:$ZX$1,
    MATCH(
      LARGE(
        INDEX('Project Assignment Check'!$G:$ZX, MATCH($A23, 'Project Assignment Check'!$A:$A, 0), ),
        COLUMN()-4
      ),
      INDEX('Project Assignment Check'!$G:$ZX, MATCH($A23, 'Project Assignment Check'!$A:$A, 0), ),
      0
    )
  ),
  ""
)</f>
        <v>ADR-10</v>
      </c>
      <c r="G23" s="3" t="str">
        <f ca="1">IFERROR(
  INDEX('Project Assignment Check'!$G$1:$ZX$1,
    MATCH(
      LARGE(
        INDEX('Project Assignment Check'!$G:$ZX, MATCH($A23, 'Project Assignment Check'!$A:$A, 0), ),
        COLUMN()-4
      ),
      INDEX('Project Assignment Check'!$G:$ZX, MATCH($A23, 'Project Assignment Check'!$A:$A, 0), ),
      0
    )
  ),
  ""
)</f>
        <v>ADR-10</v>
      </c>
      <c r="H23" s="3" t="str">
        <f ca="1">IFERROR(
  INDEX('Project Assignment Check'!$G$1:$ZX$1,
    MATCH(
      LARGE(
        INDEX('Project Assignment Check'!$G:$ZX, MATCH($A23, 'Project Assignment Check'!$A:$A, 0), ),
        COLUMN()-4
      ),
      INDEX('Project Assignment Check'!$G:$ZX, MATCH($A23, 'Project Assignment Check'!$A:$A, 0), ),
      0
    )
  ),
  ""
)</f>
        <v/>
      </c>
      <c r="I23" s="3" t="str">
        <f ca="1">IFERROR(
  INDEX('Project Assignment Check'!$G$1:$ZX$1,
    MATCH(
      LARGE(
        INDEX('Project Assignment Check'!$G:$ZX, MATCH($A23, 'Project Assignment Check'!$A:$A, 0), ),
        COLUMN()-4
      ),
      INDEX('Project Assignment Check'!$G:$ZX, MATCH($A23, 'Project Assignment Check'!$A:$A, 0), ),
      0
    )
  ),
  ""
)</f>
        <v/>
      </c>
      <c r="J23" s="3" t="str">
        <f ca="1">IFERROR(
  INDEX('Project Assignment Check'!$G$1:$ZX$1,
    MATCH(
      LARGE(
        INDEX('Project Assignment Check'!$G:$ZX, MATCH($A23, 'Project Assignment Check'!$A:$A, 0), ),
        COLUMN()-4
      ),
      INDEX('Project Assignment Check'!$G:$ZX, MATCH($A23, 'Project Assignment Check'!$A:$A, 0), ),
      0
    )
  ),
  ""
)</f>
        <v/>
      </c>
    </row>
    <row r="24" spans="1:10" hidden="1">
      <c r="A24" s="57" t="s">
        <v>67</v>
      </c>
      <c r="B24" s="58" t="s">
        <v>68</v>
      </c>
      <c r="C24" s="4" t="s">
        <v>64</v>
      </c>
      <c r="D24" s="4" t="s">
        <v>37</v>
      </c>
      <c r="E24" s="3" t="str">
        <f ca="1">IF(IFERROR(
  INDEX('Project Assignment Check'!$G$1:$ZX$1,
    MATCH(
      LARGE(
        INDEX('Project Assignment Check'!$G:$ZX, MATCH($A24, 'Project Assignment Check'!$A:$A, 0), ),
        COLUMN()-4
      ),
      INDEX('Project Assignment Check'!$G:$ZX, MATCH($A24, 'Project Assignment Check'!$A:$A, 0), ),
      0
    )
  ),
  ""
) = 0,"",
 IFERROR(
  INDEX('Project Assignment Check'!$G$1:$ZX$1,
    MATCH(
      LARGE(
        INDEX('Project Assignment Check'!$G:$ZX, MATCH($A24, 'Project Assignment Check'!$A:$A, 0), ),
        COLUMN()-4
      ),
      INDEX('Project Assignment Check'!$G:$ZX, MATCH($A24, 'Project Assignment Check'!$A:$A, 0), ),
      0
    )
  ),
  ""
))</f>
        <v/>
      </c>
      <c r="F24" s="3" t="str">
        <f ca="1">IFERROR(
  INDEX('Project Assignment Check'!$G$1:$ZX$1,
    MATCH(
      LARGE(
        INDEX('Project Assignment Check'!$G:$ZX, MATCH($A24, 'Project Assignment Check'!$A:$A, 0), ),
        COLUMN()-4
      ),
      INDEX('Project Assignment Check'!$G:$ZX, MATCH($A24, 'Project Assignment Check'!$A:$A, 0), ),
      0
    )
  ),
  ""
)</f>
        <v/>
      </c>
      <c r="G24" s="3" t="str">
        <f ca="1">IFERROR(
  INDEX('Project Assignment Check'!$G$1:$ZX$1,
    MATCH(
      LARGE(
        INDEX('Project Assignment Check'!$G:$ZX, MATCH($A24, 'Project Assignment Check'!$A:$A, 0), ),
        COLUMN()-4
      ),
      INDEX('Project Assignment Check'!$G:$ZX, MATCH($A24, 'Project Assignment Check'!$A:$A, 0), ),
      0
    )
  ),
  ""
)</f>
        <v/>
      </c>
      <c r="H24" s="3" t="str">
        <f ca="1">IFERROR(
  INDEX('Project Assignment Check'!$G$1:$ZX$1,
    MATCH(
      LARGE(
        INDEX('Project Assignment Check'!$G:$ZX, MATCH($A24, 'Project Assignment Check'!$A:$A, 0), ),
        COLUMN()-4
      ),
      INDEX('Project Assignment Check'!$G:$ZX, MATCH($A24, 'Project Assignment Check'!$A:$A, 0), ),
      0
    )
  ),
  ""
)</f>
        <v/>
      </c>
      <c r="I24" s="3" t="str">
        <f ca="1">IFERROR(
  INDEX('Project Assignment Check'!$G$1:$ZX$1,
    MATCH(
      LARGE(
        INDEX('Project Assignment Check'!$G:$ZX, MATCH($A24, 'Project Assignment Check'!$A:$A, 0), ),
        COLUMN()-4
      ),
      INDEX('Project Assignment Check'!$G:$ZX, MATCH($A24, 'Project Assignment Check'!$A:$A, 0), ),
      0
    )
  ),
  ""
)</f>
        <v/>
      </c>
      <c r="J24" s="3" t="str">
        <f ca="1">IFERROR(
  INDEX('Project Assignment Check'!$G$1:$ZX$1,
    MATCH(
      LARGE(
        INDEX('Project Assignment Check'!$G:$ZX, MATCH($A24, 'Project Assignment Check'!$A:$A, 0), ),
        COLUMN()-4
      ),
      INDEX('Project Assignment Check'!$G:$ZX, MATCH($A24, 'Project Assignment Check'!$A:$A, 0), ),
      0
    )
  ),
  ""
)</f>
        <v/>
      </c>
    </row>
    <row r="25" spans="1:10">
      <c r="A25" s="48" t="s">
        <v>69</v>
      </c>
      <c r="B25" s="49" t="s">
        <v>70</v>
      </c>
      <c r="C25" s="4" t="s">
        <v>64</v>
      </c>
      <c r="D25" s="4" t="s">
        <v>12</v>
      </c>
      <c r="E25" s="3" t="str">
        <f ca="1">IF(IFERROR(
  INDEX('Project Assignment Check'!$G$1:$ZX$1,
    MATCH(
      LARGE(
        INDEX('Project Assignment Check'!$G:$ZX, MATCH($A25, 'Project Assignment Check'!$A:$A, 0), ),
        COLUMN()-4
      ),
      INDEX('Project Assignment Check'!$G:$ZX, MATCH($A25, 'Project Assignment Check'!$A:$A, 0), ),
      0
    )
  ),
  ""
) = 0,"",
 IFERROR(
  INDEX('Project Assignment Check'!$G$1:$ZX$1,
    MATCH(
      LARGE(
        INDEX('Project Assignment Check'!$G:$ZX, MATCH($A25, 'Project Assignment Check'!$A:$A, 0), ),
        COLUMN()-4
      ),
      INDEX('Project Assignment Check'!$G:$ZX, MATCH($A25, 'Project Assignment Check'!$A:$A, 0), ),
      0
    )
  ),
  ""
))</f>
        <v>ADR-14</v>
      </c>
      <c r="F25" s="3" t="str">
        <f ca="1">IFERROR(
  INDEX('Project Assignment Check'!$G$1:$ZX$1,
    MATCH(
      LARGE(
        INDEX('Project Assignment Check'!$G:$ZX, MATCH($A25, 'Project Assignment Check'!$A:$A, 0), ),
        COLUMN()-4
      ),
      INDEX('Project Assignment Check'!$G:$ZX, MATCH($A25, 'Project Assignment Check'!$A:$A, 0), ),
      0
    )
  ),
  ""
)</f>
        <v/>
      </c>
      <c r="G25" s="3" t="str">
        <f ca="1">IFERROR(
  INDEX('Project Assignment Check'!$G$1:$ZX$1,
    MATCH(
      LARGE(
        INDEX('Project Assignment Check'!$G:$ZX, MATCH($A25, 'Project Assignment Check'!$A:$A, 0), ),
        COLUMN()-4
      ),
      INDEX('Project Assignment Check'!$G:$ZX, MATCH($A25, 'Project Assignment Check'!$A:$A, 0), ),
      0
    )
  ),
  ""
)</f>
        <v/>
      </c>
      <c r="H25" s="3" t="str">
        <f ca="1">IFERROR(
  INDEX('Project Assignment Check'!$G$1:$ZX$1,
    MATCH(
      LARGE(
        INDEX('Project Assignment Check'!$G:$ZX, MATCH($A25, 'Project Assignment Check'!$A:$A, 0), ),
        COLUMN()-4
      ),
      INDEX('Project Assignment Check'!$G:$ZX, MATCH($A25, 'Project Assignment Check'!$A:$A, 0), ),
      0
    )
  ),
  ""
)</f>
        <v/>
      </c>
      <c r="I25" s="3" t="str">
        <f ca="1">IFERROR(
  INDEX('Project Assignment Check'!$G$1:$ZX$1,
    MATCH(
      LARGE(
        INDEX('Project Assignment Check'!$G:$ZX, MATCH($A25, 'Project Assignment Check'!$A:$A, 0), ),
        COLUMN()-4
      ),
      INDEX('Project Assignment Check'!$G:$ZX, MATCH($A25, 'Project Assignment Check'!$A:$A, 0), ),
      0
    )
  ),
  ""
)</f>
        <v/>
      </c>
      <c r="J25" s="3" t="str">
        <f ca="1">IFERROR(
  INDEX('Project Assignment Check'!$G$1:$ZX$1,
    MATCH(
      LARGE(
        INDEX('Project Assignment Check'!$G:$ZX, MATCH($A25, 'Project Assignment Check'!$A:$A, 0), ),
        COLUMN()-4
      ),
      INDEX('Project Assignment Check'!$G:$ZX, MATCH($A25, 'Project Assignment Check'!$A:$A, 0), ),
      0
    )
  ),
  ""
)</f>
        <v/>
      </c>
    </row>
    <row r="26" spans="1:10" hidden="1">
      <c r="A26" s="57" t="s">
        <v>71</v>
      </c>
      <c r="B26" s="58" t="s">
        <v>72</v>
      </c>
      <c r="C26" s="4" t="s">
        <v>64</v>
      </c>
      <c r="D26" s="4" t="s">
        <v>12</v>
      </c>
      <c r="E26" s="3" t="str">
        <f ca="1">IF(IFERROR(
  INDEX('Project Assignment Check'!$G$1:$ZX$1,
    MATCH(
      LARGE(
        INDEX('Project Assignment Check'!$G:$ZX, MATCH($A26, 'Project Assignment Check'!$A:$A, 0), ),
        COLUMN()-4
      ),
      INDEX('Project Assignment Check'!$G:$ZX, MATCH($A26, 'Project Assignment Check'!$A:$A, 0), ),
      0
    )
  ),
  ""
) = 0,"",
 IFERROR(
  INDEX('Project Assignment Check'!$G$1:$ZX$1,
    MATCH(
      LARGE(
        INDEX('Project Assignment Check'!$G:$ZX, MATCH($A26, 'Project Assignment Check'!$A:$A, 0), ),
        COLUMN()-4
      ),
      INDEX('Project Assignment Check'!$G:$ZX, MATCH($A26, 'Project Assignment Check'!$A:$A, 0), ),
      0
    )
  ),
  ""
))</f>
        <v/>
      </c>
      <c r="F26" s="3" t="str">
        <f ca="1">IFERROR(
  INDEX('Project Assignment Check'!$G$1:$ZX$1,
    MATCH(
      LARGE(
        INDEX('Project Assignment Check'!$G:$ZX, MATCH($A26, 'Project Assignment Check'!$A:$A, 0), ),
        COLUMN()-4
      ),
      INDEX('Project Assignment Check'!$G:$ZX, MATCH($A26, 'Project Assignment Check'!$A:$A, 0), ),
      0
    )
  ),
  ""
)</f>
        <v/>
      </c>
      <c r="G26" s="3" t="str">
        <f ca="1">IFERROR(
  INDEX('Project Assignment Check'!$G$1:$ZX$1,
    MATCH(
      LARGE(
        INDEX('Project Assignment Check'!$G:$ZX, MATCH($A26, 'Project Assignment Check'!$A:$A, 0), ),
        COLUMN()-4
      ),
      INDEX('Project Assignment Check'!$G:$ZX, MATCH($A26, 'Project Assignment Check'!$A:$A, 0), ),
      0
    )
  ),
  ""
)</f>
        <v/>
      </c>
      <c r="H26" s="3" t="str">
        <f ca="1">IFERROR(
  INDEX('Project Assignment Check'!$G$1:$ZX$1,
    MATCH(
      LARGE(
        INDEX('Project Assignment Check'!$G:$ZX, MATCH($A26, 'Project Assignment Check'!$A:$A, 0), ),
        COLUMN()-4
      ),
      INDEX('Project Assignment Check'!$G:$ZX, MATCH($A26, 'Project Assignment Check'!$A:$A, 0), ),
      0
    )
  ),
  ""
)</f>
        <v/>
      </c>
      <c r="I26" s="3" t="str">
        <f ca="1">IFERROR(
  INDEX('Project Assignment Check'!$G$1:$ZX$1,
    MATCH(
      LARGE(
        INDEX('Project Assignment Check'!$G:$ZX, MATCH($A26, 'Project Assignment Check'!$A:$A, 0), ),
        COLUMN()-4
      ),
      INDEX('Project Assignment Check'!$G:$ZX, MATCH($A26, 'Project Assignment Check'!$A:$A, 0), ),
      0
    )
  ),
  ""
)</f>
        <v/>
      </c>
      <c r="J26" s="3" t="str">
        <f ca="1">IFERROR(
  INDEX('Project Assignment Check'!$G$1:$ZX$1,
    MATCH(
      LARGE(
        INDEX('Project Assignment Check'!$G:$ZX, MATCH($A26, 'Project Assignment Check'!$A:$A, 0), ),
        COLUMN()-4
      ),
      INDEX('Project Assignment Check'!$G:$ZX, MATCH($A26, 'Project Assignment Check'!$A:$A, 0), ),
      0
    )
  ),
  ""
)</f>
        <v/>
      </c>
    </row>
    <row r="27" spans="1:10">
      <c r="A27" s="48" t="s">
        <v>73</v>
      </c>
      <c r="B27" s="49" t="s">
        <v>74</v>
      </c>
      <c r="C27" s="4" t="s">
        <v>64</v>
      </c>
      <c r="D27" s="4"/>
      <c r="E27" s="3" t="str">
        <f ca="1">IF(IFERROR(
  INDEX('Project Assignment Check'!$G$1:$ZX$1,
    MATCH(
      LARGE(
        INDEX('Project Assignment Check'!$G:$ZX, MATCH($A27, 'Project Assignment Check'!$A:$A, 0), ),
        COLUMN()-4
      ),
      INDEX('Project Assignment Check'!$G:$ZX, MATCH($A27, 'Project Assignment Check'!$A:$A, 0), ),
      0
    )
  ),
  ""
) = 0,"",
 IFERROR(
  INDEX('Project Assignment Check'!$G$1:$ZX$1,
    MATCH(
      LARGE(
        INDEX('Project Assignment Check'!$G:$ZX, MATCH($A27, 'Project Assignment Check'!$A:$A, 0), ),
        COLUMN()-4
      ),
      INDEX('Project Assignment Check'!$G:$ZX, MATCH($A27, 'Project Assignment Check'!$A:$A, 0), ),
      0
    )
  ),
  ""
))</f>
        <v>ADR-31</v>
      </c>
      <c r="F27" s="3" t="str">
        <f ca="1">IFERROR(
  INDEX('Project Assignment Check'!$G$1:$ZX$1,
    MATCH(
      LARGE(
        INDEX('Project Assignment Check'!$G:$ZX, MATCH($A27, 'Project Assignment Check'!$A:$A, 0), ),
        COLUMN()-4
      ),
      INDEX('Project Assignment Check'!$G:$ZX, MATCH($A27, 'Project Assignment Check'!$A:$A, 0), ),
      0
    )
  ),
  ""
)</f>
        <v/>
      </c>
      <c r="G27" s="3" t="str">
        <f ca="1">IFERROR(
  INDEX('Project Assignment Check'!$G$1:$ZX$1,
    MATCH(
      LARGE(
        INDEX('Project Assignment Check'!$G:$ZX, MATCH($A27, 'Project Assignment Check'!$A:$A, 0), ),
        COLUMN()-4
      ),
      INDEX('Project Assignment Check'!$G:$ZX, MATCH($A27, 'Project Assignment Check'!$A:$A, 0), ),
      0
    )
  ),
  ""
)</f>
        <v/>
      </c>
      <c r="H27" s="3" t="str">
        <f ca="1">IFERROR(
  INDEX('Project Assignment Check'!$G$1:$ZX$1,
    MATCH(
      LARGE(
        INDEX('Project Assignment Check'!$G:$ZX, MATCH($A27, 'Project Assignment Check'!$A:$A, 0), ),
        COLUMN()-4
      ),
      INDEX('Project Assignment Check'!$G:$ZX, MATCH($A27, 'Project Assignment Check'!$A:$A, 0), ),
      0
    )
  ),
  ""
)</f>
        <v/>
      </c>
      <c r="I27" s="3" t="str">
        <f ca="1">IFERROR(
  INDEX('Project Assignment Check'!$G$1:$ZX$1,
    MATCH(
      LARGE(
        INDEX('Project Assignment Check'!$G:$ZX, MATCH($A27, 'Project Assignment Check'!$A:$A, 0), ),
        COLUMN()-4
      ),
      INDEX('Project Assignment Check'!$G:$ZX, MATCH($A27, 'Project Assignment Check'!$A:$A, 0), ),
      0
    )
  ),
  ""
)</f>
        <v/>
      </c>
      <c r="J27" s="3" t="str">
        <f ca="1">IFERROR(
  INDEX('Project Assignment Check'!$G$1:$ZX$1,
    MATCH(
      LARGE(
        INDEX('Project Assignment Check'!$G:$ZX, MATCH($A27, 'Project Assignment Check'!$A:$A, 0), ),
        COLUMN()-4
      ),
      INDEX('Project Assignment Check'!$G:$ZX, MATCH($A27, 'Project Assignment Check'!$A:$A, 0), ),
      0
    )
  ),
  ""
)</f>
        <v/>
      </c>
    </row>
    <row r="28" spans="1:10">
      <c r="A28" s="57" t="s">
        <v>75</v>
      </c>
      <c r="B28" s="58" t="s">
        <v>76</v>
      </c>
      <c r="C28" s="4" t="s">
        <v>64</v>
      </c>
      <c r="D28" s="4" t="s">
        <v>12</v>
      </c>
      <c r="E28" s="3" t="str">
        <f ca="1">IF(IFERROR(
  INDEX('Project Assignment Check'!$G$1:$ZX$1,
    MATCH(
      LARGE(
        INDEX('Project Assignment Check'!$G:$ZX, MATCH($A28, 'Project Assignment Check'!$A:$A, 0), ),
        COLUMN()-4
      ),
      INDEX('Project Assignment Check'!$G:$ZX, MATCH($A28, 'Project Assignment Check'!$A:$A, 0), ),
      0
    )
  ),
  ""
) = 0,"",
 IFERROR(
  INDEX('Project Assignment Check'!$G$1:$ZX$1,
    MATCH(
      LARGE(
        INDEX('Project Assignment Check'!$G:$ZX, MATCH($A28, 'Project Assignment Check'!$A:$A, 0), ),
        COLUMN()-4
      ),
      INDEX('Project Assignment Check'!$G:$ZX, MATCH($A28, 'Project Assignment Check'!$A:$A, 0), ),
      0
    )
  ),
  ""
))</f>
        <v>ADR-11</v>
      </c>
      <c r="F28" s="3" t="str">
        <f ca="1">IFERROR(
  INDEX('Project Assignment Check'!$G$1:$ZX$1,
    MATCH(
      LARGE(
        INDEX('Project Assignment Check'!$G:$ZX, MATCH($A28, 'Project Assignment Check'!$A:$A, 0), ),
        COLUMN()-4
      ),
      INDEX('Project Assignment Check'!$G:$ZX, MATCH($A28, 'Project Assignment Check'!$A:$A, 0), ),
      0
    )
  ),
  ""
)</f>
        <v>ADR-11</v>
      </c>
      <c r="G28" s="3" t="str">
        <f ca="1">IFERROR(
  INDEX('Project Assignment Check'!$G$1:$ZX$1,
    MATCH(
      LARGE(
        INDEX('Project Assignment Check'!$G:$ZX, MATCH($A28, 'Project Assignment Check'!$A:$A, 0), ),
        COLUMN()-4
      ),
      INDEX('Project Assignment Check'!$G:$ZX, MATCH($A28, 'Project Assignment Check'!$A:$A, 0), ),
      0
    )
  ),
  ""
)</f>
        <v>ADR-11</v>
      </c>
      <c r="H28" s="3" t="str">
        <f ca="1">IFERROR(
  INDEX('Project Assignment Check'!$G$1:$ZX$1,
    MATCH(
      LARGE(
        INDEX('Project Assignment Check'!$G:$ZX, MATCH($A28, 'Project Assignment Check'!$A:$A, 0), ),
        COLUMN()-4
      ),
      INDEX('Project Assignment Check'!$G:$ZX, MATCH($A28, 'Project Assignment Check'!$A:$A, 0), ),
      0
    )
  ),
  ""
)</f>
        <v/>
      </c>
      <c r="I28" s="3" t="str">
        <f ca="1">IFERROR(
  INDEX('Project Assignment Check'!$G$1:$ZX$1,
    MATCH(
      LARGE(
        INDEX('Project Assignment Check'!$G:$ZX, MATCH($A28, 'Project Assignment Check'!$A:$A, 0), ),
        COLUMN()-4
      ),
      INDEX('Project Assignment Check'!$G:$ZX, MATCH($A28, 'Project Assignment Check'!$A:$A, 0), ),
      0
    )
  ),
  ""
)</f>
        <v/>
      </c>
      <c r="J28" s="3" t="str">
        <f ca="1">IFERROR(
  INDEX('Project Assignment Check'!$G$1:$ZX$1,
    MATCH(
      LARGE(
        INDEX('Project Assignment Check'!$G:$ZX, MATCH($A28, 'Project Assignment Check'!$A:$A, 0), ),
        COLUMN()-4
      ),
      INDEX('Project Assignment Check'!$G:$ZX, MATCH($A28, 'Project Assignment Check'!$A:$A, 0), ),
      0
    )
  ),
  ""
)</f>
        <v/>
      </c>
    </row>
    <row r="29" spans="1:10">
      <c r="A29" s="48" t="s">
        <v>77</v>
      </c>
      <c r="B29" s="49" t="s">
        <v>78</v>
      </c>
      <c r="C29" s="4" t="s">
        <v>64</v>
      </c>
      <c r="D29" s="4" t="s">
        <v>12</v>
      </c>
      <c r="E29" s="3" t="str">
        <f ca="1">IF(IFERROR(
  INDEX('Project Assignment Check'!$G$1:$ZX$1,
    MATCH(
      LARGE(
        INDEX('Project Assignment Check'!$G:$ZX, MATCH($A29, 'Project Assignment Check'!$A:$A, 0), ),
        COLUMN()-4
      ),
      INDEX('Project Assignment Check'!$G:$ZX, MATCH($A29, 'Project Assignment Check'!$A:$A, 0), ),
      0
    )
  ),
  ""
) = 0,"",
 IFERROR(
  INDEX('Project Assignment Check'!$G$1:$ZX$1,
    MATCH(
      LARGE(
        INDEX('Project Assignment Check'!$G:$ZX, MATCH($A29, 'Project Assignment Check'!$A:$A, 0), ),
        COLUMN()-4
      ),
      INDEX('Project Assignment Check'!$G:$ZX, MATCH($A29, 'Project Assignment Check'!$A:$A, 0), ),
      0
    )
  ),
  ""
))</f>
        <v>ADR-21</v>
      </c>
      <c r="F29" s="3" t="str">
        <f ca="1">IFERROR(
  INDEX('Project Assignment Check'!$G$1:$ZX$1,
    MATCH(
      LARGE(
        INDEX('Project Assignment Check'!$G:$ZX, MATCH($A29, 'Project Assignment Check'!$A:$A, 0), ),
        COLUMN()-4
      ),
      INDEX('Project Assignment Check'!$G:$ZX, MATCH($A29, 'Project Assignment Check'!$A:$A, 0), ),
      0
    )
  ),
  ""
)</f>
        <v>ADR-21</v>
      </c>
      <c r="G29" s="3" t="str">
        <f ca="1">IFERROR(
  INDEX('Project Assignment Check'!$G$1:$ZX$1,
    MATCH(
      LARGE(
        INDEX('Project Assignment Check'!$G:$ZX, MATCH($A29, 'Project Assignment Check'!$A:$A, 0), ),
        COLUMN()-4
      ),
      INDEX('Project Assignment Check'!$G:$ZX, MATCH($A29, 'Project Assignment Check'!$A:$A, 0), ),
      0
    )
  ),
  ""
)</f>
        <v/>
      </c>
      <c r="H29" s="3" t="str">
        <f ca="1">IFERROR(
  INDEX('Project Assignment Check'!$G$1:$ZX$1,
    MATCH(
      LARGE(
        INDEX('Project Assignment Check'!$G:$ZX, MATCH($A29, 'Project Assignment Check'!$A:$A, 0), ),
        COLUMN()-4
      ),
      INDEX('Project Assignment Check'!$G:$ZX, MATCH($A29, 'Project Assignment Check'!$A:$A, 0), ),
      0
    )
  ),
  ""
)</f>
        <v/>
      </c>
      <c r="I29" s="3" t="str">
        <f ca="1">IFERROR(
  INDEX('Project Assignment Check'!$G$1:$ZX$1,
    MATCH(
      LARGE(
        INDEX('Project Assignment Check'!$G:$ZX, MATCH($A29, 'Project Assignment Check'!$A:$A, 0), ),
        COLUMN()-4
      ),
      INDEX('Project Assignment Check'!$G:$ZX, MATCH($A29, 'Project Assignment Check'!$A:$A, 0), ),
      0
    )
  ),
  ""
)</f>
        <v/>
      </c>
      <c r="J29" s="3" t="str">
        <f ca="1">IFERROR(
  INDEX('Project Assignment Check'!$G$1:$ZX$1,
    MATCH(
      LARGE(
        INDEX('Project Assignment Check'!$G:$ZX, MATCH($A29, 'Project Assignment Check'!$A:$A, 0), ),
        COLUMN()-4
      ),
      INDEX('Project Assignment Check'!$G:$ZX, MATCH($A29, 'Project Assignment Check'!$A:$A, 0), ),
      0
    )
  ),
  ""
)</f>
        <v/>
      </c>
    </row>
    <row r="30" spans="1:10">
      <c r="A30" s="57" t="s">
        <v>79</v>
      </c>
      <c r="B30" s="58" t="s">
        <v>80</v>
      </c>
      <c r="C30" s="4" t="s">
        <v>64</v>
      </c>
      <c r="D30" s="4" t="s">
        <v>37</v>
      </c>
      <c r="E30" s="3" t="str">
        <f ca="1">IF(IFERROR(
  INDEX('Project Assignment Check'!$G$1:$ZX$1,
    MATCH(
      LARGE(
        INDEX('Project Assignment Check'!$G:$ZX, MATCH($A30, 'Project Assignment Check'!$A:$A, 0), ),
        COLUMN()-4
      ),
      INDEX('Project Assignment Check'!$G:$ZX, MATCH($A30, 'Project Assignment Check'!$A:$A, 0), ),
      0
    )
  ),
  ""
) = 0,"",
 IFERROR(
  INDEX('Project Assignment Check'!$G$1:$ZX$1,
    MATCH(
      LARGE(
        INDEX('Project Assignment Check'!$G:$ZX, MATCH($A30, 'Project Assignment Check'!$A:$A, 0), ),
        COLUMN()-4
      ),
      INDEX('Project Assignment Check'!$G:$ZX, MATCH($A30, 'Project Assignment Check'!$A:$A, 0), ),
      0
    )
  ),
  ""
))</f>
        <v>ADR-18</v>
      </c>
      <c r="F30" s="3" t="str">
        <f ca="1">IFERROR(
  INDEX('Project Assignment Check'!$G$1:$ZX$1,
    MATCH(
      LARGE(
        INDEX('Project Assignment Check'!$G:$ZX, MATCH($A30, 'Project Assignment Check'!$A:$A, 0), ),
        COLUMN()-4
      ),
      INDEX('Project Assignment Check'!$G:$ZX, MATCH($A30, 'Project Assignment Check'!$A:$A, 0), ),
      0
    )
  ),
  ""
)</f>
        <v>ADR-18</v>
      </c>
      <c r="G30" s="3" t="str">
        <f ca="1">IFERROR(
  INDEX('Project Assignment Check'!$G$1:$ZX$1,
    MATCH(
      LARGE(
        INDEX('Project Assignment Check'!$G:$ZX, MATCH($A30, 'Project Assignment Check'!$A:$A, 0), ),
        COLUMN()-4
      ),
      INDEX('Project Assignment Check'!$G:$ZX, MATCH($A30, 'Project Assignment Check'!$A:$A, 0), ),
      0
    )
  ),
  ""
)</f>
        <v>ADR-18</v>
      </c>
      <c r="H30" s="3" t="str">
        <f ca="1">IFERROR(
  INDEX('Project Assignment Check'!$G$1:$ZX$1,
    MATCH(
      LARGE(
        INDEX('Project Assignment Check'!$G:$ZX, MATCH($A30, 'Project Assignment Check'!$A:$A, 0), ),
        COLUMN()-4
      ),
      INDEX('Project Assignment Check'!$G:$ZX, MATCH($A30, 'Project Assignment Check'!$A:$A, 0), ),
      0
    )
  ),
  ""
)</f>
        <v>ADR-18</v>
      </c>
      <c r="I30" s="3" t="str">
        <f ca="1">IFERROR(
  INDEX('Project Assignment Check'!$G$1:$ZX$1,
    MATCH(
      LARGE(
        INDEX('Project Assignment Check'!$G:$ZX, MATCH($A30, 'Project Assignment Check'!$A:$A, 0), ),
        COLUMN()-4
      ),
      INDEX('Project Assignment Check'!$G:$ZX, MATCH($A30, 'Project Assignment Check'!$A:$A, 0), ),
      0
    )
  ),
  ""
)</f>
        <v>ADR-18</v>
      </c>
      <c r="J30" s="3" t="str">
        <f ca="1">IFERROR(
  INDEX('Project Assignment Check'!$G$1:$ZX$1,
    MATCH(
      LARGE(
        INDEX('Project Assignment Check'!$G:$ZX, MATCH($A30, 'Project Assignment Check'!$A:$A, 0), ),
        COLUMN()-4
      ),
      INDEX('Project Assignment Check'!$G:$ZX, MATCH($A30, 'Project Assignment Check'!$A:$A, 0), ),
      0
    )
  ),
  ""
)</f>
        <v>ADR-18</v>
      </c>
    </row>
    <row r="31" spans="1:10" hidden="1">
      <c r="A31" s="48" t="s">
        <v>81</v>
      </c>
      <c r="B31" s="49" t="s">
        <v>82</v>
      </c>
      <c r="E31" s="3" t="str">
        <f>IF(IFERROR(
  INDEX('Project Assignment Check'!$G$1:$ZX$1,
    MATCH(
      LARGE(
        INDEX('Project Assignment Check'!$G:$ZX, MATCH($A31, 'Project Assignment Check'!$A:$A, 0), ),
        COLUMN()-4
      ),
      INDEX('Project Assignment Check'!$G:$ZX, MATCH($A31, 'Project Assignment Check'!$A:$A, 0), ),
      0
    )
  ),
  ""
) = 0,"",
 IFERROR(
  INDEX('Project Assignment Check'!$G$1:$ZX$1,
    MATCH(
      LARGE(
        INDEX('Project Assignment Check'!$G:$ZX, MATCH($A31, 'Project Assignment Check'!$A:$A, 0), ),
        COLUMN()-4
      ),
      INDEX('Project Assignment Check'!$G:$ZX, MATCH($A31, 'Project Assignment Check'!$A:$A, 0), ),
      0
    )
  ),
  ""
))</f>
        <v/>
      </c>
      <c r="F31" s="3" t="str">
        <f>IFERROR(
  INDEX('Project Assignment Check'!$G$1:$ZX$1,
    MATCH(
      LARGE(
        INDEX('Project Assignment Check'!$G:$ZX, MATCH($A31, 'Project Assignment Check'!$A:$A, 0), ),
        COLUMN()-4
      ),
      INDEX('Project Assignment Check'!$G:$ZX, MATCH($A31, 'Project Assignment Check'!$A:$A, 0), ),
      0
    )
  ),
  ""
)</f>
        <v/>
      </c>
      <c r="G31" s="3" t="str">
        <f>IFERROR(
  INDEX('Project Assignment Check'!$G$1:$ZX$1,
    MATCH(
      LARGE(
        INDEX('Project Assignment Check'!$G:$ZX, MATCH($A31, 'Project Assignment Check'!$A:$A, 0), ),
        COLUMN()-4
      ),
      INDEX('Project Assignment Check'!$G:$ZX, MATCH($A31, 'Project Assignment Check'!$A:$A, 0), ),
      0
    )
  ),
  ""
)</f>
        <v/>
      </c>
      <c r="H31" s="3" t="str">
        <f>IFERROR(
  INDEX('Project Assignment Check'!$G$1:$ZX$1,
    MATCH(
      LARGE(
        INDEX('Project Assignment Check'!$G:$ZX, MATCH($A31, 'Project Assignment Check'!$A:$A, 0), ),
        COLUMN()-4
      ),
      INDEX('Project Assignment Check'!$G:$ZX, MATCH($A31, 'Project Assignment Check'!$A:$A, 0), ),
      0
    )
  ),
  ""
)</f>
        <v/>
      </c>
      <c r="I31" s="3" t="str">
        <f>IFERROR(
  INDEX('Project Assignment Check'!$G$1:$ZX$1,
    MATCH(
      LARGE(
        INDEX('Project Assignment Check'!$G:$ZX, MATCH($A31, 'Project Assignment Check'!$A:$A, 0), ),
        COLUMN()-4
      ),
      INDEX('Project Assignment Check'!$G:$ZX, MATCH($A31, 'Project Assignment Check'!$A:$A, 0), ),
      0
    )
  ),
  ""
)</f>
        <v/>
      </c>
      <c r="J31" s="3" t="str">
        <f>IFERROR(
  INDEX('Project Assignment Check'!$G$1:$ZX$1,
    MATCH(
      LARGE(
        INDEX('Project Assignment Check'!$G:$ZX, MATCH($A31, 'Project Assignment Check'!$A:$A, 0), ),
        COLUMN()-4
      ),
      INDEX('Project Assignment Check'!$G:$ZX, MATCH($A31, 'Project Assignment Check'!$A:$A, 0), ),
      0
    )
  ),
  ""
)</f>
        <v/>
      </c>
    </row>
    <row r="32" spans="1:10" hidden="1">
      <c r="A32" s="59" t="s">
        <v>83</v>
      </c>
      <c r="B32" s="60">
        <v>0</v>
      </c>
      <c r="E32" s="3" t="str">
        <f>IF(IFERROR(
  INDEX('Project Assignment Check'!$G$1:$ZX$1,
    MATCH(
      LARGE(
        INDEX('Project Assignment Check'!$G:$ZX, MATCH($A32, 'Project Assignment Check'!$A:$A, 0), ),
        COLUMN()-4
      ),
      INDEX('Project Assignment Check'!$G:$ZX, MATCH($A32, 'Project Assignment Check'!$A:$A, 0), ),
      0
    )
  ),
  ""
) = 0,"",
 IFERROR(
  INDEX('Project Assignment Check'!$G$1:$ZX$1,
    MATCH(
      LARGE(
        INDEX('Project Assignment Check'!$G:$ZX, MATCH($A32, 'Project Assignment Check'!$A:$A, 0), ),
        COLUMN()-4
      ),
      INDEX('Project Assignment Check'!$G:$ZX, MATCH($A32, 'Project Assignment Check'!$A:$A, 0), ),
      0
    )
  ),
  ""
))</f>
        <v/>
      </c>
      <c r="F32" s="3" t="str">
        <f>IFERROR(
  INDEX('Project Assignment Check'!$G$1:$ZX$1,
    MATCH(
      LARGE(
        INDEX('Project Assignment Check'!$G:$ZX, MATCH($A32, 'Project Assignment Check'!$A:$A, 0), ),
        COLUMN()-4
      ),
      INDEX('Project Assignment Check'!$G:$ZX, MATCH($A32, 'Project Assignment Check'!$A:$A, 0), ),
      0
    )
  ),
  ""
)</f>
        <v/>
      </c>
      <c r="G32" s="3" t="str">
        <f>IFERROR(
  INDEX('Project Assignment Check'!$G$1:$ZX$1,
    MATCH(
      LARGE(
        INDEX('Project Assignment Check'!$G:$ZX, MATCH($A32, 'Project Assignment Check'!$A:$A, 0), ),
        COLUMN()-4
      ),
      INDEX('Project Assignment Check'!$G:$ZX, MATCH($A32, 'Project Assignment Check'!$A:$A, 0), ),
      0
    )
  ),
  ""
)</f>
        <v/>
      </c>
      <c r="H32" s="3" t="str">
        <f>IFERROR(
  INDEX('Project Assignment Check'!$G$1:$ZX$1,
    MATCH(
      LARGE(
        INDEX('Project Assignment Check'!$G:$ZX, MATCH($A32, 'Project Assignment Check'!$A:$A, 0), ),
        COLUMN()-4
      ),
      INDEX('Project Assignment Check'!$G:$ZX, MATCH($A32, 'Project Assignment Check'!$A:$A, 0), ),
      0
    )
  ),
  ""
)</f>
        <v/>
      </c>
      <c r="I32" s="3" t="str">
        <f>IFERROR(
  INDEX('Project Assignment Check'!$G$1:$ZX$1,
    MATCH(
      LARGE(
        INDEX('Project Assignment Check'!$G:$ZX, MATCH($A32, 'Project Assignment Check'!$A:$A, 0), ),
        COLUMN()-4
      ),
      INDEX('Project Assignment Check'!$G:$ZX, MATCH($A32, 'Project Assignment Check'!$A:$A, 0), ),
      0
    )
  ),
  ""
)</f>
        <v/>
      </c>
      <c r="J32" s="3" t="str">
        <f>IFERROR(
  INDEX('Project Assignment Check'!$G$1:$ZX$1,
    MATCH(
      LARGE(
        INDEX('Project Assignment Check'!$G:$ZX, MATCH($A32, 'Project Assignment Check'!$A:$A, 0), ),
        COLUMN()-4
      ),
      INDEX('Project Assignment Check'!$G:$ZX, MATCH($A32, 'Project Assignment Check'!$A:$A, 0), ),
      0
    )
  ),
  ""
)</f>
        <v/>
      </c>
    </row>
    <row r="33" spans="1:10">
      <c r="A33" s="48" t="s">
        <v>84</v>
      </c>
      <c r="B33" s="49" t="s">
        <v>85</v>
      </c>
      <c r="C33" s="4" t="s">
        <v>64</v>
      </c>
      <c r="D33" s="4"/>
      <c r="E33" s="3" t="str">
        <f ca="1">IF(IFERROR(
  INDEX('Project Assignment Check'!$G$1:$ZX$1,
    MATCH(
      LARGE(
        INDEX('Project Assignment Check'!$G:$ZX, MATCH($A33, 'Project Assignment Check'!$A:$A, 0), ),
        COLUMN()-4
      ),
      INDEX('Project Assignment Check'!$G:$ZX, MATCH($A33, 'Project Assignment Check'!$A:$A, 0), ),
      0
    )
  ),
  ""
) = 0,"",
 IFERROR(
  INDEX('Project Assignment Check'!$G$1:$ZX$1,
    MATCH(
      LARGE(
        INDEX('Project Assignment Check'!$G:$ZX, MATCH($A33, 'Project Assignment Check'!$A:$A, 0), ),
        COLUMN()-4
      ),
      INDEX('Project Assignment Check'!$G:$ZX, MATCH($A33, 'Project Assignment Check'!$A:$A, 0), ),
      0
    )
  ),
  ""
))</f>
        <v>ADR-03</v>
      </c>
      <c r="F33" s="3" t="str">
        <f ca="1">IFERROR(
  INDEX('Project Assignment Check'!$G$1:$ZX$1,
    MATCH(
      LARGE(
        INDEX('Project Assignment Check'!$G:$ZX, MATCH($A33, 'Project Assignment Check'!$A:$A, 0), ),
        COLUMN()-4
      ),
      INDEX('Project Assignment Check'!$G:$ZX, MATCH($A33, 'Project Assignment Check'!$A:$A, 0), ),
      0
    )
  ),
  ""
)</f>
        <v>ADR-03</v>
      </c>
      <c r="G33" s="3" t="str">
        <f ca="1">IFERROR(
  INDEX('Project Assignment Check'!$G$1:$ZX$1,
    MATCH(
      LARGE(
        INDEX('Project Assignment Check'!$G:$ZX, MATCH($A33, 'Project Assignment Check'!$A:$A, 0), ),
        COLUMN()-4
      ),
      INDEX('Project Assignment Check'!$G:$ZX, MATCH($A33, 'Project Assignment Check'!$A:$A, 0), ),
      0
    )
  ),
  ""
)</f>
        <v>ADR-03</v>
      </c>
      <c r="H33" s="3" t="str">
        <f ca="1">IFERROR(
  INDEX('Project Assignment Check'!$G$1:$ZX$1,
    MATCH(
      LARGE(
        INDEX('Project Assignment Check'!$G:$ZX, MATCH($A33, 'Project Assignment Check'!$A:$A, 0), ),
        COLUMN()-4
      ),
      INDEX('Project Assignment Check'!$G:$ZX, MATCH($A33, 'Project Assignment Check'!$A:$A, 0), ),
      0
    )
  ),
  ""
)</f>
        <v>ADR-03</v>
      </c>
      <c r="I33" s="3" t="str">
        <f ca="1">IFERROR(
  INDEX('Project Assignment Check'!$G$1:$ZX$1,
    MATCH(
      LARGE(
        INDEX('Project Assignment Check'!$G:$ZX, MATCH($A33, 'Project Assignment Check'!$A:$A, 0), ),
        COLUMN()-4
      ),
      INDEX('Project Assignment Check'!$G:$ZX, MATCH($A33, 'Project Assignment Check'!$A:$A, 0), ),
      0
    )
  ),
  ""
)</f>
        <v/>
      </c>
      <c r="J33" s="3" t="str">
        <f ca="1">IFERROR(
  INDEX('Project Assignment Check'!$G$1:$ZX$1,
    MATCH(
      LARGE(
        INDEX('Project Assignment Check'!$G:$ZX, MATCH($A33, 'Project Assignment Check'!$A:$A, 0), ),
        COLUMN()-4
      ),
      INDEX('Project Assignment Check'!$G:$ZX, MATCH($A33, 'Project Assignment Check'!$A:$A, 0), ),
      0
    )
  ),
  ""
)</f>
        <v/>
      </c>
    </row>
    <row r="34" spans="1:10" hidden="1">
      <c r="A34" s="59" t="s">
        <v>86</v>
      </c>
      <c r="B34" s="60" t="s">
        <v>87</v>
      </c>
      <c r="E34" s="3" t="str">
        <f>IF(IFERROR(
  INDEX('Project Assignment Check'!$G$1:$ZX$1,
    MATCH(
      LARGE(
        INDEX('Project Assignment Check'!$G:$ZX, MATCH($A34, 'Project Assignment Check'!$A:$A, 0), ),
        COLUMN()-4
      ),
      INDEX('Project Assignment Check'!$G:$ZX, MATCH($A34, 'Project Assignment Check'!$A:$A, 0), ),
      0
    )
  ),
  ""
) = 0,"",
 IFERROR(
  INDEX('Project Assignment Check'!$G$1:$ZX$1,
    MATCH(
      LARGE(
        INDEX('Project Assignment Check'!$G:$ZX, MATCH($A34, 'Project Assignment Check'!$A:$A, 0), ),
        COLUMN()-4
      ),
      INDEX('Project Assignment Check'!$G:$ZX, MATCH($A34, 'Project Assignment Check'!$A:$A, 0), ),
      0
    )
  ),
  ""
))</f>
        <v/>
      </c>
      <c r="F34" s="3" t="str">
        <f>IFERROR(
  INDEX('Project Assignment Check'!$G$1:$ZX$1,
    MATCH(
      LARGE(
        INDEX('Project Assignment Check'!$G:$ZX, MATCH($A34, 'Project Assignment Check'!$A:$A, 0), ),
        COLUMN()-4
      ),
      INDEX('Project Assignment Check'!$G:$ZX, MATCH($A34, 'Project Assignment Check'!$A:$A, 0), ),
      0
    )
  ),
  ""
)</f>
        <v/>
      </c>
      <c r="G34" s="3" t="str">
        <f>IFERROR(
  INDEX('Project Assignment Check'!$G$1:$ZX$1,
    MATCH(
      LARGE(
        INDEX('Project Assignment Check'!$G:$ZX, MATCH($A34, 'Project Assignment Check'!$A:$A, 0), ),
        COLUMN()-4
      ),
      INDEX('Project Assignment Check'!$G:$ZX, MATCH($A34, 'Project Assignment Check'!$A:$A, 0), ),
      0
    )
  ),
  ""
)</f>
        <v/>
      </c>
      <c r="H34" s="3" t="str">
        <f>IFERROR(
  INDEX('Project Assignment Check'!$G$1:$ZX$1,
    MATCH(
      LARGE(
        INDEX('Project Assignment Check'!$G:$ZX, MATCH($A34, 'Project Assignment Check'!$A:$A, 0), ),
        COLUMN()-4
      ),
      INDEX('Project Assignment Check'!$G:$ZX, MATCH($A34, 'Project Assignment Check'!$A:$A, 0), ),
      0
    )
  ),
  ""
)</f>
        <v/>
      </c>
      <c r="I34" s="3" t="str">
        <f>IFERROR(
  INDEX('Project Assignment Check'!$G$1:$ZX$1,
    MATCH(
      LARGE(
        INDEX('Project Assignment Check'!$G:$ZX, MATCH($A34, 'Project Assignment Check'!$A:$A, 0), ),
        COLUMN()-4
      ),
      INDEX('Project Assignment Check'!$G:$ZX, MATCH($A34, 'Project Assignment Check'!$A:$A, 0), ),
      0
    )
  ),
  ""
)</f>
        <v/>
      </c>
      <c r="J34" s="3" t="str">
        <f>IFERROR(
  INDEX('Project Assignment Check'!$G$1:$ZX$1,
    MATCH(
      LARGE(
        INDEX('Project Assignment Check'!$G:$ZX, MATCH($A34, 'Project Assignment Check'!$A:$A, 0), ),
        COLUMN()-4
      ),
      INDEX('Project Assignment Check'!$G:$ZX, MATCH($A34, 'Project Assignment Check'!$A:$A, 0), ),
      0
    )
  ),
  ""
)</f>
        <v/>
      </c>
    </row>
    <row r="35" spans="1:10">
      <c r="A35" s="48" t="s">
        <v>88</v>
      </c>
      <c r="B35" s="49" t="s">
        <v>89</v>
      </c>
      <c r="C35" s="4" t="s">
        <v>64</v>
      </c>
      <c r="E35" s="3" t="str">
        <f ca="1">IF(IFERROR(
  INDEX('Project Assignment Check'!$G$1:$ZX$1,
    MATCH(
      LARGE(
        INDEX('Project Assignment Check'!$G:$ZX, MATCH($A35, 'Project Assignment Check'!$A:$A, 0), ),
        COLUMN()-4
      ),
      INDEX('Project Assignment Check'!$G:$ZX, MATCH($A35, 'Project Assignment Check'!$A:$A, 0), ),
      0
    )
  ),
  ""
) = 0,"",
 IFERROR(
  INDEX('Project Assignment Check'!$G$1:$ZX$1,
    MATCH(
      LARGE(
        INDEX('Project Assignment Check'!$G:$ZX, MATCH($A35, 'Project Assignment Check'!$A:$A, 0), ),
        COLUMN()-4
      ),
      INDEX('Project Assignment Check'!$G:$ZX, MATCH($A35, 'Project Assignment Check'!$A:$A, 0), ),
      0
    )
  ),
  ""
))</f>
        <v>ADR-69</v>
      </c>
      <c r="F35" s="3" t="str">
        <f ca="1">IFERROR(
  INDEX('Project Assignment Check'!$G$1:$ZX$1,
    MATCH(
      LARGE(
        INDEX('Project Assignment Check'!$G:$ZX, MATCH($A35, 'Project Assignment Check'!$A:$A, 0), ),
        COLUMN()-4
      ),
      INDEX('Project Assignment Check'!$G:$ZX, MATCH($A35, 'Project Assignment Check'!$A:$A, 0), ),
      0
    )
  ),
  ""
)</f>
        <v>ADR-42</v>
      </c>
      <c r="G35" s="3" t="str">
        <f ca="1">IFERROR(
  INDEX('Project Assignment Check'!$G$1:$ZX$1,
    MATCH(
      LARGE(
        INDEX('Project Assignment Check'!$G:$ZX, MATCH($A35, 'Project Assignment Check'!$A:$A, 0), ),
        COLUMN()-4
      ),
      INDEX('Project Assignment Check'!$G:$ZX, MATCH($A35, 'Project Assignment Check'!$A:$A, 0), ),
      0
    )
  ),
  ""
)</f>
        <v>ADR-04</v>
      </c>
      <c r="H35" s="3" t="str">
        <f ca="1">IFERROR(
  INDEX('Project Assignment Check'!$G$1:$ZX$1,
    MATCH(
      LARGE(
        INDEX('Project Assignment Check'!$G:$ZX, MATCH($A35, 'Project Assignment Check'!$A:$A, 0), ),
        COLUMN()-4
      ),
      INDEX('Project Assignment Check'!$G:$ZX, MATCH($A35, 'Project Assignment Check'!$A:$A, 0), ),
      0
    )
  ),
  ""
)</f>
        <v>ADR-04</v>
      </c>
      <c r="I35" s="3" t="str">
        <f ca="1">IFERROR(
  INDEX('Project Assignment Check'!$G$1:$ZX$1,
    MATCH(
      LARGE(
        INDEX('Project Assignment Check'!$G:$ZX, MATCH($A35, 'Project Assignment Check'!$A:$A, 0), ),
        COLUMN()-4
      ),
      INDEX('Project Assignment Check'!$G:$ZX, MATCH($A35, 'Project Assignment Check'!$A:$A, 0), ),
      0
    )
  ),
  ""
)</f>
        <v/>
      </c>
      <c r="J35" s="3" t="str">
        <f ca="1">IFERROR(
  INDEX('Project Assignment Check'!$G$1:$ZX$1,
    MATCH(
      LARGE(
        INDEX('Project Assignment Check'!$G:$ZX, MATCH($A35, 'Project Assignment Check'!$A:$A, 0), ),
        COLUMN()-4
      ),
      INDEX('Project Assignment Check'!$G:$ZX, MATCH($A35, 'Project Assignment Check'!$A:$A, 0), ),
      0
    )
  ),
  ""
)</f>
        <v/>
      </c>
    </row>
    <row r="36" spans="1:10" hidden="1">
      <c r="A36" s="59" t="s">
        <v>91</v>
      </c>
      <c r="B36" s="60" t="s">
        <v>92</v>
      </c>
      <c r="E36" s="3" t="str">
        <f>IF(IFERROR(
  INDEX('Project Assignment Check'!$G$1:$ZX$1,
    MATCH(
      LARGE(
        INDEX('Project Assignment Check'!$G:$ZX, MATCH($A36, 'Project Assignment Check'!$A:$A, 0), ),
        COLUMN()-4
      ),
      INDEX('Project Assignment Check'!$G:$ZX, MATCH($A36, 'Project Assignment Check'!$A:$A, 0), ),
      0
    )
  ),
  ""
) = 0,"",
 IFERROR(
  INDEX('Project Assignment Check'!$G$1:$ZX$1,
    MATCH(
      LARGE(
        INDEX('Project Assignment Check'!$G:$ZX, MATCH($A36, 'Project Assignment Check'!$A:$A, 0), ),
        COLUMN()-4
      ),
      INDEX('Project Assignment Check'!$G:$ZX, MATCH($A36, 'Project Assignment Check'!$A:$A, 0), ),
      0
    )
  ),
  ""
))</f>
        <v/>
      </c>
      <c r="F36" s="3" t="str">
        <f>IFERROR(
  INDEX('Project Assignment Check'!$G$1:$ZX$1,
    MATCH(
      LARGE(
        INDEX('Project Assignment Check'!$G:$ZX, MATCH($A36, 'Project Assignment Check'!$A:$A, 0), ),
        COLUMN()-4
      ),
      INDEX('Project Assignment Check'!$G:$ZX, MATCH($A36, 'Project Assignment Check'!$A:$A, 0), ),
      0
    )
  ),
  ""
)</f>
        <v/>
      </c>
      <c r="G36" s="3" t="str">
        <f>IFERROR(
  INDEX('Project Assignment Check'!$G$1:$ZX$1,
    MATCH(
      LARGE(
        INDEX('Project Assignment Check'!$G:$ZX, MATCH($A36, 'Project Assignment Check'!$A:$A, 0), ),
        COLUMN()-4
      ),
      INDEX('Project Assignment Check'!$G:$ZX, MATCH($A36, 'Project Assignment Check'!$A:$A, 0), ),
      0
    )
  ),
  ""
)</f>
        <v/>
      </c>
      <c r="H36" s="3" t="str">
        <f>IFERROR(
  INDEX('Project Assignment Check'!$G$1:$ZX$1,
    MATCH(
      LARGE(
        INDEX('Project Assignment Check'!$G:$ZX, MATCH($A36, 'Project Assignment Check'!$A:$A, 0), ),
        COLUMN()-4
      ),
      INDEX('Project Assignment Check'!$G:$ZX, MATCH($A36, 'Project Assignment Check'!$A:$A, 0), ),
      0
    )
  ),
  ""
)</f>
        <v/>
      </c>
      <c r="I36" s="3" t="str">
        <f>IFERROR(
  INDEX('Project Assignment Check'!$G$1:$ZX$1,
    MATCH(
      LARGE(
        INDEX('Project Assignment Check'!$G:$ZX, MATCH($A36, 'Project Assignment Check'!$A:$A, 0), ),
        COLUMN()-4
      ),
      INDEX('Project Assignment Check'!$G:$ZX, MATCH($A36, 'Project Assignment Check'!$A:$A, 0), ),
      0
    )
  ),
  ""
)</f>
        <v/>
      </c>
      <c r="J36" s="3" t="str">
        <f>IFERROR(
  INDEX('Project Assignment Check'!$G$1:$ZX$1,
    MATCH(
      LARGE(
        INDEX('Project Assignment Check'!$G:$ZX, MATCH($A36, 'Project Assignment Check'!$A:$A, 0), ),
        COLUMN()-4
      ),
      INDEX('Project Assignment Check'!$G:$ZX, MATCH($A36, 'Project Assignment Check'!$A:$A, 0), ),
      0
    )
  ),
  ""
)</f>
        <v/>
      </c>
    </row>
    <row r="37" spans="1:10">
      <c r="A37" s="48" t="s">
        <v>93</v>
      </c>
      <c r="B37" s="49" t="s">
        <v>94</v>
      </c>
      <c r="C37" s="4" t="s">
        <v>64</v>
      </c>
      <c r="D37" s="4"/>
      <c r="E37" s="3" t="str">
        <f ca="1">IF(IFERROR(
  INDEX('Project Assignment Check'!$G$1:$ZX$1,
    MATCH(
      LARGE(
        INDEX('Project Assignment Check'!$G:$ZX, MATCH($A37, 'Project Assignment Check'!$A:$A, 0), ),
        COLUMN()-4
      ),
      INDEX('Project Assignment Check'!$G:$ZX, MATCH($A37, 'Project Assignment Check'!$A:$A, 0), ),
      0
    )
  ),
  ""
) = 0,"",
 IFERROR(
  INDEX('Project Assignment Check'!$G$1:$ZX$1,
    MATCH(
      LARGE(
        INDEX('Project Assignment Check'!$G:$ZX, MATCH($A37, 'Project Assignment Check'!$A:$A, 0), ),
        COLUMN()-4
      ),
      INDEX('Project Assignment Check'!$G:$ZX, MATCH($A37, 'Project Assignment Check'!$A:$A, 0), ),
      0
    )
  ),
  ""
))</f>
        <v>ADR-03</v>
      </c>
      <c r="F37" s="3" t="str">
        <f ca="1">IFERROR(
  INDEX('Project Assignment Check'!$G$1:$ZX$1,
    MATCH(
      LARGE(
        INDEX('Project Assignment Check'!$G:$ZX, MATCH($A37, 'Project Assignment Check'!$A:$A, 0), ),
        COLUMN()-4
      ),
      INDEX('Project Assignment Check'!$G:$ZX, MATCH($A37, 'Project Assignment Check'!$A:$A, 0), ),
      0
    )
  ),
  ""
)</f>
        <v>ADR-03</v>
      </c>
      <c r="G37" s="3" t="str">
        <f ca="1">IFERROR(
  INDEX('Project Assignment Check'!$G$1:$ZX$1,
    MATCH(
      LARGE(
        INDEX('Project Assignment Check'!$G:$ZX, MATCH($A37, 'Project Assignment Check'!$A:$A, 0), ),
        COLUMN()-4
      ),
      INDEX('Project Assignment Check'!$G:$ZX, MATCH($A37, 'Project Assignment Check'!$A:$A, 0), ),
      0
    )
  ),
  ""
)</f>
        <v/>
      </c>
      <c r="H37" s="3" t="str">
        <f ca="1">IFERROR(
  INDEX('Project Assignment Check'!$G$1:$ZX$1,
    MATCH(
      LARGE(
        INDEX('Project Assignment Check'!$G:$ZX, MATCH($A37, 'Project Assignment Check'!$A:$A, 0), ),
        COLUMN()-4
      ),
      INDEX('Project Assignment Check'!$G:$ZX, MATCH($A37, 'Project Assignment Check'!$A:$A, 0), ),
      0
    )
  ),
  ""
)</f>
        <v/>
      </c>
      <c r="I37" s="3" t="str">
        <f ca="1">IFERROR(
  INDEX('Project Assignment Check'!$G$1:$ZX$1,
    MATCH(
      LARGE(
        INDEX('Project Assignment Check'!$G:$ZX, MATCH($A37, 'Project Assignment Check'!$A:$A, 0), ),
        COLUMN()-4
      ),
      INDEX('Project Assignment Check'!$G:$ZX, MATCH($A37, 'Project Assignment Check'!$A:$A, 0), ),
      0
    )
  ),
  ""
)</f>
        <v/>
      </c>
      <c r="J37" s="3" t="str">
        <f ca="1">IFERROR(
  INDEX('Project Assignment Check'!$G$1:$ZX$1,
    MATCH(
      LARGE(
        INDEX('Project Assignment Check'!$G:$ZX, MATCH($A37, 'Project Assignment Check'!$A:$A, 0), ),
        COLUMN()-4
      ),
      INDEX('Project Assignment Check'!$G:$ZX, MATCH($A37, 'Project Assignment Check'!$A:$A, 0), ),
      0
    )
  ),
  ""
)</f>
        <v/>
      </c>
    </row>
    <row r="38" spans="1:10">
      <c r="A38" s="57" t="s">
        <v>95</v>
      </c>
      <c r="B38" s="58" t="s">
        <v>96</v>
      </c>
      <c r="C38" s="4" t="s">
        <v>64</v>
      </c>
      <c r="D38" s="4"/>
      <c r="E38" s="3" t="str">
        <f ca="1">IF(IFERROR(
  INDEX('Project Assignment Check'!$G$1:$ZX$1,
    MATCH(
      LARGE(
        INDEX('Project Assignment Check'!$G:$ZX, MATCH($A38, 'Project Assignment Check'!$A:$A, 0), ),
        COLUMN()-4
      ),
      INDEX('Project Assignment Check'!$G:$ZX, MATCH($A38, 'Project Assignment Check'!$A:$A, 0), ),
      0
    )
  ),
  ""
) = 0,"",
 IFERROR(
  INDEX('Project Assignment Check'!$G$1:$ZX$1,
    MATCH(
      LARGE(
        INDEX('Project Assignment Check'!$G:$ZX, MATCH($A38, 'Project Assignment Check'!$A:$A, 0), ),
        COLUMN()-4
      ),
      INDEX('Project Assignment Check'!$G:$ZX, MATCH($A38, 'Project Assignment Check'!$A:$A, 0), ),
      0
    )
  ),
  ""
))</f>
        <v>ADR-21</v>
      </c>
      <c r="F38" s="3" t="str">
        <f ca="1">IFERROR(
  INDEX('Project Assignment Check'!$G$1:$ZX$1,
    MATCH(
      LARGE(
        INDEX('Project Assignment Check'!$G:$ZX, MATCH($A38, 'Project Assignment Check'!$A:$A, 0), ),
        COLUMN()-4
      ),
      INDEX('Project Assignment Check'!$G:$ZX, MATCH($A38, 'Project Assignment Check'!$A:$A, 0), ),
      0
    )
  ),
  ""
)</f>
        <v/>
      </c>
      <c r="G38" s="3" t="str">
        <f ca="1">IFERROR(
  INDEX('Project Assignment Check'!$G$1:$ZX$1,
    MATCH(
      LARGE(
        INDEX('Project Assignment Check'!$G:$ZX, MATCH($A38, 'Project Assignment Check'!$A:$A, 0), ),
        COLUMN()-4
      ),
      INDEX('Project Assignment Check'!$G:$ZX, MATCH($A38, 'Project Assignment Check'!$A:$A, 0), ),
      0
    )
  ),
  ""
)</f>
        <v/>
      </c>
      <c r="H38" s="3" t="str">
        <f ca="1">IFERROR(
  INDEX('Project Assignment Check'!$G$1:$ZX$1,
    MATCH(
      LARGE(
        INDEX('Project Assignment Check'!$G:$ZX, MATCH($A38, 'Project Assignment Check'!$A:$A, 0), ),
        COLUMN()-4
      ),
      INDEX('Project Assignment Check'!$G:$ZX, MATCH($A38, 'Project Assignment Check'!$A:$A, 0), ),
      0
    )
  ),
  ""
)</f>
        <v/>
      </c>
      <c r="I38" s="3" t="str">
        <f ca="1">IFERROR(
  INDEX('Project Assignment Check'!$G$1:$ZX$1,
    MATCH(
      LARGE(
        INDEX('Project Assignment Check'!$G:$ZX, MATCH($A38, 'Project Assignment Check'!$A:$A, 0), ),
        COLUMN()-4
      ),
      INDEX('Project Assignment Check'!$G:$ZX, MATCH($A38, 'Project Assignment Check'!$A:$A, 0), ),
      0
    )
  ),
  ""
)</f>
        <v/>
      </c>
      <c r="J38" s="3" t="str">
        <f ca="1">IFERROR(
  INDEX('Project Assignment Check'!$G$1:$ZX$1,
    MATCH(
      LARGE(
        INDEX('Project Assignment Check'!$G:$ZX, MATCH($A38, 'Project Assignment Check'!$A:$A, 0), ),
        COLUMN()-4
      ),
      INDEX('Project Assignment Check'!$G:$ZX, MATCH($A38, 'Project Assignment Check'!$A:$A, 0), ),
      0
    )
  ),
  ""
)</f>
        <v/>
      </c>
    </row>
    <row r="39" spans="1:10" hidden="1">
      <c r="A39" s="48" t="s">
        <v>97</v>
      </c>
      <c r="B39" s="49" t="s">
        <v>98</v>
      </c>
      <c r="C39" s="16" t="s">
        <v>99</v>
      </c>
      <c r="D39" s="4" t="s">
        <v>12</v>
      </c>
      <c r="E39" s="3" t="str">
        <f ca="1">IF(IFERROR(
  INDEX('Project Assignment Check'!$G$1:$ZX$1,
    MATCH(
      LARGE(
        INDEX('Project Assignment Check'!$G:$ZX, MATCH($A39, 'Project Assignment Check'!$A:$A, 0), ),
        COLUMN()-4
      ),
      INDEX('Project Assignment Check'!$G:$ZX, MATCH($A39, 'Project Assignment Check'!$A:$A, 0), ),
      0
    )
  ),
  ""
) = 0,"",
 IFERROR(
  INDEX('Project Assignment Check'!$G$1:$ZX$1,
    MATCH(
      LARGE(
        INDEX('Project Assignment Check'!$G:$ZX, MATCH($A39, 'Project Assignment Check'!$A:$A, 0), ),
        COLUMN()-4
      ),
      INDEX('Project Assignment Check'!$G:$ZX, MATCH($A39, 'Project Assignment Check'!$A:$A, 0), ),
      0
    )
  ),
  ""
))</f>
        <v/>
      </c>
      <c r="F39" s="3" t="str">
        <f ca="1">IFERROR(
  INDEX('Project Assignment Check'!$G$1:$ZX$1,
    MATCH(
      LARGE(
        INDEX('Project Assignment Check'!$G:$ZX, MATCH($A39, 'Project Assignment Check'!$A:$A, 0), ),
        COLUMN()-4
      ),
      INDEX('Project Assignment Check'!$G:$ZX, MATCH($A39, 'Project Assignment Check'!$A:$A, 0), ),
      0
    )
  ),
  ""
)</f>
        <v/>
      </c>
      <c r="G39" s="3" t="str">
        <f ca="1">IFERROR(
  INDEX('Project Assignment Check'!$G$1:$ZX$1,
    MATCH(
      LARGE(
        INDEX('Project Assignment Check'!$G:$ZX, MATCH($A39, 'Project Assignment Check'!$A:$A, 0), ),
        COLUMN()-4
      ),
      INDEX('Project Assignment Check'!$G:$ZX, MATCH($A39, 'Project Assignment Check'!$A:$A, 0), ),
      0
    )
  ),
  ""
)</f>
        <v/>
      </c>
      <c r="H39" s="3" t="str">
        <f ca="1">IFERROR(
  INDEX('Project Assignment Check'!$G$1:$ZX$1,
    MATCH(
      LARGE(
        INDEX('Project Assignment Check'!$G:$ZX, MATCH($A39, 'Project Assignment Check'!$A:$A, 0), ),
        COLUMN()-4
      ),
      INDEX('Project Assignment Check'!$G:$ZX, MATCH($A39, 'Project Assignment Check'!$A:$A, 0), ),
      0
    )
  ),
  ""
)</f>
        <v/>
      </c>
      <c r="I39" s="3" t="str">
        <f ca="1">IFERROR(
  INDEX('Project Assignment Check'!$G$1:$ZX$1,
    MATCH(
      LARGE(
        INDEX('Project Assignment Check'!$G:$ZX, MATCH($A39, 'Project Assignment Check'!$A:$A, 0), ),
        COLUMN()-4
      ),
      INDEX('Project Assignment Check'!$G:$ZX, MATCH($A39, 'Project Assignment Check'!$A:$A, 0), ),
      0
    )
  ),
  ""
)</f>
        <v/>
      </c>
      <c r="J39" s="3" t="str">
        <f ca="1">IFERROR(
  INDEX('Project Assignment Check'!$G$1:$ZX$1,
    MATCH(
      LARGE(
        INDEX('Project Assignment Check'!$G:$ZX, MATCH($A39, 'Project Assignment Check'!$A:$A, 0), ),
        COLUMN()-4
      ),
      INDEX('Project Assignment Check'!$G:$ZX, MATCH($A39, 'Project Assignment Check'!$A:$A, 0), ),
      0
    )
  ),
  ""
)</f>
        <v/>
      </c>
    </row>
    <row r="40" spans="1:10" hidden="1">
      <c r="A40" s="57" t="s">
        <v>100</v>
      </c>
      <c r="B40" s="58" t="s">
        <v>101</v>
      </c>
      <c r="C40" s="16" t="s">
        <v>99</v>
      </c>
      <c r="D40" s="4" t="s">
        <v>34</v>
      </c>
      <c r="E40" s="3" t="str">
        <f ca="1">IF(IFERROR(
  INDEX('Project Assignment Check'!$G$1:$ZX$1,
    MATCH(
      LARGE(
        INDEX('Project Assignment Check'!$G:$ZX, MATCH($A40, 'Project Assignment Check'!$A:$A, 0), ),
        COLUMN()-4
      ),
      INDEX('Project Assignment Check'!$G:$ZX, MATCH($A40, 'Project Assignment Check'!$A:$A, 0), ),
      0
    )
  ),
  ""
) = 0,"",
 IFERROR(
  INDEX('Project Assignment Check'!$G$1:$ZX$1,
    MATCH(
      LARGE(
        INDEX('Project Assignment Check'!$G:$ZX, MATCH($A40, 'Project Assignment Check'!$A:$A, 0), ),
        COLUMN()-4
      ),
      INDEX('Project Assignment Check'!$G:$ZX, MATCH($A40, 'Project Assignment Check'!$A:$A, 0), ),
      0
    )
  ),
  ""
))</f>
        <v>ADR-109</v>
      </c>
      <c r="F40" s="3" t="str">
        <f ca="1">IFERROR(
  INDEX('Project Assignment Check'!$G$1:$ZX$1,
    MATCH(
      LARGE(
        INDEX('Project Assignment Check'!$G:$ZX, MATCH($A40, 'Project Assignment Check'!$A:$A, 0), ),
        COLUMN()-4
      ),
      INDEX('Project Assignment Check'!$G:$ZX, MATCH($A40, 'Project Assignment Check'!$A:$A, 0), ),
      0
    )
  ),
  ""
)</f>
        <v>ADR-109</v>
      </c>
      <c r="G40" s="3" t="str">
        <f ca="1">IFERROR(
  INDEX('Project Assignment Check'!$G$1:$ZX$1,
    MATCH(
      LARGE(
        INDEX('Project Assignment Check'!$G:$ZX, MATCH($A40, 'Project Assignment Check'!$A:$A, 0), ),
        COLUMN()-4
      ),
      INDEX('Project Assignment Check'!$G:$ZX, MATCH($A40, 'Project Assignment Check'!$A:$A, 0), ),
      0
    )
  ),
  ""
)</f>
        <v/>
      </c>
      <c r="H40" s="3" t="str">
        <f ca="1">IFERROR(
  INDEX('Project Assignment Check'!$G$1:$ZX$1,
    MATCH(
      LARGE(
        INDEX('Project Assignment Check'!$G:$ZX, MATCH($A40, 'Project Assignment Check'!$A:$A, 0), ),
        COLUMN()-4
      ),
      INDEX('Project Assignment Check'!$G:$ZX, MATCH($A40, 'Project Assignment Check'!$A:$A, 0), ),
      0
    )
  ),
  ""
)</f>
        <v/>
      </c>
      <c r="I40" s="3" t="str">
        <f ca="1">IFERROR(
  INDEX('Project Assignment Check'!$G$1:$ZX$1,
    MATCH(
      LARGE(
        INDEX('Project Assignment Check'!$G:$ZX, MATCH($A40, 'Project Assignment Check'!$A:$A, 0), ),
        COLUMN()-4
      ),
      INDEX('Project Assignment Check'!$G:$ZX, MATCH($A40, 'Project Assignment Check'!$A:$A, 0), ),
      0
    )
  ),
  ""
)</f>
        <v/>
      </c>
      <c r="J40" s="3" t="str">
        <f ca="1">IFERROR(
  INDEX('Project Assignment Check'!$G$1:$ZX$1,
    MATCH(
      LARGE(
        INDEX('Project Assignment Check'!$G:$ZX, MATCH($A40, 'Project Assignment Check'!$A:$A, 0), ),
        COLUMN()-4
      ),
      INDEX('Project Assignment Check'!$G:$ZX, MATCH($A40, 'Project Assignment Check'!$A:$A, 0), ),
      0
    )
  ),
  ""
)</f>
        <v/>
      </c>
    </row>
    <row r="41" spans="1:10" hidden="1">
      <c r="A41" s="50" t="s">
        <v>102</v>
      </c>
      <c r="B41" s="51" t="s">
        <v>103</v>
      </c>
      <c r="E41" s="3" t="str">
        <f>IF(IFERROR(
  INDEX('Project Assignment Check'!$G$1:$ZX$1,
    MATCH(
      LARGE(
        INDEX('Project Assignment Check'!$G:$ZX, MATCH($A41, 'Project Assignment Check'!$A:$A, 0), ),
        COLUMN()-4
      ),
      INDEX('Project Assignment Check'!$G:$ZX, MATCH($A41, 'Project Assignment Check'!$A:$A, 0), ),
      0
    )
  ),
  ""
) = 0,"",
 IFERROR(
  INDEX('Project Assignment Check'!$G$1:$ZX$1,
    MATCH(
      LARGE(
        INDEX('Project Assignment Check'!$G:$ZX, MATCH($A41, 'Project Assignment Check'!$A:$A, 0), ),
        COLUMN()-4
      ),
      INDEX('Project Assignment Check'!$G:$ZX, MATCH($A41, 'Project Assignment Check'!$A:$A, 0), ),
      0
    )
  ),
  ""
))</f>
        <v/>
      </c>
      <c r="F41" s="3" t="str">
        <f>IFERROR(
  INDEX('Project Assignment Check'!$G$1:$ZX$1,
    MATCH(
      LARGE(
        INDEX('Project Assignment Check'!$G:$ZX, MATCH($A41, 'Project Assignment Check'!$A:$A, 0), ),
        COLUMN()-4
      ),
      INDEX('Project Assignment Check'!$G:$ZX, MATCH($A41, 'Project Assignment Check'!$A:$A, 0), ),
      0
    )
  ),
  ""
)</f>
        <v/>
      </c>
      <c r="G41" s="3" t="str">
        <f>IFERROR(
  INDEX('Project Assignment Check'!$G$1:$ZX$1,
    MATCH(
      LARGE(
        INDEX('Project Assignment Check'!$G:$ZX, MATCH($A41, 'Project Assignment Check'!$A:$A, 0), ),
        COLUMN()-4
      ),
      INDEX('Project Assignment Check'!$G:$ZX, MATCH($A41, 'Project Assignment Check'!$A:$A, 0), ),
      0
    )
  ),
  ""
)</f>
        <v/>
      </c>
      <c r="H41" s="3" t="str">
        <f>IFERROR(
  INDEX('Project Assignment Check'!$G$1:$ZX$1,
    MATCH(
      LARGE(
        INDEX('Project Assignment Check'!$G:$ZX, MATCH($A41, 'Project Assignment Check'!$A:$A, 0), ),
        COLUMN()-4
      ),
      INDEX('Project Assignment Check'!$G:$ZX, MATCH($A41, 'Project Assignment Check'!$A:$A, 0), ),
      0
    )
  ),
  ""
)</f>
        <v/>
      </c>
      <c r="I41" s="3" t="str">
        <f>IFERROR(
  INDEX('Project Assignment Check'!$G$1:$ZX$1,
    MATCH(
      LARGE(
        INDEX('Project Assignment Check'!$G:$ZX, MATCH($A41, 'Project Assignment Check'!$A:$A, 0), ),
        COLUMN()-4
      ),
      INDEX('Project Assignment Check'!$G:$ZX, MATCH($A41, 'Project Assignment Check'!$A:$A, 0), ),
      0
    )
  ),
  ""
)</f>
        <v/>
      </c>
      <c r="J41" s="3" t="str">
        <f>IFERROR(
  INDEX('Project Assignment Check'!$G$1:$ZX$1,
    MATCH(
      LARGE(
        INDEX('Project Assignment Check'!$G:$ZX, MATCH($A41, 'Project Assignment Check'!$A:$A, 0), ),
        COLUMN()-4
      ),
      INDEX('Project Assignment Check'!$G:$ZX, MATCH($A41, 'Project Assignment Check'!$A:$A, 0), ),
      0
    )
  ),
  ""
)</f>
        <v/>
      </c>
    </row>
    <row r="42" spans="1:10" hidden="1">
      <c r="A42" s="59" t="s">
        <v>104</v>
      </c>
      <c r="B42" s="60" t="s">
        <v>105</v>
      </c>
      <c r="E42" s="3" t="str">
        <f>IF(IFERROR(
  INDEX('Project Assignment Check'!$G$1:$ZX$1,
    MATCH(
      LARGE(
        INDEX('Project Assignment Check'!$G:$ZX, MATCH($A42, 'Project Assignment Check'!$A:$A, 0), ),
        COLUMN()-4
      ),
      INDEX('Project Assignment Check'!$G:$ZX, MATCH($A42, 'Project Assignment Check'!$A:$A, 0), ),
      0
    )
  ),
  ""
) = 0,"",
 IFERROR(
  INDEX('Project Assignment Check'!$G$1:$ZX$1,
    MATCH(
      LARGE(
        INDEX('Project Assignment Check'!$G:$ZX, MATCH($A42, 'Project Assignment Check'!$A:$A, 0), ),
        COLUMN()-4
      ),
      INDEX('Project Assignment Check'!$G:$ZX, MATCH($A42, 'Project Assignment Check'!$A:$A, 0), ),
      0
    )
  ),
  ""
))</f>
        <v/>
      </c>
      <c r="F42" s="3" t="str">
        <f>IFERROR(
  INDEX('Project Assignment Check'!$G$1:$ZX$1,
    MATCH(
      LARGE(
        INDEX('Project Assignment Check'!$G:$ZX, MATCH($A42, 'Project Assignment Check'!$A:$A, 0), ),
        COLUMN()-4
      ),
      INDEX('Project Assignment Check'!$G:$ZX, MATCH($A42, 'Project Assignment Check'!$A:$A, 0), ),
      0
    )
  ),
  ""
)</f>
        <v/>
      </c>
      <c r="G42" s="3" t="str">
        <f>IFERROR(
  INDEX('Project Assignment Check'!$G$1:$ZX$1,
    MATCH(
      LARGE(
        INDEX('Project Assignment Check'!$G:$ZX, MATCH($A42, 'Project Assignment Check'!$A:$A, 0), ),
        COLUMN()-4
      ),
      INDEX('Project Assignment Check'!$G:$ZX, MATCH($A42, 'Project Assignment Check'!$A:$A, 0), ),
      0
    )
  ),
  ""
)</f>
        <v/>
      </c>
      <c r="H42" s="3" t="str">
        <f>IFERROR(
  INDEX('Project Assignment Check'!$G$1:$ZX$1,
    MATCH(
      LARGE(
        INDEX('Project Assignment Check'!$G:$ZX, MATCH($A42, 'Project Assignment Check'!$A:$A, 0), ),
        COLUMN()-4
      ),
      INDEX('Project Assignment Check'!$G:$ZX, MATCH($A42, 'Project Assignment Check'!$A:$A, 0), ),
      0
    )
  ),
  ""
)</f>
        <v/>
      </c>
      <c r="I42" s="3" t="str">
        <f>IFERROR(
  INDEX('Project Assignment Check'!$G$1:$ZX$1,
    MATCH(
      LARGE(
        INDEX('Project Assignment Check'!$G:$ZX, MATCH($A42, 'Project Assignment Check'!$A:$A, 0), ),
        COLUMN()-4
      ),
      INDEX('Project Assignment Check'!$G:$ZX, MATCH($A42, 'Project Assignment Check'!$A:$A, 0), ),
      0
    )
  ),
  ""
)</f>
        <v/>
      </c>
      <c r="J42" s="3" t="str">
        <f>IFERROR(
  INDEX('Project Assignment Check'!$G$1:$ZX$1,
    MATCH(
      LARGE(
        INDEX('Project Assignment Check'!$G:$ZX, MATCH($A42, 'Project Assignment Check'!$A:$A, 0), ),
        COLUMN()-4
      ),
      INDEX('Project Assignment Check'!$G:$ZX, MATCH($A42, 'Project Assignment Check'!$A:$A, 0), ),
      0
    )
  ),
  ""
)</f>
        <v/>
      </c>
    </row>
    <row r="43" spans="1:10" hidden="1">
      <c r="A43" s="50" t="s">
        <v>106</v>
      </c>
      <c r="B43" s="51" t="s">
        <v>107</v>
      </c>
      <c r="E43" s="3" t="str">
        <f>IF(IFERROR(
  INDEX('Project Assignment Check'!$G$1:$ZX$1,
    MATCH(
      LARGE(
        INDEX('Project Assignment Check'!$G:$ZX, MATCH($A43, 'Project Assignment Check'!$A:$A, 0), ),
        COLUMN()-4
      ),
      INDEX('Project Assignment Check'!$G:$ZX, MATCH($A43, 'Project Assignment Check'!$A:$A, 0), ),
      0
    )
  ),
  ""
) = 0,"",
 IFERROR(
  INDEX('Project Assignment Check'!$G$1:$ZX$1,
    MATCH(
      LARGE(
        INDEX('Project Assignment Check'!$G:$ZX, MATCH($A43, 'Project Assignment Check'!$A:$A, 0), ),
        COLUMN()-4
      ),
      INDEX('Project Assignment Check'!$G:$ZX, MATCH($A43, 'Project Assignment Check'!$A:$A, 0), ),
      0
    )
  ),
  ""
))</f>
        <v/>
      </c>
      <c r="F43" s="3" t="str">
        <f>IFERROR(
  INDEX('Project Assignment Check'!$G$1:$ZX$1,
    MATCH(
      LARGE(
        INDEX('Project Assignment Check'!$G:$ZX, MATCH($A43, 'Project Assignment Check'!$A:$A, 0), ),
        COLUMN()-4
      ),
      INDEX('Project Assignment Check'!$G:$ZX, MATCH($A43, 'Project Assignment Check'!$A:$A, 0), ),
      0
    )
  ),
  ""
)</f>
        <v/>
      </c>
      <c r="G43" s="3" t="str">
        <f>IFERROR(
  INDEX('Project Assignment Check'!$G$1:$ZX$1,
    MATCH(
      LARGE(
        INDEX('Project Assignment Check'!$G:$ZX, MATCH($A43, 'Project Assignment Check'!$A:$A, 0), ),
        COLUMN()-4
      ),
      INDEX('Project Assignment Check'!$G:$ZX, MATCH($A43, 'Project Assignment Check'!$A:$A, 0), ),
      0
    )
  ),
  ""
)</f>
        <v/>
      </c>
      <c r="H43" s="3" t="str">
        <f>IFERROR(
  INDEX('Project Assignment Check'!$G$1:$ZX$1,
    MATCH(
      LARGE(
        INDEX('Project Assignment Check'!$G:$ZX, MATCH($A43, 'Project Assignment Check'!$A:$A, 0), ),
        COLUMN()-4
      ),
      INDEX('Project Assignment Check'!$G:$ZX, MATCH($A43, 'Project Assignment Check'!$A:$A, 0), ),
      0
    )
  ),
  ""
)</f>
        <v/>
      </c>
      <c r="I43" s="3" t="str">
        <f>IFERROR(
  INDEX('Project Assignment Check'!$G$1:$ZX$1,
    MATCH(
      LARGE(
        INDEX('Project Assignment Check'!$G:$ZX, MATCH($A43, 'Project Assignment Check'!$A:$A, 0), ),
        COLUMN()-4
      ),
      INDEX('Project Assignment Check'!$G:$ZX, MATCH($A43, 'Project Assignment Check'!$A:$A, 0), ),
      0
    )
  ),
  ""
)</f>
        <v/>
      </c>
      <c r="J43" s="3" t="str">
        <f>IFERROR(
  INDEX('Project Assignment Check'!$G$1:$ZX$1,
    MATCH(
      LARGE(
        INDEX('Project Assignment Check'!$G:$ZX, MATCH($A43, 'Project Assignment Check'!$A:$A, 0), ),
        COLUMN()-4
      ),
      INDEX('Project Assignment Check'!$G:$ZX, MATCH($A43, 'Project Assignment Check'!$A:$A, 0), ),
      0
    )
  ),
  ""
)</f>
        <v/>
      </c>
    </row>
    <row r="44" spans="1:10" hidden="1">
      <c r="A44" s="57" t="s">
        <v>108</v>
      </c>
      <c r="B44" s="58" t="s">
        <v>109</v>
      </c>
      <c r="C44" s="16" t="s">
        <v>110</v>
      </c>
      <c r="D44" s="4" t="s">
        <v>12</v>
      </c>
      <c r="E44" s="3" t="str">
        <f ca="1">IF(IFERROR(
  INDEX('Project Assignment Check'!$G$1:$ZX$1,
    MATCH(
      LARGE(
        INDEX('Project Assignment Check'!$G:$ZX, MATCH($A44, 'Project Assignment Check'!$A:$A, 0), ),
        COLUMN()-4
      ),
      INDEX('Project Assignment Check'!$G:$ZX, MATCH($A44, 'Project Assignment Check'!$A:$A, 0), ),
      0
    )
  ),
  ""
) = 0,"",
 IFERROR(
  INDEX('Project Assignment Check'!$G$1:$ZX$1,
    MATCH(
      LARGE(
        INDEX('Project Assignment Check'!$G:$ZX, MATCH($A44, 'Project Assignment Check'!$A:$A, 0), ),
        COLUMN()-4
      ),
      INDEX('Project Assignment Check'!$G:$ZX, MATCH($A44, 'Project Assignment Check'!$A:$A, 0), ),
      0
    )
  ),
  ""
))</f>
        <v>ADR-90</v>
      </c>
      <c r="F44" s="3" t="str">
        <f ca="1">IFERROR(
  INDEX('Project Assignment Check'!$G$1:$ZX$1,
    MATCH(
      LARGE(
        INDEX('Project Assignment Check'!$G:$ZX, MATCH($A44, 'Project Assignment Check'!$A:$A, 0), ),
        COLUMN()-4
      ),
      INDEX('Project Assignment Check'!$G:$ZX, MATCH($A44, 'Project Assignment Check'!$A:$A, 0), ),
      0
    )
  ),
  ""
)</f>
        <v/>
      </c>
      <c r="G44" s="3" t="str">
        <f ca="1">IFERROR(
  INDEX('Project Assignment Check'!$G$1:$ZX$1,
    MATCH(
      LARGE(
        INDEX('Project Assignment Check'!$G:$ZX, MATCH($A44, 'Project Assignment Check'!$A:$A, 0), ),
        COLUMN()-4
      ),
      INDEX('Project Assignment Check'!$G:$ZX, MATCH($A44, 'Project Assignment Check'!$A:$A, 0), ),
      0
    )
  ),
  ""
)</f>
        <v/>
      </c>
      <c r="H44" s="3" t="str">
        <f ca="1">IFERROR(
  INDEX('Project Assignment Check'!$G$1:$ZX$1,
    MATCH(
      LARGE(
        INDEX('Project Assignment Check'!$G:$ZX, MATCH($A44, 'Project Assignment Check'!$A:$A, 0), ),
        COLUMN()-4
      ),
      INDEX('Project Assignment Check'!$G:$ZX, MATCH($A44, 'Project Assignment Check'!$A:$A, 0), ),
      0
    )
  ),
  ""
)</f>
        <v/>
      </c>
      <c r="I44" s="3" t="str">
        <f ca="1">IFERROR(
  INDEX('Project Assignment Check'!$G$1:$ZX$1,
    MATCH(
      LARGE(
        INDEX('Project Assignment Check'!$G:$ZX, MATCH($A44, 'Project Assignment Check'!$A:$A, 0), ),
        COLUMN()-4
      ),
      INDEX('Project Assignment Check'!$G:$ZX, MATCH($A44, 'Project Assignment Check'!$A:$A, 0), ),
      0
    )
  ),
  ""
)</f>
        <v/>
      </c>
      <c r="J44" s="3" t="str">
        <f ca="1">IFERROR(
  INDEX('Project Assignment Check'!$G$1:$ZX$1,
    MATCH(
      LARGE(
        INDEX('Project Assignment Check'!$G:$ZX, MATCH($A44, 'Project Assignment Check'!$A:$A, 0), ),
        COLUMN()-4
      ),
      INDEX('Project Assignment Check'!$G:$ZX, MATCH($A44, 'Project Assignment Check'!$A:$A, 0), ),
      0
    )
  ),
  ""
)</f>
        <v/>
      </c>
    </row>
    <row r="45" spans="1:10" hidden="1">
      <c r="A45" s="48" t="s">
        <v>112</v>
      </c>
      <c r="B45" s="49" t="s">
        <v>113</v>
      </c>
      <c r="C45" s="16" t="s">
        <v>110</v>
      </c>
      <c r="D45" s="4" t="s">
        <v>12</v>
      </c>
      <c r="E45" s="3" t="str">
        <f ca="1">IF(IFERROR(
  INDEX('Project Assignment Check'!$G$1:$ZX$1,
    MATCH(
      LARGE(
        INDEX('Project Assignment Check'!$G:$ZX, MATCH($A45, 'Project Assignment Check'!$A:$A, 0), ),
        COLUMN()-4
      ),
      INDEX('Project Assignment Check'!$G:$ZX, MATCH($A45, 'Project Assignment Check'!$A:$A, 0), ),
      0
    )
  ),
  ""
) = 0,"",
 IFERROR(
  INDEX('Project Assignment Check'!$G$1:$ZX$1,
    MATCH(
      LARGE(
        INDEX('Project Assignment Check'!$G:$ZX, MATCH($A45, 'Project Assignment Check'!$A:$A, 0), ),
        COLUMN()-4
      ),
      INDEX('Project Assignment Check'!$G:$ZX, MATCH($A45, 'Project Assignment Check'!$A:$A, 0), ),
      0
    )
  ),
  ""
))</f>
        <v/>
      </c>
      <c r="F45" s="3" t="str">
        <f ca="1">IFERROR(
  INDEX('Project Assignment Check'!$G$1:$ZX$1,
    MATCH(
      LARGE(
        INDEX('Project Assignment Check'!$G:$ZX, MATCH($A45, 'Project Assignment Check'!$A:$A, 0), ),
        COLUMN()-4
      ),
      INDEX('Project Assignment Check'!$G:$ZX, MATCH($A45, 'Project Assignment Check'!$A:$A, 0), ),
      0
    )
  ),
  ""
)</f>
        <v/>
      </c>
      <c r="G45" s="3" t="str">
        <f ca="1">IFERROR(
  INDEX('Project Assignment Check'!$G$1:$ZX$1,
    MATCH(
      LARGE(
        INDEX('Project Assignment Check'!$G:$ZX, MATCH($A45, 'Project Assignment Check'!$A:$A, 0), ),
        COLUMN()-4
      ),
      INDEX('Project Assignment Check'!$G:$ZX, MATCH($A45, 'Project Assignment Check'!$A:$A, 0), ),
      0
    )
  ),
  ""
)</f>
        <v/>
      </c>
      <c r="H45" s="3" t="str">
        <f ca="1">IFERROR(
  INDEX('Project Assignment Check'!$G$1:$ZX$1,
    MATCH(
      LARGE(
        INDEX('Project Assignment Check'!$G:$ZX, MATCH($A45, 'Project Assignment Check'!$A:$A, 0), ),
        COLUMN()-4
      ),
      INDEX('Project Assignment Check'!$G:$ZX, MATCH($A45, 'Project Assignment Check'!$A:$A, 0), ),
      0
    )
  ),
  ""
)</f>
        <v/>
      </c>
      <c r="I45" s="3" t="str">
        <f ca="1">IFERROR(
  INDEX('Project Assignment Check'!$G$1:$ZX$1,
    MATCH(
      LARGE(
        INDEX('Project Assignment Check'!$G:$ZX, MATCH($A45, 'Project Assignment Check'!$A:$A, 0), ),
        COLUMN()-4
      ),
      INDEX('Project Assignment Check'!$G:$ZX, MATCH($A45, 'Project Assignment Check'!$A:$A, 0), ),
      0
    )
  ),
  ""
)</f>
        <v/>
      </c>
      <c r="J45" s="3" t="str">
        <f ca="1">IFERROR(
  INDEX('Project Assignment Check'!$G$1:$ZX$1,
    MATCH(
      LARGE(
        INDEX('Project Assignment Check'!$G:$ZX, MATCH($A45, 'Project Assignment Check'!$A:$A, 0), ),
        COLUMN()-4
      ),
      INDEX('Project Assignment Check'!$G:$ZX, MATCH($A45, 'Project Assignment Check'!$A:$A, 0), ),
      0
    )
  ),
  ""
)</f>
        <v/>
      </c>
    </row>
    <row r="46" spans="1:10" hidden="1">
      <c r="A46" s="57" t="s">
        <v>114</v>
      </c>
      <c r="B46" s="58" t="s">
        <v>115</v>
      </c>
      <c r="C46" s="16" t="s">
        <v>110</v>
      </c>
      <c r="D46" s="4"/>
      <c r="E46" s="3" t="str">
        <f ca="1">IF(IFERROR(
  INDEX('Project Assignment Check'!$G$1:$ZX$1,
    MATCH(
      LARGE(
        INDEX('Project Assignment Check'!$G:$ZX, MATCH($A46, 'Project Assignment Check'!$A:$A, 0), ),
        COLUMN()-4
      ),
      INDEX('Project Assignment Check'!$G:$ZX, MATCH($A46, 'Project Assignment Check'!$A:$A, 0), ),
      0
    )
  ),
  ""
) = 0,"",
 IFERROR(
  INDEX('Project Assignment Check'!$G$1:$ZX$1,
    MATCH(
      LARGE(
        INDEX('Project Assignment Check'!$G:$ZX, MATCH($A46, 'Project Assignment Check'!$A:$A, 0), ),
        COLUMN()-4
      ),
      INDEX('Project Assignment Check'!$G:$ZX, MATCH($A46, 'Project Assignment Check'!$A:$A, 0), ),
      0
    )
  ),
  ""
))</f>
        <v>ADR-31</v>
      </c>
      <c r="F46" s="3" t="str">
        <f ca="1">IFERROR(
  INDEX('Project Assignment Check'!$G$1:$ZX$1,
    MATCH(
      LARGE(
        INDEX('Project Assignment Check'!$G:$ZX, MATCH($A46, 'Project Assignment Check'!$A:$A, 0), ),
        COLUMN()-4
      ),
      INDEX('Project Assignment Check'!$G:$ZX, MATCH($A46, 'Project Assignment Check'!$A:$A, 0), ),
      0
    )
  ),
  ""
)</f>
        <v>ADR-90</v>
      </c>
      <c r="G46" s="3" t="str">
        <f ca="1">IFERROR(
  INDEX('Project Assignment Check'!$G$1:$ZX$1,
    MATCH(
      LARGE(
        INDEX('Project Assignment Check'!$G:$ZX, MATCH($A46, 'Project Assignment Check'!$A:$A, 0), ),
        COLUMN()-4
      ),
      INDEX('Project Assignment Check'!$G:$ZX, MATCH($A46, 'Project Assignment Check'!$A:$A, 0), ),
      0
    )
  ),
  ""
)</f>
        <v>ADR-42</v>
      </c>
      <c r="H46" s="3" t="str">
        <f ca="1">IFERROR(
  INDEX('Project Assignment Check'!$G$1:$ZX$1,
    MATCH(
      LARGE(
        INDEX('Project Assignment Check'!$G:$ZX, MATCH($A46, 'Project Assignment Check'!$A:$A, 0), ),
        COLUMN()-4
      ),
      INDEX('Project Assignment Check'!$G:$ZX, MATCH($A46, 'Project Assignment Check'!$A:$A, 0), ),
      0
    )
  ),
  ""
)</f>
        <v/>
      </c>
      <c r="I46" s="3" t="str">
        <f ca="1">IFERROR(
  INDEX('Project Assignment Check'!$G$1:$ZX$1,
    MATCH(
      LARGE(
        INDEX('Project Assignment Check'!$G:$ZX, MATCH($A46, 'Project Assignment Check'!$A:$A, 0), ),
        COLUMN()-4
      ),
      INDEX('Project Assignment Check'!$G:$ZX, MATCH($A46, 'Project Assignment Check'!$A:$A, 0), ),
      0
    )
  ),
  ""
)</f>
        <v/>
      </c>
      <c r="J46" s="3" t="str">
        <f ca="1">IFERROR(
  INDEX('Project Assignment Check'!$G$1:$ZX$1,
    MATCH(
      LARGE(
        INDEX('Project Assignment Check'!$G:$ZX, MATCH($A46, 'Project Assignment Check'!$A:$A, 0), ),
        COLUMN()-4
      ),
      INDEX('Project Assignment Check'!$G:$ZX, MATCH($A46, 'Project Assignment Check'!$A:$A, 0), ),
      0
    )
  ),
  ""
)</f>
        <v/>
      </c>
    </row>
    <row r="47" spans="1:10" hidden="1">
      <c r="A47" s="48" t="s">
        <v>117</v>
      </c>
      <c r="B47" s="49" t="s">
        <v>118</v>
      </c>
      <c r="C47" s="16" t="s">
        <v>110</v>
      </c>
      <c r="D47" s="4"/>
      <c r="E47" s="3" t="str">
        <f ca="1">IF(IFERROR(
  INDEX('Project Assignment Check'!$G$1:$ZX$1,
    MATCH(
      LARGE(
        INDEX('Project Assignment Check'!$G:$ZX, MATCH($A47, 'Project Assignment Check'!$A:$A, 0), ),
        COLUMN()-4
      ),
      INDEX('Project Assignment Check'!$G:$ZX, MATCH($A47, 'Project Assignment Check'!$A:$A, 0), ),
      0
    )
  ),
  ""
) = 0,"",
 IFERROR(
  INDEX('Project Assignment Check'!$G$1:$ZX$1,
    MATCH(
      LARGE(
        INDEX('Project Assignment Check'!$G:$ZX, MATCH($A47, 'Project Assignment Check'!$A:$A, 0), ),
        COLUMN()-4
      ),
      INDEX('Project Assignment Check'!$G:$ZX, MATCH($A47, 'Project Assignment Check'!$A:$A, 0), ),
      0
    )
  ),
  ""
))</f>
        <v>ADR-31</v>
      </c>
      <c r="F47" s="3" t="str">
        <f ca="1">IFERROR(
  INDEX('Project Assignment Check'!$G$1:$ZX$1,
    MATCH(
      LARGE(
        INDEX('Project Assignment Check'!$G:$ZX, MATCH($A47, 'Project Assignment Check'!$A:$A, 0), ),
        COLUMN()-4
      ),
      INDEX('Project Assignment Check'!$G:$ZX, MATCH($A47, 'Project Assignment Check'!$A:$A, 0), ),
      0
    )
  ),
  ""
)</f>
        <v>ADR-42</v>
      </c>
      <c r="G47" s="3" t="str">
        <f ca="1">IFERROR(
  INDEX('Project Assignment Check'!$G$1:$ZX$1,
    MATCH(
      LARGE(
        INDEX('Project Assignment Check'!$G:$ZX, MATCH($A47, 'Project Assignment Check'!$A:$A, 0), ),
        COLUMN()-4
      ),
      INDEX('Project Assignment Check'!$G:$ZX, MATCH($A47, 'Project Assignment Check'!$A:$A, 0), ),
      0
    )
  ),
  ""
)</f>
        <v/>
      </c>
      <c r="H47" s="3" t="str">
        <f ca="1">IFERROR(
  INDEX('Project Assignment Check'!$G$1:$ZX$1,
    MATCH(
      LARGE(
        INDEX('Project Assignment Check'!$G:$ZX, MATCH($A47, 'Project Assignment Check'!$A:$A, 0), ),
        COLUMN()-4
      ),
      INDEX('Project Assignment Check'!$G:$ZX, MATCH($A47, 'Project Assignment Check'!$A:$A, 0), ),
      0
    )
  ),
  ""
)</f>
        <v/>
      </c>
      <c r="I47" s="3" t="str">
        <f ca="1">IFERROR(
  INDEX('Project Assignment Check'!$G$1:$ZX$1,
    MATCH(
      LARGE(
        INDEX('Project Assignment Check'!$G:$ZX, MATCH($A47, 'Project Assignment Check'!$A:$A, 0), ),
        COLUMN()-4
      ),
      INDEX('Project Assignment Check'!$G:$ZX, MATCH($A47, 'Project Assignment Check'!$A:$A, 0), ),
      0
    )
  ),
  ""
)</f>
        <v/>
      </c>
      <c r="J47" s="3" t="str">
        <f ca="1">IFERROR(
  INDEX('Project Assignment Check'!$G$1:$ZX$1,
    MATCH(
      LARGE(
        INDEX('Project Assignment Check'!$G:$ZX, MATCH($A47, 'Project Assignment Check'!$A:$A, 0), ),
        COLUMN()-4
      ),
      INDEX('Project Assignment Check'!$G:$ZX, MATCH($A47, 'Project Assignment Check'!$A:$A, 0), ),
      0
    )
  ),
  ""
)</f>
        <v/>
      </c>
    </row>
    <row r="48" spans="1:10" hidden="1">
      <c r="A48" s="57" t="s">
        <v>119</v>
      </c>
      <c r="B48" s="58" t="s">
        <v>120</v>
      </c>
      <c r="C48" s="16" t="s">
        <v>110</v>
      </c>
      <c r="D48" s="4" t="s">
        <v>64</v>
      </c>
      <c r="E48" s="3" t="str">
        <f ca="1">IF(IFERROR(
  INDEX('Project Assignment Check'!$G$1:$ZX$1,
    MATCH(
      LARGE(
        INDEX('Project Assignment Check'!$G:$ZX, MATCH($A48, 'Project Assignment Check'!$A:$A, 0), ),
        COLUMN()-4
      ),
      INDEX('Project Assignment Check'!$G:$ZX, MATCH($A48, 'Project Assignment Check'!$A:$A, 0), ),
      0
    )
  ),
  ""
) = 0,"",
 IFERROR(
  INDEX('Project Assignment Check'!$G$1:$ZX$1,
    MATCH(
      LARGE(
        INDEX('Project Assignment Check'!$G:$ZX, MATCH($A48, 'Project Assignment Check'!$A:$A, 0), ),
        COLUMN()-4
      ),
      INDEX('Project Assignment Check'!$G:$ZX, MATCH($A48, 'Project Assignment Check'!$A:$A, 0), ),
      0
    )
  ),
  ""
))</f>
        <v>ADR-31</v>
      </c>
      <c r="F48" s="3" t="str">
        <f ca="1">IFERROR(
  INDEX('Project Assignment Check'!$G$1:$ZX$1,
    MATCH(
      LARGE(
        INDEX('Project Assignment Check'!$G:$ZX, MATCH($A48, 'Project Assignment Check'!$A:$A, 0), ),
        COLUMN()-4
      ),
      INDEX('Project Assignment Check'!$G:$ZX, MATCH($A48, 'Project Assignment Check'!$A:$A, 0), ),
      0
    )
  ),
  ""
)</f>
        <v/>
      </c>
      <c r="G48" s="3" t="str">
        <f ca="1">IFERROR(
  INDEX('Project Assignment Check'!$G$1:$ZX$1,
    MATCH(
      LARGE(
        INDEX('Project Assignment Check'!$G:$ZX, MATCH($A48, 'Project Assignment Check'!$A:$A, 0), ),
        COLUMN()-4
      ),
      INDEX('Project Assignment Check'!$G:$ZX, MATCH($A48, 'Project Assignment Check'!$A:$A, 0), ),
      0
    )
  ),
  ""
)</f>
        <v/>
      </c>
      <c r="H48" s="3" t="str">
        <f ca="1">IFERROR(
  INDEX('Project Assignment Check'!$G$1:$ZX$1,
    MATCH(
      LARGE(
        INDEX('Project Assignment Check'!$G:$ZX, MATCH($A48, 'Project Assignment Check'!$A:$A, 0), ),
        COLUMN()-4
      ),
      INDEX('Project Assignment Check'!$G:$ZX, MATCH($A48, 'Project Assignment Check'!$A:$A, 0), ),
      0
    )
  ),
  ""
)</f>
        <v/>
      </c>
      <c r="I48" s="3" t="str">
        <f ca="1">IFERROR(
  INDEX('Project Assignment Check'!$G$1:$ZX$1,
    MATCH(
      LARGE(
        INDEX('Project Assignment Check'!$G:$ZX, MATCH($A48, 'Project Assignment Check'!$A:$A, 0), ),
        COLUMN()-4
      ),
      INDEX('Project Assignment Check'!$G:$ZX, MATCH($A48, 'Project Assignment Check'!$A:$A, 0), ),
      0
    )
  ),
  ""
)</f>
        <v/>
      </c>
      <c r="J48" s="3" t="str">
        <f ca="1">IFERROR(
  INDEX('Project Assignment Check'!$G$1:$ZX$1,
    MATCH(
      LARGE(
        INDEX('Project Assignment Check'!$G:$ZX, MATCH($A48, 'Project Assignment Check'!$A:$A, 0), ),
        COLUMN()-4
      ),
      INDEX('Project Assignment Check'!$G:$ZX, MATCH($A48, 'Project Assignment Check'!$A:$A, 0), ),
      0
    )
  ),
  ""
)</f>
        <v/>
      </c>
    </row>
    <row r="49" spans="1:10" hidden="1">
      <c r="A49" s="48" t="s">
        <v>121</v>
      </c>
      <c r="B49" s="49" t="s">
        <v>122</v>
      </c>
      <c r="C49" s="16" t="s">
        <v>110</v>
      </c>
      <c r="D49" s="4" t="s">
        <v>12</v>
      </c>
      <c r="E49" s="3" t="str">
        <f ca="1">IF(IFERROR(
  INDEX('Project Assignment Check'!$G$1:$ZX$1,
    MATCH(
      LARGE(
        INDEX('Project Assignment Check'!$G:$ZX, MATCH($A49, 'Project Assignment Check'!$A:$A, 0), ),
        COLUMN()-4
      ),
      INDEX('Project Assignment Check'!$G:$ZX, MATCH($A49, 'Project Assignment Check'!$A:$A, 0), ),
      0
    )
  ),
  ""
) = 0,"",
 IFERROR(
  INDEX('Project Assignment Check'!$G$1:$ZX$1,
    MATCH(
      LARGE(
        INDEX('Project Assignment Check'!$G:$ZX, MATCH($A49, 'Project Assignment Check'!$A:$A, 0), ),
        COLUMN()-4
      ),
      INDEX('Project Assignment Check'!$G:$ZX, MATCH($A49, 'Project Assignment Check'!$A:$A, 0), ),
      0
    )
  ),
  ""
))</f>
        <v>ADR-90</v>
      </c>
      <c r="F49" s="3" t="str">
        <f ca="1">IFERROR(
  INDEX('Project Assignment Check'!$G$1:$ZX$1,
    MATCH(
      LARGE(
        INDEX('Project Assignment Check'!$G:$ZX, MATCH($A49, 'Project Assignment Check'!$A:$A, 0), ),
        COLUMN()-4
      ),
      INDEX('Project Assignment Check'!$G:$ZX, MATCH($A49, 'Project Assignment Check'!$A:$A, 0), ),
      0
    )
  ),
  ""
)</f>
        <v>ADR-10</v>
      </c>
      <c r="G49" s="3" t="str">
        <f ca="1">IFERROR(
  INDEX('Project Assignment Check'!$G$1:$ZX$1,
    MATCH(
      LARGE(
        INDEX('Project Assignment Check'!$G:$ZX, MATCH($A49, 'Project Assignment Check'!$A:$A, 0), ),
        COLUMN()-4
      ),
      INDEX('Project Assignment Check'!$G:$ZX, MATCH($A49, 'Project Assignment Check'!$A:$A, 0), ),
      0
    )
  ),
  ""
)</f>
        <v/>
      </c>
      <c r="H49" s="3" t="str">
        <f ca="1">IFERROR(
  INDEX('Project Assignment Check'!$G$1:$ZX$1,
    MATCH(
      LARGE(
        INDEX('Project Assignment Check'!$G:$ZX, MATCH($A49, 'Project Assignment Check'!$A:$A, 0), ),
        COLUMN()-4
      ),
      INDEX('Project Assignment Check'!$G:$ZX, MATCH($A49, 'Project Assignment Check'!$A:$A, 0), ),
      0
    )
  ),
  ""
)</f>
        <v/>
      </c>
      <c r="I49" s="3" t="str">
        <f ca="1">IFERROR(
  INDEX('Project Assignment Check'!$G$1:$ZX$1,
    MATCH(
      LARGE(
        INDEX('Project Assignment Check'!$G:$ZX, MATCH($A49, 'Project Assignment Check'!$A:$A, 0), ),
        COLUMN()-4
      ),
      INDEX('Project Assignment Check'!$G:$ZX, MATCH($A49, 'Project Assignment Check'!$A:$A, 0), ),
      0
    )
  ),
  ""
)</f>
        <v/>
      </c>
      <c r="J49" s="3" t="str">
        <f ca="1">IFERROR(
  INDEX('Project Assignment Check'!$G$1:$ZX$1,
    MATCH(
      LARGE(
        INDEX('Project Assignment Check'!$G:$ZX, MATCH($A49, 'Project Assignment Check'!$A:$A, 0), ),
        COLUMN()-4
      ),
      INDEX('Project Assignment Check'!$G:$ZX, MATCH($A49, 'Project Assignment Check'!$A:$A, 0), ),
      0
    )
  ),
  ""
)</f>
        <v/>
      </c>
    </row>
    <row r="50" spans="1:10" hidden="1">
      <c r="A50" s="57" t="s">
        <v>123</v>
      </c>
      <c r="B50" s="58" t="s">
        <v>124</v>
      </c>
      <c r="C50" s="16" t="s">
        <v>110</v>
      </c>
      <c r="D50" s="4" t="s">
        <v>12</v>
      </c>
      <c r="E50" s="3" t="str">
        <f ca="1">IF(IFERROR(
  INDEX('Project Assignment Check'!$G$1:$ZX$1,
    MATCH(
      LARGE(
        INDEX('Project Assignment Check'!$G:$ZX, MATCH($A50, 'Project Assignment Check'!$A:$A, 0), ),
        COLUMN()-4
      ),
      INDEX('Project Assignment Check'!$G:$ZX, MATCH($A50, 'Project Assignment Check'!$A:$A, 0), ),
      0
    )
  ),
  ""
) = 0,"",
 IFERROR(
  INDEX('Project Assignment Check'!$G$1:$ZX$1,
    MATCH(
      LARGE(
        INDEX('Project Assignment Check'!$G:$ZX, MATCH($A50, 'Project Assignment Check'!$A:$A, 0), ),
        COLUMN()-4
      ),
      INDEX('Project Assignment Check'!$G:$ZX, MATCH($A50, 'Project Assignment Check'!$A:$A, 0), ),
      0
    )
  ),
  ""
))</f>
        <v>ADR-43</v>
      </c>
      <c r="F50" s="3" t="str">
        <f ca="1">IFERROR(
  INDEX('Project Assignment Check'!$G$1:$ZX$1,
    MATCH(
      LARGE(
        INDEX('Project Assignment Check'!$G:$ZX, MATCH($A50, 'Project Assignment Check'!$A:$A, 0), ),
        COLUMN()-4
      ),
      INDEX('Project Assignment Check'!$G:$ZX, MATCH($A50, 'Project Assignment Check'!$A:$A, 0), ),
      0
    )
  ),
  ""
)</f>
        <v>ADR-43</v>
      </c>
      <c r="G50" s="3" t="str">
        <f ca="1">IFERROR(
  INDEX('Project Assignment Check'!$G$1:$ZX$1,
    MATCH(
      LARGE(
        INDEX('Project Assignment Check'!$G:$ZX, MATCH($A50, 'Project Assignment Check'!$A:$A, 0), ),
        COLUMN()-4
      ),
      INDEX('Project Assignment Check'!$G:$ZX, MATCH($A50, 'Project Assignment Check'!$A:$A, 0), ),
      0
    )
  ),
  ""
)</f>
        <v/>
      </c>
      <c r="H50" s="3" t="str">
        <f ca="1">IFERROR(
  INDEX('Project Assignment Check'!$G$1:$ZX$1,
    MATCH(
      LARGE(
        INDEX('Project Assignment Check'!$G:$ZX, MATCH($A50, 'Project Assignment Check'!$A:$A, 0), ),
        COLUMN()-4
      ),
      INDEX('Project Assignment Check'!$G:$ZX, MATCH($A50, 'Project Assignment Check'!$A:$A, 0), ),
      0
    )
  ),
  ""
)</f>
        <v/>
      </c>
      <c r="I50" s="3" t="str">
        <f ca="1">IFERROR(
  INDEX('Project Assignment Check'!$G$1:$ZX$1,
    MATCH(
      LARGE(
        INDEX('Project Assignment Check'!$G:$ZX, MATCH($A50, 'Project Assignment Check'!$A:$A, 0), ),
        COLUMN()-4
      ),
      INDEX('Project Assignment Check'!$G:$ZX, MATCH($A50, 'Project Assignment Check'!$A:$A, 0), ),
      0
    )
  ),
  ""
)</f>
        <v/>
      </c>
      <c r="J50" s="3" t="str">
        <f ca="1">IFERROR(
  INDEX('Project Assignment Check'!$G$1:$ZX$1,
    MATCH(
      LARGE(
        INDEX('Project Assignment Check'!$G:$ZX, MATCH($A50, 'Project Assignment Check'!$A:$A, 0), ),
        COLUMN()-4
      ),
      INDEX('Project Assignment Check'!$G:$ZX, MATCH($A50, 'Project Assignment Check'!$A:$A, 0), ),
      0
    )
  ),
  ""
)</f>
        <v/>
      </c>
    </row>
    <row r="51" spans="1:10" hidden="1">
      <c r="A51" s="48" t="s">
        <v>125</v>
      </c>
      <c r="B51" s="49" t="s">
        <v>126</v>
      </c>
      <c r="C51" s="16" t="s">
        <v>110</v>
      </c>
      <c r="D51" s="4"/>
      <c r="E51" s="3" t="str">
        <f ca="1">IF(IFERROR(
  INDEX('Project Assignment Check'!$G$1:$ZX$1,
    MATCH(
      LARGE(
        INDEX('Project Assignment Check'!$G:$ZX, MATCH($A51, 'Project Assignment Check'!$A:$A, 0), ),
        COLUMN()-4
      ),
      INDEX('Project Assignment Check'!$G:$ZX, MATCH($A51, 'Project Assignment Check'!$A:$A, 0), ),
      0
    )
  ),
  ""
) = 0,"",
 IFERROR(
  INDEX('Project Assignment Check'!$G$1:$ZX$1,
    MATCH(
      LARGE(
        INDEX('Project Assignment Check'!$G:$ZX, MATCH($A51, 'Project Assignment Check'!$A:$A, 0), ),
        COLUMN()-4
      ),
      INDEX('Project Assignment Check'!$G:$ZX, MATCH($A51, 'Project Assignment Check'!$A:$A, 0), ),
      0
    )
  ),
  ""
))</f>
        <v>ADR-42</v>
      </c>
      <c r="F51" s="3" t="str">
        <f ca="1">IFERROR(
  INDEX('Project Assignment Check'!$G$1:$ZX$1,
    MATCH(
      LARGE(
        INDEX('Project Assignment Check'!$G:$ZX, MATCH($A51, 'Project Assignment Check'!$A:$A, 0), ),
        COLUMN()-4
      ),
      INDEX('Project Assignment Check'!$G:$ZX, MATCH($A51, 'Project Assignment Check'!$A:$A, 0), ),
      0
    )
  ),
  ""
)</f>
        <v>ADR-92</v>
      </c>
      <c r="G51" s="3" t="str">
        <f ca="1">IFERROR(
  INDEX('Project Assignment Check'!$G$1:$ZX$1,
    MATCH(
      LARGE(
        INDEX('Project Assignment Check'!$G:$ZX, MATCH($A51, 'Project Assignment Check'!$A:$A, 0), ),
        COLUMN()-4
      ),
      INDEX('Project Assignment Check'!$G:$ZX, MATCH($A51, 'Project Assignment Check'!$A:$A, 0), ),
      0
    )
  ),
  ""
)</f>
        <v>ADR-92</v>
      </c>
      <c r="H51" s="3" t="str">
        <f ca="1">IFERROR(
  INDEX('Project Assignment Check'!$G$1:$ZX$1,
    MATCH(
      LARGE(
        INDEX('Project Assignment Check'!$G:$ZX, MATCH($A51, 'Project Assignment Check'!$A:$A, 0), ),
        COLUMN()-4
      ),
      INDEX('Project Assignment Check'!$G:$ZX, MATCH($A51, 'Project Assignment Check'!$A:$A, 0), ),
      0
    )
  ),
  ""
)</f>
        <v>ADR-43</v>
      </c>
      <c r="I51" s="3" t="str">
        <f ca="1">IFERROR(
  INDEX('Project Assignment Check'!$G$1:$ZX$1,
    MATCH(
      LARGE(
        INDEX('Project Assignment Check'!$G:$ZX, MATCH($A51, 'Project Assignment Check'!$A:$A, 0), ),
        COLUMN()-4
      ),
      INDEX('Project Assignment Check'!$G:$ZX, MATCH($A51, 'Project Assignment Check'!$A:$A, 0), ),
      0
    )
  ),
  ""
)</f>
        <v>ADR-23</v>
      </c>
      <c r="J51" s="3" t="str">
        <f ca="1">IFERROR(
  INDEX('Project Assignment Check'!$G$1:$ZX$1,
    MATCH(
      LARGE(
        INDEX('Project Assignment Check'!$G:$ZX, MATCH($A51, 'Project Assignment Check'!$A:$A, 0), ),
        COLUMN()-4
      ),
      INDEX('Project Assignment Check'!$G:$ZX, MATCH($A51, 'Project Assignment Check'!$A:$A, 0), ),
      0
    )
  ),
  ""
)</f>
        <v/>
      </c>
    </row>
    <row r="52" spans="1:10" hidden="1">
      <c r="A52" s="57" t="s">
        <v>128</v>
      </c>
      <c r="B52" s="58" t="s">
        <v>129</v>
      </c>
      <c r="C52" s="16" t="s">
        <v>110</v>
      </c>
      <c r="D52" s="4"/>
      <c r="E52" s="3" t="str">
        <f ca="1">IF(IFERROR(
  INDEX('Project Assignment Check'!$G$1:$ZX$1,
    MATCH(
      LARGE(
        INDEX('Project Assignment Check'!$G:$ZX, MATCH($A52, 'Project Assignment Check'!$A:$A, 0), ),
        COLUMN()-4
      ),
      INDEX('Project Assignment Check'!$G:$ZX, MATCH($A52, 'Project Assignment Check'!$A:$A, 0), ),
      0
    )
  ),
  ""
) = 0,"",
 IFERROR(
  INDEX('Project Assignment Check'!$G$1:$ZX$1,
    MATCH(
      LARGE(
        INDEX('Project Assignment Check'!$G:$ZX, MATCH($A52, 'Project Assignment Check'!$A:$A, 0), ),
        COLUMN()-4
      ),
      INDEX('Project Assignment Check'!$G:$ZX, MATCH($A52, 'Project Assignment Check'!$A:$A, 0), ),
      0
    )
  ),
  ""
))</f>
        <v>ADR-42</v>
      </c>
      <c r="F52" s="3" t="str">
        <f ca="1">IFERROR(
  INDEX('Project Assignment Check'!$G$1:$ZX$1,
    MATCH(
      LARGE(
        INDEX('Project Assignment Check'!$G:$ZX, MATCH($A52, 'Project Assignment Check'!$A:$A, 0), ),
        COLUMN()-4
      ),
      INDEX('Project Assignment Check'!$G:$ZX, MATCH($A52, 'Project Assignment Check'!$A:$A, 0), ),
      0
    )
  ),
  ""
)</f>
        <v>ADR-92</v>
      </c>
      <c r="G52" s="3" t="str">
        <f ca="1">IFERROR(
  INDEX('Project Assignment Check'!$G$1:$ZX$1,
    MATCH(
      LARGE(
        INDEX('Project Assignment Check'!$G:$ZX, MATCH($A52, 'Project Assignment Check'!$A:$A, 0), ),
        COLUMN()-4
      ),
      INDEX('Project Assignment Check'!$G:$ZX, MATCH($A52, 'Project Assignment Check'!$A:$A, 0), ),
      0
    )
  ),
  ""
)</f>
        <v>ADR-92</v>
      </c>
      <c r="H52" s="3" t="str">
        <f ca="1">IFERROR(
  INDEX('Project Assignment Check'!$G$1:$ZX$1,
    MATCH(
      LARGE(
        INDEX('Project Assignment Check'!$G:$ZX, MATCH($A52, 'Project Assignment Check'!$A:$A, 0), ),
        COLUMN()-4
      ),
      INDEX('Project Assignment Check'!$G:$ZX, MATCH($A52, 'Project Assignment Check'!$A:$A, 0), ),
      0
    )
  ),
  ""
)</f>
        <v>ADR-43</v>
      </c>
      <c r="I52" s="3" t="str">
        <f ca="1">IFERROR(
  INDEX('Project Assignment Check'!$G$1:$ZX$1,
    MATCH(
      LARGE(
        INDEX('Project Assignment Check'!$G:$ZX, MATCH($A52, 'Project Assignment Check'!$A:$A, 0), ),
        COLUMN()-4
      ),
      INDEX('Project Assignment Check'!$G:$ZX, MATCH($A52, 'Project Assignment Check'!$A:$A, 0), ),
      0
    )
  ),
  ""
)</f>
        <v>ADR-23</v>
      </c>
      <c r="J52" s="3" t="str">
        <f ca="1">IFERROR(
  INDEX('Project Assignment Check'!$G$1:$ZX$1,
    MATCH(
      LARGE(
        INDEX('Project Assignment Check'!$G:$ZX, MATCH($A52, 'Project Assignment Check'!$A:$A, 0), ),
        COLUMN()-4
      ),
      INDEX('Project Assignment Check'!$G:$ZX, MATCH($A52, 'Project Assignment Check'!$A:$A, 0), ),
      0
    )
  ),
  ""
)</f>
        <v/>
      </c>
    </row>
    <row r="53" spans="1:10" hidden="1">
      <c r="A53" s="50" t="s">
        <v>130</v>
      </c>
      <c r="B53" s="51" t="s">
        <v>131</v>
      </c>
      <c r="E53" s="3" t="str">
        <f>IF(IFERROR(
  INDEX('Project Assignment Check'!$G$1:$ZX$1,
    MATCH(
      LARGE(
        INDEX('Project Assignment Check'!$G:$ZX, MATCH($A53, 'Project Assignment Check'!$A:$A, 0), ),
        COLUMN()-4
      ),
      INDEX('Project Assignment Check'!$G:$ZX, MATCH($A53, 'Project Assignment Check'!$A:$A, 0), ),
      0
    )
  ),
  ""
) = 0,"",
 IFERROR(
  INDEX('Project Assignment Check'!$G$1:$ZX$1,
    MATCH(
      LARGE(
        INDEX('Project Assignment Check'!$G:$ZX, MATCH($A53, 'Project Assignment Check'!$A:$A, 0), ),
        COLUMN()-4
      ),
      INDEX('Project Assignment Check'!$G:$ZX, MATCH($A53, 'Project Assignment Check'!$A:$A, 0), ),
      0
    )
  ),
  ""
))</f>
        <v/>
      </c>
      <c r="F53" s="3" t="str">
        <f>IFERROR(
  INDEX('Project Assignment Check'!$G$1:$ZX$1,
    MATCH(
      LARGE(
        INDEX('Project Assignment Check'!$G:$ZX, MATCH($A53, 'Project Assignment Check'!$A:$A, 0), ),
        COLUMN()-4
      ),
      INDEX('Project Assignment Check'!$G:$ZX, MATCH($A53, 'Project Assignment Check'!$A:$A, 0), ),
      0
    )
  ),
  ""
)</f>
        <v/>
      </c>
      <c r="G53" s="3" t="str">
        <f>IFERROR(
  INDEX('Project Assignment Check'!$G$1:$ZX$1,
    MATCH(
      LARGE(
        INDEX('Project Assignment Check'!$G:$ZX, MATCH($A53, 'Project Assignment Check'!$A:$A, 0), ),
        COLUMN()-4
      ),
      INDEX('Project Assignment Check'!$G:$ZX, MATCH($A53, 'Project Assignment Check'!$A:$A, 0), ),
      0
    )
  ),
  ""
)</f>
        <v/>
      </c>
      <c r="H53" s="3" t="str">
        <f>IFERROR(
  INDEX('Project Assignment Check'!$G$1:$ZX$1,
    MATCH(
      LARGE(
        INDEX('Project Assignment Check'!$G:$ZX, MATCH($A53, 'Project Assignment Check'!$A:$A, 0), ),
        COLUMN()-4
      ),
      INDEX('Project Assignment Check'!$G:$ZX, MATCH($A53, 'Project Assignment Check'!$A:$A, 0), ),
      0
    )
  ),
  ""
)</f>
        <v/>
      </c>
      <c r="I53" s="3" t="str">
        <f>IFERROR(
  INDEX('Project Assignment Check'!$G$1:$ZX$1,
    MATCH(
      LARGE(
        INDEX('Project Assignment Check'!$G:$ZX, MATCH($A53, 'Project Assignment Check'!$A:$A, 0), ),
        COLUMN()-4
      ),
      INDEX('Project Assignment Check'!$G:$ZX, MATCH($A53, 'Project Assignment Check'!$A:$A, 0), ),
      0
    )
  ),
  ""
)</f>
        <v/>
      </c>
      <c r="J53" s="3" t="str">
        <f>IFERROR(
  INDEX('Project Assignment Check'!$G$1:$ZX$1,
    MATCH(
      LARGE(
        INDEX('Project Assignment Check'!$G:$ZX, MATCH($A53, 'Project Assignment Check'!$A:$A, 0), ),
        COLUMN()-4
      ),
      INDEX('Project Assignment Check'!$G:$ZX, MATCH($A53, 'Project Assignment Check'!$A:$A, 0), ),
      0
    )
  ),
  ""
)</f>
        <v/>
      </c>
    </row>
    <row r="54" spans="1:10" hidden="1">
      <c r="A54" s="59" t="s">
        <v>132</v>
      </c>
      <c r="B54" s="60" t="s">
        <v>133</v>
      </c>
      <c r="E54" s="3" t="str">
        <f>IF(IFERROR(
  INDEX('Project Assignment Check'!$G$1:$ZX$1,
    MATCH(
      LARGE(
        INDEX('Project Assignment Check'!$G:$ZX, MATCH($A54, 'Project Assignment Check'!$A:$A, 0), ),
        COLUMN()-4
      ),
      INDEX('Project Assignment Check'!$G:$ZX, MATCH($A54, 'Project Assignment Check'!$A:$A, 0), ),
      0
    )
  ),
  ""
) = 0,"",
 IFERROR(
  INDEX('Project Assignment Check'!$G$1:$ZX$1,
    MATCH(
      LARGE(
        INDEX('Project Assignment Check'!$G:$ZX, MATCH($A54, 'Project Assignment Check'!$A:$A, 0), ),
        COLUMN()-4
      ),
      INDEX('Project Assignment Check'!$G:$ZX, MATCH($A54, 'Project Assignment Check'!$A:$A, 0), ),
      0
    )
  ),
  ""
))</f>
        <v/>
      </c>
      <c r="F54" s="3" t="str">
        <f>IFERROR(
  INDEX('Project Assignment Check'!$G$1:$ZX$1,
    MATCH(
      LARGE(
        INDEX('Project Assignment Check'!$G:$ZX, MATCH($A54, 'Project Assignment Check'!$A:$A, 0), ),
        COLUMN()-4
      ),
      INDEX('Project Assignment Check'!$G:$ZX, MATCH($A54, 'Project Assignment Check'!$A:$A, 0), ),
      0
    )
  ),
  ""
)</f>
        <v/>
      </c>
      <c r="G54" s="3" t="str">
        <f>IFERROR(
  INDEX('Project Assignment Check'!$G$1:$ZX$1,
    MATCH(
      LARGE(
        INDEX('Project Assignment Check'!$G:$ZX, MATCH($A54, 'Project Assignment Check'!$A:$A, 0), ),
        COLUMN()-4
      ),
      INDEX('Project Assignment Check'!$G:$ZX, MATCH($A54, 'Project Assignment Check'!$A:$A, 0), ),
      0
    )
  ),
  ""
)</f>
        <v/>
      </c>
      <c r="H54" s="3" t="str">
        <f>IFERROR(
  INDEX('Project Assignment Check'!$G$1:$ZX$1,
    MATCH(
      LARGE(
        INDEX('Project Assignment Check'!$G:$ZX, MATCH($A54, 'Project Assignment Check'!$A:$A, 0), ),
        COLUMN()-4
      ),
      INDEX('Project Assignment Check'!$G:$ZX, MATCH($A54, 'Project Assignment Check'!$A:$A, 0), ),
      0
    )
  ),
  ""
)</f>
        <v/>
      </c>
      <c r="I54" s="3" t="str">
        <f>IFERROR(
  INDEX('Project Assignment Check'!$G$1:$ZX$1,
    MATCH(
      LARGE(
        INDEX('Project Assignment Check'!$G:$ZX, MATCH($A54, 'Project Assignment Check'!$A:$A, 0), ),
        COLUMN()-4
      ),
      INDEX('Project Assignment Check'!$G:$ZX, MATCH($A54, 'Project Assignment Check'!$A:$A, 0), ),
      0
    )
  ),
  ""
)</f>
        <v/>
      </c>
      <c r="J54" s="3" t="str">
        <f>IFERROR(
  INDEX('Project Assignment Check'!$G$1:$ZX$1,
    MATCH(
      LARGE(
        INDEX('Project Assignment Check'!$G:$ZX, MATCH($A54, 'Project Assignment Check'!$A:$A, 0), ),
        COLUMN()-4
      ),
      INDEX('Project Assignment Check'!$G:$ZX, MATCH($A54, 'Project Assignment Check'!$A:$A, 0), ),
      0
    )
  ),
  ""
)</f>
        <v/>
      </c>
    </row>
    <row r="55" spans="1:10" hidden="1">
      <c r="A55" s="48" t="s">
        <v>134</v>
      </c>
      <c r="B55" s="49" t="s">
        <v>135</v>
      </c>
      <c r="E55" s="3" t="str">
        <f>IF(IFERROR(
  INDEX('Project Assignment Check'!$G$1:$ZX$1,
    MATCH(
      LARGE(
        INDEX('Project Assignment Check'!$G:$ZX, MATCH($A55, 'Project Assignment Check'!$A:$A, 0), ),
        COLUMN()-4
      ),
      INDEX('Project Assignment Check'!$G:$ZX, MATCH($A55, 'Project Assignment Check'!$A:$A, 0), ),
      0
    )
  ),
  ""
) = 0,"",
 IFERROR(
  INDEX('Project Assignment Check'!$G$1:$ZX$1,
    MATCH(
      LARGE(
        INDEX('Project Assignment Check'!$G:$ZX, MATCH($A55, 'Project Assignment Check'!$A:$A, 0), ),
        COLUMN()-4
      ),
      INDEX('Project Assignment Check'!$G:$ZX, MATCH($A55, 'Project Assignment Check'!$A:$A, 0), ),
      0
    )
  ),
  ""
))</f>
        <v/>
      </c>
      <c r="F55" s="3" t="str">
        <f>IFERROR(
  INDEX('Project Assignment Check'!$G$1:$ZX$1,
    MATCH(
      LARGE(
        INDEX('Project Assignment Check'!$G:$ZX, MATCH($A55, 'Project Assignment Check'!$A:$A, 0), ),
        COLUMN()-4
      ),
      INDEX('Project Assignment Check'!$G:$ZX, MATCH($A55, 'Project Assignment Check'!$A:$A, 0), ),
      0
    )
  ),
  ""
)</f>
        <v/>
      </c>
      <c r="G55" s="3" t="str">
        <f>IFERROR(
  INDEX('Project Assignment Check'!$G$1:$ZX$1,
    MATCH(
      LARGE(
        INDEX('Project Assignment Check'!$G:$ZX, MATCH($A55, 'Project Assignment Check'!$A:$A, 0), ),
        COLUMN()-4
      ),
      INDEX('Project Assignment Check'!$G:$ZX, MATCH($A55, 'Project Assignment Check'!$A:$A, 0), ),
      0
    )
  ),
  ""
)</f>
        <v/>
      </c>
      <c r="H55" s="3" t="str">
        <f>IFERROR(
  INDEX('Project Assignment Check'!$G$1:$ZX$1,
    MATCH(
      LARGE(
        INDEX('Project Assignment Check'!$G:$ZX, MATCH($A55, 'Project Assignment Check'!$A:$A, 0), ),
        COLUMN()-4
      ),
      INDEX('Project Assignment Check'!$G:$ZX, MATCH($A55, 'Project Assignment Check'!$A:$A, 0), ),
      0
    )
  ),
  ""
)</f>
        <v/>
      </c>
      <c r="I55" s="3" t="str">
        <f>IFERROR(
  INDEX('Project Assignment Check'!$G$1:$ZX$1,
    MATCH(
      LARGE(
        INDEX('Project Assignment Check'!$G:$ZX, MATCH($A55, 'Project Assignment Check'!$A:$A, 0), ),
        COLUMN()-4
      ),
      INDEX('Project Assignment Check'!$G:$ZX, MATCH($A55, 'Project Assignment Check'!$A:$A, 0), ),
      0
    )
  ),
  ""
)</f>
        <v/>
      </c>
      <c r="J55" s="3" t="str">
        <f>IFERROR(
  INDEX('Project Assignment Check'!$G$1:$ZX$1,
    MATCH(
      LARGE(
        INDEX('Project Assignment Check'!$G:$ZX, MATCH($A55, 'Project Assignment Check'!$A:$A, 0), ),
        COLUMN()-4
      ),
      INDEX('Project Assignment Check'!$G:$ZX, MATCH($A55, 'Project Assignment Check'!$A:$A, 0), ),
      0
    )
  ),
  ""
)</f>
        <v/>
      </c>
    </row>
    <row r="56" spans="1:10" hidden="1">
      <c r="A56" s="57" t="s">
        <v>136</v>
      </c>
      <c r="B56" s="58" t="s">
        <v>137</v>
      </c>
      <c r="C56" s="16" t="s">
        <v>37</v>
      </c>
      <c r="D56" s="4"/>
      <c r="E56" s="3" t="str">
        <f ca="1">IF(IFERROR(
  INDEX('Project Assignment Check'!$G$1:$ZX$1,
    MATCH(
      LARGE(
        INDEX('Project Assignment Check'!$G:$ZX, MATCH($A56, 'Project Assignment Check'!$A:$A, 0), ),
        COLUMN()-4
      ),
      INDEX('Project Assignment Check'!$G:$ZX, MATCH($A56, 'Project Assignment Check'!$A:$A, 0), ),
      0
    )
  ),
  ""
) = 0,"",
 IFERROR(
  INDEX('Project Assignment Check'!$G$1:$ZX$1,
    MATCH(
      LARGE(
        INDEX('Project Assignment Check'!$G:$ZX, MATCH($A56, 'Project Assignment Check'!$A:$A, 0), ),
        COLUMN()-4
      ),
      INDEX('Project Assignment Check'!$G:$ZX, MATCH($A56, 'Project Assignment Check'!$A:$A, 0), ),
      0
    )
  ),
  ""
))</f>
        <v>ADR-45</v>
      </c>
      <c r="F56" s="3" t="str">
        <f ca="1">IFERROR(
  INDEX('Project Assignment Check'!$G$1:$ZX$1,
    MATCH(
      LARGE(
        INDEX('Project Assignment Check'!$G:$ZX, MATCH($A56, 'Project Assignment Check'!$A:$A, 0), ),
        COLUMN()-4
      ),
      INDEX('Project Assignment Check'!$G:$ZX, MATCH($A56, 'Project Assignment Check'!$A:$A, 0), ),
      0
    )
  ),
  ""
)</f>
        <v>ADR-45</v>
      </c>
      <c r="G56" s="3" t="str">
        <f ca="1">IFERROR(
  INDEX('Project Assignment Check'!$G$1:$ZX$1,
    MATCH(
      LARGE(
        INDEX('Project Assignment Check'!$G:$ZX, MATCH($A56, 'Project Assignment Check'!$A:$A, 0), ),
        COLUMN()-4
      ),
      INDEX('Project Assignment Check'!$G:$ZX, MATCH($A56, 'Project Assignment Check'!$A:$A, 0), ),
      0
    )
  ),
  ""
)</f>
        <v>ADR-42</v>
      </c>
      <c r="H56" s="3" t="str">
        <f ca="1">IFERROR(
  INDEX('Project Assignment Check'!$G$1:$ZX$1,
    MATCH(
      LARGE(
        INDEX('Project Assignment Check'!$G:$ZX, MATCH($A56, 'Project Assignment Check'!$A:$A, 0), ),
        COLUMN()-4
      ),
      INDEX('Project Assignment Check'!$G:$ZX, MATCH($A56, 'Project Assignment Check'!$A:$A, 0), ),
      0
    )
  ),
  ""
)</f>
        <v/>
      </c>
      <c r="I56" s="3" t="str">
        <f ca="1">IFERROR(
  INDEX('Project Assignment Check'!$G$1:$ZX$1,
    MATCH(
      LARGE(
        INDEX('Project Assignment Check'!$G:$ZX, MATCH($A56, 'Project Assignment Check'!$A:$A, 0), ),
        COLUMN()-4
      ),
      INDEX('Project Assignment Check'!$G:$ZX, MATCH($A56, 'Project Assignment Check'!$A:$A, 0), ),
      0
    )
  ),
  ""
)</f>
        <v/>
      </c>
      <c r="J56" s="3" t="str">
        <f ca="1">IFERROR(
  INDEX('Project Assignment Check'!$G$1:$ZX$1,
    MATCH(
      LARGE(
        INDEX('Project Assignment Check'!$G:$ZX, MATCH($A56, 'Project Assignment Check'!$A:$A, 0), ),
        COLUMN()-4
      ),
      INDEX('Project Assignment Check'!$G:$ZX, MATCH($A56, 'Project Assignment Check'!$A:$A, 0), ),
      0
    )
  ),
  ""
)</f>
        <v/>
      </c>
    </row>
    <row r="57" spans="1:10" hidden="1">
      <c r="A57" s="48" t="s">
        <v>139</v>
      </c>
      <c r="B57" s="49" t="s">
        <v>140</v>
      </c>
      <c r="C57" s="16" t="s">
        <v>37</v>
      </c>
      <c r="D57" s="4"/>
      <c r="E57" s="3" t="str">
        <f ca="1">IF(IFERROR(
  INDEX('Project Assignment Check'!$G$1:$ZX$1,
    MATCH(
      LARGE(
        INDEX('Project Assignment Check'!$G:$ZX, MATCH($A57, 'Project Assignment Check'!$A:$A, 0), ),
        COLUMN()-4
      ),
      INDEX('Project Assignment Check'!$G:$ZX, MATCH($A57, 'Project Assignment Check'!$A:$A, 0), ),
      0
    )
  ),
  ""
) = 0,"",
 IFERROR(
  INDEX('Project Assignment Check'!$G$1:$ZX$1,
    MATCH(
      LARGE(
        INDEX('Project Assignment Check'!$G:$ZX, MATCH($A57, 'Project Assignment Check'!$A:$A, 0), ),
        COLUMN()-4
      ),
      INDEX('Project Assignment Check'!$G:$ZX, MATCH($A57, 'Project Assignment Check'!$A:$A, 0), ),
      0
    )
  ),
  ""
))</f>
        <v>ADR-109</v>
      </c>
      <c r="F57" s="3" t="str">
        <f ca="1">IFERROR(
  INDEX('Project Assignment Check'!$G$1:$ZX$1,
    MATCH(
      LARGE(
        INDEX('Project Assignment Check'!$G:$ZX, MATCH($A57, 'Project Assignment Check'!$A:$A, 0), ),
        COLUMN()-4
      ),
      INDEX('Project Assignment Check'!$G:$ZX, MATCH($A57, 'Project Assignment Check'!$A:$A, 0), ),
      0
    )
  ),
  ""
)</f>
        <v/>
      </c>
      <c r="G57" s="3" t="str">
        <f ca="1">IFERROR(
  INDEX('Project Assignment Check'!$G$1:$ZX$1,
    MATCH(
      LARGE(
        INDEX('Project Assignment Check'!$G:$ZX, MATCH($A57, 'Project Assignment Check'!$A:$A, 0), ),
        COLUMN()-4
      ),
      INDEX('Project Assignment Check'!$G:$ZX, MATCH($A57, 'Project Assignment Check'!$A:$A, 0), ),
      0
    )
  ),
  ""
)</f>
        <v/>
      </c>
      <c r="H57" s="3" t="str">
        <f ca="1">IFERROR(
  INDEX('Project Assignment Check'!$G$1:$ZX$1,
    MATCH(
      LARGE(
        INDEX('Project Assignment Check'!$G:$ZX, MATCH($A57, 'Project Assignment Check'!$A:$A, 0), ),
        COLUMN()-4
      ),
      INDEX('Project Assignment Check'!$G:$ZX, MATCH($A57, 'Project Assignment Check'!$A:$A, 0), ),
      0
    )
  ),
  ""
)</f>
        <v/>
      </c>
      <c r="I57" s="3" t="str">
        <f ca="1">IFERROR(
  INDEX('Project Assignment Check'!$G$1:$ZX$1,
    MATCH(
      LARGE(
        INDEX('Project Assignment Check'!$G:$ZX, MATCH($A57, 'Project Assignment Check'!$A:$A, 0), ),
        COLUMN()-4
      ),
      INDEX('Project Assignment Check'!$G:$ZX, MATCH($A57, 'Project Assignment Check'!$A:$A, 0), ),
      0
    )
  ),
  ""
)</f>
        <v/>
      </c>
      <c r="J57" s="3" t="str">
        <f ca="1">IFERROR(
  INDEX('Project Assignment Check'!$G$1:$ZX$1,
    MATCH(
      LARGE(
        INDEX('Project Assignment Check'!$G:$ZX, MATCH($A57, 'Project Assignment Check'!$A:$A, 0), ),
        COLUMN()-4
      ),
      INDEX('Project Assignment Check'!$G:$ZX, MATCH($A57, 'Project Assignment Check'!$A:$A, 0), ),
      0
    )
  ),
  ""
)</f>
        <v/>
      </c>
    </row>
    <row r="58" spans="1:10" hidden="1">
      <c r="A58" s="57" t="s">
        <v>141</v>
      </c>
      <c r="B58" s="58" t="s">
        <v>142</v>
      </c>
      <c r="C58" s="16" t="s">
        <v>37</v>
      </c>
      <c r="D58" s="4"/>
      <c r="E58" s="3" t="str">
        <f ca="1">IF(IFERROR(
  INDEX('Project Assignment Check'!$G$1:$ZX$1,
    MATCH(
      LARGE(
        INDEX('Project Assignment Check'!$G:$ZX, MATCH($A58, 'Project Assignment Check'!$A:$A, 0), ),
        COLUMN()-4
      ),
      INDEX('Project Assignment Check'!$G:$ZX, MATCH($A58, 'Project Assignment Check'!$A:$A, 0), ),
      0
    )
  ),
  ""
) = 0,"",
 IFERROR(
  INDEX('Project Assignment Check'!$G$1:$ZX$1,
    MATCH(
      LARGE(
        INDEX('Project Assignment Check'!$G:$ZX, MATCH($A58, 'Project Assignment Check'!$A:$A, 0), ),
        COLUMN()-4
      ),
      INDEX('Project Assignment Check'!$G:$ZX, MATCH($A58, 'Project Assignment Check'!$A:$A, 0), ),
      0
    )
  ),
  ""
))</f>
        <v>ADR-94</v>
      </c>
      <c r="F58" s="3" t="str">
        <f ca="1">IFERROR(
  INDEX('Project Assignment Check'!$G$1:$ZX$1,
    MATCH(
      LARGE(
        INDEX('Project Assignment Check'!$G:$ZX, MATCH($A58, 'Project Assignment Check'!$A:$A, 0), ),
        COLUMN()-4
      ),
      INDEX('Project Assignment Check'!$G:$ZX, MATCH($A58, 'Project Assignment Check'!$A:$A, 0), ),
      0
    )
  ),
  ""
)</f>
        <v>ADR-02</v>
      </c>
      <c r="G58" s="3" t="str">
        <f ca="1">IFERROR(
  INDEX('Project Assignment Check'!$G$1:$ZX$1,
    MATCH(
      LARGE(
        INDEX('Project Assignment Check'!$G:$ZX, MATCH($A58, 'Project Assignment Check'!$A:$A, 0), ),
        COLUMN()-4
      ),
      INDEX('Project Assignment Check'!$G:$ZX, MATCH($A58, 'Project Assignment Check'!$A:$A, 0), ),
      0
    )
  ),
  ""
)</f>
        <v>ADR-02</v>
      </c>
      <c r="H58" s="3" t="str">
        <f ca="1">IFERROR(
  INDEX('Project Assignment Check'!$G$1:$ZX$1,
    MATCH(
      LARGE(
        INDEX('Project Assignment Check'!$G:$ZX, MATCH($A58, 'Project Assignment Check'!$A:$A, 0), ),
        COLUMN()-4
      ),
      INDEX('Project Assignment Check'!$G:$ZX, MATCH($A58, 'Project Assignment Check'!$A:$A, 0), ),
      0
    )
  ),
  ""
)</f>
        <v/>
      </c>
      <c r="I58" s="3" t="str">
        <f ca="1">IFERROR(
  INDEX('Project Assignment Check'!$G$1:$ZX$1,
    MATCH(
      LARGE(
        INDEX('Project Assignment Check'!$G:$ZX, MATCH($A58, 'Project Assignment Check'!$A:$A, 0), ),
        COLUMN()-4
      ),
      INDEX('Project Assignment Check'!$G:$ZX, MATCH($A58, 'Project Assignment Check'!$A:$A, 0), ),
      0
    )
  ),
  ""
)</f>
        <v/>
      </c>
      <c r="J58" s="3" t="str">
        <f ca="1">IFERROR(
  INDEX('Project Assignment Check'!$G$1:$ZX$1,
    MATCH(
      LARGE(
        INDEX('Project Assignment Check'!$G:$ZX, MATCH($A58, 'Project Assignment Check'!$A:$A, 0), ),
        COLUMN()-4
      ),
      INDEX('Project Assignment Check'!$G:$ZX, MATCH($A58, 'Project Assignment Check'!$A:$A, 0), ),
      0
    )
  ),
  ""
)</f>
        <v/>
      </c>
    </row>
    <row r="59" spans="1:10" hidden="1">
      <c r="A59" s="48" t="s">
        <v>144</v>
      </c>
      <c r="B59" s="49" t="s">
        <v>145</v>
      </c>
      <c r="C59" s="16" t="s">
        <v>37</v>
      </c>
      <c r="D59" s="4" t="s">
        <v>99</v>
      </c>
      <c r="E59" s="3" t="str">
        <f ca="1">IF(IFERROR(
  INDEX('Project Assignment Check'!$G$1:$ZX$1,
    MATCH(
      LARGE(
        INDEX('Project Assignment Check'!$G:$ZX, MATCH($A59, 'Project Assignment Check'!$A:$A, 0), ),
        COLUMN()-4
      ),
      INDEX('Project Assignment Check'!$G:$ZX, MATCH($A59, 'Project Assignment Check'!$A:$A, 0), ),
      0
    )
  ),
  ""
) = 0,"",
 IFERROR(
  INDEX('Project Assignment Check'!$G$1:$ZX$1,
    MATCH(
      LARGE(
        INDEX('Project Assignment Check'!$G:$ZX, MATCH($A59, 'Project Assignment Check'!$A:$A, 0), ),
        COLUMN()-4
      ),
      INDEX('Project Assignment Check'!$G:$ZX, MATCH($A59, 'Project Assignment Check'!$A:$A, 0), ),
      0
    )
  ),
  ""
))</f>
        <v>ADR-109</v>
      </c>
      <c r="F59" s="3" t="str">
        <f ca="1">IFERROR(
  INDEX('Project Assignment Check'!$G$1:$ZX$1,
    MATCH(
      LARGE(
        INDEX('Project Assignment Check'!$G:$ZX, MATCH($A59, 'Project Assignment Check'!$A:$A, 0), ),
        COLUMN()-4
      ),
      INDEX('Project Assignment Check'!$G:$ZX, MATCH($A59, 'Project Assignment Check'!$A:$A, 0), ),
      0
    )
  ),
  ""
)</f>
        <v/>
      </c>
      <c r="G59" s="3" t="str">
        <f ca="1">IFERROR(
  INDEX('Project Assignment Check'!$G$1:$ZX$1,
    MATCH(
      LARGE(
        INDEX('Project Assignment Check'!$G:$ZX, MATCH($A59, 'Project Assignment Check'!$A:$A, 0), ),
        COLUMN()-4
      ),
      INDEX('Project Assignment Check'!$G:$ZX, MATCH($A59, 'Project Assignment Check'!$A:$A, 0), ),
      0
    )
  ),
  ""
)</f>
        <v/>
      </c>
      <c r="H59" s="3" t="str">
        <f ca="1">IFERROR(
  INDEX('Project Assignment Check'!$G$1:$ZX$1,
    MATCH(
      LARGE(
        INDEX('Project Assignment Check'!$G:$ZX, MATCH($A59, 'Project Assignment Check'!$A:$A, 0), ),
        COLUMN()-4
      ),
      INDEX('Project Assignment Check'!$G:$ZX, MATCH($A59, 'Project Assignment Check'!$A:$A, 0), ),
      0
    )
  ),
  ""
)</f>
        <v/>
      </c>
      <c r="I59" s="3" t="str">
        <f ca="1">IFERROR(
  INDEX('Project Assignment Check'!$G$1:$ZX$1,
    MATCH(
      LARGE(
        INDEX('Project Assignment Check'!$G:$ZX, MATCH($A59, 'Project Assignment Check'!$A:$A, 0), ),
        COLUMN()-4
      ),
      INDEX('Project Assignment Check'!$G:$ZX, MATCH($A59, 'Project Assignment Check'!$A:$A, 0), ),
      0
    )
  ),
  ""
)</f>
        <v/>
      </c>
      <c r="J59" s="3" t="str">
        <f ca="1">IFERROR(
  INDEX('Project Assignment Check'!$G$1:$ZX$1,
    MATCH(
      LARGE(
        INDEX('Project Assignment Check'!$G:$ZX, MATCH($A59, 'Project Assignment Check'!$A:$A, 0), ),
        COLUMN()-4
      ),
      INDEX('Project Assignment Check'!$G:$ZX, MATCH($A59, 'Project Assignment Check'!$A:$A, 0), ),
      0
    )
  ),
  ""
)</f>
        <v/>
      </c>
    </row>
    <row r="60" spans="1:10" hidden="1">
      <c r="A60" s="57" t="s">
        <v>146</v>
      </c>
      <c r="B60" s="58" t="s">
        <v>147</v>
      </c>
      <c r="C60" s="16" t="s">
        <v>37</v>
      </c>
      <c r="D60" s="4"/>
      <c r="E60" s="3" t="s">
        <v>417</v>
      </c>
      <c r="F60" s="3" t="str">
        <f ca="1">IFERROR(
  INDEX('Project Assignment Check'!$G$1:$ZX$1,
    MATCH(
      LARGE(
        INDEX('Project Assignment Check'!$G:$ZX, MATCH($A60, 'Project Assignment Check'!$A:$A, 0), ),
        COLUMN()-4
      ),
      INDEX('Project Assignment Check'!$G:$ZX, MATCH($A60, 'Project Assignment Check'!$A:$A, 0), ),
      0
    )
  ),
  ""
)</f>
        <v/>
      </c>
      <c r="G60" s="3" t="str">
        <f ca="1">IFERROR(
  INDEX('Project Assignment Check'!$G$1:$ZX$1,
    MATCH(
      LARGE(
        INDEX('Project Assignment Check'!$G:$ZX, MATCH($A60, 'Project Assignment Check'!$A:$A, 0), ),
        COLUMN()-4
      ),
      INDEX('Project Assignment Check'!$G:$ZX, MATCH($A60, 'Project Assignment Check'!$A:$A, 0), ),
      0
    )
  ),
  ""
)</f>
        <v/>
      </c>
      <c r="H60" s="3" t="str">
        <f ca="1">IFERROR(
  INDEX('Project Assignment Check'!$G$1:$ZX$1,
    MATCH(
      LARGE(
        INDEX('Project Assignment Check'!$G:$ZX, MATCH($A60, 'Project Assignment Check'!$A:$A, 0), ),
        COLUMN()-4
      ),
      INDEX('Project Assignment Check'!$G:$ZX, MATCH($A60, 'Project Assignment Check'!$A:$A, 0), ),
      0
    )
  ),
  ""
)</f>
        <v/>
      </c>
      <c r="I60" s="3" t="str">
        <f ca="1">IFERROR(
  INDEX('Project Assignment Check'!$G$1:$ZX$1,
    MATCH(
      LARGE(
        INDEX('Project Assignment Check'!$G:$ZX, MATCH($A60, 'Project Assignment Check'!$A:$A, 0), ),
        COLUMN()-4
      ),
      INDEX('Project Assignment Check'!$G:$ZX, MATCH($A60, 'Project Assignment Check'!$A:$A, 0), ),
      0
    )
  ),
  ""
)</f>
        <v/>
      </c>
      <c r="J60" s="3" t="str">
        <f ca="1">IFERROR(
  INDEX('Project Assignment Check'!$G$1:$ZX$1,
    MATCH(
      LARGE(
        INDEX('Project Assignment Check'!$G:$ZX, MATCH($A60, 'Project Assignment Check'!$A:$A, 0), ),
        COLUMN()-4
      ),
      INDEX('Project Assignment Check'!$G:$ZX, MATCH($A60, 'Project Assignment Check'!$A:$A, 0), ),
      0
    )
  ),
  ""
)</f>
        <v/>
      </c>
    </row>
    <row r="61" spans="1:10" hidden="1">
      <c r="A61" s="48" t="s">
        <v>148</v>
      </c>
      <c r="B61" s="49" t="s">
        <v>149</v>
      </c>
      <c r="C61" s="16" t="s">
        <v>37</v>
      </c>
      <c r="D61" s="4" t="s">
        <v>64</v>
      </c>
      <c r="E61" s="3" t="str">
        <f>IF(IFERROR(
  INDEX('Project Assignment Check'!$G$1:$ZX$1,
    MATCH(
      LARGE(
        INDEX('Project Assignment Check'!$G:$ZX, MATCH($A61, 'Project Assignment Check'!$A:$A, 0), ),
        COLUMN()-4
      ),
      INDEX('Project Assignment Check'!$G:$ZX, MATCH($A61, 'Project Assignment Check'!$A:$A, 0), ),
      0
    )
  ),
  ""
) = 0,"",
 IFERROR(
  INDEX('Project Assignment Check'!$G$1:$ZX$1,
    MATCH(
      LARGE(
        INDEX('Project Assignment Check'!$G:$ZX, MATCH($A61, 'Project Assignment Check'!$A:$A, 0), ),
        COLUMN()-4
      ),
      INDEX('Project Assignment Check'!$G:$ZX, MATCH($A61, 'Project Assignment Check'!$A:$A, 0), ),
      0
    )
  ),
  ""
))</f>
        <v/>
      </c>
      <c r="F61" s="3" t="str">
        <f>IFERROR(
  INDEX('Project Assignment Check'!$G$1:$ZX$1,
    MATCH(
      LARGE(
        INDEX('Project Assignment Check'!$G:$ZX, MATCH($A61, 'Project Assignment Check'!$A:$A, 0), ),
        COLUMN()-4
      ),
      INDEX('Project Assignment Check'!$G:$ZX, MATCH($A61, 'Project Assignment Check'!$A:$A, 0), ),
      0
    )
  ),
  ""
)</f>
        <v/>
      </c>
      <c r="G61" s="3" t="str">
        <f>IFERROR(
  INDEX('Project Assignment Check'!$G$1:$ZX$1,
    MATCH(
      LARGE(
        INDEX('Project Assignment Check'!$G:$ZX, MATCH($A61, 'Project Assignment Check'!$A:$A, 0), ),
        COLUMN()-4
      ),
      INDEX('Project Assignment Check'!$G:$ZX, MATCH($A61, 'Project Assignment Check'!$A:$A, 0), ),
      0
    )
  ),
  ""
)</f>
        <v/>
      </c>
      <c r="H61" s="3" t="str">
        <f>IFERROR(
  INDEX('Project Assignment Check'!$G$1:$ZX$1,
    MATCH(
      LARGE(
        INDEX('Project Assignment Check'!$G:$ZX, MATCH($A61, 'Project Assignment Check'!$A:$A, 0), ),
        COLUMN()-4
      ),
      INDEX('Project Assignment Check'!$G:$ZX, MATCH($A61, 'Project Assignment Check'!$A:$A, 0), ),
      0
    )
  ),
  ""
)</f>
        <v/>
      </c>
      <c r="I61" s="3" t="str">
        <f>IFERROR(
  INDEX('Project Assignment Check'!$G$1:$ZX$1,
    MATCH(
      LARGE(
        INDEX('Project Assignment Check'!$G:$ZX, MATCH($A61, 'Project Assignment Check'!$A:$A, 0), ),
        COLUMN()-4
      ),
      INDEX('Project Assignment Check'!$G:$ZX, MATCH($A61, 'Project Assignment Check'!$A:$A, 0), ),
      0
    )
  ),
  ""
)</f>
        <v/>
      </c>
      <c r="J61" s="3" t="str">
        <f>IFERROR(
  INDEX('Project Assignment Check'!$G$1:$ZX$1,
    MATCH(
      LARGE(
        INDEX('Project Assignment Check'!$G:$ZX, MATCH($A61, 'Project Assignment Check'!$A:$A, 0), ),
        COLUMN()-4
      ),
      INDEX('Project Assignment Check'!$G:$ZX, MATCH($A61, 'Project Assignment Check'!$A:$A, 0), ),
      0
    )
  ),
  ""
)</f>
        <v/>
      </c>
    </row>
    <row r="62" spans="1:10" hidden="1">
      <c r="A62" s="57" t="s">
        <v>150</v>
      </c>
      <c r="B62" s="58" t="s">
        <v>151</v>
      </c>
      <c r="C62" s="16" t="s">
        <v>152</v>
      </c>
      <c r="D62" s="4"/>
      <c r="E62" s="3" t="str">
        <f ca="1">IF(IFERROR(
  INDEX('Project Assignment Check'!$G$1:$ZX$1,
    MATCH(
      LARGE(
        INDEX('Project Assignment Check'!$G:$ZX, MATCH($A62, 'Project Assignment Check'!$A:$A, 0), ),
        COLUMN()-4
      ),
      INDEX('Project Assignment Check'!$G:$ZX, MATCH($A62, 'Project Assignment Check'!$A:$A, 0), ),
      0
    )
  ),
  ""
) = 0,"",
 IFERROR(
  INDEX('Project Assignment Check'!$G$1:$ZX$1,
    MATCH(
      LARGE(
        INDEX('Project Assignment Check'!$G:$ZX, MATCH($A62, 'Project Assignment Check'!$A:$A, 0), ),
        COLUMN()-4
      ),
      INDEX('Project Assignment Check'!$G:$ZX, MATCH($A62, 'Project Assignment Check'!$A:$A, 0), ),
      0
    )
  ),
  ""
))</f>
        <v/>
      </c>
      <c r="F62" s="3" t="str">
        <f ca="1">IFERROR(
  INDEX('Project Assignment Check'!$G$1:$ZX$1,
    MATCH(
      LARGE(
        INDEX('Project Assignment Check'!$G:$ZX, MATCH($A62, 'Project Assignment Check'!$A:$A, 0), ),
        COLUMN()-4
      ),
      INDEX('Project Assignment Check'!$G:$ZX, MATCH($A62, 'Project Assignment Check'!$A:$A, 0), ),
      0
    )
  ),
  ""
)</f>
        <v/>
      </c>
      <c r="G62" s="3" t="str">
        <f ca="1">IFERROR(
  INDEX('Project Assignment Check'!$G$1:$ZX$1,
    MATCH(
      LARGE(
        INDEX('Project Assignment Check'!$G:$ZX, MATCH($A62, 'Project Assignment Check'!$A:$A, 0), ),
        COLUMN()-4
      ),
      INDEX('Project Assignment Check'!$G:$ZX, MATCH($A62, 'Project Assignment Check'!$A:$A, 0), ),
      0
    )
  ),
  ""
)</f>
        <v/>
      </c>
      <c r="H62" s="3" t="str">
        <f ca="1">IFERROR(
  INDEX('Project Assignment Check'!$G$1:$ZX$1,
    MATCH(
      LARGE(
        INDEX('Project Assignment Check'!$G:$ZX, MATCH($A62, 'Project Assignment Check'!$A:$A, 0), ),
        COLUMN()-4
      ),
      INDEX('Project Assignment Check'!$G:$ZX, MATCH($A62, 'Project Assignment Check'!$A:$A, 0), ),
      0
    )
  ),
  ""
)</f>
        <v/>
      </c>
      <c r="I62" s="3" t="str">
        <f ca="1">IFERROR(
  INDEX('Project Assignment Check'!$G$1:$ZX$1,
    MATCH(
      LARGE(
        INDEX('Project Assignment Check'!$G:$ZX, MATCH($A62, 'Project Assignment Check'!$A:$A, 0), ),
        COLUMN()-4
      ),
      INDEX('Project Assignment Check'!$G:$ZX, MATCH($A62, 'Project Assignment Check'!$A:$A, 0), ),
      0
    )
  ),
  ""
)</f>
        <v/>
      </c>
      <c r="J62" s="3" t="str">
        <f ca="1">IFERROR(
  INDEX('Project Assignment Check'!$G$1:$ZX$1,
    MATCH(
      LARGE(
        INDEX('Project Assignment Check'!$G:$ZX, MATCH($A62, 'Project Assignment Check'!$A:$A, 0), ),
        COLUMN()-4
      ),
      INDEX('Project Assignment Check'!$G:$ZX, MATCH($A62, 'Project Assignment Check'!$A:$A, 0), ),
      0
    )
  ),
  ""
)</f>
        <v/>
      </c>
    </row>
    <row r="63" spans="1:10" hidden="1">
      <c r="A63" s="50" t="s">
        <v>153</v>
      </c>
      <c r="B63" s="51" t="s">
        <v>154</v>
      </c>
      <c r="C63" s="16" t="s">
        <v>37</v>
      </c>
      <c r="D63" s="4"/>
      <c r="E63" s="3" t="str">
        <f>IF(IFERROR(
  INDEX('Project Assignment Check'!$G$1:$ZX$1,
    MATCH(
      LARGE(
        INDEX('Project Assignment Check'!$G:$ZX, MATCH($A63, 'Project Assignment Check'!$A:$A, 0), ),
        COLUMN()-4
      ),
      INDEX('Project Assignment Check'!$G:$ZX, MATCH($A63, 'Project Assignment Check'!$A:$A, 0), ),
      0
    )
  ),
  ""
) = 0,"",
 IFERROR(
  INDEX('Project Assignment Check'!$G$1:$ZX$1,
    MATCH(
      LARGE(
        INDEX('Project Assignment Check'!$G:$ZX, MATCH($A63, 'Project Assignment Check'!$A:$A, 0), ),
        COLUMN()-4
      ),
      INDEX('Project Assignment Check'!$G:$ZX, MATCH($A63, 'Project Assignment Check'!$A:$A, 0), ),
      0
    )
  ),
  ""
))</f>
        <v/>
      </c>
      <c r="F63" s="3" t="str">
        <f>IFERROR(
  INDEX('Project Assignment Check'!$G$1:$ZX$1,
    MATCH(
      LARGE(
        INDEX('Project Assignment Check'!$G:$ZX, MATCH($A63, 'Project Assignment Check'!$A:$A, 0), ),
        COLUMN()-4
      ),
      INDEX('Project Assignment Check'!$G:$ZX, MATCH($A63, 'Project Assignment Check'!$A:$A, 0), ),
      0
    )
  ),
  ""
)</f>
        <v/>
      </c>
      <c r="G63" s="3" t="str">
        <f>IFERROR(
  INDEX('Project Assignment Check'!$G$1:$ZX$1,
    MATCH(
      LARGE(
        INDEX('Project Assignment Check'!$G:$ZX, MATCH($A63, 'Project Assignment Check'!$A:$A, 0), ),
        COLUMN()-4
      ),
      INDEX('Project Assignment Check'!$G:$ZX, MATCH($A63, 'Project Assignment Check'!$A:$A, 0), ),
      0
    )
  ),
  ""
)</f>
        <v/>
      </c>
      <c r="H63" s="3" t="str">
        <f>IFERROR(
  INDEX('Project Assignment Check'!$G$1:$ZX$1,
    MATCH(
      LARGE(
        INDEX('Project Assignment Check'!$G:$ZX, MATCH($A63, 'Project Assignment Check'!$A:$A, 0), ),
        COLUMN()-4
      ),
      INDEX('Project Assignment Check'!$G:$ZX, MATCH($A63, 'Project Assignment Check'!$A:$A, 0), ),
      0
    )
  ),
  ""
)</f>
        <v/>
      </c>
      <c r="I63" s="3" t="str">
        <f>IFERROR(
  INDEX('Project Assignment Check'!$G$1:$ZX$1,
    MATCH(
      LARGE(
        INDEX('Project Assignment Check'!$G:$ZX, MATCH($A63, 'Project Assignment Check'!$A:$A, 0), ),
        COLUMN()-4
      ),
      INDEX('Project Assignment Check'!$G:$ZX, MATCH($A63, 'Project Assignment Check'!$A:$A, 0), ),
      0
    )
  ),
  ""
)</f>
        <v/>
      </c>
      <c r="J63" s="3" t="str">
        <f>IFERROR(
  INDEX('Project Assignment Check'!$G$1:$ZX$1,
    MATCH(
      LARGE(
        INDEX('Project Assignment Check'!$G:$ZX, MATCH($A63, 'Project Assignment Check'!$A:$A, 0), ),
        COLUMN()-4
      ),
      INDEX('Project Assignment Check'!$G:$ZX, MATCH($A63, 'Project Assignment Check'!$A:$A, 0), ),
      0
    )
  ),
  ""
)</f>
        <v/>
      </c>
    </row>
    <row r="64" spans="1:10" hidden="1">
      <c r="A64" s="57" t="s">
        <v>155</v>
      </c>
      <c r="B64" s="58" t="s">
        <v>156</v>
      </c>
      <c r="C64" s="16" t="s">
        <v>152</v>
      </c>
      <c r="D64" s="4" t="s">
        <v>37</v>
      </c>
      <c r="E64" s="3" t="str">
        <f ca="1">IF(IFERROR(
  INDEX('Project Assignment Check'!$G$1:$ZX$1,
    MATCH(
      LARGE(
        INDEX('Project Assignment Check'!$G:$ZX, MATCH($A64, 'Project Assignment Check'!$A:$A, 0), ),
        COLUMN()-4
      ),
      INDEX('Project Assignment Check'!$G:$ZX, MATCH($A64, 'Project Assignment Check'!$A:$A, 0), ),
      0
    )
  ),
  ""
) = 0,"",
 IFERROR(
  INDEX('Project Assignment Check'!$G$1:$ZX$1,
    MATCH(
      LARGE(
        INDEX('Project Assignment Check'!$G:$ZX, MATCH($A64, 'Project Assignment Check'!$A:$A, 0), ),
        COLUMN()-4
      ),
      INDEX('Project Assignment Check'!$G:$ZX, MATCH($A64, 'Project Assignment Check'!$A:$A, 0), ),
      0
    )
  ),
  ""
))</f>
        <v/>
      </c>
      <c r="F64" s="3" t="str">
        <f ca="1">IFERROR(
  INDEX('Project Assignment Check'!$G$1:$ZX$1,
    MATCH(
      LARGE(
        INDEX('Project Assignment Check'!$G:$ZX, MATCH($A64, 'Project Assignment Check'!$A:$A, 0), ),
        COLUMN()-4
      ),
      INDEX('Project Assignment Check'!$G:$ZX, MATCH($A64, 'Project Assignment Check'!$A:$A, 0), ),
      0
    )
  ),
  ""
)</f>
        <v/>
      </c>
      <c r="G64" s="3" t="str">
        <f ca="1">IFERROR(
  INDEX('Project Assignment Check'!$G$1:$ZX$1,
    MATCH(
      LARGE(
        INDEX('Project Assignment Check'!$G:$ZX, MATCH($A64, 'Project Assignment Check'!$A:$A, 0), ),
        COLUMN()-4
      ),
      INDEX('Project Assignment Check'!$G:$ZX, MATCH($A64, 'Project Assignment Check'!$A:$A, 0), ),
      0
    )
  ),
  ""
)</f>
        <v/>
      </c>
      <c r="H64" s="3" t="str">
        <f ca="1">IFERROR(
  INDEX('Project Assignment Check'!$G$1:$ZX$1,
    MATCH(
      LARGE(
        INDEX('Project Assignment Check'!$G:$ZX, MATCH($A64, 'Project Assignment Check'!$A:$A, 0), ),
        COLUMN()-4
      ),
      INDEX('Project Assignment Check'!$G:$ZX, MATCH($A64, 'Project Assignment Check'!$A:$A, 0), ),
      0
    )
  ),
  ""
)</f>
        <v/>
      </c>
      <c r="I64" s="3" t="str">
        <f ca="1">IFERROR(
  INDEX('Project Assignment Check'!$G$1:$ZX$1,
    MATCH(
      LARGE(
        INDEX('Project Assignment Check'!$G:$ZX, MATCH($A64, 'Project Assignment Check'!$A:$A, 0), ),
        COLUMN()-4
      ),
      INDEX('Project Assignment Check'!$G:$ZX, MATCH($A64, 'Project Assignment Check'!$A:$A, 0), ),
      0
    )
  ),
  ""
)</f>
        <v/>
      </c>
      <c r="J64" s="3" t="str">
        <f ca="1">IFERROR(
  INDEX('Project Assignment Check'!$G$1:$ZX$1,
    MATCH(
      LARGE(
        INDEX('Project Assignment Check'!$G:$ZX, MATCH($A64, 'Project Assignment Check'!$A:$A, 0), ),
        COLUMN()-4
      ),
      INDEX('Project Assignment Check'!$G:$ZX, MATCH($A64, 'Project Assignment Check'!$A:$A, 0), ),
      0
    )
  ),
  ""
)</f>
        <v/>
      </c>
    </row>
    <row r="65" spans="1:10" hidden="1">
      <c r="A65" s="50" t="s">
        <v>157</v>
      </c>
      <c r="B65" s="51" t="s">
        <v>158</v>
      </c>
      <c r="E65" s="3" t="str">
        <f ca="1">IF(IFERROR(
  INDEX('Project Assignment Check'!$G$1:$ZX$1,
    MATCH(
      LARGE(
        INDEX('Project Assignment Check'!$G:$ZX, MATCH($A65, 'Project Assignment Check'!$A:$A, 0), ),
        COLUMN()-4
      ),
      INDEX('Project Assignment Check'!$G:$ZX, MATCH($A65, 'Project Assignment Check'!$A:$A, 0), ),
      0
    )
  ),
  ""
) = 0,"",
 IFERROR(
  INDEX('Project Assignment Check'!$G$1:$ZX$1,
    MATCH(
      LARGE(
        INDEX('Project Assignment Check'!$G:$ZX, MATCH($A65, 'Project Assignment Check'!$A:$A, 0), ),
        COLUMN()-4
      ),
      INDEX('Project Assignment Check'!$G:$ZX, MATCH($A65, 'Project Assignment Check'!$A:$A, 0), ),
      0
    )
  ),
  ""
))</f>
        <v>ADR-92</v>
      </c>
      <c r="F65" s="3" t="str">
        <f ca="1">IFERROR(
  INDEX('Project Assignment Check'!$G$1:$ZX$1,
    MATCH(
      LARGE(
        INDEX('Project Assignment Check'!$G:$ZX, MATCH($A65, 'Project Assignment Check'!$A:$A, 0), ),
        COLUMN()-4
      ),
      INDEX('Project Assignment Check'!$G:$ZX, MATCH($A65, 'Project Assignment Check'!$A:$A, 0), ),
      0
    )
  ),
  ""
)</f>
        <v/>
      </c>
      <c r="G65" s="3" t="str">
        <f ca="1">IFERROR(
  INDEX('Project Assignment Check'!$G$1:$ZX$1,
    MATCH(
      LARGE(
        INDEX('Project Assignment Check'!$G:$ZX, MATCH($A65, 'Project Assignment Check'!$A:$A, 0), ),
        COLUMN()-4
      ),
      INDEX('Project Assignment Check'!$G:$ZX, MATCH($A65, 'Project Assignment Check'!$A:$A, 0), ),
      0
    )
  ),
  ""
)</f>
        <v/>
      </c>
      <c r="H65" s="3" t="str">
        <f ca="1">IFERROR(
  INDEX('Project Assignment Check'!$G$1:$ZX$1,
    MATCH(
      LARGE(
        INDEX('Project Assignment Check'!$G:$ZX, MATCH($A65, 'Project Assignment Check'!$A:$A, 0), ),
        COLUMN()-4
      ),
      INDEX('Project Assignment Check'!$G:$ZX, MATCH($A65, 'Project Assignment Check'!$A:$A, 0), ),
      0
    )
  ),
  ""
)</f>
        <v/>
      </c>
      <c r="I65" s="3" t="str">
        <f ca="1">IFERROR(
  INDEX('Project Assignment Check'!$G$1:$ZX$1,
    MATCH(
      LARGE(
        INDEX('Project Assignment Check'!$G:$ZX, MATCH($A65, 'Project Assignment Check'!$A:$A, 0), ),
        COLUMN()-4
      ),
      INDEX('Project Assignment Check'!$G:$ZX, MATCH($A65, 'Project Assignment Check'!$A:$A, 0), ),
      0
    )
  ),
  ""
)</f>
        <v/>
      </c>
      <c r="J65" s="3" t="str">
        <f ca="1">IFERROR(
  INDEX('Project Assignment Check'!$G$1:$ZX$1,
    MATCH(
      LARGE(
        INDEX('Project Assignment Check'!$G:$ZX, MATCH($A65, 'Project Assignment Check'!$A:$A, 0), ),
        COLUMN()-4
      ),
      INDEX('Project Assignment Check'!$G:$ZX, MATCH($A65, 'Project Assignment Check'!$A:$A, 0), ),
      0
    )
  ),
  ""
)</f>
        <v/>
      </c>
    </row>
    <row r="66" spans="1:10" hidden="1">
      <c r="A66" s="57" t="s">
        <v>159</v>
      </c>
      <c r="B66" s="58" t="s">
        <v>160</v>
      </c>
      <c r="C66" s="16" t="s">
        <v>12</v>
      </c>
      <c r="D66" s="4"/>
      <c r="E66" s="3" t="str">
        <f ca="1">IF(IFERROR(
  INDEX('Project Assignment Check'!$G$1:$ZX$1,
    MATCH(
      LARGE(
        INDEX('Project Assignment Check'!$G:$ZX, MATCH($A66, 'Project Assignment Check'!$A:$A, 0), ),
        COLUMN()-4
      ),
      INDEX('Project Assignment Check'!$G:$ZX, MATCH($A66, 'Project Assignment Check'!$A:$A, 0), ),
      0
    )
  ),
  ""
) = 0,"",
 IFERROR(
  INDEX('Project Assignment Check'!$G$1:$ZX$1,
    MATCH(
      LARGE(
        INDEX('Project Assignment Check'!$G:$ZX, MATCH($A66, 'Project Assignment Check'!$A:$A, 0), ),
        COLUMN()-4
      ),
      INDEX('Project Assignment Check'!$G:$ZX, MATCH($A66, 'Project Assignment Check'!$A:$A, 0), ),
      0
    )
  ),
  ""
))</f>
        <v>ADR-93</v>
      </c>
      <c r="F66" s="3" t="str">
        <f ca="1">IFERROR(
  INDEX('Project Assignment Check'!$G$1:$ZX$1,
    MATCH(
      LARGE(
        INDEX('Project Assignment Check'!$G:$ZX, MATCH($A66, 'Project Assignment Check'!$A:$A, 0), ),
        COLUMN()-4
      ),
      INDEX('Project Assignment Check'!$G:$ZX, MATCH($A66, 'Project Assignment Check'!$A:$A, 0), ),
      0
    )
  ),
  ""
)</f>
        <v>ADR-43</v>
      </c>
      <c r="G66" s="3" t="str">
        <f ca="1">IFERROR(
  INDEX('Project Assignment Check'!$G$1:$ZX$1,
    MATCH(
      LARGE(
        INDEX('Project Assignment Check'!$G:$ZX, MATCH($A66, 'Project Assignment Check'!$A:$A, 0), ),
        COLUMN()-4
      ),
      INDEX('Project Assignment Check'!$G:$ZX, MATCH($A66, 'Project Assignment Check'!$A:$A, 0), ),
      0
    )
  ),
  ""
)</f>
        <v>ADR-43</v>
      </c>
      <c r="H66" s="3" t="str">
        <f ca="1">IFERROR(
  INDEX('Project Assignment Check'!$G$1:$ZX$1,
    MATCH(
      LARGE(
        INDEX('Project Assignment Check'!$G:$ZX, MATCH($A66, 'Project Assignment Check'!$A:$A, 0), ),
        COLUMN()-4
      ),
      INDEX('Project Assignment Check'!$G:$ZX, MATCH($A66, 'Project Assignment Check'!$A:$A, 0), ),
      0
    )
  ),
  ""
)</f>
        <v/>
      </c>
      <c r="I66" s="3" t="str">
        <f ca="1">IFERROR(
  INDEX('Project Assignment Check'!$G$1:$ZX$1,
    MATCH(
      LARGE(
        INDEX('Project Assignment Check'!$G:$ZX, MATCH($A66, 'Project Assignment Check'!$A:$A, 0), ),
        COLUMN()-4
      ),
      INDEX('Project Assignment Check'!$G:$ZX, MATCH($A66, 'Project Assignment Check'!$A:$A, 0), ),
      0
    )
  ),
  ""
)</f>
        <v/>
      </c>
      <c r="J66" s="3" t="str">
        <f ca="1">IFERROR(
  INDEX('Project Assignment Check'!$G$1:$ZX$1,
    MATCH(
      LARGE(
        INDEX('Project Assignment Check'!$G:$ZX, MATCH($A66, 'Project Assignment Check'!$A:$A, 0), ),
        COLUMN()-4
      ),
      INDEX('Project Assignment Check'!$G:$ZX, MATCH($A66, 'Project Assignment Check'!$A:$A, 0), ),
      0
    )
  ),
  ""
)</f>
        <v/>
      </c>
    </row>
    <row r="67" spans="1:10" hidden="1">
      <c r="A67" s="48" t="s">
        <v>161</v>
      </c>
      <c r="B67" s="49" t="s">
        <v>162</v>
      </c>
      <c r="C67" s="16" t="s">
        <v>12</v>
      </c>
      <c r="D67" s="4"/>
      <c r="E67" s="3" t="str">
        <f ca="1">IF(IFERROR(
  INDEX('Project Assignment Check'!$G$1:$ZX$1,
    MATCH(
      LARGE(
        INDEX('Project Assignment Check'!$G:$ZX, MATCH($A67, 'Project Assignment Check'!$A:$A, 0), ),
        COLUMN()-4
      ),
      INDEX('Project Assignment Check'!$G:$ZX, MATCH($A67, 'Project Assignment Check'!$A:$A, 0), ),
      0
    )
  ),
  ""
) = 0,"",
 IFERROR(
  INDEX('Project Assignment Check'!$G$1:$ZX$1,
    MATCH(
      LARGE(
        INDEX('Project Assignment Check'!$G:$ZX, MATCH($A67, 'Project Assignment Check'!$A:$A, 0), ),
        COLUMN()-4
      ),
      INDEX('Project Assignment Check'!$G:$ZX, MATCH($A67, 'Project Assignment Check'!$A:$A, 0), ),
      0
    )
  ),
  ""
))</f>
        <v/>
      </c>
      <c r="F67" s="3" t="str">
        <f ca="1">IFERROR(
  INDEX('Project Assignment Check'!$G$1:$ZX$1,
    MATCH(
      LARGE(
        INDEX('Project Assignment Check'!$G:$ZX, MATCH($A67, 'Project Assignment Check'!$A:$A, 0), ),
        COLUMN()-4
      ),
      INDEX('Project Assignment Check'!$G:$ZX, MATCH($A67, 'Project Assignment Check'!$A:$A, 0), ),
      0
    )
  ),
  ""
)</f>
        <v/>
      </c>
      <c r="G67" s="3" t="str">
        <f ca="1">IFERROR(
  INDEX('Project Assignment Check'!$G$1:$ZX$1,
    MATCH(
      LARGE(
        INDEX('Project Assignment Check'!$G:$ZX, MATCH($A67, 'Project Assignment Check'!$A:$A, 0), ),
        COLUMN()-4
      ),
      INDEX('Project Assignment Check'!$G:$ZX, MATCH($A67, 'Project Assignment Check'!$A:$A, 0), ),
      0
    )
  ),
  ""
)</f>
        <v/>
      </c>
      <c r="H67" s="3" t="str">
        <f ca="1">IFERROR(
  INDEX('Project Assignment Check'!$G$1:$ZX$1,
    MATCH(
      LARGE(
        INDEX('Project Assignment Check'!$G:$ZX, MATCH($A67, 'Project Assignment Check'!$A:$A, 0), ),
        COLUMN()-4
      ),
      INDEX('Project Assignment Check'!$G:$ZX, MATCH($A67, 'Project Assignment Check'!$A:$A, 0), ),
      0
    )
  ),
  ""
)</f>
        <v/>
      </c>
      <c r="I67" s="3" t="str">
        <f ca="1">IFERROR(
  INDEX('Project Assignment Check'!$G$1:$ZX$1,
    MATCH(
      LARGE(
        INDEX('Project Assignment Check'!$G:$ZX, MATCH($A67, 'Project Assignment Check'!$A:$A, 0), ),
        COLUMN()-4
      ),
      INDEX('Project Assignment Check'!$G:$ZX, MATCH($A67, 'Project Assignment Check'!$A:$A, 0), ),
      0
    )
  ),
  ""
)</f>
        <v/>
      </c>
      <c r="J67" s="3" t="str">
        <f ca="1">IFERROR(
  INDEX('Project Assignment Check'!$G$1:$ZX$1,
    MATCH(
      LARGE(
        INDEX('Project Assignment Check'!$G:$ZX, MATCH($A67, 'Project Assignment Check'!$A:$A, 0), ),
        COLUMN()-4
      ),
      INDEX('Project Assignment Check'!$G:$ZX, MATCH($A67, 'Project Assignment Check'!$A:$A, 0), ),
      0
    )
  ),
  ""
)</f>
        <v/>
      </c>
    </row>
    <row r="68" spans="1:10" hidden="1">
      <c r="A68" s="59" t="s">
        <v>163</v>
      </c>
      <c r="B68" s="60" t="s">
        <v>164</v>
      </c>
      <c r="E68" s="3" t="str">
        <f>IF(IFERROR(
  INDEX('Project Assignment Check'!$G$1:$ZX$1,
    MATCH(
      LARGE(
        INDEX('Project Assignment Check'!$G:$ZX, MATCH($A68, 'Project Assignment Check'!$A:$A, 0), ),
        COLUMN()-4
      ),
      INDEX('Project Assignment Check'!$G:$ZX, MATCH($A68, 'Project Assignment Check'!$A:$A, 0), ),
      0
    )
  ),
  ""
) = 0,"",
 IFERROR(
  INDEX('Project Assignment Check'!$G$1:$ZX$1,
    MATCH(
      LARGE(
        INDEX('Project Assignment Check'!$G:$ZX, MATCH($A68, 'Project Assignment Check'!$A:$A, 0), ),
        COLUMN()-4
      ),
      INDEX('Project Assignment Check'!$G:$ZX, MATCH($A68, 'Project Assignment Check'!$A:$A, 0), ),
      0
    )
  ),
  ""
))</f>
        <v/>
      </c>
      <c r="F68" s="3" t="str">
        <f>IFERROR(
  INDEX('Project Assignment Check'!$G$1:$ZX$1,
    MATCH(
      LARGE(
        INDEX('Project Assignment Check'!$G:$ZX, MATCH($A68, 'Project Assignment Check'!$A:$A, 0), ),
        COLUMN()-4
      ),
      INDEX('Project Assignment Check'!$G:$ZX, MATCH($A68, 'Project Assignment Check'!$A:$A, 0), ),
      0
    )
  ),
  ""
)</f>
        <v/>
      </c>
      <c r="G68" s="3" t="str">
        <f>IFERROR(
  INDEX('Project Assignment Check'!$G$1:$ZX$1,
    MATCH(
      LARGE(
        INDEX('Project Assignment Check'!$G:$ZX, MATCH($A68, 'Project Assignment Check'!$A:$A, 0), ),
        COLUMN()-4
      ),
      INDEX('Project Assignment Check'!$G:$ZX, MATCH($A68, 'Project Assignment Check'!$A:$A, 0), ),
      0
    )
  ),
  ""
)</f>
        <v/>
      </c>
      <c r="H68" s="3" t="str">
        <f>IFERROR(
  INDEX('Project Assignment Check'!$G$1:$ZX$1,
    MATCH(
      LARGE(
        INDEX('Project Assignment Check'!$G:$ZX, MATCH($A68, 'Project Assignment Check'!$A:$A, 0), ),
        COLUMN()-4
      ),
      INDEX('Project Assignment Check'!$G:$ZX, MATCH($A68, 'Project Assignment Check'!$A:$A, 0), ),
      0
    )
  ),
  ""
)</f>
        <v/>
      </c>
      <c r="I68" s="3" t="str">
        <f>IFERROR(
  INDEX('Project Assignment Check'!$G$1:$ZX$1,
    MATCH(
      LARGE(
        INDEX('Project Assignment Check'!$G:$ZX, MATCH($A68, 'Project Assignment Check'!$A:$A, 0), ),
        COLUMN()-4
      ),
      INDEX('Project Assignment Check'!$G:$ZX, MATCH($A68, 'Project Assignment Check'!$A:$A, 0), ),
      0
    )
  ),
  ""
)</f>
        <v/>
      </c>
      <c r="J68" s="3" t="str">
        <f>IFERROR(
  INDEX('Project Assignment Check'!$G$1:$ZX$1,
    MATCH(
      LARGE(
        INDEX('Project Assignment Check'!$G:$ZX, MATCH($A68, 'Project Assignment Check'!$A:$A, 0), ),
        COLUMN()-4
      ),
      INDEX('Project Assignment Check'!$G:$ZX, MATCH($A68, 'Project Assignment Check'!$A:$A, 0), ),
      0
    )
  ),
  ""
)</f>
        <v/>
      </c>
    </row>
    <row r="69" spans="1:10" hidden="1">
      <c r="A69" s="50" t="s">
        <v>165</v>
      </c>
      <c r="B69" s="51" t="s">
        <v>166</v>
      </c>
      <c r="E69" s="3" t="str">
        <f>IF(IFERROR(
  INDEX('Project Assignment Check'!$G$1:$ZX$1,
    MATCH(
      LARGE(
        INDEX('Project Assignment Check'!$G:$ZX, MATCH($A69, 'Project Assignment Check'!$A:$A, 0), ),
        COLUMN()-4
      ),
      INDEX('Project Assignment Check'!$G:$ZX, MATCH($A69, 'Project Assignment Check'!$A:$A, 0), ),
      0
    )
  ),
  ""
) = 0,"",
 IFERROR(
  INDEX('Project Assignment Check'!$G$1:$ZX$1,
    MATCH(
      LARGE(
        INDEX('Project Assignment Check'!$G:$ZX, MATCH($A69, 'Project Assignment Check'!$A:$A, 0), ),
        COLUMN()-4
      ),
      INDEX('Project Assignment Check'!$G:$ZX, MATCH($A69, 'Project Assignment Check'!$A:$A, 0), ),
      0
    )
  ),
  ""
))</f>
        <v/>
      </c>
      <c r="F69" s="3" t="str">
        <f>IFERROR(
  INDEX('Project Assignment Check'!$G$1:$ZX$1,
    MATCH(
      LARGE(
        INDEX('Project Assignment Check'!$G:$ZX, MATCH($A69, 'Project Assignment Check'!$A:$A, 0), ),
        COLUMN()-4
      ),
      INDEX('Project Assignment Check'!$G:$ZX, MATCH($A69, 'Project Assignment Check'!$A:$A, 0), ),
      0
    )
  ),
  ""
)</f>
        <v/>
      </c>
      <c r="G69" s="3" t="str">
        <f>IFERROR(
  INDEX('Project Assignment Check'!$G$1:$ZX$1,
    MATCH(
      LARGE(
        INDEX('Project Assignment Check'!$G:$ZX, MATCH($A69, 'Project Assignment Check'!$A:$A, 0), ),
        COLUMN()-4
      ),
      INDEX('Project Assignment Check'!$G:$ZX, MATCH($A69, 'Project Assignment Check'!$A:$A, 0), ),
      0
    )
  ),
  ""
)</f>
        <v/>
      </c>
      <c r="H69" s="3" t="str">
        <f>IFERROR(
  INDEX('Project Assignment Check'!$G$1:$ZX$1,
    MATCH(
      LARGE(
        INDEX('Project Assignment Check'!$G:$ZX, MATCH($A69, 'Project Assignment Check'!$A:$A, 0), ),
        COLUMN()-4
      ),
      INDEX('Project Assignment Check'!$G:$ZX, MATCH($A69, 'Project Assignment Check'!$A:$A, 0), ),
      0
    )
  ),
  ""
)</f>
        <v/>
      </c>
      <c r="I69" s="3" t="str">
        <f>IFERROR(
  INDEX('Project Assignment Check'!$G$1:$ZX$1,
    MATCH(
      LARGE(
        INDEX('Project Assignment Check'!$G:$ZX, MATCH($A69, 'Project Assignment Check'!$A:$A, 0), ),
        COLUMN()-4
      ),
      INDEX('Project Assignment Check'!$G:$ZX, MATCH($A69, 'Project Assignment Check'!$A:$A, 0), ),
      0
    )
  ),
  ""
)</f>
        <v/>
      </c>
      <c r="J69" s="3" t="str">
        <f>IFERROR(
  INDEX('Project Assignment Check'!$G$1:$ZX$1,
    MATCH(
      LARGE(
        INDEX('Project Assignment Check'!$G:$ZX, MATCH($A69, 'Project Assignment Check'!$A:$A, 0), ),
        COLUMN()-4
      ),
      INDEX('Project Assignment Check'!$G:$ZX, MATCH($A69, 'Project Assignment Check'!$A:$A, 0), ),
      0
    )
  ),
  ""
)</f>
        <v/>
      </c>
    </row>
    <row r="70" spans="1:10" hidden="1">
      <c r="A70" s="59" t="s">
        <v>167</v>
      </c>
      <c r="B70" s="60" t="s">
        <v>168</v>
      </c>
      <c r="E70" s="3" t="str">
        <f>IF(IFERROR(
  INDEX('Project Assignment Check'!$G$1:$ZX$1,
    MATCH(
      LARGE(
        INDEX('Project Assignment Check'!$G:$ZX, MATCH($A70, 'Project Assignment Check'!$A:$A, 0), ),
        COLUMN()-4
      ),
      INDEX('Project Assignment Check'!$G:$ZX, MATCH($A70, 'Project Assignment Check'!$A:$A, 0), ),
      0
    )
  ),
  ""
) = 0,"",
 IFERROR(
  INDEX('Project Assignment Check'!$G$1:$ZX$1,
    MATCH(
      LARGE(
        INDEX('Project Assignment Check'!$G:$ZX, MATCH($A70, 'Project Assignment Check'!$A:$A, 0), ),
        COLUMN()-4
      ),
      INDEX('Project Assignment Check'!$G:$ZX, MATCH($A70, 'Project Assignment Check'!$A:$A, 0), ),
      0
    )
  ),
  ""
))</f>
        <v/>
      </c>
      <c r="F70" s="3" t="str">
        <f>IFERROR(
  INDEX('Project Assignment Check'!$G$1:$ZX$1,
    MATCH(
      LARGE(
        INDEX('Project Assignment Check'!$G:$ZX, MATCH($A70, 'Project Assignment Check'!$A:$A, 0), ),
        COLUMN()-4
      ),
      INDEX('Project Assignment Check'!$G:$ZX, MATCH($A70, 'Project Assignment Check'!$A:$A, 0), ),
      0
    )
  ),
  ""
)</f>
        <v/>
      </c>
      <c r="G70" s="3" t="str">
        <f>IFERROR(
  INDEX('Project Assignment Check'!$G$1:$ZX$1,
    MATCH(
      LARGE(
        INDEX('Project Assignment Check'!$G:$ZX, MATCH($A70, 'Project Assignment Check'!$A:$A, 0), ),
        COLUMN()-4
      ),
      INDEX('Project Assignment Check'!$G:$ZX, MATCH($A70, 'Project Assignment Check'!$A:$A, 0), ),
      0
    )
  ),
  ""
)</f>
        <v/>
      </c>
      <c r="H70" s="3" t="str">
        <f>IFERROR(
  INDEX('Project Assignment Check'!$G$1:$ZX$1,
    MATCH(
      LARGE(
        INDEX('Project Assignment Check'!$G:$ZX, MATCH($A70, 'Project Assignment Check'!$A:$A, 0), ),
        COLUMN()-4
      ),
      INDEX('Project Assignment Check'!$G:$ZX, MATCH($A70, 'Project Assignment Check'!$A:$A, 0), ),
      0
    )
  ),
  ""
)</f>
        <v/>
      </c>
      <c r="I70" s="3" t="str">
        <f>IFERROR(
  INDEX('Project Assignment Check'!$G$1:$ZX$1,
    MATCH(
      LARGE(
        INDEX('Project Assignment Check'!$G:$ZX, MATCH($A70, 'Project Assignment Check'!$A:$A, 0), ),
        COLUMN()-4
      ),
      INDEX('Project Assignment Check'!$G:$ZX, MATCH($A70, 'Project Assignment Check'!$A:$A, 0), ),
      0
    )
  ),
  ""
)</f>
        <v/>
      </c>
      <c r="J70" s="3" t="str">
        <f>IFERROR(
  INDEX('Project Assignment Check'!$G$1:$ZX$1,
    MATCH(
      LARGE(
        INDEX('Project Assignment Check'!$G:$ZX, MATCH($A70, 'Project Assignment Check'!$A:$A, 0), ),
        COLUMN()-4
      ),
      INDEX('Project Assignment Check'!$G:$ZX, MATCH($A70, 'Project Assignment Check'!$A:$A, 0), ),
      0
    )
  ),
  ""
)</f>
        <v/>
      </c>
    </row>
    <row r="71" spans="1:10" hidden="1">
      <c r="A71" s="50" t="s">
        <v>169</v>
      </c>
      <c r="B71" s="51" t="s">
        <v>170</v>
      </c>
      <c r="C71" s="16"/>
      <c r="D71" s="4"/>
      <c r="E71" s="3" t="str">
        <f>IF(IFERROR(
  INDEX('Project Assignment Check'!$G$1:$ZX$1,
    MATCH(
      LARGE(
        INDEX('Project Assignment Check'!$G:$ZX, MATCH($A71, 'Project Assignment Check'!$A:$A, 0), ),
        COLUMN()-4
      ),
      INDEX('Project Assignment Check'!$G:$ZX, MATCH($A71, 'Project Assignment Check'!$A:$A, 0), ),
      0
    )
  ),
  ""
) = 0,"",
 IFERROR(
  INDEX('Project Assignment Check'!$G$1:$ZX$1,
    MATCH(
      LARGE(
        INDEX('Project Assignment Check'!$G:$ZX, MATCH($A71, 'Project Assignment Check'!$A:$A, 0), ),
        COLUMN()-4
      ),
      INDEX('Project Assignment Check'!$G:$ZX, MATCH($A71, 'Project Assignment Check'!$A:$A, 0), ),
      0
    )
  ),
  ""
))</f>
        <v/>
      </c>
      <c r="F71" s="3" t="str">
        <f>IFERROR(
  INDEX('Project Assignment Check'!$G$1:$ZX$1,
    MATCH(
      LARGE(
        INDEX('Project Assignment Check'!$G:$ZX, MATCH($A71, 'Project Assignment Check'!$A:$A, 0), ),
        COLUMN()-4
      ),
      INDEX('Project Assignment Check'!$G:$ZX, MATCH($A71, 'Project Assignment Check'!$A:$A, 0), ),
      0
    )
  ),
  ""
)</f>
        <v/>
      </c>
      <c r="G71" s="3" t="str">
        <f>IFERROR(
  INDEX('Project Assignment Check'!$G$1:$ZX$1,
    MATCH(
      LARGE(
        INDEX('Project Assignment Check'!$G:$ZX, MATCH($A71, 'Project Assignment Check'!$A:$A, 0), ),
        COLUMN()-4
      ),
      INDEX('Project Assignment Check'!$G:$ZX, MATCH($A71, 'Project Assignment Check'!$A:$A, 0), ),
      0
    )
  ),
  ""
)</f>
        <v/>
      </c>
      <c r="H71" s="3" t="str">
        <f>IFERROR(
  INDEX('Project Assignment Check'!$G$1:$ZX$1,
    MATCH(
      LARGE(
        INDEX('Project Assignment Check'!$G:$ZX, MATCH($A71, 'Project Assignment Check'!$A:$A, 0), ),
        COLUMN()-4
      ),
      INDEX('Project Assignment Check'!$G:$ZX, MATCH($A71, 'Project Assignment Check'!$A:$A, 0), ),
      0
    )
  ),
  ""
)</f>
        <v/>
      </c>
      <c r="I71" s="3" t="str">
        <f>IFERROR(
  INDEX('Project Assignment Check'!$G$1:$ZX$1,
    MATCH(
      LARGE(
        INDEX('Project Assignment Check'!$G:$ZX, MATCH($A71, 'Project Assignment Check'!$A:$A, 0), ),
        COLUMN()-4
      ),
      INDEX('Project Assignment Check'!$G:$ZX, MATCH($A71, 'Project Assignment Check'!$A:$A, 0), ),
      0
    )
  ),
  ""
)</f>
        <v/>
      </c>
      <c r="J71" s="3" t="str">
        <f>IFERROR(
  INDEX('Project Assignment Check'!$G$1:$ZX$1,
    MATCH(
      LARGE(
        INDEX('Project Assignment Check'!$G:$ZX, MATCH($A71, 'Project Assignment Check'!$A:$A, 0), ),
        COLUMN()-4
      ),
      INDEX('Project Assignment Check'!$G:$ZX, MATCH($A71, 'Project Assignment Check'!$A:$A, 0), ),
      0
    )
  ),
  ""
)</f>
        <v/>
      </c>
    </row>
    <row r="72" spans="1:10" hidden="1">
      <c r="A72" s="59" t="s">
        <v>171</v>
      </c>
      <c r="B72" s="60" t="s">
        <v>172</v>
      </c>
      <c r="E72" s="3" t="str">
        <f>IF(IFERROR(
  INDEX('Project Assignment Check'!$G$1:$ZX$1,
    MATCH(
      LARGE(
        INDEX('Project Assignment Check'!$G:$ZX, MATCH($A72, 'Project Assignment Check'!$A:$A, 0), ),
        COLUMN()-4
      ),
      INDEX('Project Assignment Check'!$G:$ZX, MATCH($A72, 'Project Assignment Check'!$A:$A, 0), ),
      0
    )
  ),
  ""
) = 0,"",
 IFERROR(
  INDEX('Project Assignment Check'!$G$1:$ZX$1,
    MATCH(
      LARGE(
        INDEX('Project Assignment Check'!$G:$ZX, MATCH($A72, 'Project Assignment Check'!$A:$A, 0), ),
        COLUMN()-4
      ),
      INDEX('Project Assignment Check'!$G:$ZX, MATCH($A72, 'Project Assignment Check'!$A:$A, 0), ),
      0
    )
  ),
  ""
))</f>
        <v/>
      </c>
      <c r="F72" s="3" t="str">
        <f>IFERROR(
  INDEX('Project Assignment Check'!$G$1:$ZX$1,
    MATCH(
      LARGE(
        INDEX('Project Assignment Check'!$G:$ZX, MATCH($A72, 'Project Assignment Check'!$A:$A, 0), ),
        COLUMN()-4
      ),
      INDEX('Project Assignment Check'!$G:$ZX, MATCH($A72, 'Project Assignment Check'!$A:$A, 0), ),
      0
    )
  ),
  ""
)</f>
        <v/>
      </c>
      <c r="G72" s="3" t="str">
        <f>IFERROR(
  INDEX('Project Assignment Check'!$G$1:$ZX$1,
    MATCH(
      LARGE(
        INDEX('Project Assignment Check'!$G:$ZX, MATCH($A72, 'Project Assignment Check'!$A:$A, 0), ),
        COLUMN()-4
      ),
      INDEX('Project Assignment Check'!$G:$ZX, MATCH($A72, 'Project Assignment Check'!$A:$A, 0), ),
      0
    )
  ),
  ""
)</f>
        <v/>
      </c>
      <c r="H72" s="3" t="str">
        <f>IFERROR(
  INDEX('Project Assignment Check'!$G$1:$ZX$1,
    MATCH(
      LARGE(
        INDEX('Project Assignment Check'!$G:$ZX, MATCH($A72, 'Project Assignment Check'!$A:$A, 0), ),
        COLUMN()-4
      ),
      INDEX('Project Assignment Check'!$G:$ZX, MATCH($A72, 'Project Assignment Check'!$A:$A, 0), ),
      0
    )
  ),
  ""
)</f>
        <v/>
      </c>
      <c r="I72" s="3" t="str">
        <f>IFERROR(
  INDEX('Project Assignment Check'!$G$1:$ZX$1,
    MATCH(
      LARGE(
        INDEX('Project Assignment Check'!$G:$ZX, MATCH($A72, 'Project Assignment Check'!$A:$A, 0), ),
        COLUMN()-4
      ),
      INDEX('Project Assignment Check'!$G:$ZX, MATCH($A72, 'Project Assignment Check'!$A:$A, 0), ),
      0
    )
  ),
  ""
)</f>
        <v/>
      </c>
      <c r="J72" s="3" t="str">
        <f>IFERROR(
  INDEX('Project Assignment Check'!$G$1:$ZX$1,
    MATCH(
      LARGE(
        INDEX('Project Assignment Check'!$G:$ZX, MATCH($A72, 'Project Assignment Check'!$A:$A, 0), ),
        COLUMN()-4
      ),
      INDEX('Project Assignment Check'!$G:$ZX, MATCH($A72, 'Project Assignment Check'!$A:$A, 0), ),
      0
    )
  ),
  ""
)</f>
        <v/>
      </c>
    </row>
    <row r="73" spans="1:10" hidden="1">
      <c r="A73" s="50" t="s">
        <v>173</v>
      </c>
      <c r="B73" s="51" t="s">
        <v>174</v>
      </c>
      <c r="E73" s="3" t="str">
        <f>IF(IFERROR(
  INDEX('Project Assignment Check'!$G$1:$ZX$1,
    MATCH(
      LARGE(
        INDEX('Project Assignment Check'!$G:$ZX, MATCH($A73, 'Project Assignment Check'!$A:$A, 0), ),
        COLUMN()-4
      ),
      INDEX('Project Assignment Check'!$G:$ZX, MATCH($A73, 'Project Assignment Check'!$A:$A, 0), ),
      0
    )
  ),
  ""
) = 0,"",
 IFERROR(
  INDEX('Project Assignment Check'!$G$1:$ZX$1,
    MATCH(
      LARGE(
        INDEX('Project Assignment Check'!$G:$ZX, MATCH($A73, 'Project Assignment Check'!$A:$A, 0), ),
        COLUMN()-4
      ),
      INDEX('Project Assignment Check'!$G:$ZX, MATCH($A73, 'Project Assignment Check'!$A:$A, 0), ),
      0
    )
  ),
  ""
))</f>
        <v/>
      </c>
      <c r="F73" s="3" t="str">
        <f>IFERROR(
  INDEX('Project Assignment Check'!$G$1:$ZX$1,
    MATCH(
      LARGE(
        INDEX('Project Assignment Check'!$G:$ZX, MATCH($A73, 'Project Assignment Check'!$A:$A, 0), ),
        COLUMN()-4
      ),
      INDEX('Project Assignment Check'!$G:$ZX, MATCH($A73, 'Project Assignment Check'!$A:$A, 0), ),
      0
    )
  ),
  ""
)</f>
        <v/>
      </c>
      <c r="G73" s="3" t="str">
        <f>IFERROR(
  INDEX('Project Assignment Check'!$G$1:$ZX$1,
    MATCH(
      LARGE(
        INDEX('Project Assignment Check'!$G:$ZX, MATCH($A73, 'Project Assignment Check'!$A:$A, 0), ),
        COLUMN()-4
      ),
      INDEX('Project Assignment Check'!$G:$ZX, MATCH($A73, 'Project Assignment Check'!$A:$A, 0), ),
      0
    )
  ),
  ""
)</f>
        <v/>
      </c>
      <c r="H73" s="3" t="str">
        <f>IFERROR(
  INDEX('Project Assignment Check'!$G$1:$ZX$1,
    MATCH(
      LARGE(
        INDEX('Project Assignment Check'!$G:$ZX, MATCH($A73, 'Project Assignment Check'!$A:$A, 0), ),
        COLUMN()-4
      ),
      INDEX('Project Assignment Check'!$G:$ZX, MATCH($A73, 'Project Assignment Check'!$A:$A, 0), ),
      0
    )
  ),
  ""
)</f>
        <v/>
      </c>
      <c r="I73" s="3" t="str">
        <f>IFERROR(
  INDEX('Project Assignment Check'!$G$1:$ZX$1,
    MATCH(
      LARGE(
        INDEX('Project Assignment Check'!$G:$ZX, MATCH($A73, 'Project Assignment Check'!$A:$A, 0), ),
        COLUMN()-4
      ),
      INDEX('Project Assignment Check'!$G:$ZX, MATCH($A73, 'Project Assignment Check'!$A:$A, 0), ),
      0
    )
  ),
  ""
)</f>
        <v/>
      </c>
      <c r="J73" s="3" t="str">
        <f>IFERROR(
  INDEX('Project Assignment Check'!$G$1:$ZX$1,
    MATCH(
      LARGE(
        INDEX('Project Assignment Check'!$G:$ZX, MATCH($A73, 'Project Assignment Check'!$A:$A, 0), ),
        COLUMN()-4
      ),
      INDEX('Project Assignment Check'!$G:$ZX, MATCH($A73, 'Project Assignment Check'!$A:$A, 0), ),
      0
    )
  ),
  ""
)</f>
        <v/>
      </c>
    </row>
    <row r="74" spans="1:10" hidden="1">
      <c r="A74" s="59" t="s">
        <v>175</v>
      </c>
      <c r="B74" s="60" t="s">
        <v>176</v>
      </c>
      <c r="E74" s="3" t="str">
        <f>IF(IFERROR(
  INDEX('Project Assignment Check'!$G$1:$ZX$1,
    MATCH(
      LARGE(
        INDEX('Project Assignment Check'!$G:$ZX, MATCH($A74, 'Project Assignment Check'!$A:$A, 0), ),
        COLUMN()-4
      ),
      INDEX('Project Assignment Check'!$G:$ZX, MATCH($A74, 'Project Assignment Check'!$A:$A, 0), ),
      0
    )
  ),
  ""
) = 0,"",
 IFERROR(
  INDEX('Project Assignment Check'!$G$1:$ZX$1,
    MATCH(
      LARGE(
        INDEX('Project Assignment Check'!$G:$ZX, MATCH($A74, 'Project Assignment Check'!$A:$A, 0), ),
        COLUMN()-4
      ),
      INDEX('Project Assignment Check'!$G:$ZX, MATCH($A74, 'Project Assignment Check'!$A:$A, 0), ),
      0
    )
  ),
  ""
))</f>
        <v/>
      </c>
      <c r="F74" s="3" t="str">
        <f>IFERROR(
  INDEX('Project Assignment Check'!$G$1:$ZX$1,
    MATCH(
      LARGE(
        INDEX('Project Assignment Check'!$G:$ZX, MATCH($A74, 'Project Assignment Check'!$A:$A, 0), ),
        COLUMN()-4
      ),
      INDEX('Project Assignment Check'!$G:$ZX, MATCH($A74, 'Project Assignment Check'!$A:$A, 0), ),
      0
    )
  ),
  ""
)</f>
        <v/>
      </c>
      <c r="G74" s="3" t="str">
        <f>IFERROR(
  INDEX('Project Assignment Check'!$G$1:$ZX$1,
    MATCH(
      LARGE(
        INDEX('Project Assignment Check'!$G:$ZX, MATCH($A74, 'Project Assignment Check'!$A:$A, 0), ),
        COLUMN()-4
      ),
      INDEX('Project Assignment Check'!$G:$ZX, MATCH($A74, 'Project Assignment Check'!$A:$A, 0), ),
      0
    )
  ),
  ""
)</f>
        <v/>
      </c>
      <c r="H74" s="3" t="str">
        <f>IFERROR(
  INDEX('Project Assignment Check'!$G$1:$ZX$1,
    MATCH(
      LARGE(
        INDEX('Project Assignment Check'!$G:$ZX, MATCH($A74, 'Project Assignment Check'!$A:$A, 0), ),
        COLUMN()-4
      ),
      INDEX('Project Assignment Check'!$G:$ZX, MATCH($A74, 'Project Assignment Check'!$A:$A, 0), ),
      0
    )
  ),
  ""
)</f>
        <v/>
      </c>
      <c r="I74" s="3" t="str">
        <f>IFERROR(
  INDEX('Project Assignment Check'!$G$1:$ZX$1,
    MATCH(
      LARGE(
        INDEX('Project Assignment Check'!$G:$ZX, MATCH($A74, 'Project Assignment Check'!$A:$A, 0), ),
        COLUMN()-4
      ),
      INDEX('Project Assignment Check'!$G:$ZX, MATCH($A74, 'Project Assignment Check'!$A:$A, 0), ),
      0
    )
  ),
  ""
)</f>
        <v/>
      </c>
      <c r="J74" s="3" t="str">
        <f>IFERROR(
  INDEX('Project Assignment Check'!$G$1:$ZX$1,
    MATCH(
      LARGE(
        INDEX('Project Assignment Check'!$G:$ZX, MATCH($A74, 'Project Assignment Check'!$A:$A, 0), ),
        COLUMN()-4
      ),
      INDEX('Project Assignment Check'!$G:$ZX, MATCH($A74, 'Project Assignment Check'!$A:$A, 0), ),
      0
    )
  ),
  ""
)</f>
        <v/>
      </c>
    </row>
    <row r="75" spans="1:10" hidden="1">
      <c r="A75" s="50" t="s">
        <v>177</v>
      </c>
      <c r="B75" s="51" t="s">
        <v>178</v>
      </c>
      <c r="E75" s="3" t="str">
        <f>IF(IFERROR(
  INDEX('Project Assignment Check'!$G$1:$ZX$1,
    MATCH(
      LARGE(
        INDEX('Project Assignment Check'!$G:$ZX, MATCH($A75, 'Project Assignment Check'!$A:$A, 0), ),
        COLUMN()-4
      ),
      INDEX('Project Assignment Check'!$G:$ZX, MATCH($A75, 'Project Assignment Check'!$A:$A, 0), ),
      0
    )
  ),
  ""
) = 0,"",
 IFERROR(
  INDEX('Project Assignment Check'!$G$1:$ZX$1,
    MATCH(
      LARGE(
        INDEX('Project Assignment Check'!$G:$ZX, MATCH($A75, 'Project Assignment Check'!$A:$A, 0), ),
        COLUMN()-4
      ),
      INDEX('Project Assignment Check'!$G:$ZX, MATCH($A75, 'Project Assignment Check'!$A:$A, 0), ),
      0
    )
  ),
  ""
))</f>
        <v/>
      </c>
      <c r="F75" s="3" t="str">
        <f>IFERROR(
  INDEX('Project Assignment Check'!$G$1:$ZX$1,
    MATCH(
      LARGE(
        INDEX('Project Assignment Check'!$G:$ZX, MATCH($A75, 'Project Assignment Check'!$A:$A, 0), ),
        COLUMN()-4
      ),
      INDEX('Project Assignment Check'!$G:$ZX, MATCH($A75, 'Project Assignment Check'!$A:$A, 0), ),
      0
    )
  ),
  ""
)</f>
        <v/>
      </c>
      <c r="G75" s="3" t="str">
        <f>IFERROR(
  INDEX('Project Assignment Check'!$G$1:$ZX$1,
    MATCH(
      LARGE(
        INDEX('Project Assignment Check'!$G:$ZX, MATCH($A75, 'Project Assignment Check'!$A:$A, 0), ),
        COLUMN()-4
      ),
      INDEX('Project Assignment Check'!$G:$ZX, MATCH($A75, 'Project Assignment Check'!$A:$A, 0), ),
      0
    )
  ),
  ""
)</f>
        <v/>
      </c>
      <c r="H75" s="3" t="str">
        <f>IFERROR(
  INDEX('Project Assignment Check'!$G$1:$ZX$1,
    MATCH(
      LARGE(
        INDEX('Project Assignment Check'!$G:$ZX, MATCH($A75, 'Project Assignment Check'!$A:$A, 0), ),
        COLUMN()-4
      ),
      INDEX('Project Assignment Check'!$G:$ZX, MATCH($A75, 'Project Assignment Check'!$A:$A, 0), ),
      0
    )
  ),
  ""
)</f>
        <v/>
      </c>
      <c r="I75" s="3" t="str">
        <f>IFERROR(
  INDEX('Project Assignment Check'!$G$1:$ZX$1,
    MATCH(
      LARGE(
        INDEX('Project Assignment Check'!$G:$ZX, MATCH($A75, 'Project Assignment Check'!$A:$A, 0), ),
        COLUMN()-4
      ),
      INDEX('Project Assignment Check'!$G:$ZX, MATCH($A75, 'Project Assignment Check'!$A:$A, 0), ),
      0
    )
  ),
  ""
)</f>
        <v/>
      </c>
      <c r="J75" s="3" t="str">
        <f>IFERROR(
  INDEX('Project Assignment Check'!$G$1:$ZX$1,
    MATCH(
      LARGE(
        INDEX('Project Assignment Check'!$G:$ZX, MATCH($A75, 'Project Assignment Check'!$A:$A, 0), ),
        COLUMN()-4
      ),
      INDEX('Project Assignment Check'!$G:$ZX, MATCH($A75, 'Project Assignment Check'!$A:$A, 0), ),
      0
    )
  ),
  ""
)</f>
        <v/>
      </c>
    </row>
    <row r="76" spans="1:10" hidden="1">
      <c r="A76" s="59" t="s">
        <v>179</v>
      </c>
      <c r="B76" s="60" t="s">
        <v>180</v>
      </c>
      <c r="E76" s="3" t="str">
        <f>IF(IFERROR(
  INDEX('Project Assignment Check'!$G$1:$ZX$1,
    MATCH(
      LARGE(
        INDEX('Project Assignment Check'!$G:$ZX, MATCH($A76, 'Project Assignment Check'!$A:$A, 0), ),
        COLUMN()-4
      ),
      INDEX('Project Assignment Check'!$G:$ZX, MATCH($A76, 'Project Assignment Check'!$A:$A, 0), ),
      0
    )
  ),
  ""
) = 0,"",
 IFERROR(
  INDEX('Project Assignment Check'!$G$1:$ZX$1,
    MATCH(
      LARGE(
        INDEX('Project Assignment Check'!$G:$ZX, MATCH($A76, 'Project Assignment Check'!$A:$A, 0), ),
        COLUMN()-4
      ),
      INDEX('Project Assignment Check'!$G:$ZX, MATCH($A76, 'Project Assignment Check'!$A:$A, 0), ),
      0
    )
  ),
  ""
))</f>
        <v/>
      </c>
      <c r="F76" s="3" t="str">
        <f>IFERROR(
  INDEX('Project Assignment Check'!$G$1:$ZX$1,
    MATCH(
      LARGE(
        INDEX('Project Assignment Check'!$G:$ZX, MATCH($A76, 'Project Assignment Check'!$A:$A, 0), ),
        COLUMN()-4
      ),
      INDEX('Project Assignment Check'!$G:$ZX, MATCH($A76, 'Project Assignment Check'!$A:$A, 0), ),
      0
    )
  ),
  ""
)</f>
        <v/>
      </c>
      <c r="G76" s="3" t="str">
        <f>IFERROR(
  INDEX('Project Assignment Check'!$G$1:$ZX$1,
    MATCH(
      LARGE(
        INDEX('Project Assignment Check'!$G:$ZX, MATCH($A76, 'Project Assignment Check'!$A:$A, 0), ),
        COLUMN()-4
      ),
      INDEX('Project Assignment Check'!$G:$ZX, MATCH($A76, 'Project Assignment Check'!$A:$A, 0), ),
      0
    )
  ),
  ""
)</f>
        <v/>
      </c>
      <c r="H76" s="3" t="str">
        <f>IFERROR(
  INDEX('Project Assignment Check'!$G$1:$ZX$1,
    MATCH(
      LARGE(
        INDEX('Project Assignment Check'!$G:$ZX, MATCH($A76, 'Project Assignment Check'!$A:$A, 0), ),
        COLUMN()-4
      ),
      INDEX('Project Assignment Check'!$G:$ZX, MATCH($A76, 'Project Assignment Check'!$A:$A, 0), ),
      0
    )
  ),
  ""
)</f>
        <v/>
      </c>
      <c r="I76" s="3" t="str">
        <f>IFERROR(
  INDEX('Project Assignment Check'!$G$1:$ZX$1,
    MATCH(
      LARGE(
        INDEX('Project Assignment Check'!$G:$ZX, MATCH($A76, 'Project Assignment Check'!$A:$A, 0), ),
        COLUMN()-4
      ),
      INDEX('Project Assignment Check'!$G:$ZX, MATCH($A76, 'Project Assignment Check'!$A:$A, 0), ),
      0
    )
  ),
  ""
)</f>
        <v/>
      </c>
      <c r="J76" s="3" t="str">
        <f>IFERROR(
  INDEX('Project Assignment Check'!$G$1:$ZX$1,
    MATCH(
      LARGE(
        INDEX('Project Assignment Check'!$G:$ZX, MATCH($A76, 'Project Assignment Check'!$A:$A, 0), ),
        COLUMN()-4
      ),
      INDEX('Project Assignment Check'!$G:$ZX, MATCH($A76, 'Project Assignment Check'!$A:$A, 0), ),
      0
    )
  ),
  ""
)</f>
        <v/>
      </c>
    </row>
    <row r="77" spans="1:10" hidden="1">
      <c r="A77" s="50" t="s">
        <v>181</v>
      </c>
      <c r="B77" s="51" t="s">
        <v>182</v>
      </c>
      <c r="E77" s="3" t="str">
        <f>IF(IFERROR(
  INDEX('Project Assignment Check'!$G$1:$ZX$1,
    MATCH(
      LARGE(
        INDEX('Project Assignment Check'!$G:$ZX, MATCH($A77, 'Project Assignment Check'!$A:$A, 0), ),
        COLUMN()-4
      ),
      INDEX('Project Assignment Check'!$G:$ZX, MATCH($A77, 'Project Assignment Check'!$A:$A, 0), ),
      0
    )
  ),
  ""
) = 0,"",
 IFERROR(
  INDEX('Project Assignment Check'!$G$1:$ZX$1,
    MATCH(
      LARGE(
        INDEX('Project Assignment Check'!$G:$ZX, MATCH($A77, 'Project Assignment Check'!$A:$A, 0), ),
        COLUMN()-4
      ),
      INDEX('Project Assignment Check'!$G:$ZX, MATCH($A77, 'Project Assignment Check'!$A:$A, 0), ),
      0
    )
  ),
  ""
))</f>
        <v/>
      </c>
      <c r="F77" s="3" t="str">
        <f>IFERROR(
  INDEX('Project Assignment Check'!$G$1:$ZX$1,
    MATCH(
      LARGE(
        INDEX('Project Assignment Check'!$G:$ZX, MATCH($A77, 'Project Assignment Check'!$A:$A, 0), ),
        COLUMN()-4
      ),
      INDEX('Project Assignment Check'!$G:$ZX, MATCH($A77, 'Project Assignment Check'!$A:$A, 0), ),
      0
    )
  ),
  ""
)</f>
        <v/>
      </c>
      <c r="G77" s="3" t="str">
        <f>IFERROR(
  INDEX('Project Assignment Check'!$G$1:$ZX$1,
    MATCH(
      LARGE(
        INDEX('Project Assignment Check'!$G:$ZX, MATCH($A77, 'Project Assignment Check'!$A:$A, 0), ),
        COLUMN()-4
      ),
      INDEX('Project Assignment Check'!$G:$ZX, MATCH($A77, 'Project Assignment Check'!$A:$A, 0), ),
      0
    )
  ),
  ""
)</f>
        <v/>
      </c>
      <c r="H77" s="3" t="str">
        <f>IFERROR(
  INDEX('Project Assignment Check'!$G$1:$ZX$1,
    MATCH(
      LARGE(
        INDEX('Project Assignment Check'!$G:$ZX, MATCH($A77, 'Project Assignment Check'!$A:$A, 0), ),
        COLUMN()-4
      ),
      INDEX('Project Assignment Check'!$G:$ZX, MATCH($A77, 'Project Assignment Check'!$A:$A, 0), ),
      0
    )
  ),
  ""
)</f>
        <v/>
      </c>
      <c r="I77" s="3" t="str">
        <f>IFERROR(
  INDEX('Project Assignment Check'!$G$1:$ZX$1,
    MATCH(
      LARGE(
        INDEX('Project Assignment Check'!$G:$ZX, MATCH($A77, 'Project Assignment Check'!$A:$A, 0), ),
        COLUMN()-4
      ),
      INDEX('Project Assignment Check'!$G:$ZX, MATCH($A77, 'Project Assignment Check'!$A:$A, 0), ),
      0
    )
  ),
  ""
)</f>
        <v/>
      </c>
      <c r="J77" s="3" t="str">
        <f>IFERROR(
  INDEX('Project Assignment Check'!$G$1:$ZX$1,
    MATCH(
      LARGE(
        INDEX('Project Assignment Check'!$G:$ZX, MATCH($A77, 'Project Assignment Check'!$A:$A, 0), ),
        COLUMN()-4
      ),
      INDEX('Project Assignment Check'!$G:$ZX, MATCH($A77, 'Project Assignment Check'!$A:$A, 0), ),
      0
    )
  ),
  ""
)</f>
        <v/>
      </c>
    </row>
    <row r="78" spans="1:10" hidden="1">
      <c r="A78" s="57" t="s">
        <v>183</v>
      </c>
      <c r="B78" s="58" t="s">
        <v>184</v>
      </c>
      <c r="C78" s="16" t="s">
        <v>37</v>
      </c>
      <c r="D78" s="4"/>
      <c r="E78" s="3" t="str">
        <f ca="1">IF(IFERROR(
  INDEX('Project Assignment Check'!$G$1:$ZX$1,
    MATCH(
      LARGE(
        INDEX('Project Assignment Check'!$G:$ZX, MATCH($A78, 'Project Assignment Check'!$A:$A, 0), ),
        COLUMN()-4
      ),
      INDEX('Project Assignment Check'!$G:$ZX, MATCH($A78, 'Project Assignment Check'!$A:$A, 0), ),
      0
    )
  ),
  ""
) = 0,"",
 IFERROR(
  INDEX('Project Assignment Check'!$G$1:$ZX$1,
    MATCH(
      LARGE(
        INDEX('Project Assignment Check'!$G:$ZX, MATCH($A78, 'Project Assignment Check'!$A:$A, 0), ),
        COLUMN()-4
      ),
      INDEX('Project Assignment Check'!$G:$ZX, MATCH($A78, 'Project Assignment Check'!$A:$A, 0), ),
      0
    )
  ),
  ""
))</f>
        <v>ADR-13</v>
      </c>
      <c r="F78" s="3" t="str">
        <f ca="1">IFERROR(
  INDEX('Project Assignment Check'!$G$1:$ZX$1,
    MATCH(
      LARGE(
        INDEX('Project Assignment Check'!$G:$ZX, MATCH($A78, 'Project Assignment Check'!$A:$A, 0), ),
        COLUMN()-4
      ),
      INDEX('Project Assignment Check'!$G:$ZX, MATCH($A78, 'Project Assignment Check'!$A:$A, 0), ),
      0
    )
  ),
  ""
)</f>
        <v>ADR-49</v>
      </c>
      <c r="G78" s="3" t="str">
        <f ca="1">IFERROR(
  INDEX('Project Assignment Check'!$G$1:$ZX$1,
    MATCH(
      LARGE(
        INDEX('Project Assignment Check'!$G:$ZX, MATCH($A78, 'Project Assignment Check'!$A:$A, 0), ),
        COLUMN()-4
      ),
      INDEX('Project Assignment Check'!$G:$ZX, MATCH($A78, 'Project Assignment Check'!$A:$A, 0), ),
      0
    )
  ),
  ""
)</f>
        <v>ADR-49</v>
      </c>
      <c r="H78" s="3" t="str">
        <f ca="1">IFERROR(
  INDEX('Project Assignment Check'!$G$1:$ZX$1,
    MATCH(
      LARGE(
        INDEX('Project Assignment Check'!$G:$ZX, MATCH($A78, 'Project Assignment Check'!$A:$A, 0), ),
        COLUMN()-4
      ),
      INDEX('Project Assignment Check'!$G:$ZX, MATCH($A78, 'Project Assignment Check'!$A:$A, 0), ),
      0
    )
  ),
  ""
)</f>
        <v/>
      </c>
      <c r="I78" s="3" t="str">
        <f ca="1">IFERROR(
  INDEX('Project Assignment Check'!$G$1:$ZX$1,
    MATCH(
      LARGE(
        INDEX('Project Assignment Check'!$G:$ZX, MATCH($A78, 'Project Assignment Check'!$A:$A, 0), ),
        COLUMN()-4
      ),
      INDEX('Project Assignment Check'!$G:$ZX, MATCH($A78, 'Project Assignment Check'!$A:$A, 0), ),
      0
    )
  ),
  ""
)</f>
        <v/>
      </c>
      <c r="J78" s="3" t="str">
        <f ca="1">IFERROR(
  INDEX('Project Assignment Check'!$G$1:$ZX$1,
    MATCH(
      LARGE(
        INDEX('Project Assignment Check'!$G:$ZX, MATCH($A78, 'Project Assignment Check'!$A:$A, 0), ),
        COLUMN()-4
      ),
      INDEX('Project Assignment Check'!$G:$ZX, MATCH($A78, 'Project Assignment Check'!$A:$A, 0), ),
      0
    )
  ),
  ""
)</f>
        <v/>
      </c>
    </row>
    <row r="79" spans="1:10" hidden="1">
      <c r="A79" s="50" t="s">
        <v>185</v>
      </c>
      <c r="B79" s="51" t="s">
        <v>186</v>
      </c>
      <c r="E79" s="3" t="str">
        <f>IF(IFERROR(
  INDEX('Project Assignment Check'!$G$1:$ZX$1,
    MATCH(
      LARGE(
        INDEX('Project Assignment Check'!$G:$ZX, MATCH($A79, 'Project Assignment Check'!$A:$A, 0), ),
        COLUMN()-4
      ),
      INDEX('Project Assignment Check'!$G:$ZX, MATCH($A79, 'Project Assignment Check'!$A:$A, 0), ),
      0
    )
  ),
  ""
) = 0,"",
 IFERROR(
  INDEX('Project Assignment Check'!$G$1:$ZX$1,
    MATCH(
      LARGE(
        INDEX('Project Assignment Check'!$G:$ZX, MATCH($A79, 'Project Assignment Check'!$A:$A, 0), ),
        COLUMN()-4
      ),
      INDEX('Project Assignment Check'!$G:$ZX, MATCH($A79, 'Project Assignment Check'!$A:$A, 0), ),
      0
    )
  ),
  ""
))</f>
        <v/>
      </c>
      <c r="F79" s="3" t="str">
        <f>IFERROR(
  INDEX('Project Assignment Check'!$G$1:$ZX$1,
    MATCH(
      LARGE(
        INDEX('Project Assignment Check'!$G:$ZX, MATCH($A79, 'Project Assignment Check'!$A:$A, 0), ),
        COLUMN()-4
      ),
      INDEX('Project Assignment Check'!$G:$ZX, MATCH($A79, 'Project Assignment Check'!$A:$A, 0), ),
      0
    )
  ),
  ""
)</f>
        <v/>
      </c>
      <c r="G79" s="3" t="str">
        <f>IFERROR(
  INDEX('Project Assignment Check'!$G$1:$ZX$1,
    MATCH(
      LARGE(
        INDEX('Project Assignment Check'!$G:$ZX, MATCH($A79, 'Project Assignment Check'!$A:$A, 0), ),
        COLUMN()-4
      ),
      INDEX('Project Assignment Check'!$G:$ZX, MATCH($A79, 'Project Assignment Check'!$A:$A, 0), ),
      0
    )
  ),
  ""
)</f>
        <v/>
      </c>
      <c r="H79" s="3" t="str">
        <f>IFERROR(
  INDEX('Project Assignment Check'!$G$1:$ZX$1,
    MATCH(
      LARGE(
        INDEX('Project Assignment Check'!$G:$ZX, MATCH($A79, 'Project Assignment Check'!$A:$A, 0), ),
        COLUMN()-4
      ),
      INDEX('Project Assignment Check'!$G:$ZX, MATCH($A79, 'Project Assignment Check'!$A:$A, 0), ),
      0
    )
  ),
  ""
)</f>
        <v/>
      </c>
      <c r="I79" s="3" t="str">
        <f>IFERROR(
  INDEX('Project Assignment Check'!$G$1:$ZX$1,
    MATCH(
      LARGE(
        INDEX('Project Assignment Check'!$G:$ZX, MATCH($A79, 'Project Assignment Check'!$A:$A, 0), ),
        COLUMN()-4
      ),
      INDEX('Project Assignment Check'!$G:$ZX, MATCH($A79, 'Project Assignment Check'!$A:$A, 0), ),
      0
    )
  ),
  ""
)</f>
        <v/>
      </c>
      <c r="J79" s="3" t="str">
        <f>IFERROR(
  INDEX('Project Assignment Check'!$G$1:$ZX$1,
    MATCH(
      LARGE(
        INDEX('Project Assignment Check'!$G:$ZX, MATCH($A79, 'Project Assignment Check'!$A:$A, 0), ),
        COLUMN()-4
      ),
      INDEX('Project Assignment Check'!$G:$ZX, MATCH($A79, 'Project Assignment Check'!$A:$A, 0), ),
      0
    )
  ),
  ""
)</f>
        <v/>
      </c>
    </row>
    <row r="80" spans="1:10" hidden="1">
      <c r="A80" s="59" t="s">
        <v>187</v>
      </c>
      <c r="B80" s="60" t="s">
        <v>188</v>
      </c>
      <c r="C80" s="16" t="s">
        <v>34</v>
      </c>
      <c r="D80" s="4"/>
      <c r="E80" s="3" t="str">
        <f>IF(IFERROR(
  INDEX('Project Assignment Check'!$G$1:$ZX$1,
    MATCH(
      LARGE(
        INDEX('Project Assignment Check'!$G:$ZX, MATCH($A80, 'Project Assignment Check'!$A:$A, 0), ),
        COLUMN()-4
      ),
      INDEX('Project Assignment Check'!$G:$ZX, MATCH($A80, 'Project Assignment Check'!$A:$A, 0), ),
      0
    )
  ),
  ""
) = 0,"",
 IFERROR(
  INDEX('Project Assignment Check'!$G$1:$ZX$1,
    MATCH(
      LARGE(
        INDEX('Project Assignment Check'!$G:$ZX, MATCH($A80, 'Project Assignment Check'!$A:$A, 0), ),
        COLUMN()-4
      ),
      INDEX('Project Assignment Check'!$G:$ZX, MATCH($A80, 'Project Assignment Check'!$A:$A, 0), ),
      0
    )
  ),
  ""
))</f>
        <v/>
      </c>
      <c r="F80" s="3" t="str">
        <f>IFERROR(
  INDEX('Project Assignment Check'!$G$1:$ZX$1,
    MATCH(
      LARGE(
        INDEX('Project Assignment Check'!$G:$ZX, MATCH($A80, 'Project Assignment Check'!$A:$A, 0), ),
        COLUMN()-4
      ),
      INDEX('Project Assignment Check'!$G:$ZX, MATCH($A80, 'Project Assignment Check'!$A:$A, 0), ),
      0
    )
  ),
  ""
)</f>
        <v/>
      </c>
      <c r="G80" s="3" t="str">
        <f>IFERROR(
  INDEX('Project Assignment Check'!$G$1:$ZX$1,
    MATCH(
      LARGE(
        INDEX('Project Assignment Check'!$G:$ZX, MATCH($A80, 'Project Assignment Check'!$A:$A, 0), ),
        COLUMN()-4
      ),
      INDEX('Project Assignment Check'!$G:$ZX, MATCH($A80, 'Project Assignment Check'!$A:$A, 0), ),
      0
    )
  ),
  ""
)</f>
        <v/>
      </c>
      <c r="H80" s="3" t="str">
        <f>IFERROR(
  INDEX('Project Assignment Check'!$G$1:$ZX$1,
    MATCH(
      LARGE(
        INDEX('Project Assignment Check'!$G:$ZX, MATCH($A80, 'Project Assignment Check'!$A:$A, 0), ),
        COLUMN()-4
      ),
      INDEX('Project Assignment Check'!$G:$ZX, MATCH($A80, 'Project Assignment Check'!$A:$A, 0), ),
      0
    )
  ),
  ""
)</f>
        <v/>
      </c>
      <c r="I80" s="3" t="str">
        <f>IFERROR(
  INDEX('Project Assignment Check'!$G$1:$ZX$1,
    MATCH(
      LARGE(
        INDEX('Project Assignment Check'!$G:$ZX, MATCH($A80, 'Project Assignment Check'!$A:$A, 0), ),
        COLUMN()-4
      ),
      INDEX('Project Assignment Check'!$G:$ZX, MATCH($A80, 'Project Assignment Check'!$A:$A, 0), ),
      0
    )
  ),
  ""
)</f>
        <v/>
      </c>
      <c r="J80" s="3" t="str">
        <f>IFERROR(
  INDEX('Project Assignment Check'!$G$1:$ZX$1,
    MATCH(
      LARGE(
        INDEX('Project Assignment Check'!$G:$ZX, MATCH($A80, 'Project Assignment Check'!$A:$A, 0), ),
        COLUMN()-4
      ),
      INDEX('Project Assignment Check'!$G:$ZX, MATCH($A80, 'Project Assignment Check'!$A:$A, 0), ),
      0
    )
  ),
  ""
)</f>
        <v/>
      </c>
    </row>
    <row r="81" spans="1:10" hidden="1">
      <c r="A81" s="48" t="s">
        <v>189</v>
      </c>
      <c r="B81" s="49" t="s">
        <v>190</v>
      </c>
      <c r="C81" s="16" t="s">
        <v>12</v>
      </c>
      <c r="D81" s="4"/>
      <c r="E81" s="3" t="str">
        <f>IF(IFERROR(
  INDEX('Project Assignment Check'!$G$1:$ZX$1,
    MATCH(
      LARGE(
        INDEX('Project Assignment Check'!$G:$ZX, MATCH($A81, 'Project Assignment Check'!$A:$A, 0), ),
        COLUMN()-4
      ),
      INDEX('Project Assignment Check'!$G:$ZX, MATCH($A81, 'Project Assignment Check'!$A:$A, 0), ),
      0
    )
  ),
  ""
) = 0,"",
 IFERROR(
  INDEX('Project Assignment Check'!$G$1:$ZX$1,
    MATCH(
      LARGE(
        INDEX('Project Assignment Check'!$G:$ZX, MATCH($A81, 'Project Assignment Check'!$A:$A, 0), ),
        COLUMN()-4
      ),
      INDEX('Project Assignment Check'!$G:$ZX, MATCH($A81, 'Project Assignment Check'!$A:$A, 0), ),
      0
    )
  ),
  ""
))</f>
        <v/>
      </c>
      <c r="F81" s="3" t="str">
        <f>IFERROR(
  INDEX('Project Assignment Check'!$G$1:$ZX$1,
    MATCH(
      LARGE(
        INDEX('Project Assignment Check'!$G:$ZX, MATCH($A81, 'Project Assignment Check'!$A:$A, 0), ),
        COLUMN()-4
      ),
      INDEX('Project Assignment Check'!$G:$ZX, MATCH($A81, 'Project Assignment Check'!$A:$A, 0), ),
      0
    )
  ),
  ""
)</f>
        <v/>
      </c>
      <c r="G81" s="3" t="str">
        <f>IFERROR(
  INDEX('Project Assignment Check'!$G$1:$ZX$1,
    MATCH(
      LARGE(
        INDEX('Project Assignment Check'!$G:$ZX, MATCH($A81, 'Project Assignment Check'!$A:$A, 0), ),
        COLUMN()-4
      ),
      INDEX('Project Assignment Check'!$G:$ZX, MATCH($A81, 'Project Assignment Check'!$A:$A, 0), ),
      0
    )
  ),
  ""
)</f>
        <v/>
      </c>
      <c r="H81" s="3" t="str">
        <f>IFERROR(
  INDEX('Project Assignment Check'!$G$1:$ZX$1,
    MATCH(
      LARGE(
        INDEX('Project Assignment Check'!$G:$ZX, MATCH($A81, 'Project Assignment Check'!$A:$A, 0), ),
        COLUMN()-4
      ),
      INDEX('Project Assignment Check'!$G:$ZX, MATCH($A81, 'Project Assignment Check'!$A:$A, 0), ),
      0
    )
  ),
  ""
)</f>
        <v/>
      </c>
      <c r="I81" s="3" t="str">
        <f>IFERROR(
  INDEX('Project Assignment Check'!$G$1:$ZX$1,
    MATCH(
      LARGE(
        INDEX('Project Assignment Check'!$G:$ZX, MATCH($A81, 'Project Assignment Check'!$A:$A, 0), ),
        COLUMN()-4
      ),
      INDEX('Project Assignment Check'!$G:$ZX, MATCH($A81, 'Project Assignment Check'!$A:$A, 0), ),
      0
    )
  ),
  ""
)</f>
        <v/>
      </c>
      <c r="J81" s="3" t="str">
        <f>IFERROR(
  INDEX('Project Assignment Check'!$G$1:$ZX$1,
    MATCH(
      LARGE(
        INDEX('Project Assignment Check'!$G:$ZX, MATCH($A81, 'Project Assignment Check'!$A:$A, 0), ),
        COLUMN()-4
      ),
      INDEX('Project Assignment Check'!$G:$ZX, MATCH($A81, 'Project Assignment Check'!$A:$A, 0), ),
      0
    )
  ),
  ""
)</f>
        <v/>
      </c>
    </row>
    <row r="82" spans="1:10" hidden="1">
      <c r="A82" s="57" t="s">
        <v>191</v>
      </c>
      <c r="B82" s="58" t="s">
        <v>192</v>
      </c>
      <c r="C82" s="16" t="s">
        <v>12</v>
      </c>
      <c r="D82" s="4"/>
      <c r="E82" s="3" t="str">
        <f ca="1">IF(IFERROR(
  INDEX('Project Assignment Check'!$G$1:$ZX$1,
    MATCH(
      LARGE(
        INDEX('Project Assignment Check'!$G:$ZX, MATCH($A82, 'Project Assignment Check'!$A:$A, 0), ),
        COLUMN()-4
      ),
      INDEX('Project Assignment Check'!$G:$ZX, MATCH($A82, 'Project Assignment Check'!$A:$A, 0), ),
      0
    )
  ),
  ""
) = 0,"",
 IFERROR(
  INDEX('Project Assignment Check'!$G$1:$ZX$1,
    MATCH(
      LARGE(
        INDEX('Project Assignment Check'!$G:$ZX, MATCH($A82, 'Project Assignment Check'!$A:$A, 0), ),
        COLUMN()-4
      ),
      INDEX('Project Assignment Check'!$G:$ZX, MATCH($A82, 'Project Assignment Check'!$A:$A, 0), ),
      0
    )
  ),
  ""
))</f>
        <v/>
      </c>
      <c r="F82" s="3" t="str">
        <f ca="1">IFERROR(
  INDEX('Project Assignment Check'!$G$1:$ZX$1,
    MATCH(
      LARGE(
        INDEX('Project Assignment Check'!$G:$ZX, MATCH($A82, 'Project Assignment Check'!$A:$A, 0), ),
        COLUMN()-4
      ),
      INDEX('Project Assignment Check'!$G:$ZX, MATCH($A82, 'Project Assignment Check'!$A:$A, 0), ),
      0
    )
  ),
  ""
)</f>
        <v/>
      </c>
      <c r="G82" s="3" t="str">
        <f ca="1">IFERROR(
  INDEX('Project Assignment Check'!$G$1:$ZX$1,
    MATCH(
      LARGE(
        INDEX('Project Assignment Check'!$G:$ZX, MATCH($A82, 'Project Assignment Check'!$A:$A, 0), ),
        COLUMN()-4
      ),
      INDEX('Project Assignment Check'!$G:$ZX, MATCH($A82, 'Project Assignment Check'!$A:$A, 0), ),
      0
    )
  ),
  ""
)</f>
        <v/>
      </c>
      <c r="H82" s="3" t="str">
        <f ca="1">IFERROR(
  INDEX('Project Assignment Check'!$G$1:$ZX$1,
    MATCH(
      LARGE(
        INDEX('Project Assignment Check'!$G:$ZX, MATCH($A82, 'Project Assignment Check'!$A:$A, 0), ),
        COLUMN()-4
      ),
      INDEX('Project Assignment Check'!$G:$ZX, MATCH($A82, 'Project Assignment Check'!$A:$A, 0), ),
      0
    )
  ),
  ""
)</f>
        <v/>
      </c>
      <c r="I82" s="3" t="str">
        <f ca="1">IFERROR(
  INDEX('Project Assignment Check'!$G$1:$ZX$1,
    MATCH(
      LARGE(
        INDEX('Project Assignment Check'!$G:$ZX, MATCH($A82, 'Project Assignment Check'!$A:$A, 0), ),
        COLUMN()-4
      ),
      INDEX('Project Assignment Check'!$G:$ZX, MATCH($A82, 'Project Assignment Check'!$A:$A, 0), ),
      0
    )
  ),
  ""
)</f>
        <v/>
      </c>
      <c r="J82" s="3" t="str">
        <f ca="1">IFERROR(
  INDEX('Project Assignment Check'!$G$1:$ZX$1,
    MATCH(
      LARGE(
        INDEX('Project Assignment Check'!$G:$ZX, MATCH($A82, 'Project Assignment Check'!$A:$A, 0), ),
        COLUMN()-4
      ),
      INDEX('Project Assignment Check'!$G:$ZX, MATCH($A82, 'Project Assignment Check'!$A:$A, 0), ),
      0
    )
  ),
  ""
)</f>
        <v/>
      </c>
    </row>
    <row r="83" spans="1:10" hidden="1">
      <c r="A83" s="48" t="s">
        <v>193</v>
      </c>
      <c r="B83" s="49" t="s">
        <v>194</v>
      </c>
      <c r="C83" s="16" t="s">
        <v>12</v>
      </c>
      <c r="D83" s="4"/>
      <c r="E83" s="3" t="str">
        <f ca="1">IF(IFERROR(
  INDEX('Project Assignment Check'!$G$1:$ZX$1,
    MATCH(
      LARGE(
        INDEX('Project Assignment Check'!$G:$ZX, MATCH($A83, 'Project Assignment Check'!$A:$A, 0), ),
        COLUMN()-4
      ),
      INDEX('Project Assignment Check'!$G:$ZX, MATCH($A83, 'Project Assignment Check'!$A:$A, 0), ),
      0
    )
  ),
  ""
) = 0,"",
 IFERROR(
  INDEX('Project Assignment Check'!$G$1:$ZX$1,
    MATCH(
      LARGE(
        INDEX('Project Assignment Check'!$G:$ZX, MATCH($A83, 'Project Assignment Check'!$A:$A, 0), ),
        COLUMN()-4
      ),
      INDEX('Project Assignment Check'!$G:$ZX, MATCH($A83, 'Project Assignment Check'!$A:$A, 0), ),
      0
    )
  ),
  ""
))</f>
        <v>ADR-42</v>
      </c>
      <c r="F83" s="3" t="str">
        <f ca="1">IFERROR(
  INDEX('Project Assignment Check'!$G$1:$ZX$1,
    MATCH(
      LARGE(
        INDEX('Project Assignment Check'!$G:$ZX, MATCH($A83, 'Project Assignment Check'!$A:$A, 0), ),
        COLUMN()-4
      ),
      INDEX('Project Assignment Check'!$G:$ZX, MATCH($A83, 'Project Assignment Check'!$A:$A, 0), ),
      0
    )
  ),
  ""
)</f>
        <v/>
      </c>
      <c r="G83" s="3" t="str">
        <f ca="1">IFERROR(
  INDEX('Project Assignment Check'!$G$1:$ZX$1,
    MATCH(
      LARGE(
        INDEX('Project Assignment Check'!$G:$ZX, MATCH($A83, 'Project Assignment Check'!$A:$A, 0), ),
        COLUMN()-4
      ),
      INDEX('Project Assignment Check'!$G:$ZX, MATCH($A83, 'Project Assignment Check'!$A:$A, 0), ),
      0
    )
  ),
  ""
)</f>
        <v/>
      </c>
      <c r="H83" s="3" t="str">
        <f ca="1">IFERROR(
  INDEX('Project Assignment Check'!$G$1:$ZX$1,
    MATCH(
      LARGE(
        INDEX('Project Assignment Check'!$G:$ZX, MATCH($A83, 'Project Assignment Check'!$A:$A, 0), ),
        COLUMN()-4
      ),
      INDEX('Project Assignment Check'!$G:$ZX, MATCH($A83, 'Project Assignment Check'!$A:$A, 0), ),
      0
    )
  ),
  ""
)</f>
        <v/>
      </c>
      <c r="I83" s="3" t="str">
        <f ca="1">IFERROR(
  INDEX('Project Assignment Check'!$G$1:$ZX$1,
    MATCH(
      LARGE(
        INDEX('Project Assignment Check'!$G:$ZX, MATCH($A83, 'Project Assignment Check'!$A:$A, 0), ),
        COLUMN()-4
      ),
      INDEX('Project Assignment Check'!$G:$ZX, MATCH($A83, 'Project Assignment Check'!$A:$A, 0), ),
      0
    )
  ),
  ""
)</f>
        <v/>
      </c>
      <c r="J83" s="3" t="str">
        <f ca="1">IFERROR(
  INDEX('Project Assignment Check'!$G$1:$ZX$1,
    MATCH(
      LARGE(
        INDEX('Project Assignment Check'!$G:$ZX, MATCH($A83, 'Project Assignment Check'!$A:$A, 0), ),
        COLUMN()-4
      ),
      INDEX('Project Assignment Check'!$G:$ZX, MATCH($A83, 'Project Assignment Check'!$A:$A, 0), ),
      0
    )
  ),
  ""
)</f>
        <v/>
      </c>
    </row>
    <row r="84" spans="1:10" hidden="1">
      <c r="A84" s="48" t="s">
        <v>197</v>
      </c>
      <c r="B84" s="49" t="s">
        <v>198</v>
      </c>
      <c r="C84" s="16" t="s">
        <v>37</v>
      </c>
      <c r="D84" s="4" t="s">
        <v>64</v>
      </c>
      <c r="E84" s="3" t="str">
        <f ca="1">IF(IFERROR(
  INDEX('Project Assignment Check'!$G$1:$ZX$1,
    MATCH(
      LARGE(
        INDEX('Project Assignment Check'!$G:$ZX, MATCH($A84, 'Project Assignment Check'!$A:$A, 0), ),
        COLUMN()-4
      ),
      INDEX('Project Assignment Check'!$G:$ZX, MATCH($A84, 'Project Assignment Check'!$A:$A, 0), ),
      0
    )
  ),
  ""
) = 0,"",
 IFERROR(
  INDEX('Project Assignment Check'!$G$1:$ZX$1,
    MATCH(
      LARGE(
        INDEX('Project Assignment Check'!$G:$ZX, MATCH($A84, 'Project Assignment Check'!$A:$A, 0), ),
        COLUMN()-4
      ),
      INDEX('Project Assignment Check'!$G:$ZX, MATCH($A84, 'Project Assignment Check'!$A:$A, 0), ),
      0
    )
  ),
  ""
))</f>
        <v/>
      </c>
      <c r="F84" s="3" t="str">
        <f ca="1">IFERROR(
  INDEX('Project Assignment Check'!$G$1:$ZX$1,
    MATCH(
      LARGE(
        INDEX('Project Assignment Check'!$G:$ZX, MATCH($A84, 'Project Assignment Check'!$A:$A, 0), ),
        COLUMN()-4
      ),
      INDEX('Project Assignment Check'!$G:$ZX, MATCH($A84, 'Project Assignment Check'!$A:$A, 0), ),
      0
    )
  ),
  ""
)</f>
        <v/>
      </c>
      <c r="G84" s="3" t="str">
        <f ca="1">IFERROR(
  INDEX('Project Assignment Check'!$G$1:$ZX$1,
    MATCH(
      LARGE(
        INDEX('Project Assignment Check'!$G:$ZX, MATCH($A84, 'Project Assignment Check'!$A:$A, 0), ),
        COLUMN()-4
      ),
      INDEX('Project Assignment Check'!$G:$ZX, MATCH($A84, 'Project Assignment Check'!$A:$A, 0), ),
      0
    )
  ),
  ""
)</f>
        <v/>
      </c>
      <c r="H84" s="3" t="str">
        <f ca="1">IFERROR(
  INDEX('Project Assignment Check'!$G$1:$ZX$1,
    MATCH(
      LARGE(
        INDEX('Project Assignment Check'!$G:$ZX, MATCH($A84, 'Project Assignment Check'!$A:$A, 0), ),
        COLUMN()-4
      ),
      INDEX('Project Assignment Check'!$G:$ZX, MATCH($A84, 'Project Assignment Check'!$A:$A, 0), ),
      0
    )
  ),
  ""
)</f>
        <v/>
      </c>
      <c r="I84" s="3" t="str">
        <f ca="1">IFERROR(
  INDEX('Project Assignment Check'!$G$1:$ZX$1,
    MATCH(
      LARGE(
        INDEX('Project Assignment Check'!$G:$ZX, MATCH($A84, 'Project Assignment Check'!$A:$A, 0), ),
        COLUMN()-4
      ),
      INDEX('Project Assignment Check'!$G:$ZX, MATCH($A84, 'Project Assignment Check'!$A:$A, 0), ),
      0
    )
  ),
  ""
)</f>
        <v/>
      </c>
      <c r="J84" s="3" t="str">
        <f ca="1">IFERROR(
  INDEX('Project Assignment Check'!$G$1:$ZX$1,
    MATCH(
      LARGE(
        INDEX('Project Assignment Check'!$G:$ZX, MATCH($A84, 'Project Assignment Check'!$A:$A, 0), ),
        COLUMN()-4
      ),
      INDEX('Project Assignment Check'!$G:$ZX, MATCH($A84, 'Project Assignment Check'!$A:$A, 0), ),
      0
    )
  ),
  ""
)</f>
        <v/>
      </c>
    </row>
    <row r="85" spans="1:10">
      <c r="A85" s="57" t="s">
        <v>199</v>
      </c>
      <c r="B85" s="58" t="s">
        <v>200</v>
      </c>
      <c r="C85" s="16" t="s">
        <v>64</v>
      </c>
      <c r="D85" s="4"/>
      <c r="E85" s="3" t="str">
        <f ca="1">IF(IFERROR(
  INDEX('Project Assignment Check'!$G$1:$ZX$1,
    MATCH(
      LARGE(
        INDEX('Project Assignment Check'!$G:$ZX, MATCH($A85, 'Project Assignment Check'!$A:$A, 0), ),
        COLUMN()-4
      ),
      INDEX('Project Assignment Check'!$G:$ZX, MATCH($A85, 'Project Assignment Check'!$A:$A, 0), ),
      0
    )
  ),
  ""
) = 0,"",
 IFERROR(
  INDEX('Project Assignment Check'!$G$1:$ZX$1,
    MATCH(
      LARGE(
        INDEX('Project Assignment Check'!$G:$ZX, MATCH($A85, 'Project Assignment Check'!$A:$A, 0), ),
        COLUMN()-4
      ),
      INDEX('Project Assignment Check'!$G:$ZX, MATCH($A85, 'Project Assignment Check'!$A:$A, 0), ),
      0
    )
  ),
  ""
))</f>
        <v>ADR-92</v>
      </c>
      <c r="F85" s="3" t="str">
        <f ca="1">IFERROR(
  INDEX('Project Assignment Check'!$G$1:$ZX$1,
    MATCH(
      LARGE(
        INDEX('Project Assignment Check'!$G:$ZX, MATCH($A85, 'Project Assignment Check'!$A:$A, 0), ),
        COLUMN()-4
      ),
      INDEX('Project Assignment Check'!$G:$ZX, MATCH($A85, 'Project Assignment Check'!$A:$A, 0), ),
      0
    )
  ),
  ""
)</f>
        <v>ADR-92</v>
      </c>
      <c r="G85" s="3" t="str">
        <f ca="1">IFERROR(
  INDEX('Project Assignment Check'!$G$1:$ZX$1,
    MATCH(
      LARGE(
        INDEX('Project Assignment Check'!$G:$ZX, MATCH($A85, 'Project Assignment Check'!$A:$A, 0), ),
        COLUMN()-4
      ),
      INDEX('Project Assignment Check'!$G:$ZX, MATCH($A85, 'Project Assignment Check'!$A:$A, 0), ),
      0
    )
  ),
  ""
)</f>
        <v>ADR-92</v>
      </c>
      <c r="H85" s="3" t="str">
        <f ca="1">IFERROR(
  INDEX('Project Assignment Check'!$G$1:$ZX$1,
    MATCH(
      LARGE(
        INDEX('Project Assignment Check'!$G:$ZX, MATCH($A85, 'Project Assignment Check'!$A:$A, 0), ),
        COLUMN()-4
      ),
      INDEX('Project Assignment Check'!$G:$ZX, MATCH($A85, 'Project Assignment Check'!$A:$A, 0), ),
      0
    )
  ),
  ""
)</f>
        <v/>
      </c>
      <c r="I85" s="3" t="str">
        <f ca="1">IFERROR(
  INDEX('Project Assignment Check'!$G$1:$ZX$1,
    MATCH(
      LARGE(
        INDEX('Project Assignment Check'!$G:$ZX, MATCH($A85, 'Project Assignment Check'!$A:$A, 0), ),
        COLUMN()-4
      ),
      INDEX('Project Assignment Check'!$G:$ZX, MATCH($A85, 'Project Assignment Check'!$A:$A, 0), ),
      0
    )
  ),
  ""
)</f>
        <v/>
      </c>
      <c r="J85" s="3" t="str">
        <f ca="1">IFERROR(
  INDEX('Project Assignment Check'!$G$1:$ZX$1,
    MATCH(
      LARGE(
        INDEX('Project Assignment Check'!$G:$ZX, MATCH($A85, 'Project Assignment Check'!$A:$A, 0), ),
        COLUMN()-4
      ),
      INDEX('Project Assignment Check'!$G:$ZX, MATCH($A85, 'Project Assignment Check'!$A:$A, 0), ),
      0
    )
  ),
  ""
)</f>
        <v/>
      </c>
    </row>
    <row r="86" spans="1:10" hidden="1">
      <c r="A86" s="48" t="s">
        <v>201</v>
      </c>
      <c r="B86" s="49" t="s">
        <v>202</v>
      </c>
      <c r="C86" s="16" t="s">
        <v>99</v>
      </c>
      <c r="D86" s="4"/>
      <c r="E86" s="3" t="str">
        <f ca="1">IF(IFERROR(
  INDEX('Project Assignment Check'!$G$1:$ZX$1,
    MATCH(
      LARGE(
        INDEX('Project Assignment Check'!$G:$ZX, MATCH($A86, 'Project Assignment Check'!$A:$A, 0), ),
        COLUMN()-4
      ),
      INDEX('Project Assignment Check'!$G:$ZX, MATCH($A86, 'Project Assignment Check'!$A:$A, 0), ),
      0
    )
  ),
  ""
) = 0,"",
 IFERROR(
  INDEX('Project Assignment Check'!$G$1:$ZX$1,
    MATCH(
      LARGE(
        INDEX('Project Assignment Check'!$G:$ZX, MATCH($A86, 'Project Assignment Check'!$A:$A, 0), ),
        COLUMN()-4
      ),
      INDEX('Project Assignment Check'!$G:$ZX, MATCH($A86, 'Project Assignment Check'!$A:$A, 0), ),
      0
    )
  ),
  ""
))</f>
        <v>ADR-42</v>
      </c>
      <c r="F86" s="3" t="str">
        <f ca="1">IFERROR(
  INDEX('Project Assignment Check'!$G$1:$ZX$1,
    MATCH(
      LARGE(
        INDEX('Project Assignment Check'!$G:$ZX, MATCH($A86, 'Project Assignment Check'!$A:$A, 0), ),
        COLUMN()-4
      ),
      INDEX('Project Assignment Check'!$G:$ZX, MATCH($A86, 'Project Assignment Check'!$A:$A, 0), ),
      0
    )
  ),
  ""
)</f>
        <v>ADR-42</v>
      </c>
      <c r="G86" s="3" t="str">
        <f ca="1">IFERROR(
  INDEX('Project Assignment Check'!$G$1:$ZX$1,
    MATCH(
      LARGE(
        INDEX('Project Assignment Check'!$G:$ZX, MATCH($A86, 'Project Assignment Check'!$A:$A, 0), ),
        COLUMN()-4
      ),
      INDEX('Project Assignment Check'!$G:$ZX, MATCH($A86, 'Project Assignment Check'!$A:$A, 0), ),
      0
    )
  ),
  ""
)</f>
        <v/>
      </c>
      <c r="H86" s="3" t="str">
        <f ca="1">IFERROR(
  INDEX('Project Assignment Check'!$G$1:$ZX$1,
    MATCH(
      LARGE(
        INDEX('Project Assignment Check'!$G:$ZX, MATCH($A86, 'Project Assignment Check'!$A:$A, 0), ),
        COLUMN()-4
      ),
      INDEX('Project Assignment Check'!$G:$ZX, MATCH($A86, 'Project Assignment Check'!$A:$A, 0), ),
      0
    )
  ),
  ""
)</f>
        <v/>
      </c>
      <c r="I86" s="3" t="str">
        <f ca="1">IFERROR(
  INDEX('Project Assignment Check'!$G$1:$ZX$1,
    MATCH(
      LARGE(
        INDEX('Project Assignment Check'!$G:$ZX, MATCH($A86, 'Project Assignment Check'!$A:$A, 0), ),
        COLUMN()-4
      ),
      INDEX('Project Assignment Check'!$G:$ZX, MATCH($A86, 'Project Assignment Check'!$A:$A, 0), ),
      0
    )
  ),
  ""
)</f>
        <v/>
      </c>
      <c r="J86" s="3" t="str">
        <f ca="1">IFERROR(
  INDEX('Project Assignment Check'!$G$1:$ZX$1,
    MATCH(
      LARGE(
        INDEX('Project Assignment Check'!$G:$ZX, MATCH($A86, 'Project Assignment Check'!$A:$A, 0), ),
        COLUMN()-4
      ),
      INDEX('Project Assignment Check'!$G:$ZX, MATCH($A86, 'Project Assignment Check'!$A:$A, 0), ),
      0
    )
  ),
  ""
)</f>
        <v/>
      </c>
    </row>
    <row r="87" spans="1:10" hidden="1">
      <c r="A87" s="59" t="s">
        <v>203</v>
      </c>
      <c r="B87" s="60" t="s">
        <v>204</v>
      </c>
      <c r="C87" s="16" t="s">
        <v>12</v>
      </c>
      <c r="D87" s="4"/>
      <c r="E87" s="3" t="str">
        <f>IF(IFERROR(
  INDEX('Project Assignment Check'!$G$1:$ZX$1,
    MATCH(
      LARGE(
        INDEX('Project Assignment Check'!$G:$ZX, MATCH($A87, 'Project Assignment Check'!$A:$A, 0), ),
        COLUMN()-4
      ),
      INDEX('Project Assignment Check'!$G:$ZX, MATCH($A87, 'Project Assignment Check'!$A:$A, 0), ),
      0
    )
  ),
  ""
) = 0,"",
 IFERROR(
  INDEX('Project Assignment Check'!$G$1:$ZX$1,
    MATCH(
      LARGE(
        INDEX('Project Assignment Check'!$G:$ZX, MATCH($A87, 'Project Assignment Check'!$A:$A, 0), ),
        COLUMN()-4
      ),
      INDEX('Project Assignment Check'!$G:$ZX, MATCH($A87, 'Project Assignment Check'!$A:$A, 0), ),
      0
    )
  ),
  ""
))</f>
        <v/>
      </c>
      <c r="F87" s="3" t="str">
        <f>IFERROR(
  INDEX('Project Assignment Check'!$G$1:$ZX$1,
    MATCH(
      LARGE(
        INDEX('Project Assignment Check'!$G:$ZX, MATCH($A87, 'Project Assignment Check'!$A:$A, 0), ),
        COLUMN()-4
      ),
      INDEX('Project Assignment Check'!$G:$ZX, MATCH($A87, 'Project Assignment Check'!$A:$A, 0), ),
      0
    )
  ),
  ""
)</f>
        <v/>
      </c>
      <c r="G87" s="3" t="str">
        <f>IFERROR(
  INDEX('Project Assignment Check'!$G$1:$ZX$1,
    MATCH(
      LARGE(
        INDEX('Project Assignment Check'!$G:$ZX, MATCH($A87, 'Project Assignment Check'!$A:$A, 0), ),
        COLUMN()-4
      ),
      INDEX('Project Assignment Check'!$G:$ZX, MATCH($A87, 'Project Assignment Check'!$A:$A, 0), ),
      0
    )
  ),
  ""
)</f>
        <v/>
      </c>
      <c r="H87" s="3" t="str">
        <f>IFERROR(
  INDEX('Project Assignment Check'!$G$1:$ZX$1,
    MATCH(
      LARGE(
        INDEX('Project Assignment Check'!$G:$ZX, MATCH($A87, 'Project Assignment Check'!$A:$A, 0), ),
        COLUMN()-4
      ),
      INDEX('Project Assignment Check'!$G:$ZX, MATCH($A87, 'Project Assignment Check'!$A:$A, 0), ),
      0
    )
  ),
  ""
)</f>
        <v/>
      </c>
      <c r="I87" s="3" t="str">
        <f>IFERROR(
  INDEX('Project Assignment Check'!$G$1:$ZX$1,
    MATCH(
      LARGE(
        INDEX('Project Assignment Check'!$G:$ZX, MATCH($A87, 'Project Assignment Check'!$A:$A, 0), ),
        COLUMN()-4
      ),
      INDEX('Project Assignment Check'!$G:$ZX, MATCH($A87, 'Project Assignment Check'!$A:$A, 0), ),
      0
    )
  ),
  ""
)</f>
        <v/>
      </c>
      <c r="J87" s="3" t="str">
        <f>IFERROR(
  INDEX('Project Assignment Check'!$G$1:$ZX$1,
    MATCH(
      LARGE(
        INDEX('Project Assignment Check'!$G:$ZX, MATCH($A87, 'Project Assignment Check'!$A:$A, 0), ),
        COLUMN()-4
      ),
      INDEX('Project Assignment Check'!$G:$ZX, MATCH($A87, 'Project Assignment Check'!$A:$A, 0), ),
      0
    )
  ),
  ""
)</f>
        <v/>
      </c>
    </row>
    <row r="88" spans="1:10" hidden="1">
      <c r="A88" s="48" t="s">
        <v>205</v>
      </c>
      <c r="B88" s="49" t="s">
        <v>206</v>
      </c>
      <c r="C88" s="16" t="s">
        <v>110</v>
      </c>
      <c r="D88" s="4"/>
      <c r="E88" s="3" t="str">
        <f ca="1">IF(IFERROR(
  INDEX('Project Assignment Check'!$G$1:$ZX$1,
    MATCH(
      LARGE(
        INDEX('Project Assignment Check'!$G:$ZX, MATCH($A88, 'Project Assignment Check'!$A:$A, 0), ),
        COLUMN()-4
      ),
      INDEX('Project Assignment Check'!$G:$ZX, MATCH($A88, 'Project Assignment Check'!$A:$A, 0), ),
      0
    )
  ),
  ""
) = 0,"",
 IFERROR(
  INDEX('Project Assignment Check'!$G$1:$ZX$1,
    MATCH(
      LARGE(
        INDEX('Project Assignment Check'!$G:$ZX, MATCH($A88, 'Project Assignment Check'!$A:$A, 0), ),
        COLUMN()-4
      ),
      INDEX('Project Assignment Check'!$G:$ZX, MATCH($A88, 'Project Assignment Check'!$A:$A, 0), ),
      0
    )
  ),
  ""
))</f>
        <v>ADR-90</v>
      </c>
      <c r="F88" s="3" t="str">
        <f ca="1">IFERROR(
  INDEX('Project Assignment Check'!$G$1:$ZX$1,
    MATCH(
      LARGE(
        INDEX('Project Assignment Check'!$G:$ZX, MATCH($A88, 'Project Assignment Check'!$A:$A, 0), ),
        COLUMN()-4
      ),
      INDEX('Project Assignment Check'!$G:$ZX, MATCH($A88, 'Project Assignment Check'!$A:$A, 0), ),
      0
    )
  ),
  ""
)</f>
        <v/>
      </c>
      <c r="G88" s="3" t="str">
        <f ca="1">IFERROR(
  INDEX('Project Assignment Check'!$G$1:$ZX$1,
    MATCH(
      LARGE(
        INDEX('Project Assignment Check'!$G:$ZX, MATCH($A88, 'Project Assignment Check'!$A:$A, 0), ),
        COLUMN()-4
      ),
      INDEX('Project Assignment Check'!$G:$ZX, MATCH($A88, 'Project Assignment Check'!$A:$A, 0), ),
      0
    )
  ),
  ""
)</f>
        <v/>
      </c>
      <c r="H88" s="3" t="str">
        <f ca="1">IFERROR(
  INDEX('Project Assignment Check'!$G$1:$ZX$1,
    MATCH(
      LARGE(
        INDEX('Project Assignment Check'!$G:$ZX, MATCH($A88, 'Project Assignment Check'!$A:$A, 0), ),
        COLUMN()-4
      ),
      INDEX('Project Assignment Check'!$G:$ZX, MATCH($A88, 'Project Assignment Check'!$A:$A, 0), ),
      0
    )
  ),
  ""
)</f>
        <v/>
      </c>
      <c r="I88" s="3" t="str">
        <f ca="1">IFERROR(
  INDEX('Project Assignment Check'!$G$1:$ZX$1,
    MATCH(
      LARGE(
        INDEX('Project Assignment Check'!$G:$ZX, MATCH($A88, 'Project Assignment Check'!$A:$A, 0), ),
        COLUMN()-4
      ),
      INDEX('Project Assignment Check'!$G:$ZX, MATCH($A88, 'Project Assignment Check'!$A:$A, 0), ),
      0
    )
  ),
  ""
)</f>
        <v/>
      </c>
      <c r="J88" s="3" t="str">
        <f ca="1">IFERROR(
  INDEX('Project Assignment Check'!$G$1:$ZX$1,
    MATCH(
      LARGE(
        INDEX('Project Assignment Check'!$G:$ZX, MATCH($A88, 'Project Assignment Check'!$A:$A, 0), ),
        COLUMN()-4
      ),
      INDEX('Project Assignment Check'!$G:$ZX, MATCH($A88, 'Project Assignment Check'!$A:$A, 0), ),
      0
    )
  ),
  ""
)</f>
        <v/>
      </c>
    </row>
    <row r="89" spans="1:10" hidden="1">
      <c r="A89" s="57" t="s">
        <v>207</v>
      </c>
      <c r="B89" s="58" t="s">
        <v>208</v>
      </c>
      <c r="C89" s="16" t="s">
        <v>110</v>
      </c>
      <c r="D89" s="4"/>
      <c r="E89" s="3" t="str">
        <f ca="1">IF(IFERROR(
  INDEX('Project Assignment Check'!$G$1:$ZX$1,
    MATCH(
      LARGE(
        INDEX('Project Assignment Check'!$G:$ZX, MATCH($A89, 'Project Assignment Check'!$A:$A, 0), ),
        COLUMN()-4
      ),
      INDEX('Project Assignment Check'!$G:$ZX, MATCH($A89, 'Project Assignment Check'!$A:$A, 0), ),
      0
    )
  ),
  ""
) = 0,"",
 IFERROR(
  INDEX('Project Assignment Check'!$G$1:$ZX$1,
    MATCH(
      LARGE(
        INDEX('Project Assignment Check'!$G:$ZX, MATCH($A89, 'Project Assignment Check'!$A:$A, 0), ),
        COLUMN()-4
      ),
      INDEX('Project Assignment Check'!$G:$ZX, MATCH($A89, 'Project Assignment Check'!$A:$A, 0), ),
      0
    )
  ),
  ""
))</f>
        <v/>
      </c>
      <c r="F89" s="3" t="str">
        <f ca="1">IFERROR(
  INDEX('Project Assignment Check'!$G$1:$ZX$1,
    MATCH(
      LARGE(
        INDEX('Project Assignment Check'!$G:$ZX, MATCH($A89, 'Project Assignment Check'!$A:$A, 0), ),
        COLUMN()-4
      ),
      INDEX('Project Assignment Check'!$G:$ZX, MATCH($A89, 'Project Assignment Check'!$A:$A, 0), ),
      0
    )
  ),
  ""
)</f>
        <v/>
      </c>
      <c r="G89" s="3" t="str">
        <f ca="1">IFERROR(
  INDEX('Project Assignment Check'!$G$1:$ZX$1,
    MATCH(
      LARGE(
        INDEX('Project Assignment Check'!$G:$ZX, MATCH($A89, 'Project Assignment Check'!$A:$A, 0), ),
        COLUMN()-4
      ),
      INDEX('Project Assignment Check'!$G:$ZX, MATCH($A89, 'Project Assignment Check'!$A:$A, 0), ),
      0
    )
  ),
  ""
)</f>
        <v/>
      </c>
      <c r="H89" s="3" t="str">
        <f ca="1">IFERROR(
  INDEX('Project Assignment Check'!$G$1:$ZX$1,
    MATCH(
      LARGE(
        INDEX('Project Assignment Check'!$G:$ZX, MATCH($A89, 'Project Assignment Check'!$A:$A, 0), ),
        COLUMN()-4
      ),
      INDEX('Project Assignment Check'!$G:$ZX, MATCH($A89, 'Project Assignment Check'!$A:$A, 0), ),
      0
    )
  ),
  ""
)</f>
        <v/>
      </c>
      <c r="I89" s="3" t="str">
        <f ca="1">IFERROR(
  INDEX('Project Assignment Check'!$G$1:$ZX$1,
    MATCH(
      LARGE(
        INDEX('Project Assignment Check'!$G:$ZX, MATCH($A89, 'Project Assignment Check'!$A:$A, 0), ),
        COLUMN()-4
      ),
      INDEX('Project Assignment Check'!$G:$ZX, MATCH($A89, 'Project Assignment Check'!$A:$A, 0), ),
      0
    )
  ),
  ""
)</f>
        <v/>
      </c>
      <c r="J89" s="3" t="str">
        <f ca="1">IFERROR(
  INDEX('Project Assignment Check'!$G$1:$ZX$1,
    MATCH(
      LARGE(
        INDEX('Project Assignment Check'!$G:$ZX, MATCH($A89, 'Project Assignment Check'!$A:$A, 0), ),
        COLUMN()-4
      ),
      INDEX('Project Assignment Check'!$G:$ZX, MATCH($A89, 'Project Assignment Check'!$A:$A, 0), ),
      0
    )
  ),
  ""
)</f>
        <v/>
      </c>
    </row>
    <row r="90" spans="1:10" hidden="1">
      <c r="A90" s="48" t="s">
        <v>209</v>
      </c>
      <c r="B90" s="49" t="s">
        <v>210</v>
      </c>
      <c r="C90" s="16" t="s">
        <v>34</v>
      </c>
      <c r="D90" s="4"/>
      <c r="E90" s="3" t="str">
        <f>IF(IFERROR(
  INDEX('Project Assignment Check'!$G$1:$ZX$1,
    MATCH(
      LARGE(
        INDEX('Project Assignment Check'!$G:$ZX, MATCH($A90, 'Project Assignment Check'!$A:$A, 0), ),
        COLUMN()-4
      ),
      INDEX('Project Assignment Check'!$G:$ZX, MATCH($A90, 'Project Assignment Check'!$A:$A, 0), ),
      0
    )
  ),
  ""
) = 0,"",
 IFERROR(
  INDEX('Project Assignment Check'!$G$1:$ZX$1,
    MATCH(
      LARGE(
        INDEX('Project Assignment Check'!$G:$ZX, MATCH($A90, 'Project Assignment Check'!$A:$A, 0), ),
        COLUMN()-4
      ),
      INDEX('Project Assignment Check'!$G:$ZX, MATCH($A90, 'Project Assignment Check'!$A:$A, 0), ),
      0
    )
  ),
  ""
))</f>
        <v/>
      </c>
      <c r="F90" s="3" t="str">
        <f>IFERROR(
  INDEX('Project Assignment Check'!$G$1:$ZX$1,
    MATCH(
      LARGE(
        INDEX('Project Assignment Check'!$G:$ZX, MATCH($A90, 'Project Assignment Check'!$A:$A, 0), ),
        COLUMN()-4
      ),
      INDEX('Project Assignment Check'!$G:$ZX, MATCH($A90, 'Project Assignment Check'!$A:$A, 0), ),
      0
    )
  ),
  ""
)</f>
        <v/>
      </c>
      <c r="G90" s="3" t="str">
        <f>IFERROR(
  INDEX('Project Assignment Check'!$G$1:$ZX$1,
    MATCH(
      LARGE(
        INDEX('Project Assignment Check'!$G:$ZX, MATCH($A90, 'Project Assignment Check'!$A:$A, 0), ),
        COLUMN()-4
      ),
      INDEX('Project Assignment Check'!$G:$ZX, MATCH($A90, 'Project Assignment Check'!$A:$A, 0), ),
      0
    )
  ),
  ""
)</f>
        <v/>
      </c>
      <c r="H90" s="3" t="str">
        <f>IFERROR(
  INDEX('Project Assignment Check'!$G$1:$ZX$1,
    MATCH(
      LARGE(
        INDEX('Project Assignment Check'!$G:$ZX, MATCH($A90, 'Project Assignment Check'!$A:$A, 0), ),
        COLUMN()-4
      ),
      INDEX('Project Assignment Check'!$G:$ZX, MATCH($A90, 'Project Assignment Check'!$A:$A, 0), ),
      0
    )
  ),
  ""
)</f>
        <v/>
      </c>
      <c r="I90" s="3" t="str">
        <f>IFERROR(
  INDEX('Project Assignment Check'!$G$1:$ZX$1,
    MATCH(
      LARGE(
        INDEX('Project Assignment Check'!$G:$ZX, MATCH($A90, 'Project Assignment Check'!$A:$A, 0), ),
        COLUMN()-4
      ),
      INDEX('Project Assignment Check'!$G:$ZX, MATCH($A90, 'Project Assignment Check'!$A:$A, 0), ),
      0
    )
  ),
  ""
)</f>
        <v/>
      </c>
      <c r="J90" s="3" t="str">
        <f>IFERROR(
  INDEX('Project Assignment Check'!$G$1:$ZX$1,
    MATCH(
      LARGE(
        INDEX('Project Assignment Check'!$G:$ZX, MATCH($A90, 'Project Assignment Check'!$A:$A, 0), ),
        COLUMN()-4
      ),
      INDEX('Project Assignment Check'!$G:$ZX, MATCH($A90, 'Project Assignment Check'!$A:$A, 0), ),
      0
    )
  ),
  ""
)</f>
        <v/>
      </c>
    </row>
    <row r="91" spans="1:10" hidden="1">
      <c r="A91" s="57" t="s">
        <v>211</v>
      </c>
      <c r="B91" s="58" t="s">
        <v>212</v>
      </c>
      <c r="C91" s="16" t="s">
        <v>37</v>
      </c>
      <c r="D91" s="4"/>
      <c r="E91" s="3" t="str">
        <f>IF(IFERROR(
  INDEX('Project Assignment Check'!$G$1:$ZX$1,
    MATCH(
      LARGE(
        INDEX('Project Assignment Check'!$G:$ZX, MATCH($A91, 'Project Assignment Check'!$A:$A, 0), ),
        COLUMN()-4
      ),
      INDEX('Project Assignment Check'!$G:$ZX, MATCH($A91, 'Project Assignment Check'!$A:$A, 0), ),
      0
    )
  ),
  ""
) = 0,"",
 IFERROR(
  INDEX('Project Assignment Check'!$G$1:$ZX$1,
    MATCH(
      LARGE(
        INDEX('Project Assignment Check'!$G:$ZX, MATCH($A91, 'Project Assignment Check'!$A:$A, 0), ),
        COLUMN()-4
      ),
      INDEX('Project Assignment Check'!$G:$ZX, MATCH($A91, 'Project Assignment Check'!$A:$A, 0), ),
      0
    )
  ),
  ""
))</f>
        <v/>
      </c>
      <c r="F91" s="3" t="str">
        <f>IFERROR(
  INDEX('Project Assignment Check'!$G$1:$ZX$1,
    MATCH(
      LARGE(
        INDEX('Project Assignment Check'!$G:$ZX, MATCH($A91, 'Project Assignment Check'!$A:$A, 0), ),
        COLUMN()-4
      ),
      INDEX('Project Assignment Check'!$G:$ZX, MATCH($A91, 'Project Assignment Check'!$A:$A, 0), ),
      0
    )
  ),
  ""
)</f>
        <v/>
      </c>
      <c r="G91" s="3" t="str">
        <f>IFERROR(
  INDEX('Project Assignment Check'!$G$1:$ZX$1,
    MATCH(
      LARGE(
        INDEX('Project Assignment Check'!$G:$ZX, MATCH($A91, 'Project Assignment Check'!$A:$A, 0), ),
        COLUMN()-4
      ),
      INDEX('Project Assignment Check'!$G:$ZX, MATCH($A91, 'Project Assignment Check'!$A:$A, 0), ),
      0
    )
  ),
  ""
)</f>
        <v/>
      </c>
      <c r="H91" s="3" t="str">
        <f>IFERROR(
  INDEX('Project Assignment Check'!$G$1:$ZX$1,
    MATCH(
      LARGE(
        INDEX('Project Assignment Check'!$G:$ZX, MATCH($A91, 'Project Assignment Check'!$A:$A, 0), ),
        COLUMN()-4
      ),
      INDEX('Project Assignment Check'!$G:$ZX, MATCH($A91, 'Project Assignment Check'!$A:$A, 0), ),
      0
    )
  ),
  ""
)</f>
        <v/>
      </c>
      <c r="I91" s="3" t="str">
        <f>IFERROR(
  INDEX('Project Assignment Check'!$G$1:$ZX$1,
    MATCH(
      LARGE(
        INDEX('Project Assignment Check'!$G:$ZX, MATCH($A91, 'Project Assignment Check'!$A:$A, 0), ),
        COLUMN()-4
      ),
      INDEX('Project Assignment Check'!$G:$ZX, MATCH($A91, 'Project Assignment Check'!$A:$A, 0), ),
      0
    )
  ),
  ""
)</f>
        <v/>
      </c>
      <c r="J91" s="3" t="str">
        <f>IFERROR(
  INDEX('Project Assignment Check'!$G$1:$ZX$1,
    MATCH(
      LARGE(
        INDEX('Project Assignment Check'!$G:$ZX, MATCH($A91, 'Project Assignment Check'!$A:$A, 0), ),
        COLUMN()-4
      ),
      INDEX('Project Assignment Check'!$G:$ZX, MATCH($A91, 'Project Assignment Check'!$A:$A, 0), ),
      0
    )
  ),
  ""
)</f>
        <v/>
      </c>
    </row>
    <row r="92" spans="1:10" hidden="1">
      <c r="A92" s="48" t="s">
        <v>213</v>
      </c>
      <c r="B92" s="49" t="s">
        <v>214</v>
      </c>
      <c r="C92" s="16" t="s">
        <v>37</v>
      </c>
      <c r="D92" s="4"/>
      <c r="E92" s="3" t="str">
        <f>IF(IFERROR(
  INDEX('Project Assignment Check'!$G$1:$ZX$1,
    MATCH(
      LARGE(
        INDEX('Project Assignment Check'!$G:$ZX, MATCH($A92, 'Project Assignment Check'!$A:$A, 0), ),
        COLUMN()-4
      ),
      INDEX('Project Assignment Check'!$G:$ZX, MATCH($A92, 'Project Assignment Check'!$A:$A, 0), ),
      0
    )
  ),
  ""
) = 0,"",
 IFERROR(
  INDEX('Project Assignment Check'!$G$1:$ZX$1,
    MATCH(
      LARGE(
        INDEX('Project Assignment Check'!$G:$ZX, MATCH($A92, 'Project Assignment Check'!$A:$A, 0), ),
        COLUMN()-4
      ),
      INDEX('Project Assignment Check'!$G:$ZX, MATCH($A92, 'Project Assignment Check'!$A:$A, 0), ),
      0
    )
  ),
  ""
))</f>
        <v/>
      </c>
      <c r="F92" s="3" t="str">
        <f>IFERROR(
  INDEX('Project Assignment Check'!$G$1:$ZX$1,
    MATCH(
      LARGE(
        INDEX('Project Assignment Check'!$G:$ZX, MATCH($A92, 'Project Assignment Check'!$A:$A, 0), ),
        COLUMN()-4
      ),
      INDEX('Project Assignment Check'!$G:$ZX, MATCH($A92, 'Project Assignment Check'!$A:$A, 0), ),
      0
    )
  ),
  ""
)</f>
        <v/>
      </c>
      <c r="G92" s="3" t="str">
        <f>IFERROR(
  INDEX('Project Assignment Check'!$G$1:$ZX$1,
    MATCH(
      LARGE(
        INDEX('Project Assignment Check'!$G:$ZX, MATCH($A92, 'Project Assignment Check'!$A:$A, 0), ),
        COLUMN()-4
      ),
      INDEX('Project Assignment Check'!$G:$ZX, MATCH($A92, 'Project Assignment Check'!$A:$A, 0), ),
      0
    )
  ),
  ""
)</f>
        <v/>
      </c>
      <c r="H92" s="3" t="str">
        <f>IFERROR(
  INDEX('Project Assignment Check'!$G$1:$ZX$1,
    MATCH(
      LARGE(
        INDEX('Project Assignment Check'!$G:$ZX, MATCH($A92, 'Project Assignment Check'!$A:$A, 0), ),
        COLUMN()-4
      ),
      INDEX('Project Assignment Check'!$G:$ZX, MATCH($A92, 'Project Assignment Check'!$A:$A, 0), ),
      0
    )
  ),
  ""
)</f>
        <v/>
      </c>
      <c r="I92" s="3" t="str">
        <f>IFERROR(
  INDEX('Project Assignment Check'!$G$1:$ZX$1,
    MATCH(
      LARGE(
        INDEX('Project Assignment Check'!$G:$ZX, MATCH($A92, 'Project Assignment Check'!$A:$A, 0), ),
        COLUMN()-4
      ),
      INDEX('Project Assignment Check'!$G:$ZX, MATCH($A92, 'Project Assignment Check'!$A:$A, 0), ),
      0
    )
  ),
  ""
)</f>
        <v/>
      </c>
      <c r="J92" s="3" t="str">
        <f>IFERROR(
  INDEX('Project Assignment Check'!$G$1:$ZX$1,
    MATCH(
      LARGE(
        INDEX('Project Assignment Check'!$G:$ZX, MATCH($A92, 'Project Assignment Check'!$A:$A, 0), ),
        COLUMN()-4
      ),
      INDEX('Project Assignment Check'!$G:$ZX, MATCH($A92, 'Project Assignment Check'!$A:$A, 0), ),
      0
    )
  ),
  ""
)</f>
        <v/>
      </c>
    </row>
    <row r="93" spans="1:10" hidden="1">
      <c r="A93" s="57" t="s">
        <v>215</v>
      </c>
      <c r="B93" s="58" t="s">
        <v>216</v>
      </c>
      <c r="C93" s="16" t="s">
        <v>12</v>
      </c>
      <c r="D93" s="4"/>
      <c r="E93" s="3" t="str">
        <f ca="1">IF(IFERROR(
  INDEX('Project Assignment Check'!$G$1:$ZX$1,
    MATCH(
      LARGE(
        INDEX('Project Assignment Check'!$G:$ZX, MATCH($A93, 'Project Assignment Check'!$A:$A, 0), ),
        COLUMN()-4
      ),
      INDEX('Project Assignment Check'!$G:$ZX, MATCH($A93, 'Project Assignment Check'!$A:$A, 0), ),
      0
    )
  ),
  ""
) = 0,"",
 IFERROR(
  INDEX('Project Assignment Check'!$G$1:$ZX$1,
    MATCH(
      LARGE(
        INDEX('Project Assignment Check'!$G:$ZX, MATCH($A93, 'Project Assignment Check'!$A:$A, 0), ),
        COLUMN()-4
      ),
      INDEX('Project Assignment Check'!$G:$ZX, MATCH($A93, 'Project Assignment Check'!$A:$A, 0), ),
      0
    )
  ),
  ""
))</f>
        <v>ADR-42</v>
      </c>
      <c r="F93" s="3" t="str">
        <f ca="1">IFERROR(
  INDEX('Project Assignment Check'!$G$1:$ZX$1,
    MATCH(
      LARGE(
        INDEX('Project Assignment Check'!$G:$ZX, MATCH($A93, 'Project Assignment Check'!$A:$A, 0), ),
        COLUMN()-4
      ),
      INDEX('Project Assignment Check'!$G:$ZX, MATCH($A93, 'Project Assignment Check'!$A:$A, 0), ),
      0
    )
  ),
  ""
)</f>
        <v/>
      </c>
      <c r="G93" s="3" t="str">
        <f ca="1">IFERROR(
  INDEX('Project Assignment Check'!$G$1:$ZX$1,
    MATCH(
      LARGE(
        INDEX('Project Assignment Check'!$G:$ZX, MATCH($A93, 'Project Assignment Check'!$A:$A, 0), ),
        COLUMN()-4
      ),
      INDEX('Project Assignment Check'!$G:$ZX, MATCH($A93, 'Project Assignment Check'!$A:$A, 0), ),
      0
    )
  ),
  ""
)</f>
        <v/>
      </c>
      <c r="H93" s="3" t="str">
        <f ca="1">IFERROR(
  INDEX('Project Assignment Check'!$G$1:$ZX$1,
    MATCH(
      LARGE(
        INDEX('Project Assignment Check'!$G:$ZX, MATCH($A93, 'Project Assignment Check'!$A:$A, 0), ),
        COLUMN()-4
      ),
      INDEX('Project Assignment Check'!$G:$ZX, MATCH($A93, 'Project Assignment Check'!$A:$A, 0), ),
      0
    )
  ),
  ""
)</f>
        <v/>
      </c>
      <c r="I93" s="3" t="str">
        <f ca="1">IFERROR(
  INDEX('Project Assignment Check'!$G$1:$ZX$1,
    MATCH(
      LARGE(
        INDEX('Project Assignment Check'!$G:$ZX, MATCH($A93, 'Project Assignment Check'!$A:$A, 0), ),
        COLUMN()-4
      ),
      INDEX('Project Assignment Check'!$G:$ZX, MATCH($A93, 'Project Assignment Check'!$A:$A, 0), ),
      0
    )
  ),
  ""
)</f>
        <v/>
      </c>
      <c r="J93" s="3" t="str">
        <f ca="1">IFERROR(
  INDEX('Project Assignment Check'!$G$1:$ZX$1,
    MATCH(
      LARGE(
        INDEX('Project Assignment Check'!$G:$ZX, MATCH($A93, 'Project Assignment Check'!$A:$A, 0), ),
        COLUMN()-4
      ),
      INDEX('Project Assignment Check'!$G:$ZX, MATCH($A93, 'Project Assignment Check'!$A:$A, 0), ),
      0
    )
  ),
  ""
)</f>
        <v/>
      </c>
    </row>
    <row r="94" spans="1:10" hidden="1">
      <c r="A94" s="48" t="s">
        <v>217</v>
      </c>
      <c r="B94" s="49" t="s">
        <v>218</v>
      </c>
      <c r="C94" s="16" t="s">
        <v>12</v>
      </c>
      <c r="D94" s="4"/>
      <c r="E94" s="3" t="str">
        <f ca="1">IF(IFERROR(
  INDEX('Project Assignment Check'!$G$1:$ZX$1,
    MATCH(
      LARGE(
        INDEX('Project Assignment Check'!$G:$ZX, MATCH($A94, 'Project Assignment Check'!$A:$A, 0), ),
        COLUMN()-4
      ),
      INDEX('Project Assignment Check'!$G:$ZX, MATCH($A94, 'Project Assignment Check'!$A:$A, 0), ),
      0
    )
  ),
  ""
) = 0,"",
 IFERROR(
  INDEX('Project Assignment Check'!$G$1:$ZX$1,
    MATCH(
      LARGE(
        INDEX('Project Assignment Check'!$G:$ZX, MATCH($A94, 'Project Assignment Check'!$A:$A, 0), ),
        COLUMN()-4
      ),
      INDEX('Project Assignment Check'!$G:$ZX, MATCH($A94, 'Project Assignment Check'!$A:$A, 0), ),
      0
    )
  ),
  ""
))</f>
        <v/>
      </c>
      <c r="F94" s="3" t="str">
        <f ca="1">IFERROR(
  INDEX('Project Assignment Check'!$G$1:$ZX$1,
    MATCH(
      LARGE(
        INDEX('Project Assignment Check'!$G:$ZX, MATCH($A94, 'Project Assignment Check'!$A:$A, 0), ),
        COLUMN()-4
      ),
      INDEX('Project Assignment Check'!$G:$ZX, MATCH($A94, 'Project Assignment Check'!$A:$A, 0), ),
      0
    )
  ),
  ""
)</f>
        <v/>
      </c>
      <c r="G94" s="3" t="str">
        <f ca="1">IFERROR(
  INDEX('Project Assignment Check'!$G$1:$ZX$1,
    MATCH(
      LARGE(
        INDEX('Project Assignment Check'!$G:$ZX, MATCH($A94, 'Project Assignment Check'!$A:$A, 0), ),
        COLUMN()-4
      ),
      INDEX('Project Assignment Check'!$G:$ZX, MATCH($A94, 'Project Assignment Check'!$A:$A, 0), ),
      0
    )
  ),
  ""
)</f>
        <v/>
      </c>
      <c r="H94" s="3" t="str">
        <f ca="1">IFERROR(
  INDEX('Project Assignment Check'!$G$1:$ZX$1,
    MATCH(
      LARGE(
        INDEX('Project Assignment Check'!$G:$ZX, MATCH($A94, 'Project Assignment Check'!$A:$A, 0), ),
        COLUMN()-4
      ),
      INDEX('Project Assignment Check'!$G:$ZX, MATCH($A94, 'Project Assignment Check'!$A:$A, 0), ),
      0
    )
  ),
  ""
)</f>
        <v/>
      </c>
      <c r="I94" s="3" t="str">
        <f ca="1">IFERROR(
  INDEX('Project Assignment Check'!$G$1:$ZX$1,
    MATCH(
      LARGE(
        INDEX('Project Assignment Check'!$G:$ZX, MATCH($A94, 'Project Assignment Check'!$A:$A, 0), ),
        COLUMN()-4
      ),
      INDEX('Project Assignment Check'!$G:$ZX, MATCH($A94, 'Project Assignment Check'!$A:$A, 0), ),
      0
    )
  ),
  ""
)</f>
        <v/>
      </c>
      <c r="J94" s="3" t="str">
        <f ca="1">IFERROR(
  INDEX('Project Assignment Check'!$G$1:$ZX$1,
    MATCH(
      LARGE(
        INDEX('Project Assignment Check'!$G:$ZX, MATCH($A94, 'Project Assignment Check'!$A:$A, 0), ),
        COLUMN()-4
      ),
      INDEX('Project Assignment Check'!$G:$ZX, MATCH($A94, 'Project Assignment Check'!$A:$A, 0), ),
      0
    )
  ),
  ""
)</f>
        <v/>
      </c>
    </row>
    <row r="95" spans="1:10" hidden="1">
      <c r="A95" s="57" t="s">
        <v>219</v>
      </c>
      <c r="B95" s="58" t="s">
        <v>220</v>
      </c>
      <c r="C95" s="16" t="s">
        <v>37</v>
      </c>
      <c r="D95" s="4"/>
      <c r="E95" s="3" t="str">
        <f>IF(IFERROR(
  INDEX('Project Assignment Check'!$G$1:$ZX$1,
    MATCH(
      LARGE(
        INDEX('Project Assignment Check'!$G:$ZX, MATCH($A95, 'Project Assignment Check'!$A:$A, 0), ),
        COLUMN()-4
      ),
      INDEX('Project Assignment Check'!$G:$ZX, MATCH($A95, 'Project Assignment Check'!$A:$A, 0), ),
      0
    )
  ),
  ""
) = 0,"",
 IFERROR(
  INDEX('Project Assignment Check'!$G$1:$ZX$1,
    MATCH(
      LARGE(
        INDEX('Project Assignment Check'!$G:$ZX, MATCH($A95, 'Project Assignment Check'!$A:$A, 0), ),
        COLUMN()-4
      ),
      INDEX('Project Assignment Check'!$G:$ZX, MATCH($A95, 'Project Assignment Check'!$A:$A, 0), ),
      0
    )
  ),
  ""
))</f>
        <v/>
      </c>
      <c r="F95" s="3" t="str">
        <f>IFERROR(
  INDEX('Project Assignment Check'!$G$1:$ZX$1,
    MATCH(
      LARGE(
        INDEX('Project Assignment Check'!$G:$ZX, MATCH($A95, 'Project Assignment Check'!$A:$A, 0), ),
        COLUMN()-4
      ),
      INDEX('Project Assignment Check'!$G:$ZX, MATCH($A95, 'Project Assignment Check'!$A:$A, 0), ),
      0
    )
  ),
  ""
)</f>
        <v/>
      </c>
      <c r="G95" s="3" t="str">
        <f>IFERROR(
  INDEX('Project Assignment Check'!$G$1:$ZX$1,
    MATCH(
      LARGE(
        INDEX('Project Assignment Check'!$G:$ZX, MATCH($A95, 'Project Assignment Check'!$A:$A, 0), ),
        COLUMN()-4
      ),
      INDEX('Project Assignment Check'!$G:$ZX, MATCH($A95, 'Project Assignment Check'!$A:$A, 0), ),
      0
    )
  ),
  ""
)</f>
        <v/>
      </c>
      <c r="H95" s="3" t="str">
        <f>IFERROR(
  INDEX('Project Assignment Check'!$G$1:$ZX$1,
    MATCH(
      LARGE(
        INDEX('Project Assignment Check'!$G:$ZX, MATCH($A95, 'Project Assignment Check'!$A:$A, 0), ),
        COLUMN()-4
      ),
      INDEX('Project Assignment Check'!$G:$ZX, MATCH($A95, 'Project Assignment Check'!$A:$A, 0), ),
      0
    )
  ),
  ""
)</f>
        <v/>
      </c>
      <c r="I95" s="3" t="str">
        <f>IFERROR(
  INDEX('Project Assignment Check'!$G$1:$ZX$1,
    MATCH(
      LARGE(
        INDEX('Project Assignment Check'!$G:$ZX, MATCH($A95, 'Project Assignment Check'!$A:$A, 0), ),
        COLUMN()-4
      ),
      INDEX('Project Assignment Check'!$G:$ZX, MATCH($A95, 'Project Assignment Check'!$A:$A, 0), ),
      0
    )
  ),
  ""
)</f>
        <v/>
      </c>
      <c r="J95" s="3" t="str">
        <f>IFERROR(
  INDEX('Project Assignment Check'!$G$1:$ZX$1,
    MATCH(
      LARGE(
        INDEX('Project Assignment Check'!$G:$ZX, MATCH($A95, 'Project Assignment Check'!$A:$A, 0), ),
        COLUMN()-4
      ),
      INDEX('Project Assignment Check'!$G:$ZX, MATCH($A95, 'Project Assignment Check'!$A:$A, 0), ),
      0
    )
  ),
  ""
)</f>
        <v/>
      </c>
    </row>
    <row r="96" spans="1:10" hidden="1">
      <c r="A96" s="48" t="s">
        <v>221</v>
      </c>
      <c r="B96" s="49" t="s">
        <v>222</v>
      </c>
      <c r="C96" s="16" t="s">
        <v>37</v>
      </c>
      <c r="D96" s="4"/>
      <c r="E96" s="3" t="str">
        <f>IF(IFERROR(
  INDEX('Project Assignment Check'!$G$1:$ZX$1,
    MATCH(
      LARGE(
        INDEX('Project Assignment Check'!$G:$ZX, MATCH($A96, 'Project Assignment Check'!$A:$A, 0), ),
        COLUMN()-4
      ),
      INDEX('Project Assignment Check'!$G:$ZX, MATCH($A96, 'Project Assignment Check'!$A:$A, 0), ),
      0
    )
  ),
  ""
) = 0,"",
 IFERROR(
  INDEX('Project Assignment Check'!$G$1:$ZX$1,
    MATCH(
      LARGE(
        INDEX('Project Assignment Check'!$G:$ZX, MATCH($A96, 'Project Assignment Check'!$A:$A, 0), ),
        COLUMN()-4
      ),
      INDEX('Project Assignment Check'!$G:$ZX, MATCH($A96, 'Project Assignment Check'!$A:$A, 0), ),
      0
    )
  ),
  ""
))</f>
        <v/>
      </c>
      <c r="F96" s="3" t="str">
        <f>IFERROR(
  INDEX('Project Assignment Check'!$G$1:$ZX$1,
    MATCH(
      LARGE(
        INDEX('Project Assignment Check'!$G:$ZX, MATCH($A96, 'Project Assignment Check'!$A:$A, 0), ),
        COLUMN()-4
      ),
      INDEX('Project Assignment Check'!$G:$ZX, MATCH($A96, 'Project Assignment Check'!$A:$A, 0), ),
      0
    )
  ),
  ""
)</f>
        <v/>
      </c>
      <c r="G96" s="3" t="str">
        <f>IFERROR(
  INDEX('Project Assignment Check'!$G$1:$ZX$1,
    MATCH(
      LARGE(
        INDEX('Project Assignment Check'!$G:$ZX, MATCH($A96, 'Project Assignment Check'!$A:$A, 0), ),
        COLUMN()-4
      ),
      INDEX('Project Assignment Check'!$G:$ZX, MATCH($A96, 'Project Assignment Check'!$A:$A, 0), ),
      0
    )
  ),
  ""
)</f>
        <v/>
      </c>
      <c r="H96" s="3" t="str">
        <f>IFERROR(
  INDEX('Project Assignment Check'!$G$1:$ZX$1,
    MATCH(
      LARGE(
        INDEX('Project Assignment Check'!$G:$ZX, MATCH($A96, 'Project Assignment Check'!$A:$A, 0), ),
        COLUMN()-4
      ),
      INDEX('Project Assignment Check'!$G:$ZX, MATCH($A96, 'Project Assignment Check'!$A:$A, 0), ),
      0
    )
  ),
  ""
)</f>
        <v/>
      </c>
      <c r="I96" s="3" t="str">
        <f>IFERROR(
  INDEX('Project Assignment Check'!$G$1:$ZX$1,
    MATCH(
      LARGE(
        INDEX('Project Assignment Check'!$G:$ZX, MATCH($A96, 'Project Assignment Check'!$A:$A, 0), ),
        COLUMN()-4
      ),
      INDEX('Project Assignment Check'!$G:$ZX, MATCH($A96, 'Project Assignment Check'!$A:$A, 0), ),
      0
    )
  ),
  ""
)</f>
        <v/>
      </c>
      <c r="J96" s="3" t="str">
        <f>IFERROR(
  INDEX('Project Assignment Check'!$G$1:$ZX$1,
    MATCH(
      LARGE(
        INDEX('Project Assignment Check'!$G:$ZX, MATCH($A96, 'Project Assignment Check'!$A:$A, 0), ),
        COLUMN()-4
      ),
      INDEX('Project Assignment Check'!$G:$ZX, MATCH($A96, 'Project Assignment Check'!$A:$A, 0), ),
      0
    )
  ),
  ""
)</f>
        <v/>
      </c>
    </row>
    <row r="97" spans="1:10" hidden="1">
      <c r="A97" s="57" t="s">
        <v>223</v>
      </c>
      <c r="B97" s="58" t="s">
        <v>224</v>
      </c>
      <c r="C97" s="16" t="s">
        <v>37</v>
      </c>
      <c r="D97" s="4"/>
      <c r="E97" s="3" t="str">
        <f>IF(IFERROR(
  INDEX('Project Assignment Check'!$G$1:$ZX$1,
    MATCH(
      LARGE(
        INDEX('Project Assignment Check'!$G:$ZX, MATCH($A97, 'Project Assignment Check'!$A:$A, 0), ),
        COLUMN()-4
      ),
      INDEX('Project Assignment Check'!$G:$ZX, MATCH($A97, 'Project Assignment Check'!$A:$A, 0), ),
      0
    )
  ),
  ""
) = 0,"",
 IFERROR(
  INDEX('Project Assignment Check'!$G$1:$ZX$1,
    MATCH(
      LARGE(
        INDEX('Project Assignment Check'!$G:$ZX, MATCH($A97, 'Project Assignment Check'!$A:$A, 0), ),
        COLUMN()-4
      ),
      INDEX('Project Assignment Check'!$G:$ZX, MATCH($A97, 'Project Assignment Check'!$A:$A, 0), ),
      0
    )
  ),
  ""
))</f>
        <v/>
      </c>
      <c r="F97" s="3" t="str">
        <f>IFERROR(
  INDEX('Project Assignment Check'!$G$1:$ZX$1,
    MATCH(
      LARGE(
        INDEX('Project Assignment Check'!$G:$ZX, MATCH($A97, 'Project Assignment Check'!$A:$A, 0), ),
        COLUMN()-4
      ),
      INDEX('Project Assignment Check'!$G:$ZX, MATCH($A97, 'Project Assignment Check'!$A:$A, 0), ),
      0
    )
  ),
  ""
)</f>
        <v/>
      </c>
      <c r="G97" s="3" t="str">
        <f>IFERROR(
  INDEX('Project Assignment Check'!$G$1:$ZX$1,
    MATCH(
      LARGE(
        INDEX('Project Assignment Check'!$G:$ZX, MATCH($A97, 'Project Assignment Check'!$A:$A, 0), ),
        COLUMN()-4
      ),
      INDEX('Project Assignment Check'!$G:$ZX, MATCH($A97, 'Project Assignment Check'!$A:$A, 0), ),
      0
    )
  ),
  ""
)</f>
        <v/>
      </c>
      <c r="H97" s="3" t="str">
        <f>IFERROR(
  INDEX('Project Assignment Check'!$G$1:$ZX$1,
    MATCH(
      LARGE(
        INDEX('Project Assignment Check'!$G:$ZX, MATCH($A97, 'Project Assignment Check'!$A:$A, 0), ),
        COLUMN()-4
      ),
      INDEX('Project Assignment Check'!$G:$ZX, MATCH($A97, 'Project Assignment Check'!$A:$A, 0), ),
      0
    )
  ),
  ""
)</f>
        <v/>
      </c>
      <c r="I97" s="3" t="str">
        <f>IFERROR(
  INDEX('Project Assignment Check'!$G$1:$ZX$1,
    MATCH(
      LARGE(
        INDEX('Project Assignment Check'!$G:$ZX, MATCH($A97, 'Project Assignment Check'!$A:$A, 0), ),
        COLUMN()-4
      ),
      INDEX('Project Assignment Check'!$G:$ZX, MATCH($A97, 'Project Assignment Check'!$A:$A, 0), ),
      0
    )
  ),
  ""
)</f>
        <v/>
      </c>
      <c r="J97" s="3" t="str">
        <f>IFERROR(
  INDEX('Project Assignment Check'!$G$1:$ZX$1,
    MATCH(
      LARGE(
        INDEX('Project Assignment Check'!$G:$ZX, MATCH($A97, 'Project Assignment Check'!$A:$A, 0), ),
        COLUMN()-4
      ),
      INDEX('Project Assignment Check'!$G:$ZX, MATCH($A97, 'Project Assignment Check'!$A:$A, 0), ),
      0
    )
  ),
  ""
)</f>
        <v/>
      </c>
    </row>
    <row r="98" spans="1:10" hidden="1">
      <c r="A98" s="48" t="s">
        <v>225</v>
      </c>
      <c r="B98" s="49" t="s">
        <v>226</v>
      </c>
      <c r="C98" s="16" t="s">
        <v>37</v>
      </c>
      <c r="D98" s="4" t="s">
        <v>110</v>
      </c>
      <c r="E98" s="3" t="str">
        <f>IF(IFERROR(
  INDEX('Project Assignment Check'!$G$1:$ZX$1,
    MATCH(
      LARGE(
        INDEX('Project Assignment Check'!$G:$ZX, MATCH($A98, 'Project Assignment Check'!$A:$A, 0), ),
        COLUMN()-4
      ),
      INDEX('Project Assignment Check'!$G:$ZX, MATCH($A98, 'Project Assignment Check'!$A:$A, 0), ),
      0
    )
  ),
  ""
) = 0,"",
 IFERROR(
  INDEX('Project Assignment Check'!$G$1:$ZX$1,
    MATCH(
      LARGE(
        INDEX('Project Assignment Check'!$G:$ZX, MATCH($A98, 'Project Assignment Check'!$A:$A, 0), ),
        COLUMN()-4
      ),
      INDEX('Project Assignment Check'!$G:$ZX, MATCH($A98, 'Project Assignment Check'!$A:$A, 0), ),
      0
    )
  ),
  ""
))</f>
        <v/>
      </c>
      <c r="F98" s="3" t="str">
        <f>IFERROR(
  INDEX('Project Assignment Check'!$G$1:$ZX$1,
    MATCH(
      LARGE(
        INDEX('Project Assignment Check'!$G:$ZX, MATCH($A98, 'Project Assignment Check'!$A:$A, 0), ),
        COLUMN()-4
      ),
      INDEX('Project Assignment Check'!$G:$ZX, MATCH($A98, 'Project Assignment Check'!$A:$A, 0), ),
      0
    )
  ),
  ""
)</f>
        <v/>
      </c>
      <c r="G98" s="3" t="str">
        <f>IFERROR(
  INDEX('Project Assignment Check'!$G$1:$ZX$1,
    MATCH(
      LARGE(
        INDEX('Project Assignment Check'!$G:$ZX, MATCH($A98, 'Project Assignment Check'!$A:$A, 0), ),
        COLUMN()-4
      ),
      INDEX('Project Assignment Check'!$G:$ZX, MATCH($A98, 'Project Assignment Check'!$A:$A, 0), ),
      0
    )
  ),
  ""
)</f>
        <v/>
      </c>
      <c r="H98" s="3" t="str">
        <f>IFERROR(
  INDEX('Project Assignment Check'!$G$1:$ZX$1,
    MATCH(
      LARGE(
        INDEX('Project Assignment Check'!$G:$ZX, MATCH($A98, 'Project Assignment Check'!$A:$A, 0), ),
        COLUMN()-4
      ),
      INDEX('Project Assignment Check'!$G:$ZX, MATCH($A98, 'Project Assignment Check'!$A:$A, 0), ),
      0
    )
  ),
  ""
)</f>
        <v/>
      </c>
      <c r="I98" s="3" t="str">
        <f>IFERROR(
  INDEX('Project Assignment Check'!$G$1:$ZX$1,
    MATCH(
      LARGE(
        INDEX('Project Assignment Check'!$G:$ZX, MATCH($A98, 'Project Assignment Check'!$A:$A, 0), ),
        COLUMN()-4
      ),
      INDEX('Project Assignment Check'!$G:$ZX, MATCH($A98, 'Project Assignment Check'!$A:$A, 0), ),
      0
    )
  ),
  ""
)</f>
        <v/>
      </c>
      <c r="J98" s="3" t="str">
        <f>IFERROR(
  INDEX('Project Assignment Check'!$G$1:$ZX$1,
    MATCH(
      LARGE(
        INDEX('Project Assignment Check'!$G:$ZX, MATCH($A98, 'Project Assignment Check'!$A:$A, 0), ),
        COLUMN()-4
      ),
      INDEX('Project Assignment Check'!$G:$ZX, MATCH($A98, 'Project Assignment Check'!$A:$A, 0), ),
      0
    )
  ),
  ""
)</f>
        <v/>
      </c>
    </row>
    <row r="99" spans="1:10" hidden="1">
      <c r="A99" s="57" t="s">
        <v>227</v>
      </c>
      <c r="B99" s="58" t="s">
        <v>228</v>
      </c>
      <c r="C99" s="16" t="s">
        <v>37</v>
      </c>
      <c r="D99" s="4" t="s">
        <v>99</v>
      </c>
      <c r="E99" s="3" t="str">
        <f ca="1">IF(IFERROR(
  INDEX('Project Assignment Check'!$G$1:$ZX$1,
    MATCH(
      LARGE(
        INDEX('Project Assignment Check'!$G:$ZX, MATCH($A99, 'Project Assignment Check'!$A:$A, 0), ),
        COLUMN()-4
      ),
      INDEX('Project Assignment Check'!$G:$ZX, MATCH($A99, 'Project Assignment Check'!$A:$A, 0), ),
      0
    )
  ),
  ""
) = 0,"",
 IFERROR(
  INDEX('Project Assignment Check'!$G$1:$ZX$1,
    MATCH(
      LARGE(
        INDEX('Project Assignment Check'!$G:$ZX, MATCH($A99, 'Project Assignment Check'!$A:$A, 0), ),
        COLUMN()-4
      ),
      INDEX('Project Assignment Check'!$G:$ZX, MATCH($A99, 'Project Assignment Check'!$A:$A, 0), ),
      0
    )
  ),
  ""
))</f>
        <v/>
      </c>
      <c r="F99" s="3" t="str">
        <f ca="1">IFERROR(
  INDEX('Project Assignment Check'!$G$1:$ZX$1,
    MATCH(
      LARGE(
        INDEX('Project Assignment Check'!$G:$ZX, MATCH($A99, 'Project Assignment Check'!$A:$A, 0), ),
        COLUMN()-4
      ),
      INDEX('Project Assignment Check'!$G:$ZX, MATCH($A99, 'Project Assignment Check'!$A:$A, 0), ),
      0
    )
  ),
  ""
)</f>
        <v/>
      </c>
      <c r="G99" s="3" t="str">
        <f ca="1">IFERROR(
  INDEX('Project Assignment Check'!$G$1:$ZX$1,
    MATCH(
      LARGE(
        INDEX('Project Assignment Check'!$G:$ZX, MATCH($A99, 'Project Assignment Check'!$A:$A, 0), ),
        COLUMN()-4
      ),
      INDEX('Project Assignment Check'!$G:$ZX, MATCH($A99, 'Project Assignment Check'!$A:$A, 0), ),
      0
    )
  ),
  ""
)</f>
        <v/>
      </c>
      <c r="H99" s="3" t="str">
        <f ca="1">IFERROR(
  INDEX('Project Assignment Check'!$G$1:$ZX$1,
    MATCH(
      LARGE(
        INDEX('Project Assignment Check'!$G:$ZX, MATCH($A99, 'Project Assignment Check'!$A:$A, 0), ),
        COLUMN()-4
      ),
      INDEX('Project Assignment Check'!$G:$ZX, MATCH($A99, 'Project Assignment Check'!$A:$A, 0), ),
      0
    )
  ),
  ""
)</f>
        <v/>
      </c>
      <c r="I99" s="3" t="str">
        <f ca="1">IFERROR(
  INDEX('Project Assignment Check'!$G$1:$ZX$1,
    MATCH(
      LARGE(
        INDEX('Project Assignment Check'!$G:$ZX, MATCH($A99, 'Project Assignment Check'!$A:$A, 0), ),
        COLUMN()-4
      ),
      INDEX('Project Assignment Check'!$G:$ZX, MATCH($A99, 'Project Assignment Check'!$A:$A, 0), ),
      0
    )
  ),
  ""
)</f>
        <v/>
      </c>
      <c r="J99" s="3" t="str">
        <f ca="1">IFERROR(
  INDEX('Project Assignment Check'!$G$1:$ZX$1,
    MATCH(
      LARGE(
        INDEX('Project Assignment Check'!$G:$ZX, MATCH($A99, 'Project Assignment Check'!$A:$A, 0), ),
        COLUMN()-4
      ),
      INDEX('Project Assignment Check'!$G:$ZX, MATCH($A99, 'Project Assignment Check'!$A:$A, 0), ),
      0
    )
  ),
  ""
)</f>
        <v/>
      </c>
    </row>
    <row r="100" spans="1:10" hidden="1">
      <c r="A100" s="48" t="s">
        <v>229</v>
      </c>
      <c r="B100" s="49" t="s">
        <v>230</v>
      </c>
      <c r="C100" s="16" t="s">
        <v>37</v>
      </c>
      <c r="D100" s="4"/>
      <c r="E100" s="3" t="str">
        <f>IF(IFERROR(
  INDEX('Project Assignment Check'!$G$1:$ZX$1,
    MATCH(
      LARGE(
        INDEX('Project Assignment Check'!$G:$ZX, MATCH($A100, 'Project Assignment Check'!$A:$A, 0), ),
        COLUMN()-4
      ),
      INDEX('Project Assignment Check'!$G:$ZX, MATCH($A100, 'Project Assignment Check'!$A:$A, 0), ),
      0
    )
  ),
  ""
) = 0,"",
 IFERROR(
  INDEX('Project Assignment Check'!$G$1:$ZX$1,
    MATCH(
      LARGE(
        INDEX('Project Assignment Check'!$G:$ZX, MATCH($A100, 'Project Assignment Check'!$A:$A, 0), ),
        COLUMN()-4
      ),
      INDEX('Project Assignment Check'!$G:$ZX, MATCH($A100, 'Project Assignment Check'!$A:$A, 0), ),
      0
    )
  ),
  ""
))</f>
        <v/>
      </c>
      <c r="F100" s="3" t="str">
        <f>IFERROR(
  INDEX('Project Assignment Check'!$G$1:$ZX$1,
    MATCH(
      LARGE(
        INDEX('Project Assignment Check'!$G:$ZX, MATCH($A100, 'Project Assignment Check'!$A:$A, 0), ),
        COLUMN()-4
      ),
      INDEX('Project Assignment Check'!$G:$ZX, MATCH($A100, 'Project Assignment Check'!$A:$A, 0), ),
      0
    )
  ),
  ""
)</f>
        <v/>
      </c>
      <c r="G100" s="3" t="str">
        <f>IFERROR(
  INDEX('Project Assignment Check'!$G$1:$ZX$1,
    MATCH(
      LARGE(
        INDEX('Project Assignment Check'!$G:$ZX, MATCH($A100, 'Project Assignment Check'!$A:$A, 0), ),
        COLUMN()-4
      ),
      INDEX('Project Assignment Check'!$G:$ZX, MATCH($A100, 'Project Assignment Check'!$A:$A, 0), ),
      0
    )
  ),
  ""
)</f>
        <v/>
      </c>
      <c r="H100" s="3" t="str">
        <f>IFERROR(
  INDEX('Project Assignment Check'!$G$1:$ZX$1,
    MATCH(
      LARGE(
        INDEX('Project Assignment Check'!$G:$ZX, MATCH($A100, 'Project Assignment Check'!$A:$A, 0), ),
        COLUMN()-4
      ),
      INDEX('Project Assignment Check'!$G:$ZX, MATCH($A100, 'Project Assignment Check'!$A:$A, 0), ),
      0
    )
  ),
  ""
)</f>
        <v/>
      </c>
      <c r="I100" s="3" t="str">
        <f>IFERROR(
  INDEX('Project Assignment Check'!$G$1:$ZX$1,
    MATCH(
      LARGE(
        INDEX('Project Assignment Check'!$G:$ZX, MATCH($A100, 'Project Assignment Check'!$A:$A, 0), ),
        COLUMN()-4
      ),
      INDEX('Project Assignment Check'!$G:$ZX, MATCH($A100, 'Project Assignment Check'!$A:$A, 0), ),
      0
    )
  ),
  ""
)</f>
        <v/>
      </c>
      <c r="J100" s="3" t="str">
        <f>IFERROR(
  INDEX('Project Assignment Check'!$G$1:$ZX$1,
    MATCH(
      LARGE(
        INDEX('Project Assignment Check'!$G:$ZX, MATCH($A100, 'Project Assignment Check'!$A:$A, 0), ),
        COLUMN()-4
      ),
      INDEX('Project Assignment Check'!$G:$ZX, MATCH($A100, 'Project Assignment Check'!$A:$A, 0), ),
      0
    )
  ),
  ""
)</f>
        <v/>
      </c>
    </row>
    <row r="101" spans="1:10" hidden="1">
      <c r="A101" s="57" t="s">
        <v>231</v>
      </c>
      <c r="B101" s="58" t="s">
        <v>232</v>
      </c>
      <c r="C101" s="16" t="s">
        <v>152</v>
      </c>
      <c r="D101" s="4"/>
      <c r="E101" s="3" t="str">
        <f ca="1">IF(IFERROR(
  INDEX('Project Assignment Check'!$G$1:$ZX$1,
    MATCH(
      LARGE(
        INDEX('Project Assignment Check'!$G:$ZX, MATCH($A101, 'Project Assignment Check'!$A:$A, 0), ),
        COLUMN()-4
      ),
      INDEX('Project Assignment Check'!$G:$ZX, MATCH($A101, 'Project Assignment Check'!$A:$A, 0), ),
      0
    )
  ),
  ""
) = 0,"",
 IFERROR(
  INDEX('Project Assignment Check'!$G$1:$ZX$1,
    MATCH(
      LARGE(
        INDEX('Project Assignment Check'!$G:$ZX, MATCH($A101, 'Project Assignment Check'!$A:$A, 0), ),
        COLUMN()-4
      ),
      INDEX('Project Assignment Check'!$G:$ZX, MATCH($A101, 'Project Assignment Check'!$A:$A, 0), ),
      0
    )
  ),
  ""
))</f>
        <v/>
      </c>
      <c r="F101" s="3" t="str">
        <f ca="1">IFERROR(
  INDEX('Project Assignment Check'!$G$1:$ZX$1,
    MATCH(
      LARGE(
        INDEX('Project Assignment Check'!$G:$ZX, MATCH($A101, 'Project Assignment Check'!$A:$A, 0), ),
        COLUMN()-4
      ),
      INDEX('Project Assignment Check'!$G:$ZX, MATCH($A101, 'Project Assignment Check'!$A:$A, 0), ),
      0
    )
  ),
  ""
)</f>
        <v/>
      </c>
      <c r="G101" s="3" t="str">
        <f ca="1">IFERROR(
  INDEX('Project Assignment Check'!$G$1:$ZX$1,
    MATCH(
      LARGE(
        INDEX('Project Assignment Check'!$G:$ZX, MATCH($A101, 'Project Assignment Check'!$A:$A, 0), ),
        COLUMN()-4
      ),
      INDEX('Project Assignment Check'!$G:$ZX, MATCH($A101, 'Project Assignment Check'!$A:$A, 0), ),
      0
    )
  ),
  ""
)</f>
        <v/>
      </c>
      <c r="H101" s="3" t="str">
        <f ca="1">IFERROR(
  INDEX('Project Assignment Check'!$G$1:$ZX$1,
    MATCH(
      LARGE(
        INDEX('Project Assignment Check'!$G:$ZX, MATCH($A101, 'Project Assignment Check'!$A:$A, 0), ),
        COLUMN()-4
      ),
      INDEX('Project Assignment Check'!$G:$ZX, MATCH($A101, 'Project Assignment Check'!$A:$A, 0), ),
      0
    )
  ),
  ""
)</f>
        <v/>
      </c>
      <c r="I101" s="3" t="str">
        <f ca="1">IFERROR(
  INDEX('Project Assignment Check'!$G$1:$ZX$1,
    MATCH(
      LARGE(
        INDEX('Project Assignment Check'!$G:$ZX, MATCH($A101, 'Project Assignment Check'!$A:$A, 0), ),
        COLUMN()-4
      ),
      INDEX('Project Assignment Check'!$G:$ZX, MATCH($A101, 'Project Assignment Check'!$A:$A, 0), ),
      0
    )
  ),
  ""
)</f>
        <v/>
      </c>
      <c r="J101" s="3" t="str">
        <f ca="1">IFERROR(
  INDEX('Project Assignment Check'!$G$1:$ZX$1,
    MATCH(
      LARGE(
        INDEX('Project Assignment Check'!$G:$ZX, MATCH($A101, 'Project Assignment Check'!$A:$A, 0), ),
        COLUMN()-4
      ),
      INDEX('Project Assignment Check'!$G:$ZX, MATCH($A101, 'Project Assignment Check'!$A:$A, 0), ),
      0
    )
  ),
  ""
)</f>
        <v/>
      </c>
    </row>
    <row r="102" spans="1:10" hidden="1">
      <c r="A102" s="48" t="s">
        <v>233</v>
      </c>
      <c r="B102" s="49" t="s">
        <v>234</v>
      </c>
      <c r="C102" s="16" t="s">
        <v>152</v>
      </c>
      <c r="D102" s="4" t="s">
        <v>37</v>
      </c>
      <c r="E102" s="3" t="str">
        <f>IF(IFERROR(
  INDEX('Project Assignment Check'!$G$1:$ZX$1,
    MATCH(
      LARGE(
        INDEX('Project Assignment Check'!$G:$ZX, MATCH($A102, 'Project Assignment Check'!$A:$A, 0), ),
        COLUMN()-4
      ),
      INDEX('Project Assignment Check'!$G:$ZX, MATCH($A102, 'Project Assignment Check'!$A:$A, 0), ),
      0
    )
  ),
  ""
) = 0,"",
 IFERROR(
  INDEX('Project Assignment Check'!$G$1:$ZX$1,
    MATCH(
      LARGE(
        INDEX('Project Assignment Check'!$G:$ZX, MATCH($A102, 'Project Assignment Check'!$A:$A, 0), ),
        COLUMN()-4
      ),
      INDEX('Project Assignment Check'!$G:$ZX, MATCH($A102, 'Project Assignment Check'!$A:$A, 0), ),
      0
    )
  ),
  ""
))</f>
        <v/>
      </c>
      <c r="F102" s="3" t="str">
        <f>IFERROR(
  INDEX('Project Assignment Check'!$G$1:$ZX$1,
    MATCH(
      LARGE(
        INDEX('Project Assignment Check'!$G:$ZX, MATCH($A102, 'Project Assignment Check'!$A:$A, 0), ),
        COLUMN()-4
      ),
      INDEX('Project Assignment Check'!$G:$ZX, MATCH($A102, 'Project Assignment Check'!$A:$A, 0), ),
      0
    )
  ),
  ""
)</f>
        <v/>
      </c>
      <c r="G102" s="3" t="str">
        <f>IFERROR(
  INDEX('Project Assignment Check'!$G$1:$ZX$1,
    MATCH(
      LARGE(
        INDEX('Project Assignment Check'!$G:$ZX, MATCH($A102, 'Project Assignment Check'!$A:$A, 0), ),
        COLUMN()-4
      ),
      INDEX('Project Assignment Check'!$G:$ZX, MATCH($A102, 'Project Assignment Check'!$A:$A, 0), ),
      0
    )
  ),
  ""
)</f>
        <v/>
      </c>
      <c r="H102" s="3" t="str">
        <f>IFERROR(
  INDEX('Project Assignment Check'!$G$1:$ZX$1,
    MATCH(
      LARGE(
        INDEX('Project Assignment Check'!$G:$ZX, MATCH($A102, 'Project Assignment Check'!$A:$A, 0), ),
        COLUMN()-4
      ),
      INDEX('Project Assignment Check'!$G:$ZX, MATCH($A102, 'Project Assignment Check'!$A:$A, 0), ),
      0
    )
  ),
  ""
)</f>
        <v/>
      </c>
      <c r="I102" s="3" t="str">
        <f>IFERROR(
  INDEX('Project Assignment Check'!$G$1:$ZX$1,
    MATCH(
      LARGE(
        INDEX('Project Assignment Check'!$G:$ZX, MATCH($A102, 'Project Assignment Check'!$A:$A, 0), ),
        COLUMN()-4
      ),
      INDEX('Project Assignment Check'!$G:$ZX, MATCH($A102, 'Project Assignment Check'!$A:$A, 0), ),
      0
    )
  ),
  ""
)</f>
        <v/>
      </c>
      <c r="J102" s="3" t="str">
        <f>IFERROR(
  INDEX('Project Assignment Check'!$G$1:$ZX$1,
    MATCH(
      LARGE(
        INDEX('Project Assignment Check'!$G:$ZX, MATCH($A102, 'Project Assignment Check'!$A:$A, 0), ),
        COLUMN()-4
      ),
      INDEX('Project Assignment Check'!$G:$ZX, MATCH($A102, 'Project Assignment Check'!$A:$A, 0), ),
      0
    )
  ),
  ""
)</f>
        <v/>
      </c>
    </row>
    <row r="103" spans="1:10" hidden="1">
      <c r="A103" s="57" t="s">
        <v>235</v>
      </c>
      <c r="B103" s="58" t="s">
        <v>236</v>
      </c>
      <c r="C103" s="16" t="s">
        <v>37</v>
      </c>
      <c r="D103" s="4"/>
      <c r="E103" s="3" t="str">
        <f ca="1">IF(IFERROR(
  INDEX('Project Assignment Check'!$G$1:$ZX$1,
    MATCH(
      LARGE(
        INDEX('Project Assignment Check'!$G:$ZX, MATCH($A103, 'Project Assignment Check'!$A:$A, 0), ),
        COLUMN()-4
      ),
      INDEX('Project Assignment Check'!$G:$ZX, MATCH($A103, 'Project Assignment Check'!$A:$A, 0), ),
      0
    )
  ),
  ""
) = 0,"",
 IFERROR(
  INDEX('Project Assignment Check'!$G$1:$ZX$1,
    MATCH(
      LARGE(
        INDEX('Project Assignment Check'!$G:$ZX, MATCH($A103, 'Project Assignment Check'!$A:$A, 0), ),
        COLUMN()-4
      ),
      INDEX('Project Assignment Check'!$G:$ZX, MATCH($A103, 'Project Assignment Check'!$A:$A, 0), ),
      0
    )
  ),
  ""
))</f>
        <v/>
      </c>
      <c r="F103" s="3" t="str">
        <f ca="1">IFERROR(
  INDEX('Project Assignment Check'!$G$1:$ZX$1,
    MATCH(
      LARGE(
        INDEX('Project Assignment Check'!$G:$ZX, MATCH($A103, 'Project Assignment Check'!$A:$A, 0), ),
        COLUMN()-4
      ),
      INDEX('Project Assignment Check'!$G:$ZX, MATCH($A103, 'Project Assignment Check'!$A:$A, 0), ),
      0
    )
  ),
  ""
)</f>
        <v/>
      </c>
      <c r="G103" s="3" t="str">
        <f ca="1">IFERROR(
  INDEX('Project Assignment Check'!$G$1:$ZX$1,
    MATCH(
      LARGE(
        INDEX('Project Assignment Check'!$G:$ZX, MATCH($A103, 'Project Assignment Check'!$A:$A, 0), ),
        COLUMN()-4
      ),
      INDEX('Project Assignment Check'!$G:$ZX, MATCH($A103, 'Project Assignment Check'!$A:$A, 0), ),
      0
    )
  ),
  ""
)</f>
        <v/>
      </c>
      <c r="H103" s="3" t="str">
        <f ca="1">IFERROR(
  INDEX('Project Assignment Check'!$G$1:$ZX$1,
    MATCH(
      LARGE(
        INDEX('Project Assignment Check'!$G:$ZX, MATCH($A103, 'Project Assignment Check'!$A:$A, 0), ),
        COLUMN()-4
      ),
      INDEX('Project Assignment Check'!$G:$ZX, MATCH($A103, 'Project Assignment Check'!$A:$A, 0), ),
      0
    )
  ),
  ""
)</f>
        <v/>
      </c>
      <c r="I103" s="3" t="str">
        <f ca="1">IFERROR(
  INDEX('Project Assignment Check'!$G$1:$ZX$1,
    MATCH(
      LARGE(
        INDEX('Project Assignment Check'!$G:$ZX, MATCH($A103, 'Project Assignment Check'!$A:$A, 0), ),
        COLUMN()-4
      ),
      INDEX('Project Assignment Check'!$G:$ZX, MATCH($A103, 'Project Assignment Check'!$A:$A, 0), ),
      0
    )
  ),
  ""
)</f>
        <v/>
      </c>
      <c r="J103" s="3" t="str">
        <f ca="1">IFERROR(
  INDEX('Project Assignment Check'!$G$1:$ZX$1,
    MATCH(
      LARGE(
        INDEX('Project Assignment Check'!$G:$ZX, MATCH($A103, 'Project Assignment Check'!$A:$A, 0), ),
        COLUMN()-4
      ),
      INDEX('Project Assignment Check'!$G:$ZX, MATCH($A103, 'Project Assignment Check'!$A:$A, 0), ),
      0
    )
  ),
  ""
)</f>
        <v/>
      </c>
    </row>
    <row r="104" spans="1:10" hidden="1">
      <c r="A104" s="48" t="s">
        <v>237</v>
      </c>
      <c r="B104" s="49" t="s">
        <v>238</v>
      </c>
      <c r="C104" s="16" t="s">
        <v>37</v>
      </c>
      <c r="D104" s="4"/>
      <c r="E104" s="3" t="str">
        <f>IF(IFERROR(
  INDEX('Project Assignment Check'!$G$1:$ZX$1,
    MATCH(
      LARGE(
        INDEX('Project Assignment Check'!$G:$ZX, MATCH($A104, 'Project Assignment Check'!$A:$A, 0), ),
        COLUMN()-4
      ),
      INDEX('Project Assignment Check'!$G:$ZX, MATCH($A104, 'Project Assignment Check'!$A:$A, 0), ),
      0
    )
  ),
  ""
) = 0,"",
 IFERROR(
  INDEX('Project Assignment Check'!$G$1:$ZX$1,
    MATCH(
      LARGE(
        INDEX('Project Assignment Check'!$G:$ZX, MATCH($A104, 'Project Assignment Check'!$A:$A, 0), ),
        COLUMN()-4
      ),
      INDEX('Project Assignment Check'!$G:$ZX, MATCH($A104, 'Project Assignment Check'!$A:$A, 0), ),
      0
    )
  ),
  ""
))</f>
        <v/>
      </c>
      <c r="F104" s="3" t="str">
        <f>IFERROR(
  INDEX('Project Assignment Check'!$G$1:$ZX$1,
    MATCH(
      LARGE(
        INDEX('Project Assignment Check'!$G:$ZX, MATCH($A104, 'Project Assignment Check'!$A:$A, 0), ),
        COLUMN()-4
      ),
      INDEX('Project Assignment Check'!$G:$ZX, MATCH($A104, 'Project Assignment Check'!$A:$A, 0), ),
      0
    )
  ),
  ""
)</f>
        <v/>
      </c>
      <c r="G104" s="3" t="str">
        <f>IFERROR(
  INDEX('Project Assignment Check'!$G$1:$ZX$1,
    MATCH(
      LARGE(
        INDEX('Project Assignment Check'!$G:$ZX, MATCH($A104, 'Project Assignment Check'!$A:$A, 0), ),
        COLUMN()-4
      ),
      INDEX('Project Assignment Check'!$G:$ZX, MATCH($A104, 'Project Assignment Check'!$A:$A, 0), ),
      0
    )
  ),
  ""
)</f>
        <v/>
      </c>
      <c r="H104" s="3" t="str">
        <f>IFERROR(
  INDEX('Project Assignment Check'!$G$1:$ZX$1,
    MATCH(
      LARGE(
        INDEX('Project Assignment Check'!$G:$ZX, MATCH($A104, 'Project Assignment Check'!$A:$A, 0), ),
        COLUMN()-4
      ),
      INDEX('Project Assignment Check'!$G:$ZX, MATCH($A104, 'Project Assignment Check'!$A:$A, 0), ),
      0
    )
  ),
  ""
)</f>
        <v/>
      </c>
      <c r="I104" s="3" t="str">
        <f>IFERROR(
  INDEX('Project Assignment Check'!$G$1:$ZX$1,
    MATCH(
      LARGE(
        INDEX('Project Assignment Check'!$G:$ZX, MATCH($A104, 'Project Assignment Check'!$A:$A, 0), ),
        COLUMN()-4
      ),
      INDEX('Project Assignment Check'!$G:$ZX, MATCH($A104, 'Project Assignment Check'!$A:$A, 0), ),
      0
    )
  ),
  ""
)</f>
        <v/>
      </c>
      <c r="J104" s="3" t="str">
        <f>IFERROR(
  INDEX('Project Assignment Check'!$G$1:$ZX$1,
    MATCH(
      LARGE(
        INDEX('Project Assignment Check'!$G:$ZX, MATCH($A104, 'Project Assignment Check'!$A:$A, 0), ),
        COLUMN()-4
      ),
      INDEX('Project Assignment Check'!$G:$ZX, MATCH($A104, 'Project Assignment Check'!$A:$A, 0), ),
      0
    )
  ),
  ""
)</f>
        <v/>
      </c>
    </row>
    <row r="105" spans="1:10" hidden="1">
      <c r="A105" s="57" t="s">
        <v>239</v>
      </c>
      <c r="B105" s="58" t="s">
        <v>240</v>
      </c>
      <c r="C105" s="16" t="s">
        <v>37</v>
      </c>
      <c r="D105" s="4"/>
      <c r="E105" s="3" t="str">
        <f>IF(IFERROR(
  INDEX('Project Assignment Check'!$G$1:$ZX$1,
    MATCH(
      LARGE(
        INDEX('Project Assignment Check'!$G:$ZX, MATCH($A105, 'Project Assignment Check'!$A:$A, 0), ),
        COLUMN()-4
      ),
      INDEX('Project Assignment Check'!$G:$ZX, MATCH($A105, 'Project Assignment Check'!$A:$A, 0), ),
      0
    )
  ),
  ""
) = 0,"",
 IFERROR(
  INDEX('Project Assignment Check'!$G$1:$ZX$1,
    MATCH(
      LARGE(
        INDEX('Project Assignment Check'!$G:$ZX, MATCH($A105, 'Project Assignment Check'!$A:$A, 0), ),
        COLUMN()-4
      ),
      INDEX('Project Assignment Check'!$G:$ZX, MATCH($A105, 'Project Assignment Check'!$A:$A, 0), ),
      0
    )
  ),
  ""
))</f>
        <v/>
      </c>
      <c r="F105" s="3" t="str">
        <f>IFERROR(
  INDEX('Project Assignment Check'!$G$1:$ZX$1,
    MATCH(
      LARGE(
        INDEX('Project Assignment Check'!$G:$ZX, MATCH($A105, 'Project Assignment Check'!$A:$A, 0), ),
        COLUMN()-4
      ),
      INDEX('Project Assignment Check'!$G:$ZX, MATCH($A105, 'Project Assignment Check'!$A:$A, 0), ),
      0
    )
  ),
  ""
)</f>
        <v/>
      </c>
      <c r="G105" s="3" t="str">
        <f>IFERROR(
  INDEX('Project Assignment Check'!$G$1:$ZX$1,
    MATCH(
      LARGE(
        INDEX('Project Assignment Check'!$G:$ZX, MATCH($A105, 'Project Assignment Check'!$A:$A, 0), ),
        COLUMN()-4
      ),
      INDEX('Project Assignment Check'!$G:$ZX, MATCH($A105, 'Project Assignment Check'!$A:$A, 0), ),
      0
    )
  ),
  ""
)</f>
        <v/>
      </c>
      <c r="H105" s="3" t="str">
        <f>IFERROR(
  INDEX('Project Assignment Check'!$G$1:$ZX$1,
    MATCH(
      LARGE(
        INDEX('Project Assignment Check'!$G:$ZX, MATCH($A105, 'Project Assignment Check'!$A:$A, 0), ),
        COLUMN()-4
      ),
      INDEX('Project Assignment Check'!$G:$ZX, MATCH($A105, 'Project Assignment Check'!$A:$A, 0), ),
      0
    )
  ),
  ""
)</f>
        <v/>
      </c>
      <c r="I105" s="3" t="str">
        <f>IFERROR(
  INDEX('Project Assignment Check'!$G$1:$ZX$1,
    MATCH(
      LARGE(
        INDEX('Project Assignment Check'!$G:$ZX, MATCH($A105, 'Project Assignment Check'!$A:$A, 0), ),
        COLUMN()-4
      ),
      INDEX('Project Assignment Check'!$G:$ZX, MATCH($A105, 'Project Assignment Check'!$A:$A, 0), ),
      0
    )
  ),
  ""
)</f>
        <v/>
      </c>
      <c r="J105" s="3" t="str">
        <f>IFERROR(
  INDEX('Project Assignment Check'!$G$1:$ZX$1,
    MATCH(
      LARGE(
        INDEX('Project Assignment Check'!$G:$ZX, MATCH($A105, 'Project Assignment Check'!$A:$A, 0), ),
        COLUMN()-4
      ),
      INDEX('Project Assignment Check'!$G:$ZX, MATCH($A105, 'Project Assignment Check'!$A:$A, 0), ),
      0
    )
  ),
  ""
)</f>
        <v/>
      </c>
    </row>
    <row r="106" spans="1:10" hidden="1">
      <c r="A106" s="48" t="s">
        <v>241</v>
      </c>
      <c r="B106" s="49" t="s">
        <v>242</v>
      </c>
      <c r="C106" s="16" t="s">
        <v>37</v>
      </c>
      <c r="D106" s="4"/>
      <c r="E106" s="3" t="str">
        <f>IF(IFERROR(
  INDEX('Project Assignment Check'!$G$1:$ZX$1,
    MATCH(
      LARGE(
        INDEX('Project Assignment Check'!$G:$ZX, MATCH($A106, 'Project Assignment Check'!$A:$A, 0), ),
        COLUMN()-4
      ),
      INDEX('Project Assignment Check'!$G:$ZX, MATCH($A106, 'Project Assignment Check'!$A:$A, 0), ),
      0
    )
  ),
  ""
) = 0,"",
 IFERROR(
  INDEX('Project Assignment Check'!$G$1:$ZX$1,
    MATCH(
      LARGE(
        INDEX('Project Assignment Check'!$G:$ZX, MATCH($A106, 'Project Assignment Check'!$A:$A, 0), ),
        COLUMN()-4
      ),
      INDEX('Project Assignment Check'!$G:$ZX, MATCH($A106, 'Project Assignment Check'!$A:$A, 0), ),
      0
    )
  ),
  ""
))</f>
        <v/>
      </c>
      <c r="F106" s="3" t="str">
        <f>IFERROR(
  INDEX('Project Assignment Check'!$G$1:$ZX$1,
    MATCH(
      LARGE(
        INDEX('Project Assignment Check'!$G:$ZX, MATCH($A106, 'Project Assignment Check'!$A:$A, 0), ),
        COLUMN()-4
      ),
      INDEX('Project Assignment Check'!$G:$ZX, MATCH($A106, 'Project Assignment Check'!$A:$A, 0), ),
      0
    )
  ),
  ""
)</f>
        <v/>
      </c>
      <c r="G106" s="3" t="str">
        <f>IFERROR(
  INDEX('Project Assignment Check'!$G$1:$ZX$1,
    MATCH(
      LARGE(
        INDEX('Project Assignment Check'!$G:$ZX, MATCH($A106, 'Project Assignment Check'!$A:$A, 0), ),
        COLUMN()-4
      ),
      INDEX('Project Assignment Check'!$G:$ZX, MATCH($A106, 'Project Assignment Check'!$A:$A, 0), ),
      0
    )
  ),
  ""
)</f>
        <v/>
      </c>
      <c r="H106" s="3" t="str">
        <f>IFERROR(
  INDEX('Project Assignment Check'!$G$1:$ZX$1,
    MATCH(
      LARGE(
        INDEX('Project Assignment Check'!$G:$ZX, MATCH($A106, 'Project Assignment Check'!$A:$A, 0), ),
        COLUMN()-4
      ),
      INDEX('Project Assignment Check'!$G:$ZX, MATCH($A106, 'Project Assignment Check'!$A:$A, 0), ),
      0
    )
  ),
  ""
)</f>
        <v/>
      </c>
      <c r="I106" s="3" t="str">
        <f>IFERROR(
  INDEX('Project Assignment Check'!$G$1:$ZX$1,
    MATCH(
      LARGE(
        INDEX('Project Assignment Check'!$G:$ZX, MATCH($A106, 'Project Assignment Check'!$A:$A, 0), ),
        COLUMN()-4
      ),
      INDEX('Project Assignment Check'!$G:$ZX, MATCH($A106, 'Project Assignment Check'!$A:$A, 0), ),
      0
    )
  ),
  ""
)</f>
        <v/>
      </c>
      <c r="J106" s="3" t="str">
        <f>IFERROR(
  INDEX('Project Assignment Check'!$G$1:$ZX$1,
    MATCH(
      LARGE(
        INDEX('Project Assignment Check'!$G:$ZX, MATCH($A106, 'Project Assignment Check'!$A:$A, 0), ),
        COLUMN()-4
      ),
      INDEX('Project Assignment Check'!$G:$ZX, MATCH($A106, 'Project Assignment Check'!$A:$A, 0), ),
      0
    )
  ),
  ""
)</f>
        <v/>
      </c>
    </row>
    <row r="107" spans="1:10" hidden="1">
      <c r="A107" s="59" t="s">
        <v>243</v>
      </c>
      <c r="B107" s="60" t="s">
        <v>244</v>
      </c>
      <c r="C107" s="16" t="s">
        <v>64</v>
      </c>
      <c r="D107" s="4" t="s">
        <v>12</v>
      </c>
      <c r="E107" s="3" t="str">
        <f>IF(IFERROR(
  INDEX('Project Assignment Check'!$G$1:$ZX$1,
    MATCH(
      LARGE(
        INDEX('Project Assignment Check'!$G:$ZX, MATCH($A107, 'Project Assignment Check'!$A:$A, 0), ),
        COLUMN()-4
      ),
      INDEX('Project Assignment Check'!$G:$ZX, MATCH($A107, 'Project Assignment Check'!$A:$A, 0), ),
      0
    )
  ),
  ""
) = 0,"",
 IFERROR(
  INDEX('Project Assignment Check'!$G$1:$ZX$1,
    MATCH(
      LARGE(
        INDEX('Project Assignment Check'!$G:$ZX, MATCH($A107, 'Project Assignment Check'!$A:$A, 0), ),
        COLUMN()-4
      ),
      INDEX('Project Assignment Check'!$G:$ZX, MATCH($A107, 'Project Assignment Check'!$A:$A, 0), ),
      0
    )
  ),
  ""
))</f>
        <v/>
      </c>
      <c r="F107" s="3" t="str">
        <f>IFERROR(
  INDEX('Project Assignment Check'!$G$1:$ZX$1,
    MATCH(
      LARGE(
        INDEX('Project Assignment Check'!$G:$ZX, MATCH($A107, 'Project Assignment Check'!$A:$A, 0), ),
        COLUMN()-4
      ),
      INDEX('Project Assignment Check'!$G:$ZX, MATCH($A107, 'Project Assignment Check'!$A:$A, 0), ),
      0
    )
  ),
  ""
)</f>
        <v/>
      </c>
      <c r="G107" s="3" t="str">
        <f>IFERROR(
  INDEX('Project Assignment Check'!$G$1:$ZX$1,
    MATCH(
      LARGE(
        INDEX('Project Assignment Check'!$G:$ZX, MATCH($A107, 'Project Assignment Check'!$A:$A, 0), ),
        COLUMN()-4
      ),
      INDEX('Project Assignment Check'!$G:$ZX, MATCH($A107, 'Project Assignment Check'!$A:$A, 0), ),
      0
    )
  ),
  ""
)</f>
        <v/>
      </c>
      <c r="H107" s="3" t="str">
        <f>IFERROR(
  INDEX('Project Assignment Check'!$G$1:$ZX$1,
    MATCH(
      LARGE(
        INDEX('Project Assignment Check'!$G:$ZX, MATCH($A107, 'Project Assignment Check'!$A:$A, 0), ),
        COLUMN()-4
      ),
      INDEX('Project Assignment Check'!$G:$ZX, MATCH($A107, 'Project Assignment Check'!$A:$A, 0), ),
      0
    )
  ),
  ""
)</f>
        <v/>
      </c>
      <c r="I107" s="3" t="str">
        <f>IFERROR(
  INDEX('Project Assignment Check'!$G$1:$ZX$1,
    MATCH(
      LARGE(
        INDEX('Project Assignment Check'!$G:$ZX, MATCH($A107, 'Project Assignment Check'!$A:$A, 0), ),
        COLUMN()-4
      ),
      INDEX('Project Assignment Check'!$G:$ZX, MATCH($A107, 'Project Assignment Check'!$A:$A, 0), ),
      0
    )
  ),
  ""
)</f>
        <v/>
      </c>
      <c r="J107" s="3" t="str">
        <f>IFERROR(
  INDEX('Project Assignment Check'!$G$1:$ZX$1,
    MATCH(
      LARGE(
        INDEX('Project Assignment Check'!$G:$ZX, MATCH($A107, 'Project Assignment Check'!$A:$A, 0), ),
        COLUMN()-4
      ),
      INDEX('Project Assignment Check'!$G:$ZX, MATCH($A107, 'Project Assignment Check'!$A:$A, 0), ),
      0
    )
  ),
  ""
)</f>
        <v/>
      </c>
    </row>
    <row r="108" spans="1:10" hidden="1">
      <c r="A108" s="48" t="s">
        <v>245</v>
      </c>
      <c r="B108" s="49" t="s">
        <v>246</v>
      </c>
      <c r="C108" s="16" t="s">
        <v>152</v>
      </c>
      <c r="D108" s="4" t="s">
        <v>64</v>
      </c>
      <c r="E108" s="3" t="str">
        <f>IF(IFERROR(
  INDEX('Project Assignment Check'!$G$1:$ZX$1,
    MATCH(
      LARGE(
        INDEX('Project Assignment Check'!$G:$ZX, MATCH($A108, 'Project Assignment Check'!$A:$A, 0), ),
        COLUMN()-4
      ),
      INDEX('Project Assignment Check'!$G:$ZX, MATCH($A108, 'Project Assignment Check'!$A:$A, 0), ),
      0
    )
  ),
  ""
) = 0,"",
 IFERROR(
  INDEX('Project Assignment Check'!$G$1:$ZX$1,
    MATCH(
      LARGE(
        INDEX('Project Assignment Check'!$G:$ZX, MATCH($A108, 'Project Assignment Check'!$A:$A, 0), ),
        COLUMN()-4
      ),
      INDEX('Project Assignment Check'!$G:$ZX, MATCH($A108, 'Project Assignment Check'!$A:$A, 0), ),
      0
    )
  ),
  ""
))</f>
        <v/>
      </c>
      <c r="F108" s="3" t="str">
        <f>IFERROR(
  INDEX('Project Assignment Check'!$G$1:$ZX$1,
    MATCH(
      LARGE(
        INDEX('Project Assignment Check'!$G:$ZX, MATCH($A108, 'Project Assignment Check'!$A:$A, 0), ),
        COLUMN()-4
      ),
      INDEX('Project Assignment Check'!$G:$ZX, MATCH($A108, 'Project Assignment Check'!$A:$A, 0), ),
      0
    )
  ),
  ""
)</f>
        <v/>
      </c>
      <c r="G108" s="3" t="str">
        <f>IFERROR(
  INDEX('Project Assignment Check'!$G$1:$ZX$1,
    MATCH(
      LARGE(
        INDEX('Project Assignment Check'!$G:$ZX, MATCH($A108, 'Project Assignment Check'!$A:$A, 0), ),
        COLUMN()-4
      ),
      INDEX('Project Assignment Check'!$G:$ZX, MATCH($A108, 'Project Assignment Check'!$A:$A, 0), ),
      0
    )
  ),
  ""
)</f>
        <v/>
      </c>
      <c r="H108" s="3" t="str">
        <f>IFERROR(
  INDEX('Project Assignment Check'!$G$1:$ZX$1,
    MATCH(
      LARGE(
        INDEX('Project Assignment Check'!$G:$ZX, MATCH($A108, 'Project Assignment Check'!$A:$A, 0), ),
        COLUMN()-4
      ),
      INDEX('Project Assignment Check'!$G:$ZX, MATCH($A108, 'Project Assignment Check'!$A:$A, 0), ),
      0
    )
  ),
  ""
)</f>
        <v/>
      </c>
      <c r="I108" s="3" t="str">
        <f>IFERROR(
  INDEX('Project Assignment Check'!$G$1:$ZX$1,
    MATCH(
      LARGE(
        INDEX('Project Assignment Check'!$G:$ZX, MATCH($A108, 'Project Assignment Check'!$A:$A, 0), ),
        COLUMN()-4
      ),
      INDEX('Project Assignment Check'!$G:$ZX, MATCH($A108, 'Project Assignment Check'!$A:$A, 0), ),
      0
    )
  ),
  ""
)</f>
        <v/>
      </c>
      <c r="J108" s="3" t="str">
        <f>IFERROR(
  INDEX('Project Assignment Check'!$G$1:$ZX$1,
    MATCH(
      LARGE(
        INDEX('Project Assignment Check'!$G:$ZX, MATCH($A108, 'Project Assignment Check'!$A:$A, 0), ),
        COLUMN()-4
      ),
      INDEX('Project Assignment Check'!$G:$ZX, MATCH($A108, 'Project Assignment Check'!$A:$A, 0), ),
      0
    )
  ),
  ""
)</f>
        <v/>
      </c>
    </row>
    <row r="109" spans="1:10" hidden="1">
      <c r="A109" s="57" t="s">
        <v>247</v>
      </c>
      <c r="B109" s="58" t="s">
        <v>248</v>
      </c>
      <c r="C109" s="16" t="s">
        <v>34</v>
      </c>
      <c r="D109" s="4"/>
      <c r="E109" s="3" t="str">
        <f>IF(IFERROR(
  INDEX('Project Assignment Check'!$G$1:$ZX$1,
    MATCH(
      LARGE(
        INDEX('Project Assignment Check'!$G:$ZX, MATCH($A109, 'Project Assignment Check'!$A:$A, 0), ),
        COLUMN()-4
      ),
      INDEX('Project Assignment Check'!$G:$ZX, MATCH($A109, 'Project Assignment Check'!$A:$A, 0), ),
      0
    )
  ),
  ""
) = 0,"",
 IFERROR(
  INDEX('Project Assignment Check'!$G$1:$ZX$1,
    MATCH(
      LARGE(
        INDEX('Project Assignment Check'!$G:$ZX, MATCH($A109, 'Project Assignment Check'!$A:$A, 0), ),
        COLUMN()-4
      ),
      INDEX('Project Assignment Check'!$G:$ZX, MATCH($A109, 'Project Assignment Check'!$A:$A, 0), ),
      0
    )
  ),
  ""
))</f>
        <v/>
      </c>
      <c r="F109" s="3" t="str">
        <f>IFERROR(
  INDEX('Project Assignment Check'!$G$1:$ZX$1,
    MATCH(
      LARGE(
        INDEX('Project Assignment Check'!$G:$ZX, MATCH($A109, 'Project Assignment Check'!$A:$A, 0), ),
        COLUMN()-4
      ),
      INDEX('Project Assignment Check'!$G:$ZX, MATCH($A109, 'Project Assignment Check'!$A:$A, 0), ),
      0
    )
  ),
  ""
)</f>
        <v/>
      </c>
      <c r="G109" s="3" t="str">
        <f>IFERROR(
  INDEX('Project Assignment Check'!$G$1:$ZX$1,
    MATCH(
      LARGE(
        INDEX('Project Assignment Check'!$G:$ZX, MATCH($A109, 'Project Assignment Check'!$A:$A, 0), ),
        COLUMN()-4
      ),
      INDEX('Project Assignment Check'!$G:$ZX, MATCH($A109, 'Project Assignment Check'!$A:$A, 0), ),
      0
    )
  ),
  ""
)</f>
        <v/>
      </c>
      <c r="H109" s="3" t="str">
        <f>IFERROR(
  INDEX('Project Assignment Check'!$G$1:$ZX$1,
    MATCH(
      LARGE(
        INDEX('Project Assignment Check'!$G:$ZX, MATCH($A109, 'Project Assignment Check'!$A:$A, 0), ),
        COLUMN()-4
      ),
      INDEX('Project Assignment Check'!$G:$ZX, MATCH($A109, 'Project Assignment Check'!$A:$A, 0), ),
      0
    )
  ),
  ""
)</f>
        <v/>
      </c>
      <c r="I109" s="3" t="str">
        <f>IFERROR(
  INDEX('Project Assignment Check'!$G$1:$ZX$1,
    MATCH(
      LARGE(
        INDEX('Project Assignment Check'!$G:$ZX, MATCH($A109, 'Project Assignment Check'!$A:$A, 0), ),
        COLUMN()-4
      ),
      INDEX('Project Assignment Check'!$G:$ZX, MATCH($A109, 'Project Assignment Check'!$A:$A, 0), ),
      0
    )
  ),
  ""
)</f>
        <v/>
      </c>
      <c r="J109" s="3" t="str">
        <f>IFERROR(
  INDEX('Project Assignment Check'!$G$1:$ZX$1,
    MATCH(
      LARGE(
        INDEX('Project Assignment Check'!$G:$ZX, MATCH($A109, 'Project Assignment Check'!$A:$A, 0), ),
        COLUMN()-4
      ),
      INDEX('Project Assignment Check'!$G:$ZX, MATCH($A109, 'Project Assignment Check'!$A:$A, 0), ),
      0
    )
  ),
  ""
)</f>
        <v/>
      </c>
    </row>
    <row r="110" spans="1:10" hidden="1">
      <c r="A110" s="48" t="s">
        <v>249</v>
      </c>
      <c r="B110" s="49" t="s">
        <v>250</v>
      </c>
      <c r="C110" s="16" t="s">
        <v>34</v>
      </c>
      <c r="D110" s="4"/>
      <c r="E110" s="3" t="str">
        <f>IF(IFERROR(
  INDEX('Project Assignment Check'!$G$1:$ZX$1,
    MATCH(
      LARGE(
        INDEX('Project Assignment Check'!$G:$ZX, MATCH($A110, 'Project Assignment Check'!$A:$A, 0), ),
        COLUMN()-4
      ),
      INDEX('Project Assignment Check'!$G:$ZX, MATCH($A110, 'Project Assignment Check'!$A:$A, 0), ),
      0
    )
  ),
  ""
) = 0,"",
 IFERROR(
  INDEX('Project Assignment Check'!$G$1:$ZX$1,
    MATCH(
      LARGE(
        INDEX('Project Assignment Check'!$G:$ZX, MATCH($A110, 'Project Assignment Check'!$A:$A, 0), ),
        COLUMN()-4
      ),
      INDEX('Project Assignment Check'!$G:$ZX, MATCH($A110, 'Project Assignment Check'!$A:$A, 0), ),
      0
    )
  ),
  ""
))</f>
        <v/>
      </c>
      <c r="F110" s="3" t="str">
        <f>IFERROR(
  INDEX('Project Assignment Check'!$G$1:$ZX$1,
    MATCH(
      LARGE(
        INDEX('Project Assignment Check'!$G:$ZX, MATCH($A110, 'Project Assignment Check'!$A:$A, 0), ),
        COLUMN()-4
      ),
      INDEX('Project Assignment Check'!$G:$ZX, MATCH($A110, 'Project Assignment Check'!$A:$A, 0), ),
      0
    )
  ),
  ""
)</f>
        <v/>
      </c>
      <c r="G110" s="3" t="str">
        <f>IFERROR(
  INDEX('Project Assignment Check'!$G$1:$ZX$1,
    MATCH(
      LARGE(
        INDEX('Project Assignment Check'!$G:$ZX, MATCH($A110, 'Project Assignment Check'!$A:$A, 0), ),
        COLUMN()-4
      ),
      INDEX('Project Assignment Check'!$G:$ZX, MATCH($A110, 'Project Assignment Check'!$A:$A, 0), ),
      0
    )
  ),
  ""
)</f>
        <v/>
      </c>
      <c r="H110" s="3" t="str">
        <f>IFERROR(
  INDEX('Project Assignment Check'!$G$1:$ZX$1,
    MATCH(
      LARGE(
        INDEX('Project Assignment Check'!$G:$ZX, MATCH($A110, 'Project Assignment Check'!$A:$A, 0), ),
        COLUMN()-4
      ),
      INDEX('Project Assignment Check'!$G:$ZX, MATCH($A110, 'Project Assignment Check'!$A:$A, 0), ),
      0
    )
  ),
  ""
)</f>
        <v/>
      </c>
      <c r="I110" s="3" t="str">
        <f>IFERROR(
  INDEX('Project Assignment Check'!$G$1:$ZX$1,
    MATCH(
      LARGE(
        INDEX('Project Assignment Check'!$G:$ZX, MATCH($A110, 'Project Assignment Check'!$A:$A, 0), ),
        COLUMN()-4
      ),
      INDEX('Project Assignment Check'!$G:$ZX, MATCH($A110, 'Project Assignment Check'!$A:$A, 0), ),
      0
    )
  ),
  ""
)</f>
        <v/>
      </c>
      <c r="J110" s="3" t="str">
        <f>IFERROR(
  INDEX('Project Assignment Check'!$G$1:$ZX$1,
    MATCH(
      LARGE(
        INDEX('Project Assignment Check'!$G:$ZX, MATCH($A110, 'Project Assignment Check'!$A:$A, 0), ),
        COLUMN()-4
      ),
      INDEX('Project Assignment Check'!$G:$ZX, MATCH($A110, 'Project Assignment Check'!$A:$A, 0), ),
      0
    )
  ),
  ""
)</f>
        <v/>
      </c>
    </row>
    <row r="111" spans="1:10" hidden="1">
      <c r="A111" s="57" t="s">
        <v>251</v>
      </c>
      <c r="B111" s="61" t="s">
        <v>252</v>
      </c>
      <c r="C111" s="16" t="s">
        <v>37</v>
      </c>
      <c r="D111" s="4" t="s">
        <v>110</v>
      </c>
      <c r="E111" s="3" t="str">
        <f ca="1">IF(IFERROR(
  INDEX('Project Assignment Check'!$G$1:$ZX$1,
    MATCH(
      LARGE(
        INDEX('Project Assignment Check'!$G:$ZX, MATCH($A111, 'Project Assignment Check'!$A:$A, 0), ),
        COLUMN()-4
      ),
      INDEX('Project Assignment Check'!$G:$ZX, MATCH($A111, 'Project Assignment Check'!$A:$A, 0), ),
      0
    )
  ),
  ""
) = 0,"",
 IFERROR(
  INDEX('Project Assignment Check'!$G$1:$ZX$1,
    MATCH(
      LARGE(
        INDEX('Project Assignment Check'!$G:$ZX, MATCH($A111, 'Project Assignment Check'!$A:$A, 0), ),
        COLUMN()-4
      ),
      INDEX('Project Assignment Check'!$G:$ZX, MATCH($A111, 'Project Assignment Check'!$A:$A, 0), ),
      0
    )
  ),
  ""
))</f>
        <v>ADR-02</v>
      </c>
      <c r="F111" s="3" t="str">
        <f ca="1">IFERROR(
  INDEX('Project Assignment Check'!$G$1:$ZX$1,
    MATCH(
      LARGE(
        INDEX('Project Assignment Check'!$G:$ZX, MATCH($A111, 'Project Assignment Check'!$A:$A, 0), ),
        COLUMN()-4
      ),
      INDEX('Project Assignment Check'!$G:$ZX, MATCH($A111, 'Project Assignment Check'!$A:$A, 0), ),
      0
    )
  ),
  ""
)</f>
        <v>ADR-02</v>
      </c>
      <c r="G111" s="3" t="str">
        <f ca="1">IFERROR(
  INDEX('Project Assignment Check'!$G$1:$ZX$1,
    MATCH(
      LARGE(
        INDEX('Project Assignment Check'!$G:$ZX, MATCH($A111, 'Project Assignment Check'!$A:$A, 0), ),
        COLUMN()-4
      ),
      INDEX('Project Assignment Check'!$G:$ZX, MATCH($A111, 'Project Assignment Check'!$A:$A, 0), ),
      0
    )
  ),
  ""
)</f>
        <v>ADR-02</v>
      </c>
      <c r="H111" s="3" t="str">
        <f ca="1">IFERROR(
  INDEX('Project Assignment Check'!$G$1:$ZX$1,
    MATCH(
      LARGE(
        INDEX('Project Assignment Check'!$G:$ZX, MATCH($A111, 'Project Assignment Check'!$A:$A, 0), ),
        COLUMN()-4
      ),
      INDEX('Project Assignment Check'!$G:$ZX, MATCH($A111, 'Project Assignment Check'!$A:$A, 0), ),
      0
    )
  ),
  ""
)</f>
        <v/>
      </c>
      <c r="I111" s="3" t="str">
        <f ca="1">IFERROR(
  INDEX('Project Assignment Check'!$G$1:$ZX$1,
    MATCH(
      LARGE(
        INDEX('Project Assignment Check'!$G:$ZX, MATCH($A111, 'Project Assignment Check'!$A:$A, 0), ),
        COLUMN()-4
      ),
      INDEX('Project Assignment Check'!$G:$ZX, MATCH($A111, 'Project Assignment Check'!$A:$A, 0), ),
      0
    )
  ),
  ""
)</f>
        <v/>
      </c>
      <c r="J111" s="3" t="str">
        <f ca="1">IFERROR(
  INDEX('Project Assignment Check'!$G$1:$ZX$1,
    MATCH(
      LARGE(
        INDEX('Project Assignment Check'!$G:$ZX, MATCH($A111, 'Project Assignment Check'!$A:$A, 0), ),
        COLUMN()-4
      ),
      INDEX('Project Assignment Check'!$G:$ZX, MATCH($A111, 'Project Assignment Check'!$A:$A, 0), ),
      0
    )
  ),
  ""
)</f>
        <v/>
      </c>
    </row>
    <row r="112" spans="1:10" hidden="1">
      <c r="A112" s="48" t="s">
        <v>253</v>
      </c>
      <c r="B112" s="49" t="s">
        <v>254</v>
      </c>
      <c r="C112" s="16" t="s">
        <v>12</v>
      </c>
      <c r="D112" s="4" t="s">
        <v>37</v>
      </c>
      <c r="E112" s="3" t="str">
        <f ca="1">IF(IFERROR(
  INDEX('Project Assignment Check'!$G$1:$ZX$1,
    MATCH(
      LARGE(
        INDEX('Project Assignment Check'!$G:$ZX, MATCH($A112, 'Project Assignment Check'!$A:$A, 0), ),
        COLUMN()-4
      ),
      INDEX('Project Assignment Check'!$G:$ZX, MATCH($A112, 'Project Assignment Check'!$A:$A, 0), ),
      0
    )
  ),
  ""
) = 0,"",
 IFERROR(
  INDEX('Project Assignment Check'!$G$1:$ZX$1,
    MATCH(
      LARGE(
        INDEX('Project Assignment Check'!$G:$ZX, MATCH($A112, 'Project Assignment Check'!$A:$A, 0), ),
        COLUMN()-4
      ),
      INDEX('Project Assignment Check'!$G:$ZX, MATCH($A112, 'Project Assignment Check'!$A:$A, 0), ),
      0
    )
  ),
  ""
))</f>
        <v>ADR-42</v>
      </c>
      <c r="F112" s="3" t="str">
        <f ca="1">IFERROR(
  INDEX('Project Assignment Check'!$G$1:$ZX$1,
    MATCH(
      LARGE(
        INDEX('Project Assignment Check'!$G:$ZX, MATCH($A112, 'Project Assignment Check'!$A:$A, 0), ),
        COLUMN()-4
      ),
      INDEX('Project Assignment Check'!$G:$ZX, MATCH($A112, 'Project Assignment Check'!$A:$A, 0), ),
      0
    )
  ),
  ""
)</f>
        <v>ADR-08</v>
      </c>
      <c r="G112" s="3" t="str">
        <f ca="1">IFERROR(
  INDEX('Project Assignment Check'!$G$1:$ZX$1,
    MATCH(
      LARGE(
        INDEX('Project Assignment Check'!$G:$ZX, MATCH($A112, 'Project Assignment Check'!$A:$A, 0), ),
        COLUMN()-4
      ),
      INDEX('Project Assignment Check'!$G:$ZX, MATCH($A112, 'Project Assignment Check'!$A:$A, 0), ),
      0
    )
  ),
  ""
)</f>
        <v>ADR-08</v>
      </c>
      <c r="H112" s="3" t="str">
        <f ca="1">IFERROR(
  INDEX('Project Assignment Check'!$G$1:$ZX$1,
    MATCH(
      LARGE(
        INDEX('Project Assignment Check'!$G:$ZX, MATCH($A112, 'Project Assignment Check'!$A:$A, 0), ),
        COLUMN()-4
      ),
      INDEX('Project Assignment Check'!$G:$ZX, MATCH($A112, 'Project Assignment Check'!$A:$A, 0), ),
      0
    )
  ),
  ""
)</f>
        <v/>
      </c>
      <c r="I112" s="3" t="str">
        <f ca="1">IFERROR(
  INDEX('Project Assignment Check'!$G$1:$ZX$1,
    MATCH(
      LARGE(
        INDEX('Project Assignment Check'!$G:$ZX, MATCH($A112, 'Project Assignment Check'!$A:$A, 0), ),
        COLUMN()-4
      ),
      INDEX('Project Assignment Check'!$G:$ZX, MATCH($A112, 'Project Assignment Check'!$A:$A, 0), ),
      0
    )
  ),
  ""
)</f>
        <v/>
      </c>
      <c r="J112" s="3" t="str">
        <f ca="1">IFERROR(
  INDEX('Project Assignment Check'!$G$1:$ZX$1,
    MATCH(
      LARGE(
        INDEX('Project Assignment Check'!$G:$ZX, MATCH($A112, 'Project Assignment Check'!$A:$A, 0), ),
        COLUMN()-4
      ),
      INDEX('Project Assignment Check'!$G:$ZX, MATCH($A112, 'Project Assignment Check'!$A:$A, 0), ),
      0
    )
  ),
  ""
)</f>
        <v/>
      </c>
    </row>
    <row r="113" spans="1:10" hidden="1">
      <c r="A113" s="57" t="s">
        <v>255</v>
      </c>
      <c r="B113" s="58" t="s">
        <v>256</v>
      </c>
      <c r="C113" s="16" t="s">
        <v>110</v>
      </c>
      <c r="D113" s="4"/>
      <c r="E113" s="3" t="str">
        <f>IF(IFERROR(
  INDEX('Project Assignment Check'!$G$1:$ZX$1,
    MATCH(
      LARGE(
        INDEX('Project Assignment Check'!$G:$ZX, MATCH($A113, 'Project Assignment Check'!$A:$A, 0), ),
        COLUMN()-4
      ),
      INDEX('Project Assignment Check'!$G:$ZX, MATCH($A113, 'Project Assignment Check'!$A:$A, 0), ),
      0
    )
  ),
  ""
) = 0,"",
 IFERROR(
  INDEX('Project Assignment Check'!$G$1:$ZX$1,
    MATCH(
      LARGE(
        INDEX('Project Assignment Check'!$G:$ZX, MATCH($A113, 'Project Assignment Check'!$A:$A, 0), ),
        COLUMN()-4
      ),
      INDEX('Project Assignment Check'!$G:$ZX, MATCH($A113, 'Project Assignment Check'!$A:$A, 0), ),
      0
    )
  ),
  ""
))</f>
        <v/>
      </c>
      <c r="F113" s="3" t="str">
        <f>IFERROR(
  INDEX('Project Assignment Check'!$G$1:$ZX$1,
    MATCH(
      LARGE(
        INDEX('Project Assignment Check'!$G:$ZX, MATCH($A113, 'Project Assignment Check'!$A:$A, 0), ),
        COLUMN()-4
      ),
      INDEX('Project Assignment Check'!$G:$ZX, MATCH($A113, 'Project Assignment Check'!$A:$A, 0), ),
      0
    )
  ),
  ""
)</f>
        <v/>
      </c>
      <c r="G113" s="3" t="str">
        <f>IFERROR(
  INDEX('Project Assignment Check'!$G$1:$ZX$1,
    MATCH(
      LARGE(
        INDEX('Project Assignment Check'!$G:$ZX, MATCH($A113, 'Project Assignment Check'!$A:$A, 0), ),
        COLUMN()-4
      ),
      INDEX('Project Assignment Check'!$G:$ZX, MATCH($A113, 'Project Assignment Check'!$A:$A, 0), ),
      0
    )
  ),
  ""
)</f>
        <v/>
      </c>
      <c r="H113" s="3" t="str">
        <f>IFERROR(
  INDEX('Project Assignment Check'!$G$1:$ZX$1,
    MATCH(
      LARGE(
        INDEX('Project Assignment Check'!$G:$ZX, MATCH($A113, 'Project Assignment Check'!$A:$A, 0), ),
        COLUMN()-4
      ),
      INDEX('Project Assignment Check'!$G:$ZX, MATCH($A113, 'Project Assignment Check'!$A:$A, 0), ),
      0
    )
  ),
  ""
)</f>
        <v/>
      </c>
      <c r="I113" s="3" t="str">
        <f>IFERROR(
  INDEX('Project Assignment Check'!$G$1:$ZX$1,
    MATCH(
      LARGE(
        INDEX('Project Assignment Check'!$G:$ZX, MATCH($A113, 'Project Assignment Check'!$A:$A, 0), ),
        COLUMN()-4
      ),
      INDEX('Project Assignment Check'!$G:$ZX, MATCH($A113, 'Project Assignment Check'!$A:$A, 0), ),
      0
    )
  ),
  ""
)</f>
        <v/>
      </c>
      <c r="J113" s="3" t="str">
        <f>IFERROR(
  INDEX('Project Assignment Check'!$G$1:$ZX$1,
    MATCH(
      LARGE(
        INDEX('Project Assignment Check'!$G:$ZX, MATCH($A113, 'Project Assignment Check'!$A:$A, 0), ),
        COLUMN()-4
      ),
      INDEX('Project Assignment Check'!$G:$ZX, MATCH($A113, 'Project Assignment Check'!$A:$A, 0), ),
      0
    )
  ),
  ""
)</f>
        <v/>
      </c>
    </row>
    <row r="114" spans="1:10" hidden="1">
      <c r="A114" s="48" t="s">
        <v>257</v>
      </c>
      <c r="B114" s="49" t="s">
        <v>258</v>
      </c>
      <c r="C114" s="16"/>
      <c r="D114" s="4"/>
      <c r="E114" s="3" t="str">
        <f>IF(IFERROR(
  INDEX('Project Assignment Check'!$G$1:$ZX$1,
    MATCH(
      LARGE(
        INDEX('Project Assignment Check'!$G:$ZX, MATCH($A114, 'Project Assignment Check'!$A:$A, 0), ),
        COLUMN()-4
      ),
      INDEX('Project Assignment Check'!$G:$ZX, MATCH($A114, 'Project Assignment Check'!$A:$A, 0), ),
      0
    )
  ),
  ""
) = 0,"",
 IFERROR(
  INDEX('Project Assignment Check'!$G$1:$ZX$1,
    MATCH(
      LARGE(
        INDEX('Project Assignment Check'!$G:$ZX, MATCH($A114, 'Project Assignment Check'!$A:$A, 0), ),
        COLUMN()-4
      ),
      INDEX('Project Assignment Check'!$G:$ZX, MATCH($A114, 'Project Assignment Check'!$A:$A, 0), ),
      0
    )
  ),
  ""
))</f>
        <v/>
      </c>
      <c r="F114" s="3" t="str">
        <f>IFERROR(
  INDEX('Project Assignment Check'!$G$1:$ZX$1,
    MATCH(
      LARGE(
        INDEX('Project Assignment Check'!$G:$ZX, MATCH($A114, 'Project Assignment Check'!$A:$A, 0), ),
        COLUMN()-4
      ),
      INDEX('Project Assignment Check'!$G:$ZX, MATCH($A114, 'Project Assignment Check'!$A:$A, 0), ),
      0
    )
  ),
  ""
)</f>
        <v/>
      </c>
      <c r="G114" s="3" t="str">
        <f>IFERROR(
  INDEX('Project Assignment Check'!$G$1:$ZX$1,
    MATCH(
      LARGE(
        INDEX('Project Assignment Check'!$G:$ZX, MATCH($A114, 'Project Assignment Check'!$A:$A, 0), ),
        COLUMN()-4
      ),
      INDEX('Project Assignment Check'!$G:$ZX, MATCH($A114, 'Project Assignment Check'!$A:$A, 0), ),
      0
    )
  ),
  ""
)</f>
        <v/>
      </c>
      <c r="H114" s="3" t="str">
        <f>IFERROR(
  INDEX('Project Assignment Check'!$G$1:$ZX$1,
    MATCH(
      LARGE(
        INDEX('Project Assignment Check'!$G:$ZX, MATCH($A114, 'Project Assignment Check'!$A:$A, 0), ),
        COLUMN()-4
      ),
      INDEX('Project Assignment Check'!$G:$ZX, MATCH($A114, 'Project Assignment Check'!$A:$A, 0), ),
      0
    )
  ),
  ""
)</f>
        <v/>
      </c>
      <c r="I114" s="3" t="str">
        <f>IFERROR(
  INDEX('Project Assignment Check'!$G$1:$ZX$1,
    MATCH(
      LARGE(
        INDEX('Project Assignment Check'!$G:$ZX, MATCH($A114, 'Project Assignment Check'!$A:$A, 0), ),
        COLUMN()-4
      ),
      INDEX('Project Assignment Check'!$G:$ZX, MATCH($A114, 'Project Assignment Check'!$A:$A, 0), ),
      0
    )
  ),
  ""
)</f>
        <v/>
      </c>
      <c r="J114" s="3" t="str">
        <f>IFERROR(
  INDEX('Project Assignment Check'!$G$1:$ZX$1,
    MATCH(
      LARGE(
        INDEX('Project Assignment Check'!$G:$ZX, MATCH($A114, 'Project Assignment Check'!$A:$A, 0), ),
        COLUMN()-4
      ),
      INDEX('Project Assignment Check'!$G:$ZX, MATCH($A114, 'Project Assignment Check'!$A:$A, 0), ),
      0
    )
  ),
  ""
)</f>
        <v/>
      </c>
    </row>
    <row r="115" spans="1:10" hidden="1">
      <c r="A115" s="57" t="s">
        <v>259</v>
      </c>
      <c r="B115" s="58" t="s">
        <v>260</v>
      </c>
      <c r="C115" s="16" t="s">
        <v>110</v>
      </c>
      <c r="D115" s="4" t="s">
        <v>37</v>
      </c>
      <c r="E115" s="3" t="str">
        <f ca="1">IF(IFERROR(
  INDEX('Project Assignment Check'!$G$1:$ZX$1,
    MATCH(
      LARGE(
        INDEX('Project Assignment Check'!$G:$ZX, MATCH($A115, 'Project Assignment Check'!$A:$A, 0), ),
        COLUMN()-4
      ),
      INDEX('Project Assignment Check'!$G:$ZX, MATCH($A115, 'Project Assignment Check'!$A:$A, 0), ),
      0
    )
  ),
  ""
) = 0,"",
 IFERROR(
  INDEX('Project Assignment Check'!$G$1:$ZX$1,
    MATCH(
      LARGE(
        INDEX('Project Assignment Check'!$G:$ZX, MATCH($A115, 'Project Assignment Check'!$A:$A, 0), ),
        COLUMN()-4
      ),
      INDEX('Project Assignment Check'!$G:$ZX, MATCH($A115, 'Project Assignment Check'!$A:$A, 0), ),
      0
    )
  ),
  ""
))</f>
        <v/>
      </c>
      <c r="F115" s="3" t="str">
        <f ca="1">IFERROR(
  INDEX('Project Assignment Check'!$G$1:$ZX$1,
    MATCH(
      LARGE(
        INDEX('Project Assignment Check'!$G:$ZX, MATCH($A115, 'Project Assignment Check'!$A:$A, 0), ),
        COLUMN()-4
      ),
      INDEX('Project Assignment Check'!$G:$ZX, MATCH($A115, 'Project Assignment Check'!$A:$A, 0), ),
      0
    )
  ),
  ""
)</f>
        <v/>
      </c>
      <c r="G115" s="3" t="str">
        <f ca="1">IFERROR(
  INDEX('Project Assignment Check'!$G$1:$ZX$1,
    MATCH(
      LARGE(
        INDEX('Project Assignment Check'!$G:$ZX, MATCH($A115, 'Project Assignment Check'!$A:$A, 0), ),
        COLUMN()-4
      ),
      INDEX('Project Assignment Check'!$G:$ZX, MATCH($A115, 'Project Assignment Check'!$A:$A, 0), ),
      0
    )
  ),
  ""
)</f>
        <v/>
      </c>
      <c r="H115" s="3" t="str">
        <f ca="1">IFERROR(
  INDEX('Project Assignment Check'!$G$1:$ZX$1,
    MATCH(
      LARGE(
        INDEX('Project Assignment Check'!$G:$ZX, MATCH($A115, 'Project Assignment Check'!$A:$A, 0), ),
        COLUMN()-4
      ),
      INDEX('Project Assignment Check'!$G:$ZX, MATCH($A115, 'Project Assignment Check'!$A:$A, 0), ),
      0
    )
  ),
  ""
)</f>
        <v/>
      </c>
      <c r="I115" s="3" t="str">
        <f ca="1">IFERROR(
  INDEX('Project Assignment Check'!$G$1:$ZX$1,
    MATCH(
      LARGE(
        INDEX('Project Assignment Check'!$G:$ZX, MATCH($A115, 'Project Assignment Check'!$A:$A, 0), ),
        COLUMN()-4
      ),
      INDEX('Project Assignment Check'!$G:$ZX, MATCH($A115, 'Project Assignment Check'!$A:$A, 0), ),
      0
    )
  ),
  ""
)</f>
        <v/>
      </c>
      <c r="J115" s="3" t="str">
        <f ca="1">IFERROR(
  INDEX('Project Assignment Check'!$G$1:$ZX$1,
    MATCH(
      LARGE(
        INDEX('Project Assignment Check'!$G:$ZX, MATCH($A115, 'Project Assignment Check'!$A:$A, 0), ),
        COLUMN()-4
      ),
      INDEX('Project Assignment Check'!$G:$ZX, MATCH($A115, 'Project Assignment Check'!$A:$A, 0), ),
      0
    )
  ),
  ""
)</f>
        <v/>
      </c>
    </row>
    <row r="116" spans="1:10" hidden="1">
      <c r="A116" s="48" t="s">
        <v>261</v>
      </c>
      <c r="B116" s="49" t="s">
        <v>262</v>
      </c>
      <c r="C116" s="16" t="s">
        <v>37</v>
      </c>
      <c r="D116" s="4"/>
      <c r="E116" s="3" t="str">
        <f>IF(IFERROR(
  INDEX('Project Assignment Check'!$G$1:$ZX$1,
    MATCH(
      LARGE(
        INDEX('Project Assignment Check'!$G:$ZX, MATCH($A116, 'Project Assignment Check'!$A:$A, 0), ),
        COLUMN()-4
      ),
      INDEX('Project Assignment Check'!$G:$ZX, MATCH($A116, 'Project Assignment Check'!$A:$A, 0), ),
      0
    )
  ),
  ""
) = 0,"",
 IFERROR(
  INDEX('Project Assignment Check'!$G$1:$ZX$1,
    MATCH(
      LARGE(
        INDEX('Project Assignment Check'!$G:$ZX, MATCH($A116, 'Project Assignment Check'!$A:$A, 0), ),
        COLUMN()-4
      ),
      INDEX('Project Assignment Check'!$G:$ZX, MATCH($A116, 'Project Assignment Check'!$A:$A, 0), ),
      0
    )
  ),
  ""
))</f>
        <v/>
      </c>
      <c r="F116" s="3" t="str">
        <f>IFERROR(
  INDEX('Project Assignment Check'!$G$1:$ZX$1,
    MATCH(
      LARGE(
        INDEX('Project Assignment Check'!$G:$ZX, MATCH($A116, 'Project Assignment Check'!$A:$A, 0), ),
        COLUMN()-4
      ),
      INDEX('Project Assignment Check'!$G:$ZX, MATCH($A116, 'Project Assignment Check'!$A:$A, 0), ),
      0
    )
  ),
  ""
)</f>
        <v/>
      </c>
      <c r="G116" s="3" t="str">
        <f>IFERROR(
  INDEX('Project Assignment Check'!$G$1:$ZX$1,
    MATCH(
      LARGE(
        INDEX('Project Assignment Check'!$G:$ZX, MATCH($A116, 'Project Assignment Check'!$A:$A, 0), ),
        COLUMN()-4
      ),
      INDEX('Project Assignment Check'!$G:$ZX, MATCH($A116, 'Project Assignment Check'!$A:$A, 0), ),
      0
    )
  ),
  ""
)</f>
        <v/>
      </c>
      <c r="H116" s="3" t="str">
        <f>IFERROR(
  INDEX('Project Assignment Check'!$G$1:$ZX$1,
    MATCH(
      LARGE(
        INDEX('Project Assignment Check'!$G:$ZX, MATCH($A116, 'Project Assignment Check'!$A:$A, 0), ),
        COLUMN()-4
      ),
      INDEX('Project Assignment Check'!$G:$ZX, MATCH($A116, 'Project Assignment Check'!$A:$A, 0), ),
      0
    )
  ),
  ""
)</f>
        <v/>
      </c>
      <c r="I116" s="3" t="str">
        <f>IFERROR(
  INDEX('Project Assignment Check'!$G$1:$ZX$1,
    MATCH(
      LARGE(
        INDEX('Project Assignment Check'!$G:$ZX, MATCH($A116, 'Project Assignment Check'!$A:$A, 0), ),
        COLUMN()-4
      ),
      INDEX('Project Assignment Check'!$G:$ZX, MATCH($A116, 'Project Assignment Check'!$A:$A, 0), ),
      0
    )
  ),
  ""
)</f>
        <v/>
      </c>
      <c r="J116" s="3" t="str">
        <f>IFERROR(
  INDEX('Project Assignment Check'!$G$1:$ZX$1,
    MATCH(
      LARGE(
        INDEX('Project Assignment Check'!$G:$ZX, MATCH($A116, 'Project Assignment Check'!$A:$A, 0), ),
        COLUMN()-4
      ),
      INDEX('Project Assignment Check'!$G:$ZX, MATCH($A116, 'Project Assignment Check'!$A:$A, 0), ),
      0
    )
  ),
  ""
)</f>
        <v/>
      </c>
    </row>
    <row r="117" spans="1:10" hidden="1">
      <c r="A117" s="59" t="s">
        <v>263</v>
      </c>
      <c r="B117" s="60" t="s">
        <v>264</v>
      </c>
      <c r="C117" s="16" t="s">
        <v>99</v>
      </c>
      <c r="D117" s="4" t="s">
        <v>34</v>
      </c>
      <c r="E117" s="3" t="str">
        <f>IF(IFERROR(
  INDEX('Project Assignment Check'!$G$1:$ZX$1,
    MATCH(
      LARGE(
        INDEX('Project Assignment Check'!$G:$ZX, MATCH($A117, 'Project Assignment Check'!$A:$A, 0), ),
        COLUMN()-4
      ),
      INDEX('Project Assignment Check'!$G:$ZX, MATCH($A117, 'Project Assignment Check'!$A:$A, 0), ),
      0
    )
  ),
  ""
) = 0,"",
 IFERROR(
  INDEX('Project Assignment Check'!$G$1:$ZX$1,
    MATCH(
      LARGE(
        INDEX('Project Assignment Check'!$G:$ZX, MATCH($A117, 'Project Assignment Check'!$A:$A, 0), ),
        COLUMN()-4
      ),
      INDEX('Project Assignment Check'!$G:$ZX, MATCH($A117, 'Project Assignment Check'!$A:$A, 0), ),
      0
    )
  ),
  ""
))</f>
        <v/>
      </c>
      <c r="F117" s="3" t="str">
        <f>IFERROR(
  INDEX('Project Assignment Check'!$G$1:$ZX$1,
    MATCH(
      LARGE(
        INDEX('Project Assignment Check'!$G:$ZX, MATCH($A117, 'Project Assignment Check'!$A:$A, 0), ),
        COLUMN()-4
      ),
      INDEX('Project Assignment Check'!$G:$ZX, MATCH($A117, 'Project Assignment Check'!$A:$A, 0), ),
      0
    )
  ),
  ""
)</f>
        <v/>
      </c>
      <c r="G117" s="3" t="str">
        <f>IFERROR(
  INDEX('Project Assignment Check'!$G$1:$ZX$1,
    MATCH(
      LARGE(
        INDEX('Project Assignment Check'!$G:$ZX, MATCH($A117, 'Project Assignment Check'!$A:$A, 0), ),
        COLUMN()-4
      ),
      INDEX('Project Assignment Check'!$G:$ZX, MATCH($A117, 'Project Assignment Check'!$A:$A, 0), ),
      0
    )
  ),
  ""
)</f>
        <v/>
      </c>
      <c r="H117" s="3" t="str">
        <f>IFERROR(
  INDEX('Project Assignment Check'!$G$1:$ZX$1,
    MATCH(
      LARGE(
        INDEX('Project Assignment Check'!$G:$ZX, MATCH($A117, 'Project Assignment Check'!$A:$A, 0), ),
        COLUMN()-4
      ),
      INDEX('Project Assignment Check'!$G:$ZX, MATCH($A117, 'Project Assignment Check'!$A:$A, 0), ),
      0
    )
  ),
  ""
)</f>
        <v/>
      </c>
      <c r="I117" s="3" t="str">
        <f>IFERROR(
  INDEX('Project Assignment Check'!$G$1:$ZX$1,
    MATCH(
      LARGE(
        INDEX('Project Assignment Check'!$G:$ZX, MATCH($A117, 'Project Assignment Check'!$A:$A, 0), ),
        COLUMN()-4
      ),
      INDEX('Project Assignment Check'!$G:$ZX, MATCH($A117, 'Project Assignment Check'!$A:$A, 0), ),
      0
    )
  ),
  ""
)</f>
        <v/>
      </c>
      <c r="J117" s="3" t="str">
        <f>IFERROR(
  INDEX('Project Assignment Check'!$G$1:$ZX$1,
    MATCH(
      LARGE(
        INDEX('Project Assignment Check'!$G:$ZX, MATCH($A117, 'Project Assignment Check'!$A:$A, 0), ),
        COLUMN()-4
      ),
      INDEX('Project Assignment Check'!$G:$ZX, MATCH($A117, 'Project Assignment Check'!$A:$A, 0), ),
      0
    )
  ),
  ""
)</f>
        <v/>
      </c>
    </row>
    <row r="118" spans="1:10" hidden="1">
      <c r="A118" s="48" t="s">
        <v>265</v>
      </c>
      <c r="B118" s="49" t="s">
        <v>266</v>
      </c>
      <c r="C118" s="16" t="s">
        <v>34</v>
      </c>
      <c r="D118" s="4"/>
      <c r="E118" s="3" t="str">
        <f>IF(IFERROR(
  INDEX('Project Assignment Check'!$G$1:$ZX$1,
    MATCH(
      LARGE(
        INDEX('Project Assignment Check'!$G:$ZX, MATCH($A118, 'Project Assignment Check'!$A:$A, 0), ),
        COLUMN()-4
      ),
      INDEX('Project Assignment Check'!$G:$ZX, MATCH($A118, 'Project Assignment Check'!$A:$A, 0), ),
      0
    )
  ),
  ""
) = 0,"",
 IFERROR(
  INDEX('Project Assignment Check'!$G$1:$ZX$1,
    MATCH(
      LARGE(
        INDEX('Project Assignment Check'!$G:$ZX, MATCH($A118, 'Project Assignment Check'!$A:$A, 0), ),
        COLUMN()-4
      ),
      INDEX('Project Assignment Check'!$G:$ZX, MATCH($A118, 'Project Assignment Check'!$A:$A, 0), ),
      0
    )
  ),
  ""
))</f>
        <v/>
      </c>
      <c r="F118" s="3" t="str">
        <f>IFERROR(
  INDEX('Project Assignment Check'!$G$1:$ZX$1,
    MATCH(
      LARGE(
        INDEX('Project Assignment Check'!$G:$ZX, MATCH($A118, 'Project Assignment Check'!$A:$A, 0), ),
        COLUMN()-4
      ),
      INDEX('Project Assignment Check'!$G:$ZX, MATCH($A118, 'Project Assignment Check'!$A:$A, 0), ),
      0
    )
  ),
  ""
)</f>
        <v/>
      </c>
      <c r="G118" s="3" t="str">
        <f>IFERROR(
  INDEX('Project Assignment Check'!$G$1:$ZX$1,
    MATCH(
      LARGE(
        INDEX('Project Assignment Check'!$G:$ZX, MATCH($A118, 'Project Assignment Check'!$A:$A, 0), ),
        COLUMN()-4
      ),
      INDEX('Project Assignment Check'!$G:$ZX, MATCH($A118, 'Project Assignment Check'!$A:$A, 0), ),
      0
    )
  ),
  ""
)</f>
        <v/>
      </c>
      <c r="H118" s="3" t="str">
        <f>IFERROR(
  INDEX('Project Assignment Check'!$G$1:$ZX$1,
    MATCH(
      LARGE(
        INDEX('Project Assignment Check'!$G:$ZX, MATCH($A118, 'Project Assignment Check'!$A:$A, 0), ),
        COLUMN()-4
      ),
      INDEX('Project Assignment Check'!$G:$ZX, MATCH($A118, 'Project Assignment Check'!$A:$A, 0), ),
      0
    )
  ),
  ""
)</f>
        <v/>
      </c>
      <c r="I118" s="3" t="str">
        <f>IFERROR(
  INDEX('Project Assignment Check'!$G$1:$ZX$1,
    MATCH(
      LARGE(
        INDEX('Project Assignment Check'!$G:$ZX, MATCH($A118, 'Project Assignment Check'!$A:$A, 0), ),
        COLUMN()-4
      ),
      INDEX('Project Assignment Check'!$G:$ZX, MATCH($A118, 'Project Assignment Check'!$A:$A, 0), ),
      0
    )
  ),
  ""
)</f>
        <v/>
      </c>
      <c r="J118" s="3" t="str">
        <f>IFERROR(
  INDEX('Project Assignment Check'!$G$1:$ZX$1,
    MATCH(
      LARGE(
        INDEX('Project Assignment Check'!$G:$ZX, MATCH($A118, 'Project Assignment Check'!$A:$A, 0), ),
        COLUMN()-4
      ),
      INDEX('Project Assignment Check'!$G:$ZX, MATCH($A118, 'Project Assignment Check'!$A:$A, 0), ),
      0
    )
  ),
  ""
)</f>
        <v/>
      </c>
    </row>
    <row r="119" spans="1:10" hidden="1">
      <c r="A119" s="57" t="s">
        <v>267</v>
      </c>
      <c r="B119" s="58" t="s">
        <v>268</v>
      </c>
      <c r="C119" s="16" t="s">
        <v>34</v>
      </c>
      <c r="D119" s="4"/>
      <c r="E119" s="3" t="str">
        <f>IF(IFERROR(
  INDEX('Project Assignment Check'!$G$1:$ZX$1,
    MATCH(
      LARGE(
        INDEX('Project Assignment Check'!$G:$ZX, MATCH($A119, 'Project Assignment Check'!$A:$A, 0), ),
        COLUMN()-4
      ),
      INDEX('Project Assignment Check'!$G:$ZX, MATCH($A119, 'Project Assignment Check'!$A:$A, 0), ),
      0
    )
  ),
  ""
) = 0,"",
 IFERROR(
  INDEX('Project Assignment Check'!$G$1:$ZX$1,
    MATCH(
      LARGE(
        INDEX('Project Assignment Check'!$G:$ZX, MATCH($A119, 'Project Assignment Check'!$A:$A, 0), ),
        COLUMN()-4
      ),
      INDEX('Project Assignment Check'!$G:$ZX, MATCH($A119, 'Project Assignment Check'!$A:$A, 0), ),
      0
    )
  ),
  ""
))</f>
        <v/>
      </c>
      <c r="F119" s="3" t="str">
        <f>IFERROR(
  INDEX('Project Assignment Check'!$G$1:$ZX$1,
    MATCH(
      LARGE(
        INDEX('Project Assignment Check'!$G:$ZX, MATCH($A119, 'Project Assignment Check'!$A:$A, 0), ),
        COLUMN()-4
      ),
      INDEX('Project Assignment Check'!$G:$ZX, MATCH($A119, 'Project Assignment Check'!$A:$A, 0), ),
      0
    )
  ),
  ""
)</f>
        <v/>
      </c>
      <c r="G119" s="3" t="str">
        <f>IFERROR(
  INDEX('Project Assignment Check'!$G$1:$ZX$1,
    MATCH(
      LARGE(
        INDEX('Project Assignment Check'!$G:$ZX, MATCH($A119, 'Project Assignment Check'!$A:$A, 0), ),
        COLUMN()-4
      ),
      INDEX('Project Assignment Check'!$G:$ZX, MATCH($A119, 'Project Assignment Check'!$A:$A, 0), ),
      0
    )
  ),
  ""
)</f>
        <v/>
      </c>
      <c r="H119" s="3" t="str">
        <f>IFERROR(
  INDEX('Project Assignment Check'!$G$1:$ZX$1,
    MATCH(
      LARGE(
        INDEX('Project Assignment Check'!$G:$ZX, MATCH($A119, 'Project Assignment Check'!$A:$A, 0), ),
        COLUMN()-4
      ),
      INDEX('Project Assignment Check'!$G:$ZX, MATCH($A119, 'Project Assignment Check'!$A:$A, 0), ),
      0
    )
  ),
  ""
)</f>
        <v/>
      </c>
      <c r="I119" s="3" t="str">
        <f>IFERROR(
  INDEX('Project Assignment Check'!$G$1:$ZX$1,
    MATCH(
      LARGE(
        INDEX('Project Assignment Check'!$G:$ZX, MATCH($A119, 'Project Assignment Check'!$A:$A, 0), ),
        COLUMN()-4
      ),
      INDEX('Project Assignment Check'!$G:$ZX, MATCH($A119, 'Project Assignment Check'!$A:$A, 0), ),
      0
    )
  ),
  ""
)</f>
        <v/>
      </c>
      <c r="J119" s="3" t="str">
        <f>IFERROR(
  INDEX('Project Assignment Check'!$G$1:$ZX$1,
    MATCH(
      LARGE(
        INDEX('Project Assignment Check'!$G:$ZX, MATCH($A119, 'Project Assignment Check'!$A:$A, 0), ),
        COLUMN()-4
      ),
      INDEX('Project Assignment Check'!$G:$ZX, MATCH($A119, 'Project Assignment Check'!$A:$A, 0), ),
      0
    )
  ),
  ""
)</f>
        <v/>
      </c>
    </row>
    <row r="120" spans="1:10" hidden="1">
      <c r="A120" s="50" t="s">
        <v>269</v>
      </c>
      <c r="B120" s="51" t="s">
        <v>270</v>
      </c>
      <c r="C120" s="16" t="s">
        <v>34</v>
      </c>
      <c r="D120" s="4" t="s">
        <v>12</v>
      </c>
      <c r="E120" s="3" t="str">
        <f>IF(IFERROR(
  INDEX('Project Assignment Check'!$G$1:$ZX$1,
    MATCH(
      LARGE(
        INDEX('Project Assignment Check'!$G:$ZX, MATCH($A120, 'Project Assignment Check'!$A:$A, 0), ),
        COLUMN()-4
      ),
      INDEX('Project Assignment Check'!$G:$ZX, MATCH($A120, 'Project Assignment Check'!$A:$A, 0), ),
      0
    )
  ),
  ""
) = 0,"",
 IFERROR(
  INDEX('Project Assignment Check'!$G$1:$ZX$1,
    MATCH(
      LARGE(
        INDEX('Project Assignment Check'!$G:$ZX, MATCH($A120, 'Project Assignment Check'!$A:$A, 0), ),
        COLUMN()-4
      ),
      INDEX('Project Assignment Check'!$G:$ZX, MATCH($A120, 'Project Assignment Check'!$A:$A, 0), ),
      0
    )
  ),
  ""
))</f>
        <v/>
      </c>
      <c r="F120" s="3" t="str">
        <f>IFERROR(
  INDEX('Project Assignment Check'!$G$1:$ZX$1,
    MATCH(
      LARGE(
        INDEX('Project Assignment Check'!$G:$ZX, MATCH($A120, 'Project Assignment Check'!$A:$A, 0), ),
        COLUMN()-4
      ),
      INDEX('Project Assignment Check'!$G:$ZX, MATCH($A120, 'Project Assignment Check'!$A:$A, 0), ),
      0
    )
  ),
  ""
)</f>
        <v/>
      </c>
      <c r="G120" s="3" t="str">
        <f>IFERROR(
  INDEX('Project Assignment Check'!$G$1:$ZX$1,
    MATCH(
      LARGE(
        INDEX('Project Assignment Check'!$G:$ZX, MATCH($A120, 'Project Assignment Check'!$A:$A, 0), ),
        COLUMN()-4
      ),
      INDEX('Project Assignment Check'!$G:$ZX, MATCH($A120, 'Project Assignment Check'!$A:$A, 0), ),
      0
    )
  ),
  ""
)</f>
        <v/>
      </c>
      <c r="H120" s="3" t="str">
        <f>IFERROR(
  INDEX('Project Assignment Check'!$G$1:$ZX$1,
    MATCH(
      LARGE(
        INDEX('Project Assignment Check'!$G:$ZX, MATCH($A120, 'Project Assignment Check'!$A:$A, 0), ),
        COLUMN()-4
      ),
      INDEX('Project Assignment Check'!$G:$ZX, MATCH($A120, 'Project Assignment Check'!$A:$A, 0), ),
      0
    )
  ),
  ""
)</f>
        <v/>
      </c>
      <c r="I120" s="3" t="str">
        <f>IFERROR(
  INDEX('Project Assignment Check'!$G$1:$ZX$1,
    MATCH(
      LARGE(
        INDEX('Project Assignment Check'!$G:$ZX, MATCH($A120, 'Project Assignment Check'!$A:$A, 0), ),
        COLUMN()-4
      ),
      INDEX('Project Assignment Check'!$G:$ZX, MATCH($A120, 'Project Assignment Check'!$A:$A, 0), ),
      0
    )
  ),
  ""
)</f>
        <v/>
      </c>
      <c r="J120" s="3" t="str">
        <f>IFERROR(
  INDEX('Project Assignment Check'!$G$1:$ZX$1,
    MATCH(
      LARGE(
        INDEX('Project Assignment Check'!$G:$ZX, MATCH($A120, 'Project Assignment Check'!$A:$A, 0), ),
        COLUMN()-4
      ),
      INDEX('Project Assignment Check'!$G:$ZX, MATCH($A120, 'Project Assignment Check'!$A:$A, 0), ),
      0
    )
  ),
  ""
)</f>
        <v/>
      </c>
    </row>
    <row r="121" spans="1:10" hidden="1">
      <c r="A121" s="57" t="s">
        <v>271</v>
      </c>
      <c r="B121" s="58" t="s">
        <v>272</v>
      </c>
      <c r="C121" s="16" t="s">
        <v>152</v>
      </c>
      <c r="D121" s="4" t="s">
        <v>37</v>
      </c>
      <c r="E121" s="3" t="str">
        <f>IF(IFERROR(
  INDEX('Project Assignment Check'!$G$1:$ZX$1,
    MATCH(
      LARGE(
        INDEX('Project Assignment Check'!$G:$ZX, MATCH($A121, 'Project Assignment Check'!$A:$A, 0), ),
        COLUMN()-4
      ),
      INDEX('Project Assignment Check'!$G:$ZX, MATCH($A121, 'Project Assignment Check'!$A:$A, 0), ),
      0
    )
  ),
  ""
) = 0,"",
 IFERROR(
  INDEX('Project Assignment Check'!$G$1:$ZX$1,
    MATCH(
      LARGE(
        INDEX('Project Assignment Check'!$G:$ZX, MATCH($A121, 'Project Assignment Check'!$A:$A, 0), ),
        COLUMN()-4
      ),
      INDEX('Project Assignment Check'!$G:$ZX, MATCH($A121, 'Project Assignment Check'!$A:$A, 0), ),
      0
    )
  ),
  ""
))</f>
        <v/>
      </c>
      <c r="F121" s="3" t="str">
        <f>IFERROR(
  INDEX('Project Assignment Check'!$G$1:$ZX$1,
    MATCH(
      LARGE(
        INDEX('Project Assignment Check'!$G:$ZX, MATCH($A121, 'Project Assignment Check'!$A:$A, 0), ),
        COLUMN()-4
      ),
      INDEX('Project Assignment Check'!$G:$ZX, MATCH($A121, 'Project Assignment Check'!$A:$A, 0), ),
      0
    )
  ),
  ""
)</f>
        <v/>
      </c>
      <c r="G121" s="3" t="str">
        <f>IFERROR(
  INDEX('Project Assignment Check'!$G$1:$ZX$1,
    MATCH(
      LARGE(
        INDEX('Project Assignment Check'!$G:$ZX, MATCH($A121, 'Project Assignment Check'!$A:$A, 0), ),
        COLUMN()-4
      ),
      INDEX('Project Assignment Check'!$G:$ZX, MATCH($A121, 'Project Assignment Check'!$A:$A, 0), ),
      0
    )
  ),
  ""
)</f>
        <v/>
      </c>
      <c r="H121" s="3" t="str">
        <f>IFERROR(
  INDEX('Project Assignment Check'!$G$1:$ZX$1,
    MATCH(
      LARGE(
        INDEX('Project Assignment Check'!$G:$ZX, MATCH($A121, 'Project Assignment Check'!$A:$A, 0), ),
        COLUMN()-4
      ),
      INDEX('Project Assignment Check'!$G:$ZX, MATCH($A121, 'Project Assignment Check'!$A:$A, 0), ),
      0
    )
  ),
  ""
)</f>
        <v/>
      </c>
      <c r="I121" s="3" t="str">
        <f>IFERROR(
  INDEX('Project Assignment Check'!$G$1:$ZX$1,
    MATCH(
      LARGE(
        INDEX('Project Assignment Check'!$G:$ZX, MATCH($A121, 'Project Assignment Check'!$A:$A, 0), ),
        COLUMN()-4
      ),
      INDEX('Project Assignment Check'!$G:$ZX, MATCH($A121, 'Project Assignment Check'!$A:$A, 0), ),
      0
    )
  ),
  ""
)</f>
        <v/>
      </c>
      <c r="J121" s="3" t="str">
        <f>IFERROR(
  INDEX('Project Assignment Check'!$G$1:$ZX$1,
    MATCH(
      LARGE(
        INDEX('Project Assignment Check'!$G:$ZX, MATCH($A121, 'Project Assignment Check'!$A:$A, 0), ),
        COLUMN()-4
      ),
      INDEX('Project Assignment Check'!$G:$ZX, MATCH($A121, 'Project Assignment Check'!$A:$A, 0), ),
      0
    )
  ),
  ""
)</f>
        <v/>
      </c>
    </row>
    <row r="122" spans="1:10" hidden="1">
      <c r="A122" s="50" t="s">
        <v>273</v>
      </c>
      <c r="B122" s="51" t="s">
        <v>274</v>
      </c>
      <c r="C122" s="16" t="s">
        <v>12</v>
      </c>
      <c r="D122" s="4"/>
      <c r="E122" s="3" t="str">
        <f>IF(IFERROR(
  INDEX('Project Assignment Check'!$G$1:$ZX$1,
    MATCH(
      LARGE(
        INDEX('Project Assignment Check'!$G:$ZX, MATCH($A122, 'Project Assignment Check'!$A:$A, 0), ),
        COLUMN()-4
      ),
      INDEX('Project Assignment Check'!$G:$ZX, MATCH($A122, 'Project Assignment Check'!$A:$A, 0), ),
      0
    )
  ),
  ""
) = 0,"",
 IFERROR(
  INDEX('Project Assignment Check'!$G$1:$ZX$1,
    MATCH(
      LARGE(
        INDEX('Project Assignment Check'!$G:$ZX, MATCH($A122, 'Project Assignment Check'!$A:$A, 0), ),
        COLUMN()-4
      ),
      INDEX('Project Assignment Check'!$G:$ZX, MATCH($A122, 'Project Assignment Check'!$A:$A, 0), ),
      0
    )
  ),
  ""
))</f>
        <v/>
      </c>
      <c r="F122" s="3" t="str">
        <f>IFERROR(
  INDEX('Project Assignment Check'!$G$1:$ZX$1,
    MATCH(
      LARGE(
        INDEX('Project Assignment Check'!$G:$ZX, MATCH($A122, 'Project Assignment Check'!$A:$A, 0), ),
        COLUMN()-4
      ),
      INDEX('Project Assignment Check'!$G:$ZX, MATCH($A122, 'Project Assignment Check'!$A:$A, 0), ),
      0
    )
  ),
  ""
)</f>
        <v/>
      </c>
      <c r="G122" s="3" t="str">
        <f>IFERROR(
  INDEX('Project Assignment Check'!$G$1:$ZX$1,
    MATCH(
      LARGE(
        INDEX('Project Assignment Check'!$G:$ZX, MATCH($A122, 'Project Assignment Check'!$A:$A, 0), ),
        COLUMN()-4
      ),
      INDEX('Project Assignment Check'!$G:$ZX, MATCH($A122, 'Project Assignment Check'!$A:$A, 0), ),
      0
    )
  ),
  ""
)</f>
        <v/>
      </c>
      <c r="H122" s="3" t="str">
        <f>IFERROR(
  INDEX('Project Assignment Check'!$G$1:$ZX$1,
    MATCH(
      LARGE(
        INDEX('Project Assignment Check'!$G:$ZX, MATCH($A122, 'Project Assignment Check'!$A:$A, 0), ),
        COLUMN()-4
      ),
      INDEX('Project Assignment Check'!$G:$ZX, MATCH($A122, 'Project Assignment Check'!$A:$A, 0), ),
      0
    )
  ),
  ""
)</f>
        <v/>
      </c>
      <c r="I122" s="3" t="str">
        <f>IFERROR(
  INDEX('Project Assignment Check'!$G$1:$ZX$1,
    MATCH(
      LARGE(
        INDEX('Project Assignment Check'!$G:$ZX, MATCH($A122, 'Project Assignment Check'!$A:$A, 0), ),
        COLUMN()-4
      ),
      INDEX('Project Assignment Check'!$G:$ZX, MATCH($A122, 'Project Assignment Check'!$A:$A, 0), ),
      0
    )
  ),
  ""
)</f>
        <v/>
      </c>
      <c r="J122" s="3" t="str">
        <f>IFERROR(
  INDEX('Project Assignment Check'!$G$1:$ZX$1,
    MATCH(
      LARGE(
        INDEX('Project Assignment Check'!$G:$ZX, MATCH($A122, 'Project Assignment Check'!$A:$A, 0), ),
        COLUMN()-4
      ),
      INDEX('Project Assignment Check'!$G:$ZX, MATCH($A122, 'Project Assignment Check'!$A:$A, 0), ),
      0
    )
  ),
  ""
)</f>
        <v/>
      </c>
    </row>
    <row r="123" spans="1:10" hidden="1">
      <c r="A123" s="57" t="s">
        <v>275</v>
      </c>
      <c r="B123" s="61" t="s">
        <v>276</v>
      </c>
      <c r="C123" s="16" t="s">
        <v>277</v>
      </c>
      <c r="D123" s="4"/>
      <c r="E123" s="3" t="str">
        <f>IF(IFERROR(
  INDEX('Project Assignment Check'!$G$1:$ZX$1,
    MATCH(
      LARGE(
        INDEX('Project Assignment Check'!$G:$ZX, MATCH($A123, 'Project Assignment Check'!$A:$A, 0), ),
        COLUMN()-4
      ),
      INDEX('Project Assignment Check'!$G:$ZX, MATCH($A123, 'Project Assignment Check'!$A:$A, 0), ),
      0
    )
  ),
  ""
) = 0,"",
 IFERROR(
  INDEX('Project Assignment Check'!$G$1:$ZX$1,
    MATCH(
      LARGE(
        INDEX('Project Assignment Check'!$G:$ZX, MATCH($A123, 'Project Assignment Check'!$A:$A, 0), ),
        COLUMN()-4
      ),
      INDEX('Project Assignment Check'!$G:$ZX, MATCH($A123, 'Project Assignment Check'!$A:$A, 0), ),
      0
    )
  ),
  ""
))</f>
        <v/>
      </c>
      <c r="F123" s="3" t="str">
        <f>IFERROR(
  INDEX('Project Assignment Check'!$G$1:$ZX$1,
    MATCH(
      LARGE(
        INDEX('Project Assignment Check'!$G:$ZX, MATCH($A123, 'Project Assignment Check'!$A:$A, 0), ),
        COLUMN()-4
      ),
      INDEX('Project Assignment Check'!$G:$ZX, MATCH($A123, 'Project Assignment Check'!$A:$A, 0), ),
      0
    )
  ),
  ""
)</f>
        <v/>
      </c>
      <c r="G123" s="3" t="str">
        <f>IFERROR(
  INDEX('Project Assignment Check'!$G$1:$ZX$1,
    MATCH(
      LARGE(
        INDEX('Project Assignment Check'!$G:$ZX, MATCH($A123, 'Project Assignment Check'!$A:$A, 0), ),
        COLUMN()-4
      ),
      INDEX('Project Assignment Check'!$G:$ZX, MATCH($A123, 'Project Assignment Check'!$A:$A, 0), ),
      0
    )
  ),
  ""
)</f>
        <v/>
      </c>
      <c r="H123" s="3" t="str">
        <f>IFERROR(
  INDEX('Project Assignment Check'!$G$1:$ZX$1,
    MATCH(
      LARGE(
        INDEX('Project Assignment Check'!$G:$ZX, MATCH($A123, 'Project Assignment Check'!$A:$A, 0), ),
        COLUMN()-4
      ),
      INDEX('Project Assignment Check'!$G:$ZX, MATCH($A123, 'Project Assignment Check'!$A:$A, 0), ),
      0
    )
  ),
  ""
)</f>
        <v/>
      </c>
      <c r="I123" s="3" t="str">
        <f>IFERROR(
  INDEX('Project Assignment Check'!$G$1:$ZX$1,
    MATCH(
      LARGE(
        INDEX('Project Assignment Check'!$G:$ZX, MATCH($A123, 'Project Assignment Check'!$A:$A, 0), ),
        COLUMN()-4
      ),
      INDEX('Project Assignment Check'!$G:$ZX, MATCH($A123, 'Project Assignment Check'!$A:$A, 0), ),
      0
    )
  ),
  ""
)</f>
        <v/>
      </c>
      <c r="J123" s="3" t="str">
        <f>IFERROR(
  INDEX('Project Assignment Check'!$G$1:$ZX$1,
    MATCH(
      LARGE(
        INDEX('Project Assignment Check'!$G:$ZX, MATCH($A123, 'Project Assignment Check'!$A:$A, 0), ),
        COLUMN()-4
      ),
      INDEX('Project Assignment Check'!$G:$ZX, MATCH($A123, 'Project Assignment Check'!$A:$A, 0), ),
      0
    )
  ),
  ""
)</f>
        <v/>
      </c>
    </row>
    <row r="124" spans="1:10" hidden="1">
      <c r="A124" s="48" t="s">
        <v>278</v>
      </c>
      <c r="B124" s="52" t="s">
        <v>279</v>
      </c>
      <c r="C124" s="16" t="s">
        <v>277</v>
      </c>
      <c r="D124" s="4"/>
      <c r="E124" s="3" t="str">
        <f ca="1">IF(IFERROR(
  INDEX('Project Assignment Check'!$G$1:$ZX$1,
    MATCH(
      LARGE(
        INDEX('Project Assignment Check'!$G:$ZX, MATCH($A124, 'Project Assignment Check'!$A:$A, 0), ),
        COLUMN()-4
      ),
      INDEX('Project Assignment Check'!$G:$ZX, MATCH($A124, 'Project Assignment Check'!$A:$A, 0), ),
      0
    )
  ),
  ""
) = 0,"",
 IFERROR(
  INDEX('Project Assignment Check'!$G$1:$ZX$1,
    MATCH(
      LARGE(
        INDEX('Project Assignment Check'!$G:$ZX, MATCH($A124, 'Project Assignment Check'!$A:$A, 0), ),
        COLUMN()-4
      ),
      INDEX('Project Assignment Check'!$G:$ZX, MATCH($A124, 'Project Assignment Check'!$A:$A, 0), ),
      0
    )
  ),
  ""
))</f>
        <v>ADR-109</v>
      </c>
      <c r="F124" s="3" t="str">
        <f ca="1">IFERROR(
  INDEX('Project Assignment Check'!$G$1:$ZX$1,
    MATCH(
      LARGE(
        INDEX('Project Assignment Check'!$G:$ZX, MATCH($A124, 'Project Assignment Check'!$A:$A, 0), ),
        COLUMN()-4
      ),
      INDEX('Project Assignment Check'!$G:$ZX, MATCH($A124, 'Project Assignment Check'!$A:$A, 0), ),
      0
    )
  ),
  ""
)</f>
        <v>ADR-109</v>
      </c>
      <c r="G124" s="3" t="str">
        <f ca="1">IFERROR(
  INDEX('Project Assignment Check'!$G$1:$ZX$1,
    MATCH(
      LARGE(
        INDEX('Project Assignment Check'!$G:$ZX, MATCH($A124, 'Project Assignment Check'!$A:$A, 0), ),
        COLUMN()-4
      ),
      INDEX('Project Assignment Check'!$G:$ZX, MATCH($A124, 'Project Assignment Check'!$A:$A, 0), ),
      0
    )
  ),
  ""
)</f>
        <v/>
      </c>
      <c r="H124" s="3" t="str">
        <f ca="1">IFERROR(
  INDEX('Project Assignment Check'!$G$1:$ZX$1,
    MATCH(
      LARGE(
        INDEX('Project Assignment Check'!$G:$ZX, MATCH($A124, 'Project Assignment Check'!$A:$A, 0), ),
        COLUMN()-4
      ),
      INDEX('Project Assignment Check'!$G:$ZX, MATCH($A124, 'Project Assignment Check'!$A:$A, 0), ),
      0
    )
  ),
  ""
)</f>
        <v/>
      </c>
      <c r="I124" s="3" t="str">
        <f ca="1">IFERROR(
  INDEX('Project Assignment Check'!$G$1:$ZX$1,
    MATCH(
      LARGE(
        INDEX('Project Assignment Check'!$G:$ZX, MATCH($A124, 'Project Assignment Check'!$A:$A, 0), ),
        COLUMN()-4
      ),
      INDEX('Project Assignment Check'!$G:$ZX, MATCH($A124, 'Project Assignment Check'!$A:$A, 0), ),
      0
    )
  ),
  ""
)</f>
        <v/>
      </c>
      <c r="J124" s="3" t="str">
        <f ca="1">IFERROR(
  INDEX('Project Assignment Check'!$G$1:$ZX$1,
    MATCH(
      LARGE(
        INDEX('Project Assignment Check'!$G:$ZX, MATCH($A124, 'Project Assignment Check'!$A:$A, 0), ),
        COLUMN()-4
      ),
      INDEX('Project Assignment Check'!$G:$ZX, MATCH($A124, 'Project Assignment Check'!$A:$A, 0), ),
      0
    )
  ),
  ""
)</f>
        <v/>
      </c>
    </row>
    <row r="125" spans="1:10" hidden="1">
      <c r="A125" s="59" t="s">
        <v>280</v>
      </c>
      <c r="B125" s="60" t="s">
        <v>281</v>
      </c>
      <c r="E125" s="3" t="str">
        <f>IF(IFERROR(
  INDEX('Project Assignment Check'!$G$1:$ZX$1,
    MATCH(
      LARGE(
        INDEX('Project Assignment Check'!$G:$ZX, MATCH($A125, 'Project Assignment Check'!$A:$A, 0), ),
        COLUMN()-4
      ),
      INDEX('Project Assignment Check'!$G:$ZX, MATCH($A125, 'Project Assignment Check'!$A:$A, 0), ),
      0
    )
  ),
  ""
) = 0,"",
 IFERROR(
  INDEX('Project Assignment Check'!$G$1:$ZX$1,
    MATCH(
      LARGE(
        INDEX('Project Assignment Check'!$G:$ZX, MATCH($A125, 'Project Assignment Check'!$A:$A, 0), ),
        COLUMN()-4
      ),
      INDEX('Project Assignment Check'!$G:$ZX, MATCH($A125, 'Project Assignment Check'!$A:$A, 0), ),
      0
    )
  ),
  ""
))</f>
        <v/>
      </c>
      <c r="F125" s="3" t="str">
        <f>IFERROR(
  INDEX('Project Assignment Check'!$G$1:$ZX$1,
    MATCH(
      LARGE(
        INDEX('Project Assignment Check'!$G:$ZX, MATCH($A125, 'Project Assignment Check'!$A:$A, 0), ),
        COLUMN()-4
      ),
      INDEX('Project Assignment Check'!$G:$ZX, MATCH($A125, 'Project Assignment Check'!$A:$A, 0), ),
      0
    )
  ),
  ""
)</f>
        <v/>
      </c>
      <c r="G125" s="3" t="str">
        <f>IFERROR(
  INDEX('Project Assignment Check'!$G$1:$ZX$1,
    MATCH(
      LARGE(
        INDEX('Project Assignment Check'!$G:$ZX, MATCH($A125, 'Project Assignment Check'!$A:$A, 0), ),
        COLUMN()-4
      ),
      INDEX('Project Assignment Check'!$G:$ZX, MATCH($A125, 'Project Assignment Check'!$A:$A, 0), ),
      0
    )
  ),
  ""
)</f>
        <v/>
      </c>
      <c r="H125" s="3" t="str">
        <f>IFERROR(
  INDEX('Project Assignment Check'!$G$1:$ZX$1,
    MATCH(
      LARGE(
        INDEX('Project Assignment Check'!$G:$ZX, MATCH($A125, 'Project Assignment Check'!$A:$A, 0), ),
        COLUMN()-4
      ),
      INDEX('Project Assignment Check'!$G:$ZX, MATCH($A125, 'Project Assignment Check'!$A:$A, 0), ),
      0
    )
  ),
  ""
)</f>
        <v/>
      </c>
      <c r="I125" s="3" t="str">
        <f>IFERROR(
  INDEX('Project Assignment Check'!$G$1:$ZX$1,
    MATCH(
      LARGE(
        INDEX('Project Assignment Check'!$G:$ZX, MATCH($A125, 'Project Assignment Check'!$A:$A, 0), ),
        COLUMN()-4
      ),
      INDEX('Project Assignment Check'!$G:$ZX, MATCH($A125, 'Project Assignment Check'!$A:$A, 0), ),
      0
    )
  ),
  ""
)</f>
        <v/>
      </c>
      <c r="J125" s="3" t="str">
        <f>IFERROR(
  INDEX('Project Assignment Check'!$G$1:$ZX$1,
    MATCH(
      LARGE(
        INDEX('Project Assignment Check'!$G:$ZX, MATCH($A125, 'Project Assignment Check'!$A:$A, 0), ),
        COLUMN()-4
      ),
      INDEX('Project Assignment Check'!$G:$ZX, MATCH($A125, 'Project Assignment Check'!$A:$A, 0), ),
      0
    )
  ),
  ""
)</f>
        <v/>
      </c>
    </row>
    <row r="126" spans="1:10" hidden="1">
      <c r="A126" s="48" t="s">
        <v>282</v>
      </c>
      <c r="B126" s="49" t="s">
        <v>283</v>
      </c>
      <c r="C126" s="16" t="s">
        <v>34</v>
      </c>
      <c r="D126" s="4" t="s">
        <v>99</v>
      </c>
      <c r="E126" s="3" t="str">
        <f ca="1">IF(IFERROR(
  INDEX('Project Assignment Check'!$G$1:$ZX$1,
    MATCH(
      LARGE(
        INDEX('Project Assignment Check'!$G:$ZX, MATCH($A126, 'Project Assignment Check'!$A:$A, 0), ),
        COLUMN()-4
      ),
      INDEX('Project Assignment Check'!$G:$ZX, MATCH($A126, 'Project Assignment Check'!$A:$A, 0), ),
      0
    )
  ),
  ""
) = 0,"",
 IFERROR(
  INDEX('Project Assignment Check'!$G$1:$ZX$1,
    MATCH(
      LARGE(
        INDEX('Project Assignment Check'!$G:$ZX, MATCH($A126, 'Project Assignment Check'!$A:$A, 0), ),
        COLUMN()-4
      ),
      INDEX('Project Assignment Check'!$G:$ZX, MATCH($A126, 'Project Assignment Check'!$A:$A, 0), ),
      0
    )
  ),
  ""
))</f>
        <v>ADR-49</v>
      </c>
      <c r="F126" s="3" t="str">
        <f ca="1">IFERROR(
  INDEX('Project Assignment Check'!$G$1:$ZX$1,
    MATCH(
      LARGE(
        INDEX('Project Assignment Check'!$G:$ZX, MATCH($A126, 'Project Assignment Check'!$A:$A, 0), ),
        COLUMN()-4
      ),
      INDEX('Project Assignment Check'!$G:$ZX, MATCH($A126, 'Project Assignment Check'!$A:$A, 0), ),
      0
    )
  ),
  ""
)</f>
        <v/>
      </c>
      <c r="G126" s="3" t="str">
        <f ca="1">IFERROR(
  INDEX('Project Assignment Check'!$G$1:$ZX$1,
    MATCH(
      LARGE(
        INDEX('Project Assignment Check'!$G:$ZX, MATCH($A126, 'Project Assignment Check'!$A:$A, 0), ),
        COLUMN()-4
      ),
      INDEX('Project Assignment Check'!$G:$ZX, MATCH($A126, 'Project Assignment Check'!$A:$A, 0), ),
      0
    )
  ),
  ""
)</f>
        <v/>
      </c>
      <c r="H126" s="3" t="str">
        <f ca="1">IFERROR(
  INDEX('Project Assignment Check'!$G$1:$ZX$1,
    MATCH(
      LARGE(
        INDEX('Project Assignment Check'!$G:$ZX, MATCH($A126, 'Project Assignment Check'!$A:$A, 0), ),
        COLUMN()-4
      ),
      INDEX('Project Assignment Check'!$G:$ZX, MATCH($A126, 'Project Assignment Check'!$A:$A, 0), ),
      0
    )
  ),
  ""
)</f>
        <v/>
      </c>
      <c r="I126" s="3" t="str">
        <f ca="1">IFERROR(
  INDEX('Project Assignment Check'!$G$1:$ZX$1,
    MATCH(
      LARGE(
        INDEX('Project Assignment Check'!$G:$ZX, MATCH($A126, 'Project Assignment Check'!$A:$A, 0), ),
        COLUMN()-4
      ),
      INDEX('Project Assignment Check'!$G:$ZX, MATCH($A126, 'Project Assignment Check'!$A:$A, 0), ),
      0
    )
  ),
  ""
)</f>
        <v/>
      </c>
      <c r="J126" s="3" t="str">
        <f ca="1">IFERROR(
  INDEX('Project Assignment Check'!$G$1:$ZX$1,
    MATCH(
      LARGE(
        INDEX('Project Assignment Check'!$G:$ZX, MATCH($A126, 'Project Assignment Check'!$A:$A, 0), ),
        COLUMN()-4
      ),
      INDEX('Project Assignment Check'!$G:$ZX, MATCH($A126, 'Project Assignment Check'!$A:$A, 0), ),
      0
    )
  ),
  ""
)</f>
        <v/>
      </c>
    </row>
    <row r="127" spans="1:10" hidden="1">
      <c r="A127" s="57" t="s">
        <v>284</v>
      </c>
      <c r="B127" s="58" t="s">
        <v>285</v>
      </c>
      <c r="C127" s="16" t="s">
        <v>99</v>
      </c>
      <c r="D127" s="4" t="s">
        <v>12</v>
      </c>
      <c r="E127" s="3" t="str">
        <f>IF(IFERROR(
  INDEX('Project Assignment Check'!$G$1:$ZX$1,
    MATCH(
      LARGE(
        INDEX('Project Assignment Check'!$G:$ZX, MATCH($A127, 'Project Assignment Check'!$A:$A, 0), ),
        COLUMN()-4
      ),
      INDEX('Project Assignment Check'!$G:$ZX, MATCH($A127, 'Project Assignment Check'!$A:$A, 0), ),
      0
    )
  ),
  ""
) = 0,"",
 IFERROR(
  INDEX('Project Assignment Check'!$G$1:$ZX$1,
    MATCH(
      LARGE(
        INDEX('Project Assignment Check'!$G:$ZX, MATCH($A127, 'Project Assignment Check'!$A:$A, 0), ),
        COLUMN()-4
      ),
      INDEX('Project Assignment Check'!$G:$ZX, MATCH($A127, 'Project Assignment Check'!$A:$A, 0), ),
      0
    )
  ),
  ""
))</f>
        <v/>
      </c>
      <c r="F127" s="3" t="str">
        <f>IFERROR(
  INDEX('Project Assignment Check'!$G$1:$ZX$1,
    MATCH(
      LARGE(
        INDEX('Project Assignment Check'!$G:$ZX, MATCH($A127, 'Project Assignment Check'!$A:$A, 0), ),
        COLUMN()-4
      ),
      INDEX('Project Assignment Check'!$G:$ZX, MATCH($A127, 'Project Assignment Check'!$A:$A, 0), ),
      0
    )
  ),
  ""
)</f>
        <v/>
      </c>
      <c r="G127" s="3" t="str">
        <f>IFERROR(
  INDEX('Project Assignment Check'!$G$1:$ZX$1,
    MATCH(
      LARGE(
        INDEX('Project Assignment Check'!$G:$ZX, MATCH($A127, 'Project Assignment Check'!$A:$A, 0), ),
        COLUMN()-4
      ),
      INDEX('Project Assignment Check'!$G:$ZX, MATCH($A127, 'Project Assignment Check'!$A:$A, 0), ),
      0
    )
  ),
  ""
)</f>
        <v/>
      </c>
      <c r="H127" s="3" t="str">
        <f>IFERROR(
  INDEX('Project Assignment Check'!$G$1:$ZX$1,
    MATCH(
      LARGE(
        INDEX('Project Assignment Check'!$G:$ZX, MATCH($A127, 'Project Assignment Check'!$A:$A, 0), ),
        COLUMN()-4
      ),
      INDEX('Project Assignment Check'!$G:$ZX, MATCH($A127, 'Project Assignment Check'!$A:$A, 0), ),
      0
    )
  ),
  ""
)</f>
        <v/>
      </c>
      <c r="I127" s="3" t="str">
        <f>IFERROR(
  INDEX('Project Assignment Check'!$G$1:$ZX$1,
    MATCH(
      LARGE(
        INDEX('Project Assignment Check'!$G:$ZX, MATCH($A127, 'Project Assignment Check'!$A:$A, 0), ),
        COLUMN()-4
      ),
      INDEX('Project Assignment Check'!$G:$ZX, MATCH($A127, 'Project Assignment Check'!$A:$A, 0), ),
      0
    )
  ),
  ""
)</f>
        <v/>
      </c>
      <c r="J127" s="3" t="str">
        <f>IFERROR(
  INDEX('Project Assignment Check'!$G$1:$ZX$1,
    MATCH(
      LARGE(
        INDEX('Project Assignment Check'!$G:$ZX, MATCH($A127, 'Project Assignment Check'!$A:$A, 0), ),
        COLUMN()-4
      ),
      INDEX('Project Assignment Check'!$G:$ZX, MATCH($A127, 'Project Assignment Check'!$A:$A, 0), ),
      0
    )
  ),
  ""
)</f>
        <v/>
      </c>
    </row>
    <row r="128" spans="1:10" hidden="1">
      <c r="A128" s="48" t="s">
        <v>286</v>
      </c>
      <c r="B128" s="49" t="s">
        <v>287</v>
      </c>
      <c r="C128" s="16" t="s">
        <v>37</v>
      </c>
      <c r="D128" s="4"/>
      <c r="E128" s="3" t="str">
        <f ca="1">IF(IFERROR(
  INDEX('Project Assignment Check'!$G$1:$ZX$1,
    MATCH(
      LARGE(
        INDEX('Project Assignment Check'!$G:$ZX, MATCH($A128, 'Project Assignment Check'!$A:$A, 0), ),
        COLUMN()-4
      ),
      INDEX('Project Assignment Check'!$G:$ZX, MATCH($A128, 'Project Assignment Check'!$A:$A, 0), ),
      0
    )
  ),
  ""
) = 0,"",
 IFERROR(
  INDEX('Project Assignment Check'!$G$1:$ZX$1,
    MATCH(
      LARGE(
        INDEX('Project Assignment Check'!$G:$ZX, MATCH($A128, 'Project Assignment Check'!$A:$A, 0), ),
        COLUMN()-4
      ),
      INDEX('Project Assignment Check'!$G:$ZX, MATCH($A128, 'Project Assignment Check'!$A:$A, 0), ),
      0
    )
  ),
  ""
))</f>
        <v/>
      </c>
      <c r="F128" s="3" t="str">
        <f ca="1">IFERROR(
  INDEX('Project Assignment Check'!$G$1:$ZX$1,
    MATCH(
      LARGE(
        INDEX('Project Assignment Check'!$G:$ZX, MATCH($A128, 'Project Assignment Check'!$A:$A, 0), ),
        COLUMN()-4
      ),
      INDEX('Project Assignment Check'!$G:$ZX, MATCH($A128, 'Project Assignment Check'!$A:$A, 0), ),
      0
    )
  ),
  ""
)</f>
        <v/>
      </c>
      <c r="G128" s="3" t="str">
        <f ca="1">IFERROR(
  INDEX('Project Assignment Check'!$G$1:$ZX$1,
    MATCH(
      LARGE(
        INDEX('Project Assignment Check'!$G:$ZX, MATCH($A128, 'Project Assignment Check'!$A:$A, 0), ),
        COLUMN()-4
      ),
      INDEX('Project Assignment Check'!$G:$ZX, MATCH($A128, 'Project Assignment Check'!$A:$A, 0), ),
      0
    )
  ),
  ""
)</f>
        <v/>
      </c>
      <c r="H128" s="3" t="str">
        <f ca="1">IFERROR(
  INDEX('Project Assignment Check'!$G$1:$ZX$1,
    MATCH(
      LARGE(
        INDEX('Project Assignment Check'!$G:$ZX, MATCH($A128, 'Project Assignment Check'!$A:$A, 0), ),
        COLUMN()-4
      ),
      INDEX('Project Assignment Check'!$G:$ZX, MATCH($A128, 'Project Assignment Check'!$A:$A, 0), ),
      0
    )
  ),
  ""
)</f>
        <v/>
      </c>
      <c r="I128" s="3" t="str">
        <f ca="1">IFERROR(
  INDEX('Project Assignment Check'!$G$1:$ZX$1,
    MATCH(
      LARGE(
        INDEX('Project Assignment Check'!$G:$ZX, MATCH($A128, 'Project Assignment Check'!$A:$A, 0), ),
        COLUMN()-4
      ),
      INDEX('Project Assignment Check'!$G:$ZX, MATCH($A128, 'Project Assignment Check'!$A:$A, 0), ),
      0
    )
  ),
  ""
)</f>
        <v/>
      </c>
      <c r="J128" s="3" t="str">
        <f ca="1">IFERROR(
  INDEX('Project Assignment Check'!$G$1:$ZX$1,
    MATCH(
      LARGE(
        INDEX('Project Assignment Check'!$G:$ZX, MATCH($A128, 'Project Assignment Check'!$A:$A, 0), ),
        COLUMN()-4
      ),
      INDEX('Project Assignment Check'!$G:$ZX, MATCH($A128, 'Project Assignment Check'!$A:$A, 0), ),
      0
    )
  ),
  ""
)</f>
        <v/>
      </c>
    </row>
    <row r="129" spans="1:10" hidden="1">
      <c r="A129" s="57" t="s">
        <v>288</v>
      </c>
      <c r="B129" s="58" t="s">
        <v>289</v>
      </c>
      <c r="C129" s="16" t="s">
        <v>37</v>
      </c>
      <c r="D129" s="4" t="s">
        <v>110</v>
      </c>
      <c r="E129" s="3" t="str">
        <f ca="1">IF(IFERROR(
  INDEX('Project Assignment Check'!$G$1:$ZX$1,
    MATCH(
      LARGE(
        INDEX('Project Assignment Check'!$G:$ZX, MATCH($A129, 'Project Assignment Check'!$A:$A, 0), ),
        COLUMN()-4
      ),
      INDEX('Project Assignment Check'!$G:$ZX, MATCH($A129, 'Project Assignment Check'!$A:$A, 0), ),
      0
    )
  ),
  ""
) = 0,"",
 IFERROR(
  INDEX('Project Assignment Check'!$G$1:$ZX$1,
    MATCH(
      LARGE(
        INDEX('Project Assignment Check'!$G:$ZX, MATCH($A129, 'Project Assignment Check'!$A:$A, 0), ),
        COLUMN()-4
      ),
      INDEX('Project Assignment Check'!$G:$ZX, MATCH($A129, 'Project Assignment Check'!$A:$A, 0), ),
      0
    )
  ),
  ""
))</f>
        <v/>
      </c>
      <c r="F129" s="3" t="str">
        <f ca="1">IFERROR(
  INDEX('Project Assignment Check'!$G$1:$ZX$1,
    MATCH(
      LARGE(
        INDEX('Project Assignment Check'!$G:$ZX, MATCH($A129, 'Project Assignment Check'!$A:$A, 0), ),
        COLUMN()-4
      ),
      INDEX('Project Assignment Check'!$G:$ZX, MATCH($A129, 'Project Assignment Check'!$A:$A, 0), ),
      0
    )
  ),
  ""
)</f>
        <v/>
      </c>
      <c r="G129" s="3" t="str">
        <f ca="1">IFERROR(
  INDEX('Project Assignment Check'!$G$1:$ZX$1,
    MATCH(
      LARGE(
        INDEX('Project Assignment Check'!$G:$ZX, MATCH($A129, 'Project Assignment Check'!$A:$A, 0), ),
        COLUMN()-4
      ),
      INDEX('Project Assignment Check'!$G:$ZX, MATCH($A129, 'Project Assignment Check'!$A:$A, 0), ),
      0
    )
  ),
  ""
)</f>
        <v/>
      </c>
      <c r="H129" s="3" t="str">
        <f ca="1">IFERROR(
  INDEX('Project Assignment Check'!$G$1:$ZX$1,
    MATCH(
      LARGE(
        INDEX('Project Assignment Check'!$G:$ZX, MATCH($A129, 'Project Assignment Check'!$A:$A, 0), ),
        COLUMN()-4
      ),
      INDEX('Project Assignment Check'!$G:$ZX, MATCH($A129, 'Project Assignment Check'!$A:$A, 0), ),
      0
    )
  ),
  ""
)</f>
        <v/>
      </c>
      <c r="I129" s="3" t="str">
        <f ca="1">IFERROR(
  INDEX('Project Assignment Check'!$G$1:$ZX$1,
    MATCH(
      LARGE(
        INDEX('Project Assignment Check'!$G:$ZX, MATCH($A129, 'Project Assignment Check'!$A:$A, 0), ),
        COLUMN()-4
      ),
      INDEX('Project Assignment Check'!$G:$ZX, MATCH($A129, 'Project Assignment Check'!$A:$A, 0), ),
      0
    )
  ),
  ""
)</f>
        <v/>
      </c>
      <c r="J129" s="3" t="str">
        <f ca="1">IFERROR(
  INDEX('Project Assignment Check'!$G$1:$ZX$1,
    MATCH(
      LARGE(
        INDEX('Project Assignment Check'!$G:$ZX, MATCH($A129, 'Project Assignment Check'!$A:$A, 0), ),
        COLUMN()-4
      ),
      INDEX('Project Assignment Check'!$G:$ZX, MATCH($A129, 'Project Assignment Check'!$A:$A, 0), ),
      0
    )
  ),
  ""
)</f>
        <v/>
      </c>
    </row>
    <row r="130" spans="1:10" hidden="1">
      <c r="A130" s="48" t="s">
        <v>290</v>
      </c>
      <c r="B130" s="49" t="s">
        <v>418</v>
      </c>
      <c r="C130" s="16" t="s">
        <v>37</v>
      </c>
      <c r="D130" s="4"/>
      <c r="E130" s="3" t="str">
        <f ca="1">IF(IFERROR(
  INDEX('Project Assignment Check'!$G$1:$ZX$1,
    MATCH(
      LARGE(
        INDEX('Project Assignment Check'!$G:$ZX, MATCH($A130, 'Project Assignment Check'!$A:$A, 0), ),
        COLUMN()-4
      ),
      INDEX('Project Assignment Check'!$G:$ZX, MATCH($A130, 'Project Assignment Check'!$A:$A, 0), ),
      0
    )
  ),
  ""
) = 0,"",
 IFERROR(
  INDEX('Project Assignment Check'!$G$1:$ZX$1,
    MATCH(
      LARGE(
        INDEX('Project Assignment Check'!$G:$ZX, MATCH($A130, 'Project Assignment Check'!$A:$A, 0), ),
        COLUMN()-4
      ),
      INDEX('Project Assignment Check'!$G:$ZX, MATCH($A130, 'Project Assignment Check'!$A:$A, 0), ),
      0
    )
  ),
  ""
))</f>
        <v/>
      </c>
      <c r="F130" s="3" t="str">
        <f ca="1">IFERROR(
  INDEX('Project Assignment Check'!$G$1:$ZX$1,
    MATCH(
      LARGE(
        INDEX('Project Assignment Check'!$G:$ZX, MATCH($A130, 'Project Assignment Check'!$A:$A, 0), ),
        COLUMN()-4
      ),
      INDEX('Project Assignment Check'!$G:$ZX, MATCH($A130, 'Project Assignment Check'!$A:$A, 0), ),
      0
    )
  ),
  ""
)</f>
        <v/>
      </c>
      <c r="G130" s="3" t="str">
        <f ca="1">IFERROR(
  INDEX('Project Assignment Check'!$G$1:$ZX$1,
    MATCH(
      LARGE(
        INDEX('Project Assignment Check'!$G:$ZX, MATCH($A130, 'Project Assignment Check'!$A:$A, 0), ),
        COLUMN()-4
      ),
      INDEX('Project Assignment Check'!$G:$ZX, MATCH($A130, 'Project Assignment Check'!$A:$A, 0), ),
      0
    )
  ),
  ""
)</f>
        <v/>
      </c>
      <c r="H130" s="3" t="str">
        <f ca="1">IFERROR(
  INDEX('Project Assignment Check'!$G$1:$ZX$1,
    MATCH(
      LARGE(
        INDEX('Project Assignment Check'!$G:$ZX, MATCH($A130, 'Project Assignment Check'!$A:$A, 0), ),
        COLUMN()-4
      ),
      INDEX('Project Assignment Check'!$G:$ZX, MATCH($A130, 'Project Assignment Check'!$A:$A, 0), ),
      0
    )
  ),
  ""
)</f>
        <v/>
      </c>
      <c r="I130" s="3" t="str">
        <f ca="1">IFERROR(
  INDEX('Project Assignment Check'!$G$1:$ZX$1,
    MATCH(
      LARGE(
        INDEX('Project Assignment Check'!$G:$ZX, MATCH($A130, 'Project Assignment Check'!$A:$A, 0), ),
        COLUMN()-4
      ),
      INDEX('Project Assignment Check'!$G:$ZX, MATCH($A130, 'Project Assignment Check'!$A:$A, 0), ),
      0
    )
  ),
  ""
)</f>
        <v/>
      </c>
      <c r="J130" s="3" t="str">
        <f ca="1">IFERROR(
  INDEX('Project Assignment Check'!$G$1:$ZX$1,
    MATCH(
      LARGE(
        INDEX('Project Assignment Check'!$G:$ZX, MATCH($A130, 'Project Assignment Check'!$A:$A, 0), ),
        COLUMN()-4
      ),
      INDEX('Project Assignment Check'!$G:$ZX, MATCH($A130, 'Project Assignment Check'!$A:$A, 0), ),
      0
    )
  ),
  ""
)</f>
        <v/>
      </c>
    </row>
    <row r="131" spans="1:10" hidden="1">
      <c r="A131" s="57" t="s">
        <v>292</v>
      </c>
      <c r="B131" s="61" t="s">
        <v>293</v>
      </c>
      <c r="C131" s="16" t="s">
        <v>277</v>
      </c>
      <c r="D131" s="4"/>
      <c r="E131" s="3" t="str">
        <f ca="1">IF(IFERROR(
  INDEX('Project Assignment Check'!$G$1:$ZX$1,
    MATCH(
      LARGE(
        INDEX('Project Assignment Check'!$G:$ZX, MATCH($A131, 'Project Assignment Check'!$A:$A, 0), ),
        COLUMN()-4
      ),
      INDEX('Project Assignment Check'!$G:$ZX, MATCH($A131, 'Project Assignment Check'!$A:$A, 0), ),
      0
    )
  ),
  ""
) = 0,"",
 IFERROR(
  INDEX('Project Assignment Check'!$G$1:$ZX$1,
    MATCH(
      LARGE(
        INDEX('Project Assignment Check'!$G:$ZX, MATCH($A131, 'Project Assignment Check'!$A:$A, 0), ),
        COLUMN()-4
      ),
      INDEX('Project Assignment Check'!$G:$ZX, MATCH($A131, 'Project Assignment Check'!$A:$A, 0), ),
      0
    )
  ),
  ""
))</f>
        <v>ADR-110</v>
      </c>
      <c r="F131" s="3" t="str">
        <f ca="1">IFERROR(
  INDEX('Project Assignment Check'!$G$1:$ZX$1,
    MATCH(
      LARGE(
        INDEX('Project Assignment Check'!$G:$ZX, MATCH($A131, 'Project Assignment Check'!$A:$A, 0), ),
        COLUMN()-4
      ),
      INDEX('Project Assignment Check'!$G:$ZX, MATCH($A131, 'Project Assignment Check'!$A:$A, 0), ),
      0
    )
  ),
  ""
)</f>
        <v/>
      </c>
      <c r="G131" s="3" t="str">
        <f ca="1">IFERROR(
  INDEX('Project Assignment Check'!$G$1:$ZX$1,
    MATCH(
      LARGE(
        INDEX('Project Assignment Check'!$G:$ZX, MATCH($A131, 'Project Assignment Check'!$A:$A, 0), ),
        COLUMN()-4
      ),
      INDEX('Project Assignment Check'!$G:$ZX, MATCH($A131, 'Project Assignment Check'!$A:$A, 0), ),
      0
    )
  ),
  ""
)</f>
        <v/>
      </c>
      <c r="H131" s="3" t="str">
        <f ca="1">IFERROR(
  INDEX('Project Assignment Check'!$G$1:$ZX$1,
    MATCH(
      LARGE(
        INDEX('Project Assignment Check'!$G:$ZX, MATCH($A131, 'Project Assignment Check'!$A:$A, 0), ),
        COLUMN()-4
      ),
      INDEX('Project Assignment Check'!$G:$ZX, MATCH($A131, 'Project Assignment Check'!$A:$A, 0), ),
      0
    )
  ),
  ""
)</f>
        <v/>
      </c>
      <c r="I131" s="3" t="str">
        <f ca="1">IFERROR(
  INDEX('Project Assignment Check'!$G$1:$ZX$1,
    MATCH(
      LARGE(
        INDEX('Project Assignment Check'!$G:$ZX, MATCH($A131, 'Project Assignment Check'!$A:$A, 0), ),
        COLUMN()-4
      ),
      INDEX('Project Assignment Check'!$G:$ZX, MATCH($A131, 'Project Assignment Check'!$A:$A, 0), ),
      0
    )
  ),
  ""
)</f>
        <v/>
      </c>
      <c r="J131" s="3" t="str">
        <f ca="1">IFERROR(
  INDEX('Project Assignment Check'!$G$1:$ZX$1,
    MATCH(
      LARGE(
        INDEX('Project Assignment Check'!$G:$ZX, MATCH($A131, 'Project Assignment Check'!$A:$A, 0), ),
        COLUMN()-4
      ),
      INDEX('Project Assignment Check'!$G:$ZX, MATCH($A131, 'Project Assignment Check'!$A:$A, 0), ),
      0
    )
  ),
  ""
)</f>
        <v/>
      </c>
    </row>
    <row r="132" spans="1:10" hidden="1">
      <c r="A132" s="48" t="s">
        <v>294</v>
      </c>
      <c r="B132" s="52" t="s">
        <v>295</v>
      </c>
      <c r="C132" s="16" t="s">
        <v>152</v>
      </c>
      <c r="D132" s="4" t="s">
        <v>37</v>
      </c>
      <c r="E132" s="3" t="str">
        <f ca="1">IF(IFERROR(
  INDEX('Project Assignment Check'!$G$1:$ZX$1,
    MATCH(
      LARGE(
        INDEX('Project Assignment Check'!$G:$ZX, MATCH($A132, 'Project Assignment Check'!$A:$A, 0), ),
        COLUMN()-4
      ),
      INDEX('Project Assignment Check'!$G:$ZX, MATCH($A132, 'Project Assignment Check'!$A:$A, 0), ),
      0
    )
  ),
  ""
) = 0,"",
 IFERROR(
  INDEX('Project Assignment Check'!$G$1:$ZX$1,
    MATCH(
      LARGE(
        INDEX('Project Assignment Check'!$G:$ZX, MATCH($A132, 'Project Assignment Check'!$A:$A, 0), ),
        COLUMN()-4
      ),
      INDEX('Project Assignment Check'!$G:$ZX, MATCH($A132, 'Project Assignment Check'!$A:$A, 0), ),
      0
    )
  ),
  ""
))</f>
        <v/>
      </c>
      <c r="F132" s="3" t="str">
        <f ca="1">IFERROR(
  INDEX('Project Assignment Check'!$G$1:$ZX$1,
    MATCH(
      LARGE(
        INDEX('Project Assignment Check'!$G:$ZX, MATCH($A132, 'Project Assignment Check'!$A:$A, 0), ),
        COLUMN()-4
      ),
      INDEX('Project Assignment Check'!$G:$ZX, MATCH($A132, 'Project Assignment Check'!$A:$A, 0), ),
      0
    )
  ),
  ""
)</f>
        <v/>
      </c>
      <c r="G132" s="3" t="str">
        <f ca="1">IFERROR(
  INDEX('Project Assignment Check'!$G$1:$ZX$1,
    MATCH(
      LARGE(
        INDEX('Project Assignment Check'!$G:$ZX, MATCH($A132, 'Project Assignment Check'!$A:$A, 0), ),
        COLUMN()-4
      ),
      INDEX('Project Assignment Check'!$G:$ZX, MATCH($A132, 'Project Assignment Check'!$A:$A, 0), ),
      0
    )
  ),
  ""
)</f>
        <v/>
      </c>
      <c r="H132" s="3" t="str">
        <f ca="1">IFERROR(
  INDEX('Project Assignment Check'!$G$1:$ZX$1,
    MATCH(
      LARGE(
        INDEX('Project Assignment Check'!$G:$ZX, MATCH($A132, 'Project Assignment Check'!$A:$A, 0), ),
        COLUMN()-4
      ),
      INDEX('Project Assignment Check'!$G:$ZX, MATCH($A132, 'Project Assignment Check'!$A:$A, 0), ),
      0
    )
  ),
  ""
)</f>
        <v/>
      </c>
      <c r="I132" s="3" t="str">
        <f ca="1">IFERROR(
  INDEX('Project Assignment Check'!$G$1:$ZX$1,
    MATCH(
      LARGE(
        INDEX('Project Assignment Check'!$G:$ZX, MATCH($A132, 'Project Assignment Check'!$A:$A, 0), ),
        COLUMN()-4
      ),
      INDEX('Project Assignment Check'!$G:$ZX, MATCH($A132, 'Project Assignment Check'!$A:$A, 0), ),
      0
    )
  ),
  ""
)</f>
        <v/>
      </c>
      <c r="J132" s="3" t="str">
        <f ca="1">IFERROR(
  INDEX('Project Assignment Check'!$G$1:$ZX$1,
    MATCH(
      LARGE(
        INDEX('Project Assignment Check'!$G:$ZX, MATCH($A132, 'Project Assignment Check'!$A:$A, 0), ),
        COLUMN()-4
      ),
      INDEX('Project Assignment Check'!$G:$ZX, MATCH($A132, 'Project Assignment Check'!$A:$A, 0), ),
      0
    )
  ),
  ""
)</f>
        <v/>
      </c>
    </row>
    <row r="133" spans="1:10" hidden="1">
      <c r="A133" s="57" t="s">
        <v>296</v>
      </c>
      <c r="B133" s="61" t="s">
        <v>297</v>
      </c>
      <c r="C133" s="16" t="s">
        <v>277</v>
      </c>
      <c r="D133" s="4"/>
      <c r="E133" s="3" t="str">
        <f ca="1">IF(IFERROR(
  INDEX('Project Assignment Check'!$G$1:$ZX$1,
    MATCH(
      LARGE(
        INDEX('Project Assignment Check'!$G:$ZX, MATCH($A133, 'Project Assignment Check'!$A:$A, 0), ),
        COLUMN()-4
      ),
      INDEX('Project Assignment Check'!$G:$ZX, MATCH($A133, 'Project Assignment Check'!$A:$A, 0), ),
      0
    )
  ),
  ""
) = 0,"",
 IFERROR(
  INDEX('Project Assignment Check'!$G$1:$ZX$1,
    MATCH(
      LARGE(
        INDEX('Project Assignment Check'!$G:$ZX, MATCH($A133, 'Project Assignment Check'!$A:$A, 0), ),
        COLUMN()-4
      ),
      INDEX('Project Assignment Check'!$G:$ZX, MATCH($A133, 'Project Assignment Check'!$A:$A, 0), ),
      0
    )
  ),
  ""
))</f>
        <v/>
      </c>
      <c r="F133" s="3" t="str">
        <f ca="1">IFERROR(
  INDEX('Project Assignment Check'!$G$1:$ZX$1,
    MATCH(
      LARGE(
        INDEX('Project Assignment Check'!$G:$ZX, MATCH($A133, 'Project Assignment Check'!$A:$A, 0), ),
        COLUMN()-4
      ),
      INDEX('Project Assignment Check'!$G:$ZX, MATCH($A133, 'Project Assignment Check'!$A:$A, 0), ),
      0
    )
  ),
  ""
)</f>
        <v/>
      </c>
      <c r="G133" s="3" t="str">
        <f ca="1">IFERROR(
  INDEX('Project Assignment Check'!$G$1:$ZX$1,
    MATCH(
      LARGE(
        INDEX('Project Assignment Check'!$G:$ZX, MATCH($A133, 'Project Assignment Check'!$A:$A, 0), ),
        COLUMN()-4
      ),
      INDEX('Project Assignment Check'!$G:$ZX, MATCH($A133, 'Project Assignment Check'!$A:$A, 0), ),
      0
    )
  ),
  ""
)</f>
        <v/>
      </c>
      <c r="H133" s="3" t="str">
        <f ca="1">IFERROR(
  INDEX('Project Assignment Check'!$G$1:$ZX$1,
    MATCH(
      LARGE(
        INDEX('Project Assignment Check'!$G:$ZX, MATCH($A133, 'Project Assignment Check'!$A:$A, 0), ),
        COLUMN()-4
      ),
      INDEX('Project Assignment Check'!$G:$ZX, MATCH($A133, 'Project Assignment Check'!$A:$A, 0), ),
      0
    )
  ),
  ""
)</f>
        <v/>
      </c>
      <c r="I133" s="3" t="str">
        <f ca="1">IFERROR(
  INDEX('Project Assignment Check'!$G$1:$ZX$1,
    MATCH(
      LARGE(
        INDEX('Project Assignment Check'!$G:$ZX, MATCH($A133, 'Project Assignment Check'!$A:$A, 0), ),
        COLUMN()-4
      ),
      INDEX('Project Assignment Check'!$G:$ZX, MATCH($A133, 'Project Assignment Check'!$A:$A, 0), ),
      0
    )
  ),
  ""
)</f>
        <v/>
      </c>
      <c r="J133" s="3" t="str">
        <f ca="1">IFERROR(
  INDEX('Project Assignment Check'!$G$1:$ZX$1,
    MATCH(
      LARGE(
        INDEX('Project Assignment Check'!$G:$ZX, MATCH($A133, 'Project Assignment Check'!$A:$A, 0), ),
        COLUMN()-4
      ),
      INDEX('Project Assignment Check'!$G:$ZX, MATCH($A133, 'Project Assignment Check'!$A:$A, 0), ),
      0
    )
  ),
  ""
)</f>
        <v/>
      </c>
    </row>
    <row r="134" spans="1:10" hidden="1">
      <c r="A134" s="48" t="s">
        <v>298</v>
      </c>
      <c r="B134" s="49" t="s">
        <v>299</v>
      </c>
      <c r="E134" s="3" t="str">
        <f>IF(IFERROR(
  INDEX('Project Assignment Check'!$G$1:$ZX$1,
    MATCH(
      LARGE(
        INDEX('Project Assignment Check'!$G:$ZX, MATCH($A134, 'Project Assignment Check'!$A:$A, 0), ),
        COLUMN()-4
      ),
      INDEX('Project Assignment Check'!$G:$ZX, MATCH($A134, 'Project Assignment Check'!$A:$A, 0), ),
      0
    )
  ),
  ""
) = 0,"",
 IFERROR(
  INDEX('Project Assignment Check'!$G$1:$ZX$1,
    MATCH(
      LARGE(
        INDEX('Project Assignment Check'!$G:$ZX, MATCH($A134, 'Project Assignment Check'!$A:$A, 0), ),
        COLUMN()-4
      ),
      INDEX('Project Assignment Check'!$G:$ZX, MATCH($A134, 'Project Assignment Check'!$A:$A, 0), ),
      0
    )
  ),
  ""
))</f>
        <v/>
      </c>
      <c r="F134" s="3" t="str">
        <f>IFERROR(
  INDEX('Project Assignment Check'!$G$1:$ZX$1,
    MATCH(
      LARGE(
        INDEX('Project Assignment Check'!$G:$ZX, MATCH($A134, 'Project Assignment Check'!$A:$A, 0), ),
        COLUMN()-4
      ),
      INDEX('Project Assignment Check'!$G:$ZX, MATCH($A134, 'Project Assignment Check'!$A:$A, 0), ),
      0
    )
  ),
  ""
)</f>
        <v/>
      </c>
      <c r="G134" s="3" t="str">
        <f>IFERROR(
  INDEX('Project Assignment Check'!$G$1:$ZX$1,
    MATCH(
      LARGE(
        INDEX('Project Assignment Check'!$G:$ZX, MATCH($A134, 'Project Assignment Check'!$A:$A, 0), ),
        COLUMN()-4
      ),
      INDEX('Project Assignment Check'!$G:$ZX, MATCH($A134, 'Project Assignment Check'!$A:$A, 0), ),
      0
    )
  ),
  ""
)</f>
        <v/>
      </c>
      <c r="H134" s="3" t="str">
        <f>IFERROR(
  INDEX('Project Assignment Check'!$G$1:$ZX$1,
    MATCH(
      LARGE(
        INDEX('Project Assignment Check'!$G:$ZX, MATCH($A134, 'Project Assignment Check'!$A:$A, 0), ),
        COLUMN()-4
      ),
      INDEX('Project Assignment Check'!$G:$ZX, MATCH($A134, 'Project Assignment Check'!$A:$A, 0), ),
      0
    )
  ),
  ""
)</f>
        <v/>
      </c>
      <c r="I134" s="3" t="str">
        <f>IFERROR(
  INDEX('Project Assignment Check'!$G$1:$ZX$1,
    MATCH(
      LARGE(
        INDEX('Project Assignment Check'!$G:$ZX, MATCH($A134, 'Project Assignment Check'!$A:$A, 0), ),
        COLUMN()-4
      ),
      INDEX('Project Assignment Check'!$G:$ZX, MATCH($A134, 'Project Assignment Check'!$A:$A, 0), ),
      0
    )
  ),
  ""
)</f>
        <v/>
      </c>
      <c r="J134" s="3" t="str">
        <f>IFERROR(
  INDEX('Project Assignment Check'!$G$1:$ZX$1,
    MATCH(
      LARGE(
        INDEX('Project Assignment Check'!$G:$ZX, MATCH($A134, 'Project Assignment Check'!$A:$A, 0), ),
        COLUMN()-4
      ),
      INDEX('Project Assignment Check'!$G:$ZX, MATCH($A134, 'Project Assignment Check'!$A:$A, 0), ),
      0
    )
  ),
  ""
)</f>
        <v/>
      </c>
    </row>
    <row r="135" spans="1:10" hidden="1">
      <c r="A135" s="59" t="s">
        <v>300</v>
      </c>
      <c r="B135" s="60" t="s">
        <v>301</v>
      </c>
      <c r="E135" s="3" t="str">
        <f>IF(IFERROR(
  INDEX('Project Assignment Check'!$G$1:$ZX$1,
    MATCH(
      LARGE(
        INDEX('Project Assignment Check'!$G:$ZX, MATCH($A135, 'Project Assignment Check'!$A:$A, 0), ),
        COLUMN()-4
      ),
      INDEX('Project Assignment Check'!$G:$ZX, MATCH($A135, 'Project Assignment Check'!$A:$A, 0), ),
      0
    )
  ),
  ""
) = 0,"",
 IFERROR(
  INDEX('Project Assignment Check'!$G$1:$ZX$1,
    MATCH(
      LARGE(
        INDEX('Project Assignment Check'!$G:$ZX, MATCH($A135, 'Project Assignment Check'!$A:$A, 0), ),
        COLUMN()-4
      ),
      INDEX('Project Assignment Check'!$G:$ZX, MATCH($A135, 'Project Assignment Check'!$A:$A, 0), ),
      0
    )
  ),
  ""
))</f>
        <v/>
      </c>
      <c r="F135" s="3" t="str">
        <f>IFERROR(
  INDEX('Project Assignment Check'!$G$1:$ZX$1,
    MATCH(
      LARGE(
        INDEX('Project Assignment Check'!$G:$ZX, MATCH($A135, 'Project Assignment Check'!$A:$A, 0), ),
        COLUMN()-4
      ),
      INDEX('Project Assignment Check'!$G:$ZX, MATCH($A135, 'Project Assignment Check'!$A:$A, 0), ),
      0
    )
  ),
  ""
)</f>
        <v/>
      </c>
      <c r="G135" s="3" t="str">
        <f>IFERROR(
  INDEX('Project Assignment Check'!$G$1:$ZX$1,
    MATCH(
      LARGE(
        INDEX('Project Assignment Check'!$G:$ZX, MATCH($A135, 'Project Assignment Check'!$A:$A, 0), ),
        COLUMN()-4
      ),
      INDEX('Project Assignment Check'!$G:$ZX, MATCH($A135, 'Project Assignment Check'!$A:$A, 0), ),
      0
    )
  ),
  ""
)</f>
        <v/>
      </c>
      <c r="H135" s="3" t="str">
        <f>IFERROR(
  INDEX('Project Assignment Check'!$G$1:$ZX$1,
    MATCH(
      LARGE(
        INDEX('Project Assignment Check'!$G:$ZX, MATCH($A135, 'Project Assignment Check'!$A:$A, 0), ),
        COLUMN()-4
      ),
      INDEX('Project Assignment Check'!$G:$ZX, MATCH($A135, 'Project Assignment Check'!$A:$A, 0), ),
      0
    )
  ),
  ""
)</f>
        <v/>
      </c>
      <c r="I135" s="3" t="str">
        <f>IFERROR(
  INDEX('Project Assignment Check'!$G$1:$ZX$1,
    MATCH(
      LARGE(
        INDEX('Project Assignment Check'!$G:$ZX, MATCH($A135, 'Project Assignment Check'!$A:$A, 0), ),
        COLUMN()-4
      ),
      INDEX('Project Assignment Check'!$G:$ZX, MATCH($A135, 'Project Assignment Check'!$A:$A, 0), ),
      0
    )
  ),
  ""
)</f>
        <v/>
      </c>
      <c r="J135" s="3" t="str">
        <f>IFERROR(
  INDEX('Project Assignment Check'!$G$1:$ZX$1,
    MATCH(
      LARGE(
        INDEX('Project Assignment Check'!$G:$ZX, MATCH($A135, 'Project Assignment Check'!$A:$A, 0), ),
        COLUMN()-4
      ),
      INDEX('Project Assignment Check'!$G:$ZX, MATCH($A135, 'Project Assignment Check'!$A:$A, 0), ),
      0
    )
  ),
  ""
)</f>
        <v/>
      </c>
    </row>
    <row r="136" spans="1:10" hidden="1">
      <c r="A136" s="50" t="s">
        <v>302</v>
      </c>
      <c r="B136" s="51" t="s">
        <v>303</v>
      </c>
      <c r="E136" s="3" t="str">
        <f>IF(IFERROR(
  INDEX('Project Assignment Check'!$G$1:$ZX$1,
    MATCH(
      LARGE(
        INDEX('Project Assignment Check'!$G:$ZX, MATCH($A136, 'Project Assignment Check'!$A:$A, 0), ),
        COLUMN()-4
      ),
      INDEX('Project Assignment Check'!$G:$ZX, MATCH($A136, 'Project Assignment Check'!$A:$A, 0), ),
      0
    )
  ),
  ""
) = 0,"",
 IFERROR(
  INDEX('Project Assignment Check'!$G$1:$ZX$1,
    MATCH(
      LARGE(
        INDEX('Project Assignment Check'!$G:$ZX, MATCH($A136, 'Project Assignment Check'!$A:$A, 0), ),
        COLUMN()-4
      ),
      INDEX('Project Assignment Check'!$G:$ZX, MATCH($A136, 'Project Assignment Check'!$A:$A, 0), ),
      0
    )
  ),
  ""
))</f>
        <v/>
      </c>
      <c r="F136" s="3" t="str">
        <f>IFERROR(
  INDEX('Project Assignment Check'!$G$1:$ZX$1,
    MATCH(
      LARGE(
        INDEX('Project Assignment Check'!$G:$ZX, MATCH($A136, 'Project Assignment Check'!$A:$A, 0), ),
        COLUMN()-4
      ),
      INDEX('Project Assignment Check'!$G:$ZX, MATCH($A136, 'Project Assignment Check'!$A:$A, 0), ),
      0
    )
  ),
  ""
)</f>
        <v/>
      </c>
      <c r="G136" s="3" t="str">
        <f>IFERROR(
  INDEX('Project Assignment Check'!$G$1:$ZX$1,
    MATCH(
      LARGE(
        INDEX('Project Assignment Check'!$G:$ZX, MATCH($A136, 'Project Assignment Check'!$A:$A, 0), ),
        COLUMN()-4
      ),
      INDEX('Project Assignment Check'!$G:$ZX, MATCH($A136, 'Project Assignment Check'!$A:$A, 0), ),
      0
    )
  ),
  ""
)</f>
        <v/>
      </c>
      <c r="H136" s="3" t="str">
        <f>IFERROR(
  INDEX('Project Assignment Check'!$G$1:$ZX$1,
    MATCH(
      LARGE(
        INDEX('Project Assignment Check'!$G:$ZX, MATCH($A136, 'Project Assignment Check'!$A:$A, 0), ),
        COLUMN()-4
      ),
      INDEX('Project Assignment Check'!$G:$ZX, MATCH($A136, 'Project Assignment Check'!$A:$A, 0), ),
      0
    )
  ),
  ""
)</f>
        <v/>
      </c>
      <c r="I136" s="3" t="str">
        <f>IFERROR(
  INDEX('Project Assignment Check'!$G$1:$ZX$1,
    MATCH(
      LARGE(
        INDEX('Project Assignment Check'!$G:$ZX, MATCH($A136, 'Project Assignment Check'!$A:$A, 0), ),
        COLUMN()-4
      ),
      INDEX('Project Assignment Check'!$G:$ZX, MATCH($A136, 'Project Assignment Check'!$A:$A, 0), ),
      0
    )
  ),
  ""
)</f>
        <v/>
      </c>
      <c r="J136" s="3" t="str">
        <f>IFERROR(
  INDEX('Project Assignment Check'!$G$1:$ZX$1,
    MATCH(
      LARGE(
        INDEX('Project Assignment Check'!$G:$ZX, MATCH($A136, 'Project Assignment Check'!$A:$A, 0), ),
        COLUMN()-4
      ),
      INDEX('Project Assignment Check'!$G:$ZX, MATCH($A136, 'Project Assignment Check'!$A:$A, 0), ),
      0
    )
  ),
  ""
)</f>
        <v/>
      </c>
    </row>
    <row r="137" spans="1:10" hidden="1">
      <c r="A137" s="59" t="s">
        <v>304</v>
      </c>
      <c r="B137" s="60" t="s">
        <v>305</v>
      </c>
      <c r="E137" s="3" t="str">
        <f>IF(IFERROR(
  INDEX('Project Assignment Check'!$G$1:$ZX$1,
    MATCH(
      LARGE(
        INDEX('Project Assignment Check'!$G:$ZX, MATCH($A137, 'Project Assignment Check'!$A:$A, 0), ),
        COLUMN()-4
      ),
      INDEX('Project Assignment Check'!$G:$ZX, MATCH($A137, 'Project Assignment Check'!$A:$A, 0), ),
      0
    )
  ),
  ""
) = 0,"",
 IFERROR(
  INDEX('Project Assignment Check'!$G$1:$ZX$1,
    MATCH(
      LARGE(
        INDEX('Project Assignment Check'!$G:$ZX, MATCH($A137, 'Project Assignment Check'!$A:$A, 0), ),
        COLUMN()-4
      ),
      INDEX('Project Assignment Check'!$G:$ZX, MATCH($A137, 'Project Assignment Check'!$A:$A, 0), ),
      0
    )
  ),
  ""
))</f>
        <v/>
      </c>
      <c r="F137" s="3" t="str">
        <f>IFERROR(
  INDEX('Project Assignment Check'!$G$1:$ZX$1,
    MATCH(
      LARGE(
        INDEX('Project Assignment Check'!$G:$ZX, MATCH($A137, 'Project Assignment Check'!$A:$A, 0), ),
        COLUMN()-4
      ),
      INDEX('Project Assignment Check'!$G:$ZX, MATCH($A137, 'Project Assignment Check'!$A:$A, 0), ),
      0
    )
  ),
  ""
)</f>
        <v/>
      </c>
      <c r="G137" s="3" t="str">
        <f>IFERROR(
  INDEX('Project Assignment Check'!$G$1:$ZX$1,
    MATCH(
      LARGE(
        INDEX('Project Assignment Check'!$G:$ZX, MATCH($A137, 'Project Assignment Check'!$A:$A, 0), ),
        COLUMN()-4
      ),
      INDEX('Project Assignment Check'!$G:$ZX, MATCH($A137, 'Project Assignment Check'!$A:$A, 0), ),
      0
    )
  ),
  ""
)</f>
        <v/>
      </c>
      <c r="H137" s="3" t="str">
        <f>IFERROR(
  INDEX('Project Assignment Check'!$G$1:$ZX$1,
    MATCH(
      LARGE(
        INDEX('Project Assignment Check'!$G:$ZX, MATCH($A137, 'Project Assignment Check'!$A:$A, 0), ),
        COLUMN()-4
      ),
      INDEX('Project Assignment Check'!$G:$ZX, MATCH($A137, 'Project Assignment Check'!$A:$A, 0), ),
      0
    )
  ),
  ""
)</f>
        <v/>
      </c>
      <c r="I137" s="3" t="str">
        <f>IFERROR(
  INDEX('Project Assignment Check'!$G$1:$ZX$1,
    MATCH(
      LARGE(
        INDEX('Project Assignment Check'!$G:$ZX, MATCH($A137, 'Project Assignment Check'!$A:$A, 0), ),
        COLUMN()-4
      ),
      INDEX('Project Assignment Check'!$G:$ZX, MATCH($A137, 'Project Assignment Check'!$A:$A, 0), ),
      0
    )
  ),
  ""
)</f>
        <v/>
      </c>
      <c r="J137" s="3" t="str">
        <f>IFERROR(
  INDEX('Project Assignment Check'!$G$1:$ZX$1,
    MATCH(
      LARGE(
        INDEX('Project Assignment Check'!$G:$ZX, MATCH($A137, 'Project Assignment Check'!$A:$A, 0), ),
        COLUMN()-4
      ),
      INDEX('Project Assignment Check'!$G:$ZX, MATCH($A137, 'Project Assignment Check'!$A:$A, 0), ),
      0
    )
  ),
  ""
)</f>
        <v/>
      </c>
    </row>
    <row r="138" spans="1:10" hidden="1">
      <c r="A138" s="50" t="s">
        <v>306</v>
      </c>
      <c r="B138" s="51" t="s">
        <v>307</v>
      </c>
      <c r="E138" s="3" t="str">
        <f>IF(IFERROR(
  INDEX('Project Assignment Check'!$G$1:$ZX$1,
    MATCH(
      LARGE(
        INDEX('Project Assignment Check'!$G:$ZX, MATCH($A138, 'Project Assignment Check'!$A:$A, 0), ),
        COLUMN()-4
      ),
      INDEX('Project Assignment Check'!$G:$ZX, MATCH($A138, 'Project Assignment Check'!$A:$A, 0), ),
      0
    )
  ),
  ""
) = 0,"",
 IFERROR(
  INDEX('Project Assignment Check'!$G$1:$ZX$1,
    MATCH(
      LARGE(
        INDEX('Project Assignment Check'!$G:$ZX, MATCH($A138, 'Project Assignment Check'!$A:$A, 0), ),
        COLUMN()-4
      ),
      INDEX('Project Assignment Check'!$G:$ZX, MATCH($A138, 'Project Assignment Check'!$A:$A, 0), ),
      0
    )
  ),
  ""
))</f>
        <v/>
      </c>
      <c r="F138" s="3" t="str">
        <f>IFERROR(
  INDEX('Project Assignment Check'!$G$1:$ZX$1,
    MATCH(
      LARGE(
        INDEX('Project Assignment Check'!$G:$ZX, MATCH($A138, 'Project Assignment Check'!$A:$A, 0), ),
        COLUMN()-4
      ),
      INDEX('Project Assignment Check'!$G:$ZX, MATCH($A138, 'Project Assignment Check'!$A:$A, 0), ),
      0
    )
  ),
  ""
)</f>
        <v/>
      </c>
      <c r="G138" s="3" t="str">
        <f>IFERROR(
  INDEX('Project Assignment Check'!$G$1:$ZX$1,
    MATCH(
      LARGE(
        INDEX('Project Assignment Check'!$G:$ZX, MATCH($A138, 'Project Assignment Check'!$A:$A, 0), ),
        COLUMN()-4
      ),
      INDEX('Project Assignment Check'!$G:$ZX, MATCH($A138, 'Project Assignment Check'!$A:$A, 0), ),
      0
    )
  ),
  ""
)</f>
        <v/>
      </c>
      <c r="H138" s="3" t="str">
        <f>IFERROR(
  INDEX('Project Assignment Check'!$G$1:$ZX$1,
    MATCH(
      LARGE(
        INDEX('Project Assignment Check'!$G:$ZX, MATCH($A138, 'Project Assignment Check'!$A:$A, 0), ),
        COLUMN()-4
      ),
      INDEX('Project Assignment Check'!$G:$ZX, MATCH($A138, 'Project Assignment Check'!$A:$A, 0), ),
      0
    )
  ),
  ""
)</f>
        <v/>
      </c>
      <c r="I138" s="3" t="str">
        <f>IFERROR(
  INDEX('Project Assignment Check'!$G$1:$ZX$1,
    MATCH(
      LARGE(
        INDEX('Project Assignment Check'!$G:$ZX, MATCH($A138, 'Project Assignment Check'!$A:$A, 0), ),
        COLUMN()-4
      ),
      INDEX('Project Assignment Check'!$G:$ZX, MATCH($A138, 'Project Assignment Check'!$A:$A, 0), ),
      0
    )
  ),
  ""
)</f>
        <v/>
      </c>
      <c r="J138" s="3" t="str">
        <f>IFERROR(
  INDEX('Project Assignment Check'!$G$1:$ZX$1,
    MATCH(
      LARGE(
        INDEX('Project Assignment Check'!$G:$ZX, MATCH($A138, 'Project Assignment Check'!$A:$A, 0), ),
        COLUMN()-4
      ),
      INDEX('Project Assignment Check'!$G:$ZX, MATCH($A138, 'Project Assignment Check'!$A:$A, 0), ),
      0
    )
  ),
  ""
)</f>
        <v/>
      </c>
    </row>
    <row r="139" spans="1:10" hidden="1">
      <c r="A139" s="57" t="s">
        <v>308</v>
      </c>
      <c r="B139" s="58" t="s">
        <v>309</v>
      </c>
      <c r="E139" s="3" t="str">
        <f>IF(IFERROR(
  INDEX('Project Assignment Check'!$G$1:$ZX$1,
    MATCH(
      LARGE(
        INDEX('Project Assignment Check'!$G:$ZX, MATCH($A139, 'Project Assignment Check'!$A:$A, 0), ),
        COLUMN()-4
      ),
      INDEX('Project Assignment Check'!$G:$ZX, MATCH($A139, 'Project Assignment Check'!$A:$A, 0), ),
      0
    )
  ),
  ""
) = 0,"",
 IFERROR(
  INDEX('Project Assignment Check'!$G$1:$ZX$1,
    MATCH(
      LARGE(
        INDEX('Project Assignment Check'!$G:$ZX, MATCH($A139, 'Project Assignment Check'!$A:$A, 0), ),
        COLUMN()-4
      ),
      INDEX('Project Assignment Check'!$G:$ZX, MATCH($A139, 'Project Assignment Check'!$A:$A, 0), ),
      0
    )
  ),
  ""
))</f>
        <v/>
      </c>
      <c r="F139" s="3" t="str">
        <f>IFERROR(
  INDEX('Project Assignment Check'!$G$1:$ZX$1,
    MATCH(
      LARGE(
        INDEX('Project Assignment Check'!$G:$ZX, MATCH($A139, 'Project Assignment Check'!$A:$A, 0), ),
        COLUMN()-4
      ),
      INDEX('Project Assignment Check'!$G:$ZX, MATCH($A139, 'Project Assignment Check'!$A:$A, 0), ),
      0
    )
  ),
  ""
)</f>
        <v/>
      </c>
      <c r="G139" s="3" t="str">
        <f>IFERROR(
  INDEX('Project Assignment Check'!$G$1:$ZX$1,
    MATCH(
      LARGE(
        INDEX('Project Assignment Check'!$G:$ZX, MATCH($A139, 'Project Assignment Check'!$A:$A, 0), ),
        COLUMN()-4
      ),
      INDEX('Project Assignment Check'!$G:$ZX, MATCH($A139, 'Project Assignment Check'!$A:$A, 0), ),
      0
    )
  ),
  ""
)</f>
        <v/>
      </c>
      <c r="H139" s="3" t="str">
        <f>IFERROR(
  INDEX('Project Assignment Check'!$G$1:$ZX$1,
    MATCH(
      LARGE(
        INDEX('Project Assignment Check'!$G:$ZX, MATCH($A139, 'Project Assignment Check'!$A:$A, 0), ),
        COLUMN()-4
      ),
      INDEX('Project Assignment Check'!$G:$ZX, MATCH($A139, 'Project Assignment Check'!$A:$A, 0), ),
      0
    )
  ),
  ""
)</f>
        <v/>
      </c>
      <c r="I139" s="3" t="str">
        <f>IFERROR(
  INDEX('Project Assignment Check'!$G$1:$ZX$1,
    MATCH(
      LARGE(
        INDEX('Project Assignment Check'!$G:$ZX, MATCH($A139, 'Project Assignment Check'!$A:$A, 0), ),
        COLUMN()-4
      ),
      INDEX('Project Assignment Check'!$G:$ZX, MATCH($A139, 'Project Assignment Check'!$A:$A, 0), ),
      0
    )
  ),
  ""
)</f>
        <v/>
      </c>
      <c r="J139" s="3" t="str">
        <f>IFERROR(
  INDEX('Project Assignment Check'!$G$1:$ZX$1,
    MATCH(
      LARGE(
        INDEX('Project Assignment Check'!$G:$ZX, MATCH($A139, 'Project Assignment Check'!$A:$A, 0), ),
        COLUMN()-4
      ),
      INDEX('Project Assignment Check'!$G:$ZX, MATCH($A139, 'Project Assignment Check'!$A:$A, 0), ),
      0
    )
  ),
  ""
)</f>
        <v/>
      </c>
    </row>
    <row r="140" spans="1:10" hidden="1">
      <c r="A140" s="48" t="s">
        <v>310</v>
      </c>
      <c r="B140" s="49" t="s">
        <v>311</v>
      </c>
      <c r="E140" s="3" t="str">
        <f>IF(IFERROR(
  INDEX('Project Assignment Check'!$G$1:$ZX$1,
    MATCH(
      LARGE(
        INDEX('Project Assignment Check'!$G:$ZX, MATCH($A140, 'Project Assignment Check'!$A:$A, 0), ),
        COLUMN()-4
      ),
      INDEX('Project Assignment Check'!$G:$ZX, MATCH($A140, 'Project Assignment Check'!$A:$A, 0), ),
      0
    )
  ),
  ""
) = 0,"",
 IFERROR(
  INDEX('Project Assignment Check'!$G$1:$ZX$1,
    MATCH(
      LARGE(
        INDEX('Project Assignment Check'!$G:$ZX, MATCH($A140, 'Project Assignment Check'!$A:$A, 0), ),
        COLUMN()-4
      ),
      INDEX('Project Assignment Check'!$G:$ZX, MATCH($A140, 'Project Assignment Check'!$A:$A, 0), ),
      0
    )
  ),
  ""
))</f>
        <v/>
      </c>
      <c r="F140" s="3" t="str">
        <f>IFERROR(
  INDEX('Project Assignment Check'!$G$1:$ZX$1,
    MATCH(
      LARGE(
        INDEX('Project Assignment Check'!$G:$ZX, MATCH($A140, 'Project Assignment Check'!$A:$A, 0), ),
        COLUMN()-4
      ),
      INDEX('Project Assignment Check'!$G:$ZX, MATCH($A140, 'Project Assignment Check'!$A:$A, 0), ),
      0
    )
  ),
  ""
)</f>
        <v/>
      </c>
      <c r="G140" s="3" t="str">
        <f>IFERROR(
  INDEX('Project Assignment Check'!$G$1:$ZX$1,
    MATCH(
      LARGE(
        INDEX('Project Assignment Check'!$G:$ZX, MATCH($A140, 'Project Assignment Check'!$A:$A, 0), ),
        COLUMN()-4
      ),
      INDEX('Project Assignment Check'!$G:$ZX, MATCH($A140, 'Project Assignment Check'!$A:$A, 0), ),
      0
    )
  ),
  ""
)</f>
        <v/>
      </c>
      <c r="H140" s="3" t="str">
        <f>IFERROR(
  INDEX('Project Assignment Check'!$G$1:$ZX$1,
    MATCH(
      LARGE(
        INDEX('Project Assignment Check'!$G:$ZX, MATCH($A140, 'Project Assignment Check'!$A:$A, 0), ),
        COLUMN()-4
      ),
      INDEX('Project Assignment Check'!$G:$ZX, MATCH($A140, 'Project Assignment Check'!$A:$A, 0), ),
      0
    )
  ),
  ""
)</f>
        <v/>
      </c>
      <c r="I140" s="3" t="str">
        <f>IFERROR(
  INDEX('Project Assignment Check'!$G$1:$ZX$1,
    MATCH(
      LARGE(
        INDEX('Project Assignment Check'!$G:$ZX, MATCH($A140, 'Project Assignment Check'!$A:$A, 0), ),
        COLUMN()-4
      ),
      INDEX('Project Assignment Check'!$G:$ZX, MATCH($A140, 'Project Assignment Check'!$A:$A, 0), ),
      0
    )
  ),
  ""
)</f>
        <v/>
      </c>
      <c r="J140" s="3" t="str">
        <f>IFERROR(
  INDEX('Project Assignment Check'!$G$1:$ZX$1,
    MATCH(
      LARGE(
        INDEX('Project Assignment Check'!$G:$ZX, MATCH($A140, 'Project Assignment Check'!$A:$A, 0), ),
        COLUMN()-4
      ),
      INDEX('Project Assignment Check'!$G:$ZX, MATCH($A140, 'Project Assignment Check'!$A:$A, 0), ),
      0
    )
  ),
  ""
)</f>
        <v/>
      </c>
    </row>
    <row r="141" spans="1:10" hidden="1">
      <c r="A141" s="57" t="s">
        <v>312</v>
      </c>
      <c r="B141" s="58" t="s">
        <v>313</v>
      </c>
      <c r="E141" s="3" t="str">
        <f>IF(IFERROR(
  INDEX('Project Assignment Check'!$G$1:$ZX$1,
    MATCH(
      LARGE(
        INDEX('Project Assignment Check'!$G:$ZX, MATCH($A141, 'Project Assignment Check'!$A:$A, 0), ),
        COLUMN()-4
      ),
      INDEX('Project Assignment Check'!$G:$ZX, MATCH($A141, 'Project Assignment Check'!$A:$A, 0), ),
      0
    )
  ),
  ""
) = 0,"",
 IFERROR(
  INDEX('Project Assignment Check'!$G$1:$ZX$1,
    MATCH(
      LARGE(
        INDEX('Project Assignment Check'!$G:$ZX, MATCH($A141, 'Project Assignment Check'!$A:$A, 0), ),
        COLUMN()-4
      ),
      INDEX('Project Assignment Check'!$G:$ZX, MATCH($A141, 'Project Assignment Check'!$A:$A, 0), ),
      0
    )
  ),
  ""
))</f>
        <v/>
      </c>
      <c r="F141" s="3" t="str">
        <f>IFERROR(
  INDEX('Project Assignment Check'!$G$1:$ZX$1,
    MATCH(
      LARGE(
        INDEX('Project Assignment Check'!$G:$ZX, MATCH($A141, 'Project Assignment Check'!$A:$A, 0), ),
        COLUMN()-4
      ),
      INDEX('Project Assignment Check'!$G:$ZX, MATCH($A141, 'Project Assignment Check'!$A:$A, 0), ),
      0
    )
  ),
  ""
)</f>
        <v/>
      </c>
      <c r="G141" s="3" t="str">
        <f>IFERROR(
  INDEX('Project Assignment Check'!$G$1:$ZX$1,
    MATCH(
      LARGE(
        INDEX('Project Assignment Check'!$G:$ZX, MATCH($A141, 'Project Assignment Check'!$A:$A, 0), ),
        COLUMN()-4
      ),
      INDEX('Project Assignment Check'!$G:$ZX, MATCH($A141, 'Project Assignment Check'!$A:$A, 0), ),
      0
    )
  ),
  ""
)</f>
        <v/>
      </c>
      <c r="H141" s="3" t="str">
        <f>IFERROR(
  INDEX('Project Assignment Check'!$G$1:$ZX$1,
    MATCH(
      LARGE(
        INDEX('Project Assignment Check'!$G:$ZX, MATCH($A141, 'Project Assignment Check'!$A:$A, 0), ),
        COLUMN()-4
      ),
      INDEX('Project Assignment Check'!$G:$ZX, MATCH($A141, 'Project Assignment Check'!$A:$A, 0), ),
      0
    )
  ),
  ""
)</f>
        <v/>
      </c>
      <c r="I141" s="3" t="str">
        <f>IFERROR(
  INDEX('Project Assignment Check'!$G$1:$ZX$1,
    MATCH(
      LARGE(
        INDEX('Project Assignment Check'!$G:$ZX, MATCH($A141, 'Project Assignment Check'!$A:$A, 0), ),
        COLUMN()-4
      ),
      INDEX('Project Assignment Check'!$G:$ZX, MATCH($A141, 'Project Assignment Check'!$A:$A, 0), ),
      0
    )
  ),
  ""
)</f>
        <v/>
      </c>
      <c r="J141" s="3" t="str">
        <f>IFERROR(
  INDEX('Project Assignment Check'!$G$1:$ZX$1,
    MATCH(
      LARGE(
        INDEX('Project Assignment Check'!$G:$ZX, MATCH($A141, 'Project Assignment Check'!$A:$A, 0), ),
        COLUMN()-4
      ),
      INDEX('Project Assignment Check'!$G:$ZX, MATCH($A141, 'Project Assignment Check'!$A:$A, 0), ),
      0
    )
  ),
  ""
)</f>
        <v/>
      </c>
    </row>
    <row r="142" spans="1:10" hidden="1">
      <c r="A142" s="48" t="s">
        <v>314</v>
      </c>
      <c r="B142" s="49" t="s">
        <v>315</v>
      </c>
      <c r="E142" s="3" t="str">
        <f>IF(IFERROR(
  INDEX('Project Assignment Check'!$G$1:$ZX$1,
    MATCH(
      LARGE(
        INDEX('Project Assignment Check'!$G:$ZX, MATCH($A142, 'Project Assignment Check'!$A:$A, 0), ),
        COLUMN()-4
      ),
      INDEX('Project Assignment Check'!$G:$ZX, MATCH($A142, 'Project Assignment Check'!$A:$A, 0), ),
      0
    )
  ),
  ""
) = 0,"",
 IFERROR(
  INDEX('Project Assignment Check'!$G$1:$ZX$1,
    MATCH(
      LARGE(
        INDEX('Project Assignment Check'!$G:$ZX, MATCH($A142, 'Project Assignment Check'!$A:$A, 0), ),
        COLUMN()-4
      ),
      INDEX('Project Assignment Check'!$G:$ZX, MATCH($A142, 'Project Assignment Check'!$A:$A, 0), ),
      0
    )
  ),
  ""
))</f>
        <v/>
      </c>
      <c r="F142" s="3" t="str">
        <f>IFERROR(
  INDEX('Project Assignment Check'!$G$1:$ZX$1,
    MATCH(
      LARGE(
        INDEX('Project Assignment Check'!$G:$ZX, MATCH($A142, 'Project Assignment Check'!$A:$A, 0), ),
        COLUMN()-4
      ),
      INDEX('Project Assignment Check'!$G:$ZX, MATCH($A142, 'Project Assignment Check'!$A:$A, 0), ),
      0
    )
  ),
  ""
)</f>
        <v/>
      </c>
      <c r="G142" s="3" t="str">
        <f>IFERROR(
  INDEX('Project Assignment Check'!$G$1:$ZX$1,
    MATCH(
      LARGE(
        INDEX('Project Assignment Check'!$G:$ZX, MATCH($A142, 'Project Assignment Check'!$A:$A, 0), ),
        COLUMN()-4
      ),
      INDEX('Project Assignment Check'!$G:$ZX, MATCH($A142, 'Project Assignment Check'!$A:$A, 0), ),
      0
    )
  ),
  ""
)</f>
        <v/>
      </c>
      <c r="H142" s="3" t="str">
        <f>IFERROR(
  INDEX('Project Assignment Check'!$G$1:$ZX$1,
    MATCH(
      LARGE(
        INDEX('Project Assignment Check'!$G:$ZX, MATCH($A142, 'Project Assignment Check'!$A:$A, 0), ),
        COLUMN()-4
      ),
      INDEX('Project Assignment Check'!$G:$ZX, MATCH($A142, 'Project Assignment Check'!$A:$A, 0), ),
      0
    )
  ),
  ""
)</f>
        <v/>
      </c>
      <c r="I142" s="3" t="str">
        <f>IFERROR(
  INDEX('Project Assignment Check'!$G$1:$ZX$1,
    MATCH(
      LARGE(
        INDEX('Project Assignment Check'!$G:$ZX, MATCH($A142, 'Project Assignment Check'!$A:$A, 0), ),
        COLUMN()-4
      ),
      INDEX('Project Assignment Check'!$G:$ZX, MATCH($A142, 'Project Assignment Check'!$A:$A, 0), ),
      0
    )
  ),
  ""
)</f>
        <v/>
      </c>
      <c r="J142" s="3" t="str">
        <f>IFERROR(
  INDEX('Project Assignment Check'!$G$1:$ZX$1,
    MATCH(
      LARGE(
        INDEX('Project Assignment Check'!$G:$ZX, MATCH($A142, 'Project Assignment Check'!$A:$A, 0), ),
        COLUMN()-4
      ),
      INDEX('Project Assignment Check'!$G:$ZX, MATCH($A142, 'Project Assignment Check'!$A:$A, 0), ),
      0
    )
  ),
  ""
)</f>
        <v/>
      </c>
    </row>
    <row r="143" spans="1:10" hidden="1">
      <c r="A143" s="59" t="s">
        <v>316</v>
      </c>
      <c r="B143" s="60" t="s">
        <v>317</v>
      </c>
      <c r="E143" s="3" t="str">
        <f>IF(IFERROR(
  INDEX('Project Assignment Check'!$G$1:$ZX$1,
    MATCH(
      LARGE(
        INDEX('Project Assignment Check'!$G:$ZX, MATCH($A143, 'Project Assignment Check'!$A:$A, 0), ),
        COLUMN()-4
      ),
      INDEX('Project Assignment Check'!$G:$ZX, MATCH($A143, 'Project Assignment Check'!$A:$A, 0), ),
      0
    )
  ),
  ""
) = 0,"",
 IFERROR(
  INDEX('Project Assignment Check'!$G$1:$ZX$1,
    MATCH(
      LARGE(
        INDEX('Project Assignment Check'!$G:$ZX, MATCH($A143, 'Project Assignment Check'!$A:$A, 0), ),
        COLUMN()-4
      ),
      INDEX('Project Assignment Check'!$G:$ZX, MATCH($A143, 'Project Assignment Check'!$A:$A, 0), ),
      0
    )
  ),
  ""
))</f>
        <v/>
      </c>
      <c r="F143" s="3" t="str">
        <f>IFERROR(
  INDEX('Project Assignment Check'!$G$1:$ZX$1,
    MATCH(
      LARGE(
        INDEX('Project Assignment Check'!$G:$ZX, MATCH($A143, 'Project Assignment Check'!$A:$A, 0), ),
        COLUMN()-4
      ),
      INDEX('Project Assignment Check'!$G:$ZX, MATCH($A143, 'Project Assignment Check'!$A:$A, 0), ),
      0
    )
  ),
  ""
)</f>
        <v/>
      </c>
      <c r="G143" s="3" t="str">
        <f>IFERROR(
  INDEX('Project Assignment Check'!$G$1:$ZX$1,
    MATCH(
      LARGE(
        INDEX('Project Assignment Check'!$G:$ZX, MATCH($A143, 'Project Assignment Check'!$A:$A, 0), ),
        COLUMN()-4
      ),
      INDEX('Project Assignment Check'!$G:$ZX, MATCH($A143, 'Project Assignment Check'!$A:$A, 0), ),
      0
    )
  ),
  ""
)</f>
        <v/>
      </c>
      <c r="H143" s="3" t="str">
        <f>IFERROR(
  INDEX('Project Assignment Check'!$G$1:$ZX$1,
    MATCH(
      LARGE(
        INDEX('Project Assignment Check'!$G:$ZX, MATCH($A143, 'Project Assignment Check'!$A:$A, 0), ),
        COLUMN()-4
      ),
      INDEX('Project Assignment Check'!$G:$ZX, MATCH($A143, 'Project Assignment Check'!$A:$A, 0), ),
      0
    )
  ),
  ""
)</f>
        <v/>
      </c>
      <c r="I143" s="3" t="str">
        <f>IFERROR(
  INDEX('Project Assignment Check'!$G$1:$ZX$1,
    MATCH(
      LARGE(
        INDEX('Project Assignment Check'!$G:$ZX, MATCH($A143, 'Project Assignment Check'!$A:$A, 0), ),
        COLUMN()-4
      ),
      INDEX('Project Assignment Check'!$G:$ZX, MATCH($A143, 'Project Assignment Check'!$A:$A, 0), ),
      0
    )
  ),
  ""
)</f>
        <v/>
      </c>
      <c r="J143" s="3" t="str">
        <f>IFERROR(
  INDEX('Project Assignment Check'!$G$1:$ZX$1,
    MATCH(
      LARGE(
        INDEX('Project Assignment Check'!$G:$ZX, MATCH($A143, 'Project Assignment Check'!$A:$A, 0), ),
        COLUMN()-4
      ),
      INDEX('Project Assignment Check'!$G:$ZX, MATCH($A143, 'Project Assignment Check'!$A:$A, 0), ),
      0
    )
  ),
  ""
)</f>
        <v/>
      </c>
    </row>
    <row r="144" spans="1:10" hidden="1">
      <c r="A144" s="48" t="s">
        <v>318</v>
      </c>
      <c r="B144" s="49" t="s">
        <v>319</v>
      </c>
      <c r="C144" s="88" t="s">
        <v>152</v>
      </c>
      <c r="E144" s="3" t="str">
        <f>IF(IFERROR(
  INDEX('Project Assignment Check'!$G$1:$ZX$1,
    MATCH(
      LARGE(
        INDEX('Project Assignment Check'!$G:$ZX, MATCH($A144, 'Project Assignment Check'!$A:$A, 0), ),
        COLUMN()-4
      ),
      INDEX('Project Assignment Check'!$G:$ZX, MATCH($A144, 'Project Assignment Check'!$A:$A, 0), ),
      0
    )
  ),
  ""
) = 0,"",
 IFERROR(
  INDEX('Project Assignment Check'!$G$1:$ZX$1,
    MATCH(
      LARGE(
        INDEX('Project Assignment Check'!$G:$ZX, MATCH($A144, 'Project Assignment Check'!$A:$A, 0), ),
        COLUMN()-4
      ),
      INDEX('Project Assignment Check'!$G:$ZX, MATCH($A144, 'Project Assignment Check'!$A:$A, 0), ),
      0
    )
  ),
  ""
))</f>
        <v/>
      </c>
      <c r="F144" s="3" t="str">
        <f>IFERROR(
  INDEX('Project Assignment Check'!$G$1:$ZX$1,
    MATCH(
      LARGE(
        INDEX('Project Assignment Check'!$G:$ZX, MATCH($A144, 'Project Assignment Check'!$A:$A, 0), ),
        COLUMN()-4
      ),
      INDEX('Project Assignment Check'!$G:$ZX, MATCH($A144, 'Project Assignment Check'!$A:$A, 0), ),
      0
    )
  ),
  ""
)</f>
        <v/>
      </c>
      <c r="G144" s="3" t="str">
        <f>IFERROR(
  INDEX('Project Assignment Check'!$G$1:$ZX$1,
    MATCH(
      LARGE(
        INDEX('Project Assignment Check'!$G:$ZX, MATCH($A144, 'Project Assignment Check'!$A:$A, 0), ),
        COLUMN()-4
      ),
      INDEX('Project Assignment Check'!$G:$ZX, MATCH($A144, 'Project Assignment Check'!$A:$A, 0), ),
      0
    )
  ),
  ""
)</f>
        <v/>
      </c>
      <c r="H144" s="3" t="str">
        <f>IFERROR(
  INDEX('Project Assignment Check'!$G$1:$ZX$1,
    MATCH(
      LARGE(
        INDEX('Project Assignment Check'!$G:$ZX, MATCH($A144, 'Project Assignment Check'!$A:$A, 0), ),
        COLUMN()-4
      ),
      INDEX('Project Assignment Check'!$G:$ZX, MATCH($A144, 'Project Assignment Check'!$A:$A, 0), ),
      0
    )
  ),
  ""
)</f>
        <v/>
      </c>
      <c r="I144" s="3" t="str">
        <f>IFERROR(
  INDEX('Project Assignment Check'!$G$1:$ZX$1,
    MATCH(
      LARGE(
        INDEX('Project Assignment Check'!$G:$ZX, MATCH($A144, 'Project Assignment Check'!$A:$A, 0), ),
        COLUMN()-4
      ),
      INDEX('Project Assignment Check'!$G:$ZX, MATCH($A144, 'Project Assignment Check'!$A:$A, 0), ),
      0
    )
  ),
  ""
)</f>
        <v/>
      </c>
      <c r="J144" s="3" t="str">
        <f>IFERROR(
  INDEX('Project Assignment Check'!$G$1:$ZX$1,
    MATCH(
      LARGE(
        INDEX('Project Assignment Check'!$G:$ZX, MATCH($A144, 'Project Assignment Check'!$A:$A, 0), ),
        COLUMN()-4
      ),
      INDEX('Project Assignment Check'!$G:$ZX, MATCH($A144, 'Project Assignment Check'!$A:$A, 0), ),
      0
    )
  ),
  ""
)</f>
        <v/>
      </c>
    </row>
    <row r="145" spans="1:10" hidden="1">
      <c r="A145" s="59" t="s">
        <v>320</v>
      </c>
      <c r="B145" s="60" t="s">
        <v>321</v>
      </c>
      <c r="E145" s="3" t="str">
        <f>IF(IFERROR(
  INDEX('Project Assignment Check'!$G$1:$ZX$1,
    MATCH(
      LARGE(
        INDEX('Project Assignment Check'!$G:$ZX, MATCH($A145, 'Project Assignment Check'!$A:$A, 0), ),
        COLUMN()-4
      ),
      INDEX('Project Assignment Check'!$G:$ZX, MATCH($A145, 'Project Assignment Check'!$A:$A, 0), ),
      0
    )
  ),
  ""
) = 0,"",
 IFERROR(
  INDEX('Project Assignment Check'!$G$1:$ZX$1,
    MATCH(
      LARGE(
        INDEX('Project Assignment Check'!$G:$ZX, MATCH($A145, 'Project Assignment Check'!$A:$A, 0), ),
        COLUMN()-4
      ),
      INDEX('Project Assignment Check'!$G:$ZX, MATCH($A145, 'Project Assignment Check'!$A:$A, 0), ),
      0
    )
  ),
  ""
))</f>
        <v/>
      </c>
      <c r="F145" s="3" t="str">
        <f>IFERROR(
  INDEX('Project Assignment Check'!$G$1:$ZX$1,
    MATCH(
      LARGE(
        INDEX('Project Assignment Check'!$G:$ZX, MATCH($A145, 'Project Assignment Check'!$A:$A, 0), ),
        COLUMN()-4
      ),
      INDEX('Project Assignment Check'!$G:$ZX, MATCH($A145, 'Project Assignment Check'!$A:$A, 0), ),
      0
    )
  ),
  ""
)</f>
        <v/>
      </c>
      <c r="G145" s="3" t="str">
        <f>IFERROR(
  INDEX('Project Assignment Check'!$G$1:$ZX$1,
    MATCH(
      LARGE(
        INDEX('Project Assignment Check'!$G:$ZX, MATCH($A145, 'Project Assignment Check'!$A:$A, 0), ),
        COLUMN()-4
      ),
      INDEX('Project Assignment Check'!$G:$ZX, MATCH($A145, 'Project Assignment Check'!$A:$A, 0), ),
      0
    )
  ),
  ""
)</f>
        <v/>
      </c>
      <c r="H145" s="3" t="str">
        <f>IFERROR(
  INDEX('Project Assignment Check'!$G$1:$ZX$1,
    MATCH(
      LARGE(
        INDEX('Project Assignment Check'!$G:$ZX, MATCH($A145, 'Project Assignment Check'!$A:$A, 0), ),
        COLUMN()-4
      ),
      INDEX('Project Assignment Check'!$G:$ZX, MATCH($A145, 'Project Assignment Check'!$A:$A, 0), ),
      0
    )
  ),
  ""
)</f>
        <v/>
      </c>
      <c r="I145" s="3" t="str">
        <f>IFERROR(
  INDEX('Project Assignment Check'!$G$1:$ZX$1,
    MATCH(
      LARGE(
        INDEX('Project Assignment Check'!$G:$ZX, MATCH($A145, 'Project Assignment Check'!$A:$A, 0), ),
        COLUMN()-4
      ),
      INDEX('Project Assignment Check'!$G:$ZX, MATCH($A145, 'Project Assignment Check'!$A:$A, 0), ),
      0
    )
  ),
  ""
)</f>
        <v/>
      </c>
      <c r="J145" s="3" t="str">
        <f>IFERROR(
  INDEX('Project Assignment Check'!$G$1:$ZX$1,
    MATCH(
      LARGE(
        INDEX('Project Assignment Check'!$G:$ZX, MATCH($A145, 'Project Assignment Check'!$A:$A, 0), ),
        COLUMN()-4
      ),
      INDEX('Project Assignment Check'!$G:$ZX, MATCH($A145, 'Project Assignment Check'!$A:$A, 0), ),
      0
    )
  ),
  ""
)</f>
        <v/>
      </c>
    </row>
    <row r="146" spans="1:10" hidden="1">
      <c r="A146" s="50" t="s">
        <v>322</v>
      </c>
      <c r="B146" s="51" t="s">
        <v>323</v>
      </c>
      <c r="E146" s="3" t="str">
        <f>IF(IFERROR(
  INDEX('Project Assignment Check'!$G$1:$ZX$1,
    MATCH(
      LARGE(
        INDEX('Project Assignment Check'!$G:$ZX, MATCH($A146, 'Project Assignment Check'!$A:$A, 0), ),
        COLUMN()-4
      ),
      INDEX('Project Assignment Check'!$G:$ZX, MATCH($A146, 'Project Assignment Check'!$A:$A, 0), ),
      0
    )
  ),
  ""
) = 0,"",
 IFERROR(
  INDEX('Project Assignment Check'!$G$1:$ZX$1,
    MATCH(
      LARGE(
        INDEX('Project Assignment Check'!$G:$ZX, MATCH($A146, 'Project Assignment Check'!$A:$A, 0), ),
        COLUMN()-4
      ),
      INDEX('Project Assignment Check'!$G:$ZX, MATCH($A146, 'Project Assignment Check'!$A:$A, 0), ),
      0
    )
  ),
  ""
))</f>
        <v/>
      </c>
      <c r="F146" s="3" t="str">
        <f>IFERROR(
  INDEX('Project Assignment Check'!$G$1:$ZX$1,
    MATCH(
      LARGE(
        INDEX('Project Assignment Check'!$G:$ZX, MATCH($A146, 'Project Assignment Check'!$A:$A, 0), ),
        COLUMN()-4
      ),
      INDEX('Project Assignment Check'!$G:$ZX, MATCH($A146, 'Project Assignment Check'!$A:$A, 0), ),
      0
    )
  ),
  ""
)</f>
        <v/>
      </c>
      <c r="G146" s="3" t="str">
        <f>IFERROR(
  INDEX('Project Assignment Check'!$G$1:$ZX$1,
    MATCH(
      LARGE(
        INDEX('Project Assignment Check'!$G:$ZX, MATCH($A146, 'Project Assignment Check'!$A:$A, 0), ),
        COLUMN()-4
      ),
      INDEX('Project Assignment Check'!$G:$ZX, MATCH($A146, 'Project Assignment Check'!$A:$A, 0), ),
      0
    )
  ),
  ""
)</f>
        <v/>
      </c>
      <c r="H146" s="3" t="str">
        <f>IFERROR(
  INDEX('Project Assignment Check'!$G$1:$ZX$1,
    MATCH(
      LARGE(
        INDEX('Project Assignment Check'!$G:$ZX, MATCH($A146, 'Project Assignment Check'!$A:$A, 0), ),
        COLUMN()-4
      ),
      INDEX('Project Assignment Check'!$G:$ZX, MATCH($A146, 'Project Assignment Check'!$A:$A, 0), ),
      0
    )
  ),
  ""
)</f>
        <v/>
      </c>
      <c r="I146" s="3" t="str">
        <f>IFERROR(
  INDEX('Project Assignment Check'!$G$1:$ZX$1,
    MATCH(
      LARGE(
        INDEX('Project Assignment Check'!$G:$ZX, MATCH($A146, 'Project Assignment Check'!$A:$A, 0), ),
        COLUMN()-4
      ),
      INDEX('Project Assignment Check'!$G:$ZX, MATCH($A146, 'Project Assignment Check'!$A:$A, 0), ),
      0
    )
  ),
  ""
)</f>
        <v/>
      </c>
      <c r="J146" s="3" t="str">
        <f>IFERROR(
  INDEX('Project Assignment Check'!$G$1:$ZX$1,
    MATCH(
      LARGE(
        INDEX('Project Assignment Check'!$G:$ZX, MATCH($A146, 'Project Assignment Check'!$A:$A, 0), ),
        COLUMN()-4
      ),
      INDEX('Project Assignment Check'!$G:$ZX, MATCH($A146, 'Project Assignment Check'!$A:$A, 0), ),
      0
    )
  ),
  ""
)</f>
        <v/>
      </c>
    </row>
    <row r="147" spans="1:10" hidden="1">
      <c r="A147" s="59" t="s">
        <v>324</v>
      </c>
      <c r="B147" s="60" t="s">
        <v>325</v>
      </c>
      <c r="E147" s="3" t="str">
        <f>IF(IFERROR(
  INDEX('Project Assignment Check'!$G$1:$ZX$1,
    MATCH(
      LARGE(
        INDEX('Project Assignment Check'!$G:$ZX, MATCH($A147, 'Project Assignment Check'!$A:$A, 0), ),
        COLUMN()-4
      ),
      INDEX('Project Assignment Check'!$G:$ZX, MATCH($A147, 'Project Assignment Check'!$A:$A, 0), ),
      0
    )
  ),
  ""
) = 0,"",
 IFERROR(
  INDEX('Project Assignment Check'!$G$1:$ZX$1,
    MATCH(
      LARGE(
        INDEX('Project Assignment Check'!$G:$ZX, MATCH($A147, 'Project Assignment Check'!$A:$A, 0), ),
        COLUMN()-4
      ),
      INDEX('Project Assignment Check'!$G:$ZX, MATCH($A147, 'Project Assignment Check'!$A:$A, 0), ),
      0
    )
  ),
  ""
))</f>
        <v/>
      </c>
      <c r="F147" s="3" t="str">
        <f>IFERROR(
  INDEX('Project Assignment Check'!$G$1:$ZX$1,
    MATCH(
      LARGE(
        INDEX('Project Assignment Check'!$G:$ZX, MATCH($A147, 'Project Assignment Check'!$A:$A, 0), ),
        COLUMN()-4
      ),
      INDEX('Project Assignment Check'!$G:$ZX, MATCH($A147, 'Project Assignment Check'!$A:$A, 0), ),
      0
    )
  ),
  ""
)</f>
        <v/>
      </c>
      <c r="G147" s="3" t="str">
        <f>IFERROR(
  INDEX('Project Assignment Check'!$G$1:$ZX$1,
    MATCH(
      LARGE(
        INDEX('Project Assignment Check'!$G:$ZX, MATCH($A147, 'Project Assignment Check'!$A:$A, 0), ),
        COLUMN()-4
      ),
      INDEX('Project Assignment Check'!$G:$ZX, MATCH($A147, 'Project Assignment Check'!$A:$A, 0), ),
      0
    )
  ),
  ""
)</f>
        <v/>
      </c>
      <c r="H147" s="3" t="str">
        <f>IFERROR(
  INDEX('Project Assignment Check'!$G$1:$ZX$1,
    MATCH(
      LARGE(
        INDEX('Project Assignment Check'!$G:$ZX, MATCH($A147, 'Project Assignment Check'!$A:$A, 0), ),
        COLUMN()-4
      ),
      INDEX('Project Assignment Check'!$G:$ZX, MATCH($A147, 'Project Assignment Check'!$A:$A, 0), ),
      0
    )
  ),
  ""
)</f>
        <v/>
      </c>
      <c r="I147" s="3" t="str">
        <f>IFERROR(
  INDEX('Project Assignment Check'!$G$1:$ZX$1,
    MATCH(
      LARGE(
        INDEX('Project Assignment Check'!$G:$ZX, MATCH($A147, 'Project Assignment Check'!$A:$A, 0), ),
        COLUMN()-4
      ),
      INDEX('Project Assignment Check'!$G:$ZX, MATCH($A147, 'Project Assignment Check'!$A:$A, 0), ),
      0
    )
  ),
  ""
)</f>
        <v/>
      </c>
      <c r="J147" s="3" t="str">
        <f>IFERROR(
  INDEX('Project Assignment Check'!$G$1:$ZX$1,
    MATCH(
      LARGE(
        INDEX('Project Assignment Check'!$G:$ZX, MATCH($A147, 'Project Assignment Check'!$A:$A, 0), ),
        COLUMN()-4
      ),
      INDEX('Project Assignment Check'!$G:$ZX, MATCH($A147, 'Project Assignment Check'!$A:$A, 0), ),
      0
    )
  ),
  ""
)</f>
        <v/>
      </c>
    </row>
    <row r="148" spans="1:10" hidden="1">
      <c r="A148" s="50" t="s">
        <v>326</v>
      </c>
      <c r="B148" s="51" t="s">
        <v>327</v>
      </c>
      <c r="E148" s="3" t="str">
        <f>IF(IFERROR(
  INDEX('Project Assignment Check'!$G$1:$ZX$1,
    MATCH(
      LARGE(
        INDEX('Project Assignment Check'!$G:$ZX, MATCH($A148, 'Project Assignment Check'!$A:$A, 0), ),
        COLUMN()-4
      ),
      INDEX('Project Assignment Check'!$G:$ZX, MATCH($A148, 'Project Assignment Check'!$A:$A, 0), ),
      0
    )
  ),
  ""
) = 0,"",
 IFERROR(
  INDEX('Project Assignment Check'!$G$1:$ZX$1,
    MATCH(
      LARGE(
        INDEX('Project Assignment Check'!$G:$ZX, MATCH($A148, 'Project Assignment Check'!$A:$A, 0), ),
        COLUMN()-4
      ),
      INDEX('Project Assignment Check'!$G:$ZX, MATCH($A148, 'Project Assignment Check'!$A:$A, 0), ),
      0
    )
  ),
  ""
))</f>
        <v/>
      </c>
      <c r="F148" s="3" t="str">
        <f>IFERROR(
  INDEX('Project Assignment Check'!$G$1:$ZX$1,
    MATCH(
      LARGE(
        INDEX('Project Assignment Check'!$G:$ZX, MATCH($A148, 'Project Assignment Check'!$A:$A, 0), ),
        COLUMN()-4
      ),
      INDEX('Project Assignment Check'!$G:$ZX, MATCH($A148, 'Project Assignment Check'!$A:$A, 0), ),
      0
    )
  ),
  ""
)</f>
        <v/>
      </c>
      <c r="G148" s="3" t="str">
        <f>IFERROR(
  INDEX('Project Assignment Check'!$G$1:$ZX$1,
    MATCH(
      LARGE(
        INDEX('Project Assignment Check'!$G:$ZX, MATCH($A148, 'Project Assignment Check'!$A:$A, 0), ),
        COLUMN()-4
      ),
      INDEX('Project Assignment Check'!$G:$ZX, MATCH($A148, 'Project Assignment Check'!$A:$A, 0), ),
      0
    )
  ),
  ""
)</f>
        <v/>
      </c>
      <c r="H148" s="3" t="str">
        <f>IFERROR(
  INDEX('Project Assignment Check'!$G$1:$ZX$1,
    MATCH(
      LARGE(
        INDEX('Project Assignment Check'!$G:$ZX, MATCH($A148, 'Project Assignment Check'!$A:$A, 0), ),
        COLUMN()-4
      ),
      INDEX('Project Assignment Check'!$G:$ZX, MATCH($A148, 'Project Assignment Check'!$A:$A, 0), ),
      0
    )
  ),
  ""
)</f>
        <v/>
      </c>
      <c r="I148" s="3" t="str">
        <f>IFERROR(
  INDEX('Project Assignment Check'!$G$1:$ZX$1,
    MATCH(
      LARGE(
        INDEX('Project Assignment Check'!$G:$ZX, MATCH($A148, 'Project Assignment Check'!$A:$A, 0), ),
        COLUMN()-4
      ),
      INDEX('Project Assignment Check'!$G:$ZX, MATCH($A148, 'Project Assignment Check'!$A:$A, 0), ),
      0
    )
  ),
  ""
)</f>
        <v/>
      </c>
      <c r="J148" s="3" t="str">
        <f>IFERROR(
  INDEX('Project Assignment Check'!$G$1:$ZX$1,
    MATCH(
      LARGE(
        INDEX('Project Assignment Check'!$G:$ZX, MATCH($A148, 'Project Assignment Check'!$A:$A, 0), ),
        COLUMN()-4
      ),
      INDEX('Project Assignment Check'!$G:$ZX, MATCH($A148, 'Project Assignment Check'!$A:$A, 0), ),
      0
    )
  ),
  ""
)</f>
        <v/>
      </c>
    </row>
    <row r="149" spans="1:10" hidden="1">
      <c r="A149" s="57" t="s">
        <v>328</v>
      </c>
      <c r="B149" s="58" t="s">
        <v>329</v>
      </c>
      <c r="E149" s="3" t="str">
        <f>IF(IFERROR(
  INDEX('Project Assignment Check'!$G$1:$ZX$1,
    MATCH(
      LARGE(
        INDEX('Project Assignment Check'!$G:$ZX, MATCH($A149, 'Project Assignment Check'!$A:$A, 0), ),
        COLUMN()-4
      ),
      INDEX('Project Assignment Check'!$G:$ZX, MATCH($A149, 'Project Assignment Check'!$A:$A, 0), ),
      0
    )
  ),
  ""
) = 0,"",
 IFERROR(
  INDEX('Project Assignment Check'!$G$1:$ZX$1,
    MATCH(
      LARGE(
        INDEX('Project Assignment Check'!$G:$ZX, MATCH($A149, 'Project Assignment Check'!$A:$A, 0), ),
        COLUMN()-4
      ),
      INDEX('Project Assignment Check'!$G:$ZX, MATCH($A149, 'Project Assignment Check'!$A:$A, 0), ),
      0
    )
  ),
  ""
))</f>
        <v/>
      </c>
      <c r="F149" s="3" t="str">
        <f>IFERROR(
  INDEX('Project Assignment Check'!$G$1:$ZX$1,
    MATCH(
      LARGE(
        INDEX('Project Assignment Check'!$G:$ZX, MATCH($A149, 'Project Assignment Check'!$A:$A, 0), ),
        COLUMN()-4
      ),
      INDEX('Project Assignment Check'!$G:$ZX, MATCH($A149, 'Project Assignment Check'!$A:$A, 0), ),
      0
    )
  ),
  ""
)</f>
        <v/>
      </c>
      <c r="G149" s="3" t="str">
        <f>IFERROR(
  INDEX('Project Assignment Check'!$G$1:$ZX$1,
    MATCH(
      LARGE(
        INDEX('Project Assignment Check'!$G:$ZX, MATCH($A149, 'Project Assignment Check'!$A:$A, 0), ),
        COLUMN()-4
      ),
      INDEX('Project Assignment Check'!$G:$ZX, MATCH($A149, 'Project Assignment Check'!$A:$A, 0), ),
      0
    )
  ),
  ""
)</f>
        <v/>
      </c>
      <c r="H149" s="3" t="str">
        <f>IFERROR(
  INDEX('Project Assignment Check'!$G$1:$ZX$1,
    MATCH(
      LARGE(
        INDEX('Project Assignment Check'!$G:$ZX, MATCH($A149, 'Project Assignment Check'!$A:$A, 0), ),
        COLUMN()-4
      ),
      INDEX('Project Assignment Check'!$G:$ZX, MATCH($A149, 'Project Assignment Check'!$A:$A, 0), ),
      0
    )
  ),
  ""
)</f>
        <v/>
      </c>
      <c r="I149" s="3" t="str">
        <f>IFERROR(
  INDEX('Project Assignment Check'!$G$1:$ZX$1,
    MATCH(
      LARGE(
        INDEX('Project Assignment Check'!$G:$ZX, MATCH($A149, 'Project Assignment Check'!$A:$A, 0), ),
        COLUMN()-4
      ),
      INDEX('Project Assignment Check'!$G:$ZX, MATCH($A149, 'Project Assignment Check'!$A:$A, 0), ),
      0
    )
  ),
  ""
)</f>
        <v/>
      </c>
      <c r="J149" s="3" t="str">
        <f>IFERROR(
  INDEX('Project Assignment Check'!$G$1:$ZX$1,
    MATCH(
      LARGE(
        INDEX('Project Assignment Check'!$G:$ZX, MATCH($A149, 'Project Assignment Check'!$A:$A, 0), ),
        COLUMN()-4
      ),
      INDEX('Project Assignment Check'!$G:$ZX, MATCH($A149, 'Project Assignment Check'!$A:$A, 0), ),
      0
    )
  ),
  ""
)</f>
        <v/>
      </c>
    </row>
    <row r="150" spans="1:10" hidden="1">
      <c r="A150" s="48" t="s">
        <v>330</v>
      </c>
      <c r="B150" s="49" t="s">
        <v>331</v>
      </c>
      <c r="E150" s="3" t="str">
        <f>IF(IFERROR(
  INDEX('Project Assignment Check'!$G$1:$ZX$1,
    MATCH(
      LARGE(
        INDEX('Project Assignment Check'!$G:$ZX, MATCH($A150, 'Project Assignment Check'!$A:$A, 0), ),
        COLUMN()-4
      ),
      INDEX('Project Assignment Check'!$G:$ZX, MATCH($A150, 'Project Assignment Check'!$A:$A, 0), ),
      0
    )
  ),
  ""
) = 0,"",
 IFERROR(
  INDEX('Project Assignment Check'!$G$1:$ZX$1,
    MATCH(
      LARGE(
        INDEX('Project Assignment Check'!$G:$ZX, MATCH($A150, 'Project Assignment Check'!$A:$A, 0), ),
        COLUMN()-4
      ),
      INDEX('Project Assignment Check'!$G:$ZX, MATCH($A150, 'Project Assignment Check'!$A:$A, 0), ),
      0
    )
  ),
  ""
))</f>
        <v/>
      </c>
      <c r="F150" s="3" t="str">
        <f>IFERROR(
  INDEX('Project Assignment Check'!$G$1:$ZX$1,
    MATCH(
      LARGE(
        INDEX('Project Assignment Check'!$G:$ZX, MATCH($A150, 'Project Assignment Check'!$A:$A, 0), ),
        COLUMN()-4
      ),
      INDEX('Project Assignment Check'!$G:$ZX, MATCH($A150, 'Project Assignment Check'!$A:$A, 0), ),
      0
    )
  ),
  ""
)</f>
        <v/>
      </c>
      <c r="G150" s="3" t="str">
        <f>IFERROR(
  INDEX('Project Assignment Check'!$G$1:$ZX$1,
    MATCH(
      LARGE(
        INDEX('Project Assignment Check'!$G:$ZX, MATCH($A150, 'Project Assignment Check'!$A:$A, 0), ),
        COLUMN()-4
      ),
      INDEX('Project Assignment Check'!$G:$ZX, MATCH($A150, 'Project Assignment Check'!$A:$A, 0), ),
      0
    )
  ),
  ""
)</f>
        <v/>
      </c>
      <c r="H150" s="3" t="str">
        <f>IFERROR(
  INDEX('Project Assignment Check'!$G$1:$ZX$1,
    MATCH(
      LARGE(
        INDEX('Project Assignment Check'!$G:$ZX, MATCH($A150, 'Project Assignment Check'!$A:$A, 0), ),
        COLUMN()-4
      ),
      INDEX('Project Assignment Check'!$G:$ZX, MATCH($A150, 'Project Assignment Check'!$A:$A, 0), ),
      0
    )
  ),
  ""
)</f>
        <v/>
      </c>
      <c r="I150" s="3" t="str">
        <f>IFERROR(
  INDEX('Project Assignment Check'!$G$1:$ZX$1,
    MATCH(
      LARGE(
        INDEX('Project Assignment Check'!$G:$ZX, MATCH($A150, 'Project Assignment Check'!$A:$A, 0), ),
        COLUMN()-4
      ),
      INDEX('Project Assignment Check'!$G:$ZX, MATCH($A150, 'Project Assignment Check'!$A:$A, 0), ),
      0
    )
  ),
  ""
)</f>
        <v/>
      </c>
      <c r="J150" s="3" t="str">
        <f>IFERROR(
  INDEX('Project Assignment Check'!$G$1:$ZX$1,
    MATCH(
      LARGE(
        INDEX('Project Assignment Check'!$G:$ZX, MATCH($A150, 'Project Assignment Check'!$A:$A, 0), ),
        COLUMN()-4
      ),
      INDEX('Project Assignment Check'!$G:$ZX, MATCH($A150, 'Project Assignment Check'!$A:$A, 0), ),
      0
    )
  ),
  ""
)</f>
        <v/>
      </c>
    </row>
    <row r="151" spans="1:10" hidden="1">
      <c r="A151" s="59" t="s">
        <v>332</v>
      </c>
      <c r="B151" s="60" t="s">
        <v>333</v>
      </c>
      <c r="E151" s="3" t="str">
        <f>IF(IFERROR(
  INDEX('Project Assignment Check'!$G$1:$ZX$1,
    MATCH(
      LARGE(
        INDEX('Project Assignment Check'!$G:$ZX, MATCH($A151, 'Project Assignment Check'!$A:$A, 0), ),
        COLUMN()-4
      ),
      INDEX('Project Assignment Check'!$G:$ZX, MATCH($A151, 'Project Assignment Check'!$A:$A, 0), ),
      0
    )
  ),
  ""
) = 0,"",
 IFERROR(
  INDEX('Project Assignment Check'!$G$1:$ZX$1,
    MATCH(
      LARGE(
        INDEX('Project Assignment Check'!$G:$ZX, MATCH($A151, 'Project Assignment Check'!$A:$A, 0), ),
        COLUMN()-4
      ),
      INDEX('Project Assignment Check'!$G:$ZX, MATCH($A151, 'Project Assignment Check'!$A:$A, 0), ),
      0
    )
  ),
  ""
))</f>
        <v/>
      </c>
      <c r="F151" s="3" t="str">
        <f>IFERROR(
  INDEX('Project Assignment Check'!$G$1:$ZX$1,
    MATCH(
      LARGE(
        INDEX('Project Assignment Check'!$G:$ZX, MATCH($A151, 'Project Assignment Check'!$A:$A, 0), ),
        COLUMN()-4
      ),
      INDEX('Project Assignment Check'!$G:$ZX, MATCH($A151, 'Project Assignment Check'!$A:$A, 0), ),
      0
    )
  ),
  ""
)</f>
        <v/>
      </c>
      <c r="G151" s="3" t="str">
        <f>IFERROR(
  INDEX('Project Assignment Check'!$G$1:$ZX$1,
    MATCH(
      LARGE(
        INDEX('Project Assignment Check'!$G:$ZX, MATCH($A151, 'Project Assignment Check'!$A:$A, 0), ),
        COLUMN()-4
      ),
      INDEX('Project Assignment Check'!$G:$ZX, MATCH($A151, 'Project Assignment Check'!$A:$A, 0), ),
      0
    )
  ),
  ""
)</f>
        <v/>
      </c>
      <c r="H151" s="3" t="str">
        <f>IFERROR(
  INDEX('Project Assignment Check'!$G$1:$ZX$1,
    MATCH(
      LARGE(
        INDEX('Project Assignment Check'!$G:$ZX, MATCH($A151, 'Project Assignment Check'!$A:$A, 0), ),
        COLUMN()-4
      ),
      INDEX('Project Assignment Check'!$G:$ZX, MATCH($A151, 'Project Assignment Check'!$A:$A, 0), ),
      0
    )
  ),
  ""
)</f>
        <v/>
      </c>
      <c r="I151" s="3" t="str">
        <f>IFERROR(
  INDEX('Project Assignment Check'!$G$1:$ZX$1,
    MATCH(
      LARGE(
        INDEX('Project Assignment Check'!$G:$ZX, MATCH($A151, 'Project Assignment Check'!$A:$A, 0), ),
        COLUMN()-4
      ),
      INDEX('Project Assignment Check'!$G:$ZX, MATCH($A151, 'Project Assignment Check'!$A:$A, 0), ),
      0
    )
  ),
  ""
)</f>
        <v/>
      </c>
      <c r="J151" s="3" t="str">
        <f>IFERROR(
  INDEX('Project Assignment Check'!$G$1:$ZX$1,
    MATCH(
      LARGE(
        INDEX('Project Assignment Check'!$G:$ZX, MATCH($A151, 'Project Assignment Check'!$A:$A, 0), ),
        COLUMN()-4
      ),
      INDEX('Project Assignment Check'!$G:$ZX, MATCH($A151, 'Project Assignment Check'!$A:$A, 0), ),
      0
    )
  ),
  ""
)</f>
        <v/>
      </c>
    </row>
    <row r="152" spans="1:10" hidden="1">
      <c r="A152" s="50" t="s">
        <v>334</v>
      </c>
      <c r="B152" s="51" t="s">
        <v>335</v>
      </c>
      <c r="E152" s="3" t="str">
        <f>IF(IFERROR(
  INDEX('Project Assignment Check'!$G$1:$ZX$1,
    MATCH(
      LARGE(
        INDEX('Project Assignment Check'!$G:$ZX, MATCH($A152, 'Project Assignment Check'!$A:$A, 0), ),
        COLUMN()-4
      ),
      INDEX('Project Assignment Check'!$G:$ZX, MATCH($A152, 'Project Assignment Check'!$A:$A, 0), ),
      0
    )
  ),
  ""
) = 0,"",
 IFERROR(
  INDEX('Project Assignment Check'!$G$1:$ZX$1,
    MATCH(
      LARGE(
        INDEX('Project Assignment Check'!$G:$ZX, MATCH($A152, 'Project Assignment Check'!$A:$A, 0), ),
        COLUMN()-4
      ),
      INDEX('Project Assignment Check'!$G:$ZX, MATCH($A152, 'Project Assignment Check'!$A:$A, 0), ),
      0
    )
  ),
  ""
))</f>
        <v/>
      </c>
      <c r="F152" s="3" t="str">
        <f>IFERROR(
  INDEX('Project Assignment Check'!$G$1:$ZX$1,
    MATCH(
      LARGE(
        INDEX('Project Assignment Check'!$G:$ZX, MATCH($A152, 'Project Assignment Check'!$A:$A, 0), ),
        COLUMN()-4
      ),
      INDEX('Project Assignment Check'!$G:$ZX, MATCH($A152, 'Project Assignment Check'!$A:$A, 0), ),
      0
    )
  ),
  ""
)</f>
        <v/>
      </c>
      <c r="G152" s="3" t="str">
        <f>IFERROR(
  INDEX('Project Assignment Check'!$G$1:$ZX$1,
    MATCH(
      LARGE(
        INDEX('Project Assignment Check'!$G:$ZX, MATCH($A152, 'Project Assignment Check'!$A:$A, 0), ),
        COLUMN()-4
      ),
      INDEX('Project Assignment Check'!$G:$ZX, MATCH($A152, 'Project Assignment Check'!$A:$A, 0), ),
      0
    )
  ),
  ""
)</f>
        <v/>
      </c>
      <c r="H152" s="3" t="str">
        <f>IFERROR(
  INDEX('Project Assignment Check'!$G$1:$ZX$1,
    MATCH(
      LARGE(
        INDEX('Project Assignment Check'!$G:$ZX, MATCH($A152, 'Project Assignment Check'!$A:$A, 0), ),
        COLUMN()-4
      ),
      INDEX('Project Assignment Check'!$G:$ZX, MATCH($A152, 'Project Assignment Check'!$A:$A, 0), ),
      0
    )
  ),
  ""
)</f>
        <v/>
      </c>
      <c r="I152" s="3" t="str">
        <f>IFERROR(
  INDEX('Project Assignment Check'!$G$1:$ZX$1,
    MATCH(
      LARGE(
        INDEX('Project Assignment Check'!$G:$ZX, MATCH($A152, 'Project Assignment Check'!$A:$A, 0), ),
        COLUMN()-4
      ),
      INDEX('Project Assignment Check'!$G:$ZX, MATCH($A152, 'Project Assignment Check'!$A:$A, 0), ),
      0
    )
  ),
  ""
)</f>
        <v/>
      </c>
      <c r="J152" s="3" t="str">
        <f>IFERROR(
  INDEX('Project Assignment Check'!$G$1:$ZX$1,
    MATCH(
      LARGE(
        INDEX('Project Assignment Check'!$G:$ZX, MATCH($A152, 'Project Assignment Check'!$A:$A, 0), ),
        COLUMN()-4
      ),
      INDEX('Project Assignment Check'!$G:$ZX, MATCH($A152, 'Project Assignment Check'!$A:$A, 0), ),
      0
    )
  ),
  ""
)</f>
        <v/>
      </c>
    </row>
    <row r="153" spans="1:10" hidden="1">
      <c r="A153" s="59" t="s">
        <v>336</v>
      </c>
      <c r="B153" s="60" t="s">
        <v>337</v>
      </c>
      <c r="E153" s="3" t="str">
        <f>IF(IFERROR(
  INDEX('Project Assignment Check'!$G$1:$ZX$1,
    MATCH(
      LARGE(
        INDEX('Project Assignment Check'!$G:$ZX, MATCH($A153, 'Project Assignment Check'!$A:$A, 0), ),
        COLUMN()-4
      ),
      INDEX('Project Assignment Check'!$G:$ZX, MATCH($A153, 'Project Assignment Check'!$A:$A, 0), ),
      0
    )
  ),
  ""
) = 0,"",
 IFERROR(
  INDEX('Project Assignment Check'!$G$1:$ZX$1,
    MATCH(
      LARGE(
        INDEX('Project Assignment Check'!$G:$ZX, MATCH($A153, 'Project Assignment Check'!$A:$A, 0), ),
        COLUMN()-4
      ),
      INDEX('Project Assignment Check'!$G:$ZX, MATCH($A153, 'Project Assignment Check'!$A:$A, 0), ),
      0
    )
  ),
  ""
))</f>
        <v/>
      </c>
      <c r="F153" s="3" t="str">
        <f>IFERROR(
  INDEX('Project Assignment Check'!$G$1:$ZX$1,
    MATCH(
      LARGE(
        INDEX('Project Assignment Check'!$G:$ZX, MATCH($A153, 'Project Assignment Check'!$A:$A, 0), ),
        COLUMN()-4
      ),
      INDEX('Project Assignment Check'!$G:$ZX, MATCH($A153, 'Project Assignment Check'!$A:$A, 0), ),
      0
    )
  ),
  ""
)</f>
        <v/>
      </c>
      <c r="G153" s="3" t="str">
        <f>IFERROR(
  INDEX('Project Assignment Check'!$G$1:$ZX$1,
    MATCH(
      LARGE(
        INDEX('Project Assignment Check'!$G:$ZX, MATCH($A153, 'Project Assignment Check'!$A:$A, 0), ),
        COLUMN()-4
      ),
      INDEX('Project Assignment Check'!$G:$ZX, MATCH($A153, 'Project Assignment Check'!$A:$A, 0), ),
      0
    )
  ),
  ""
)</f>
        <v/>
      </c>
      <c r="H153" s="3" t="str">
        <f>IFERROR(
  INDEX('Project Assignment Check'!$G$1:$ZX$1,
    MATCH(
      LARGE(
        INDEX('Project Assignment Check'!$G:$ZX, MATCH($A153, 'Project Assignment Check'!$A:$A, 0), ),
        COLUMN()-4
      ),
      INDEX('Project Assignment Check'!$G:$ZX, MATCH($A153, 'Project Assignment Check'!$A:$A, 0), ),
      0
    )
  ),
  ""
)</f>
        <v/>
      </c>
      <c r="I153" s="3" t="str">
        <f>IFERROR(
  INDEX('Project Assignment Check'!$G$1:$ZX$1,
    MATCH(
      LARGE(
        INDEX('Project Assignment Check'!$G:$ZX, MATCH($A153, 'Project Assignment Check'!$A:$A, 0), ),
        COLUMN()-4
      ),
      INDEX('Project Assignment Check'!$G:$ZX, MATCH($A153, 'Project Assignment Check'!$A:$A, 0), ),
      0
    )
  ),
  ""
)</f>
        <v/>
      </c>
      <c r="J153" s="3" t="str">
        <f>IFERROR(
  INDEX('Project Assignment Check'!$G$1:$ZX$1,
    MATCH(
      LARGE(
        INDEX('Project Assignment Check'!$G:$ZX, MATCH($A153, 'Project Assignment Check'!$A:$A, 0), ),
        COLUMN()-4
      ),
      INDEX('Project Assignment Check'!$G:$ZX, MATCH($A153, 'Project Assignment Check'!$A:$A, 0), ),
      0
    )
  ),
  ""
)</f>
        <v/>
      </c>
    </row>
    <row r="154" spans="1:10" hidden="1">
      <c r="A154" s="48" t="s">
        <v>338</v>
      </c>
      <c r="B154" s="49" t="s">
        <v>339</v>
      </c>
      <c r="E154" s="3" t="str">
        <f>IF(IFERROR(
  INDEX('Project Assignment Check'!$G$1:$ZX$1,
    MATCH(
      LARGE(
        INDEX('Project Assignment Check'!$G:$ZX, MATCH($A154, 'Project Assignment Check'!$A:$A, 0), ),
        COLUMN()-4
      ),
      INDEX('Project Assignment Check'!$G:$ZX, MATCH($A154, 'Project Assignment Check'!$A:$A, 0), ),
      0
    )
  ),
  ""
) = 0,"",
 IFERROR(
  INDEX('Project Assignment Check'!$G$1:$ZX$1,
    MATCH(
      LARGE(
        INDEX('Project Assignment Check'!$G:$ZX, MATCH($A154, 'Project Assignment Check'!$A:$A, 0), ),
        COLUMN()-4
      ),
      INDEX('Project Assignment Check'!$G:$ZX, MATCH($A154, 'Project Assignment Check'!$A:$A, 0), ),
      0
    )
  ),
  ""
))</f>
        <v/>
      </c>
      <c r="F154" s="3" t="str">
        <f>IFERROR(
  INDEX('Project Assignment Check'!$G$1:$ZX$1,
    MATCH(
      LARGE(
        INDEX('Project Assignment Check'!$G:$ZX, MATCH($A154, 'Project Assignment Check'!$A:$A, 0), ),
        COLUMN()-4
      ),
      INDEX('Project Assignment Check'!$G:$ZX, MATCH($A154, 'Project Assignment Check'!$A:$A, 0), ),
      0
    )
  ),
  ""
)</f>
        <v/>
      </c>
      <c r="G154" s="3" t="str">
        <f>IFERROR(
  INDEX('Project Assignment Check'!$G$1:$ZX$1,
    MATCH(
      LARGE(
        INDEX('Project Assignment Check'!$G:$ZX, MATCH($A154, 'Project Assignment Check'!$A:$A, 0), ),
        COLUMN()-4
      ),
      INDEX('Project Assignment Check'!$G:$ZX, MATCH($A154, 'Project Assignment Check'!$A:$A, 0), ),
      0
    )
  ),
  ""
)</f>
        <v/>
      </c>
      <c r="H154" s="3" t="str">
        <f>IFERROR(
  INDEX('Project Assignment Check'!$G$1:$ZX$1,
    MATCH(
      LARGE(
        INDEX('Project Assignment Check'!$G:$ZX, MATCH($A154, 'Project Assignment Check'!$A:$A, 0), ),
        COLUMN()-4
      ),
      INDEX('Project Assignment Check'!$G:$ZX, MATCH($A154, 'Project Assignment Check'!$A:$A, 0), ),
      0
    )
  ),
  ""
)</f>
        <v/>
      </c>
      <c r="I154" s="3" t="str">
        <f>IFERROR(
  INDEX('Project Assignment Check'!$G$1:$ZX$1,
    MATCH(
      LARGE(
        INDEX('Project Assignment Check'!$G:$ZX, MATCH($A154, 'Project Assignment Check'!$A:$A, 0), ),
        COLUMN()-4
      ),
      INDEX('Project Assignment Check'!$G:$ZX, MATCH($A154, 'Project Assignment Check'!$A:$A, 0), ),
      0
    )
  ),
  ""
)</f>
        <v/>
      </c>
      <c r="J154" s="3" t="str">
        <f>IFERROR(
  INDEX('Project Assignment Check'!$G$1:$ZX$1,
    MATCH(
      LARGE(
        INDEX('Project Assignment Check'!$G:$ZX, MATCH($A154, 'Project Assignment Check'!$A:$A, 0), ),
        COLUMN()-4
      ),
      INDEX('Project Assignment Check'!$G:$ZX, MATCH($A154, 'Project Assignment Check'!$A:$A, 0), ),
      0
    )
  ),
  ""
)</f>
        <v/>
      </c>
    </row>
    <row r="155" spans="1:10" hidden="1">
      <c r="A155" s="57" t="s">
        <v>340</v>
      </c>
      <c r="B155" s="58" t="s">
        <v>341</v>
      </c>
      <c r="E155" s="3" t="str">
        <f>IF(IFERROR(
  INDEX('Project Assignment Check'!$G$1:$ZX$1,
    MATCH(
      LARGE(
        INDEX('Project Assignment Check'!$G:$ZX, MATCH($A155, 'Project Assignment Check'!$A:$A, 0), ),
        COLUMN()-4
      ),
      INDEX('Project Assignment Check'!$G:$ZX, MATCH($A155, 'Project Assignment Check'!$A:$A, 0), ),
      0
    )
  ),
  ""
) = 0,"",
 IFERROR(
  INDEX('Project Assignment Check'!$G$1:$ZX$1,
    MATCH(
      LARGE(
        INDEX('Project Assignment Check'!$G:$ZX, MATCH($A155, 'Project Assignment Check'!$A:$A, 0), ),
        COLUMN()-4
      ),
      INDEX('Project Assignment Check'!$G:$ZX, MATCH($A155, 'Project Assignment Check'!$A:$A, 0), ),
      0
    )
  ),
  ""
))</f>
        <v/>
      </c>
      <c r="F155" s="3" t="str">
        <f>IFERROR(
  INDEX('Project Assignment Check'!$G$1:$ZX$1,
    MATCH(
      LARGE(
        INDEX('Project Assignment Check'!$G:$ZX, MATCH($A155, 'Project Assignment Check'!$A:$A, 0), ),
        COLUMN()-4
      ),
      INDEX('Project Assignment Check'!$G:$ZX, MATCH($A155, 'Project Assignment Check'!$A:$A, 0), ),
      0
    )
  ),
  ""
)</f>
        <v/>
      </c>
      <c r="G155" s="3" t="str">
        <f>IFERROR(
  INDEX('Project Assignment Check'!$G$1:$ZX$1,
    MATCH(
      LARGE(
        INDEX('Project Assignment Check'!$G:$ZX, MATCH($A155, 'Project Assignment Check'!$A:$A, 0), ),
        COLUMN()-4
      ),
      INDEX('Project Assignment Check'!$G:$ZX, MATCH($A155, 'Project Assignment Check'!$A:$A, 0), ),
      0
    )
  ),
  ""
)</f>
        <v/>
      </c>
      <c r="H155" s="3" t="str">
        <f>IFERROR(
  INDEX('Project Assignment Check'!$G$1:$ZX$1,
    MATCH(
      LARGE(
        INDEX('Project Assignment Check'!$G:$ZX, MATCH($A155, 'Project Assignment Check'!$A:$A, 0), ),
        COLUMN()-4
      ),
      INDEX('Project Assignment Check'!$G:$ZX, MATCH($A155, 'Project Assignment Check'!$A:$A, 0), ),
      0
    )
  ),
  ""
)</f>
        <v/>
      </c>
      <c r="I155" s="3" t="str">
        <f>IFERROR(
  INDEX('Project Assignment Check'!$G$1:$ZX$1,
    MATCH(
      LARGE(
        INDEX('Project Assignment Check'!$G:$ZX, MATCH($A155, 'Project Assignment Check'!$A:$A, 0), ),
        COLUMN()-4
      ),
      INDEX('Project Assignment Check'!$G:$ZX, MATCH($A155, 'Project Assignment Check'!$A:$A, 0), ),
      0
    )
  ),
  ""
)</f>
        <v/>
      </c>
      <c r="J155" s="3" t="str">
        <f>IFERROR(
  INDEX('Project Assignment Check'!$G$1:$ZX$1,
    MATCH(
      LARGE(
        INDEX('Project Assignment Check'!$G:$ZX, MATCH($A155, 'Project Assignment Check'!$A:$A, 0), ),
        COLUMN()-4
      ),
      INDEX('Project Assignment Check'!$G:$ZX, MATCH($A155, 'Project Assignment Check'!$A:$A, 0), ),
      0
    )
  ),
  ""
)</f>
        <v/>
      </c>
    </row>
    <row r="156" spans="1:10" hidden="1">
      <c r="A156" s="48" t="s">
        <v>342</v>
      </c>
      <c r="B156" s="49" t="s">
        <v>343</v>
      </c>
      <c r="C156" s="88" t="s">
        <v>64</v>
      </c>
      <c r="E156" s="3" t="str">
        <f ca="1">IF(IFERROR(
  INDEX('Project Assignment Check'!$G$1:$ZX$1,
    MATCH(
      LARGE(
        INDEX('Project Assignment Check'!$G:$ZX, MATCH($A156, 'Project Assignment Check'!$A:$A, 0), ),
        COLUMN()-4
      ),
      INDEX('Project Assignment Check'!$G:$ZX, MATCH($A156, 'Project Assignment Check'!$A:$A, 0), ),
      0
    )
  ),
  ""
) = 0,"",
 IFERROR(
  INDEX('Project Assignment Check'!$G$1:$ZX$1,
    MATCH(
      LARGE(
        INDEX('Project Assignment Check'!$G:$ZX, MATCH($A156, 'Project Assignment Check'!$A:$A, 0), ),
        COLUMN()-4
      ),
      INDEX('Project Assignment Check'!$G:$ZX, MATCH($A156, 'Project Assignment Check'!$A:$A, 0), ),
      0
    )
  ),
  ""
))</f>
        <v/>
      </c>
      <c r="F156" s="3" t="str">
        <f ca="1">IFERROR(
  INDEX('Project Assignment Check'!$G$1:$ZX$1,
    MATCH(
      LARGE(
        INDEX('Project Assignment Check'!$G:$ZX, MATCH($A156, 'Project Assignment Check'!$A:$A, 0), ),
        COLUMN()-4
      ),
      INDEX('Project Assignment Check'!$G:$ZX, MATCH($A156, 'Project Assignment Check'!$A:$A, 0), ),
      0
    )
  ),
  ""
)</f>
        <v/>
      </c>
      <c r="G156" s="3" t="str">
        <f ca="1">IFERROR(
  INDEX('Project Assignment Check'!$G$1:$ZX$1,
    MATCH(
      LARGE(
        INDEX('Project Assignment Check'!$G:$ZX, MATCH($A156, 'Project Assignment Check'!$A:$A, 0), ),
        COLUMN()-4
      ),
      INDEX('Project Assignment Check'!$G:$ZX, MATCH($A156, 'Project Assignment Check'!$A:$A, 0), ),
      0
    )
  ),
  ""
)</f>
        <v/>
      </c>
      <c r="H156" s="3" t="str">
        <f ca="1">IFERROR(
  INDEX('Project Assignment Check'!$G$1:$ZX$1,
    MATCH(
      LARGE(
        INDEX('Project Assignment Check'!$G:$ZX, MATCH($A156, 'Project Assignment Check'!$A:$A, 0), ),
        COLUMN()-4
      ),
      INDEX('Project Assignment Check'!$G:$ZX, MATCH($A156, 'Project Assignment Check'!$A:$A, 0), ),
      0
    )
  ),
  ""
)</f>
        <v/>
      </c>
      <c r="I156" s="3" t="str">
        <f ca="1">IFERROR(
  INDEX('Project Assignment Check'!$G$1:$ZX$1,
    MATCH(
      LARGE(
        INDEX('Project Assignment Check'!$G:$ZX, MATCH($A156, 'Project Assignment Check'!$A:$A, 0), ),
        COLUMN()-4
      ),
      INDEX('Project Assignment Check'!$G:$ZX, MATCH($A156, 'Project Assignment Check'!$A:$A, 0), ),
      0
    )
  ),
  ""
)</f>
        <v/>
      </c>
      <c r="J156" s="3" t="str">
        <f ca="1">IFERROR(
  INDEX('Project Assignment Check'!$G$1:$ZX$1,
    MATCH(
      LARGE(
        INDEX('Project Assignment Check'!$G:$ZX, MATCH($A156, 'Project Assignment Check'!$A:$A, 0), ),
        COLUMN()-4
      ),
      INDEX('Project Assignment Check'!$G:$ZX, MATCH($A156, 'Project Assignment Check'!$A:$A, 0), ),
      0
    )
  ),
  ""
)</f>
        <v/>
      </c>
    </row>
    <row r="157" spans="1:10" hidden="1">
      <c r="A157" s="57" t="s">
        <v>344</v>
      </c>
      <c r="B157" s="58" t="s">
        <v>345</v>
      </c>
      <c r="C157" s="88" t="s">
        <v>152</v>
      </c>
      <c r="E157" s="3" t="str">
        <f ca="1">IF(IFERROR(
  INDEX('Project Assignment Check'!$G$1:$ZX$1,
    MATCH(
      LARGE(
        INDEX('Project Assignment Check'!$G:$ZX, MATCH($A157, 'Project Assignment Check'!$A:$A, 0), ),
        COLUMN()-4
      ),
      INDEX('Project Assignment Check'!$G:$ZX, MATCH($A157, 'Project Assignment Check'!$A:$A, 0), ),
      0
    )
  ),
  ""
) = 0,"",
 IFERROR(
  INDEX('Project Assignment Check'!$G$1:$ZX$1,
    MATCH(
      LARGE(
        INDEX('Project Assignment Check'!$G:$ZX, MATCH($A157, 'Project Assignment Check'!$A:$A, 0), ),
        COLUMN()-4
      ),
      INDEX('Project Assignment Check'!$G:$ZX, MATCH($A157, 'Project Assignment Check'!$A:$A, 0), ),
      0
    )
  ),
  ""
))</f>
        <v/>
      </c>
      <c r="F157" s="3" t="str">
        <f ca="1">IFERROR(
  INDEX('Project Assignment Check'!$G$1:$ZX$1,
    MATCH(
      LARGE(
        INDEX('Project Assignment Check'!$G:$ZX, MATCH($A157, 'Project Assignment Check'!$A:$A, 0), ),
        COLUMN()-4
      ),
      INDEX('Project Assignment Check'!$G:$ZX, MATCH($A157, 'Project Assignment Check'!$A:$A, 0), ),
      0
    )
  ),
  ""
)</f>
        <v/>
      </c>
      <c r="G157" s="3" t="str">
        <f ca="1">IFERROR(
  INDEX('Project Assignment Check'!$G$1:$ZX$1,
    MATCH(
      LARGE(
        INDEX('Project Assignment Check'!$G:$ZX, MATCH($A157, 'Project Assignment Check'!$A:$A, 0), ),
        COLUMN()-4
      ),
      INDEX('Project Assignment Check'!$G:$ZX, MATCH($A157, 'Project Assignment Check'!$A:$A, 0), ),
      0
    )
  ),
  ""
)</f>
        <v/>
      </c>
      <c r="H157" s="3" t="str">
        <f ca="1">IFERROR(
  INDEX('Project Assignment Check'!$G$1:$ZX$1,
    MATCH(
      LARGE(
        INDEX('Project Assignment Check'!$G:$ZX, MATCH($A157, 'Project Assignment Check'!$A:$A, 0), ),
        COLUMN()-4
      ),
      INDEX('Project Assignment Check'!$G:$ZX, MATCH($A157, 'Project Assignment Check'!$A:$A, 0), ),
      0
    )
  ),
  ""
)</f>
        <v/>
      </c>
      <c r="I157" s="3" t="str">
        <f ca="1">IFERROR(
  INDEX('Project Assignment Check'!$G$1:$ZX$1,
    MATCH(
      LARGE(
        INDEX('Project Assignment Check'!$G:$ZX, MATCH($A157, 'Project Assignment Check'!$A:$A, 0), ),
        COLUMN()-4
      ),
      INDEX('Project Assignment Check'!$G:$ZX, MATCH($A157, 'Project Assignment Check'!$A:$A, 0), ),
      0
    )
  ),
  ""
)</f>
        <v/>
      </c>
      <c r="J157" s="3" t="str">
        <f ca="1">IFERROR(
  INDEX('Project Assignment Check'!$G$1:$ZX$1,
    MATCH(
      LARGE(
        INDEX('Project Assignment Check'!$G:$ZX, MATCH($A157, 'Project Assignment Check'!$A:$A, 0), ),
        COLUMN()-4
      ),
      INDEX('Project Assignment Check'!$G:$ZX, MATCH($A157, 'Project Assignment Check'!$A:$A, 0), ),
      0
    )
  ),
  ""
)</f>
        <v/>
      </c>
    </row>
    <row r="158" spans="1:10" hidden="1">
      <c r="A158" s="50" t="s">
        <v>346</v>
      </c>
      <c r="B158" s="51" t="s">
        <v>347</v>
      </c>
      <c r="E158" s="3" t="str">
        <f ca="1">IF(IFERROR(
  INDEX('Project Assignment Check'!$G$1:$ZX$1,
    MATCH(
      LARGE(
        INDEX('Project Assignment Check'!$G:$ZX, MATCH($A158, 'Project Assignment Check'!$A:$A, 0), ),
        COLUMN()-4
      ),
      INDEX('Project Assignment Check'!$G:$ZX, MATCH($A158, 'Project Assignment Check'!$A:$A, 0), ),
      0
    )
  ),
  ""
) = 0,"",
 IFERROR(
  INDEX('Project Assignment Check'!$G$1:$ZX$1,
    MATCH(
      LARGE(
        INDEX('Project Assignment Check'!$G:$ZX, MATCH($A158, 'Project Assignment Check'!$A:$A, 0), ),
        COLUMN()-4
      ),
      INDEX('Project Assignment Check'!$G:$ZX, MATCH($A158, 'Project Assignment Check'!$A:$A, 0), ),
      0
    )
  ),
  ""
))</f>
        <v/>
      </c>
      <c r="F158" s="3" t="str">
        <f ca="1">IFERROR(
  INDEX('Project Assignment Check'!$G$1:$ZX$1,
    MATCH(
      LARGE(
        INDEX('Project Assignment Check'!$G:$ZX, MATCH($A158, 'Project Assignment Check'!$A:$A, 0), ),
        COLUMN()-4
      ),
      INDEX('Project Assignment Check'!$G:$ZX, MATCH($A158, 'Project Assignment Check'!$A:$A, 0), ),
      0
    )
  ),
  ""
)</f>
        <v/>
      </c>
      <c r="G158" s="3" t="str">
        <f ca="1">IFERROR(
  INDEX('Project Assignment Check'!$G$1:$ZX$1,
    MATCH(
      LARGE(
        INDEX('Project Assignment Check'!$G:$ZX, MATCH($A158, 'Project Assignment Check'!$A:$A, 0), ),
        COLUMN()-4
      ),
      INDEX('Project Assignment Check'!$G:$ZX, MATCH($A158, 'Project Assignment Check'!$A:$A, 0), ),
      0
    )
  ),
  ""
)</f>
        <v/>
      </c>
      <c r="H158" s="3" t="str">
        <f ca="1">IFERROR(
  INDEX('Project Assignment Check'!$G$1:$ZX$1,
    MATCH(
      LARGE(
        INDEX('Project Assignment Check'!$G:$ZX, MATCH($A158, 'Project Assignment Check'!$A:$A, 0), ),
        COLUMN()-4
      ),
      INDEX('Project Assignment Check'!$G:$ZX, MATCH($A158, 'Project Assignment Check'!$A:$A, 0), ),
      0
    )
  ),
  ""
)</f>
        <v/>
      </c>
      <c r="I158" s="3" t="str">
        <f ca="1">IFERROR(
  INDEX('Project Assignment Check'!$G$1:$ZX$1,
    MATCH(
      LARGE(
        INDEX('Project Assignment Check'!$G:$ZX, MATCH($A158, 'Project Assignment Check'!$A:$A, 0), ),
        COLUMN()-4
      ),
      INDEX('Project Assignment Check'!$G:$ZX, MATCH($A158, 'Project Assignment Check'!$A:$A, 0), ),
      0
    )
  ),
  ""
)</f>
        <v/>
      </c>
      <c r="J158" s="3" t="str">
        <f ca="1">IFERROR(
  INDEX('Project Assignment Check'!$G$1:$ZX$1,
    MATCH(
      LARGE(
        INDEX('Project Assignment Check'!$G:$ZX, MATCH($A158, 'Project Assignment Check'!$A:$A, 0), ),
        COLUMN()-4
      ),
      INDEX('Project Assignment Check'!$G:$ZX, MATCH($A158, 'Project Assignment Check'!$A:$A, 0), ),
      0
    )
  ),
  ""
)</f>
        <v/>
      </c>
    </row>
    <row r="159" spans="1:10" hidden="1">
      <c r="A159" s="59" t="s">
        <v>348</v>
      </c>
      <c r="B159" s="60" t="s">
        <v>349</v>
      </c>
      <c r="E159" s="3" t="str">
        <f>IF(IFERROR(
  INDEX('Project Assignment Check'!$G$1:$ZX$1,
    MATCH(
      LARGE(
        INDEX('Project Assignment Check'!$G:$ZX, MATCH($A159, 'Project Assignment Check'!$A:$A, 0), ),
        COLUMN()-4
      ),
      INDEX('Project Assignment Check'!$G:$ZX, MATCH($A159, 'Project Assignment Check'!$A:$A, 0), ),
      0
    )
  ),
  ""
) = 0,"",
 IFERROR(
  INDEX('Project Assignment Check'!$G$1:$ZX$1,
    MATCH(
      LARGE(
        INDEX('Project Assignment Check'!$G:$ZX, MATCH($A159, 'Project Assignment Check'!$A:$A, 0), ),
        COLUMN()-4
      ),
      INDEX('Project Assignment Check'!$G:$ZX, MATCH($A159, 'Project Assignment Check'!$A:$A, 0), ),
      0
    )
  ),
  ""
))</f>
        <v/>
      </c>
      <c r="F159" s="3" t="str">
        <f>IFERROR(
  INDEX('Project Assignment Check'!$G$1:$ZX$1,
    MATCH(
      LARGE(
        INDEX('Project Assignment Check'!$G:$ZX, MATCH($A159, 'Project Assignment Check'!$A:$A, 0), ),
        COLUMN()-4
      ),
      INDEX('Project Assignment Check'!$G:$ZX, MATCH($A159, 'Project Assignment Check'!$A:$A, 0), ),
      0
    )
  ),
  ""
)</f>
        <v/>
      </c>
      <c r="G159" s="3" t="str">
        <f>IFERROR(
  INDEX('Project Assignment Check'!$G$1:$ZX$1,
    MATCH(
      LARGE(
        INDEX('Project Assignment Check'!$G:$ZX, MATCH($A159, 'Project Assignment Check'!$A:$A, 0), ),
        COLUMN()-4
      ),
      INDEX('Project Assignment Check'!$G:$ZX, MATCH($A159, 'Project Assignment Check'!$A:$A, 0), ),
      0
    )
  ),
  ""
)</f>
        <v/>
      </c>
      <c r="H159" s="3" t="str">
        <f>IFERROR(
  INDEX('Project Assignment Check'!$G$1:$ZX$1,
    MATCH(
      LARGE(
        INDEX('Project Assignment Check'!$G:$ZX, MATCH($A159, 'Project Assignment Check'!$A:$A, 0), ),
        COLUMN()-4
      ),
      INDEX('Project Assignment Check'!$G:$ZX, MATCH($A159, 'Project Assignment Check'!$A:$A, 0), ),
      0
    )
  ),
  ""
)</f>
        <v/>
      </c>
      <c r="I159" s="3" t="str">
        <f>IFERROR(
  INDEX('Project Assignment Check'!$G$1:$ZX$1,
    MATCH(
      LARGE(
        INDEX('Project Assignment Check'!$G:$ZX, MATCH($A159, 'Project Assignment Check'!$A:$A, 0), ),
        COLUMN()-4
      ),
      INDEX('Project Assignment Check'!$G:$ZX, MATCH($A159, 'Project Assignment Check'!$A:$A, 0), ),
      0
    )
  ),
  ""
)</f>
        <v/>
      </c>
      <c r="J159" s="3" t="str">
        <f>IFERROR(
  INDEX('Project Assignment Check'!$G$1:$ZX$1,
    MATCH(
      LARGE(
        INDEX('Project Assignment Check'!$G:$ZX, MATCH($A159, 'Project Assignment Check'!$A:$A, 0), ),
        COLUMN()-4
      ),
      INDEX('Project Assignment Check'!$G:$ZX, MATCH($A159, 'Project Assignment Check'!$A:$A, 0), ),
      0
    )
  ),
  ""
)</f>
        <v/>
      </c>
    </row>
    <row r="160" spans="1:10" hidden="1">
      <c r="A160" s="48" t="s">
        <v>350</v>
      </c>
      <c r="B160" s="49" t="s">
        <v>351</v>
      </c>
      <c r="C160" s="88" t="s">
        <v>12</v>
      </c>
      <c r="E160" s="3" t="str">
        <f>IF(IFERROR(
  INDEX('Project Assignment Check'!$G$1:$ZX$1,
    MATCH(
      LARGE(
        INDEX('Project Assignment Check'!$G:$ZX, MATCH($A160, 'Project Assignment Check'!$A:$A, 0), ),
        COLUMN()-4
      ),
      INDEX('Project Assignment Check'!$G:$ZX, MATCH($A160, 'Project Assignment Check'!$A:$A, 0), ),
      0
    )
  ),
  ""
) = 0,"",
 IFERROR(
  INDEX('Project Assignment Check'!$G$1:$ZX$1,
    MATCH(
      LARGE(
        INDEX('Project Assignment Check'!$G:$ZX, MATCH($A160, 'Project Assignment Check'!$A:$A, 0), ),
        COLUMN()-4
      ),
      INDEX('Project Assignment Check'!$G:$ZX, MATCH($A160, 'Project Assignment Check'!$A:$A, 0), ),
      0
    )
  ),
  ""
))</f>
        <v/>
      </c>
      <c r="F160" s="3" t="str">
        <f>IFERROR(
  INDEX('Project Assignment Check'!$G$1:$ZX$1,
    MATCH(
      LARGE(
        INDEX('Project Assignment Check'!$G:$ZX, MATCH($A160, 'Project Assignment Check'!$A:$A, 0), ),
        COLUMN()-4
      ),
      INDEX('Project Assignment Check'!$G:$ZX, MATCH($A160, 'Project Assignment Check'!$A:$A, 0), ),
      0
    )
  ),
  ""
)</f>
        <v/>
      </c>
      <c r="G160" s="3" t="str">
        <f>IFERROR(
  INDEX('Project Assignment Check'!$G$1:$ZX$1,
    MATCH(
      LARGE(
        INDEX('Project Assignment Check'!$G:$ZX, MATCH($A160, 'Project Assignment Check'!$A:$A, 0), ),
        COLUMN()-4
      ),
      INDEX('Project Assignment Check'!$G:$ZX, MATCH($A160, 'Project Assignment Check'!$A:$A, 0), ),
      0
    )
  ),
  ""
)</f>
        <v/>
      </c>
      <c r="H160" s="3" t="str">
        <f>IFERROR(
  INDEX('Project Assignment Check'!$G$1:$ZX$1,
    MATCH(
      LARGE(
        INDEX('Project Assignment Check'!$G:$ZX, MATCH($A160, 'Project Assignment Check'!$A:$A, 0), ),
        COLUMN()-4
      ),
      INDEX('Project Assignment Check'!$G:$ZX, MATCH($A160, 'Project Assignment Check'!$A:$A, 0), ),
      0
    )
  ),
  ""
)</f>
        <v/>
      </c>
      <c r="I160" s="3" t="str">
        <f>IFERROR(
  INDEX('Project Assignment Check'!$G$1:$ZX$1,
    MATCH(
      LARGE(
        INDEX('Project Assignment Check'!$G:$ZX, MATCH($A160, 'Project Assignment Check'!$A:$A, 0), ),
        COLUMN()-4
      ),
      INDEX('Project Assignment Check'!$G:$ZX, MATCH($A160, 'Project Assignment Check'!$A:$A, 0), ),
      0
    )
  ),
  ""
)</f>
        <v/>
      </c>
      <c r="J160" s="3" t="str">
        <f>IFERROR(
  INDEX('Project Assignment Check'!$G$1:$ZX$1,
    MATCH(
      LARGE(
        INDEX('Project Assignment Check'!$G:$ZX, MATCH($A160, 'Project Assignment Check'!$A:$A, 0), ),
        COLUMN()-4
      ),
      INDEX('Project Assignment Check'!$G:$ZX, MATCH($A160, 'Project Assignment Check'!$A:$A, 0), ),
      0
    )
  ),
  ""
)</f>
        <v/>
      </c>
    </row>
    <row r="161" spans="1:10" hidden="1">
      <c r="A161" s="59" t="s">
        <v>352</v>
      </c>
      <c r="B161" s="60" t="s">
        <v>353</v>
      </c>
      <c r="E161" s="3" t="str">
        <f>IF(IFERROR(
  INDEX('Project Assignment Check'!$G$1:$ZX$1,
    MATCH(
      LARGE(
        INDEX('Project Assignment Check'!$G:$ZX, MATCH($A161, 'Project Assignment Check'!$A:$A, 0), ),
        COLUMN()-4
      ),
      INDEX('Project Assignment Check'!$G:$ZX, MATCH($A161, 'Project Assignment Check'!$A:$A, 0), ),
      0
    )
  ),
  ""
) = 0,"",
 IFERROR(
  INDEX('Project Assignment Check'!$G$1:$ZX$1,
    MATCH(
      LARGE(
        INDEX('Project Assignment Check'!$G:$ZX, MATCH($A161, 'Project Assignment Check'!$A:$A, 0), ),
        COLUMN()-4
      ),
      INDEX('Project Assignment Check'!$G:$ZX, MATCH($A161, 'Project Assignment Check'!$A:$A, 0), ),
      0
    )
  ),
  ""
))</f>
        <v/>
      </c>
      <c r="F161" s="3" t="str">
        <f>IFERROR(
  INDEX('Project Assignment Check'!$G$1:$ZX$1,
    MATCH(
      LARGE(
        INDEX('Project Assignment Check'!$G:$ZX, MATCH($A161, 'Project Assignment Check'!$A:$A, 0), ),
        COLUMN()-4
      ),
      INDEX('Project Assignment Check'!$G:$ZX, MATCH($A161, 'Project Assignment Check'!$A:$A, 0), ),
      0
    )
  ),
  ""
)</f>
        <v/>
      </c>
      <c r="G161" s="3" t="str">
        <f>IFERROR(
  INDEX('Project Assignment Check'!$G$1:$ZX$1,
    MATCH(
      LARGE(
        INDEX('Project Assignment Check'!$G:$ZX, MATCH($A161, 'Project Assignment Check'!$A:$A, 0), ),
        COLUMN()-4
      ),
      INDEX('Project Assignment Check'!$G:$ZX, MATCH($A161, 'Project Assignment Check'!$A:$A, 0), ),
      0
    )
  ),
  ""
)</f>
        <v/>
      </c>
      <c r="H161" s="3" t="str">
        <f>IFERROR(
  INDEX('Project Assignment Check'!$G$1:$ZX$1,
    MATCH(
      LARGE(
        INDEX('Project Assignment Check'!$G:$ZX, MATCH($A161, 'Project Assignment Check'!$A:$A, 0), ),
        COLUMN()-4
      ),
      INDEX('Project Assignment Check'!$G:$ZX, MATCH($A161, 'Project Assignment Check'!$A:$A, 0), ),
      0
    )
  ),
  ""
)</f>
        <v/>
      </c>
      <c r="I161" s="3" t="str">
        <f>IFERROR(
  INDEX('Project Assignment Check'!$G$1:$ZX$1,
    MATCH(
      LARGE(
        INDEX('Project Assignment Check'!$G:$ZX, MATCH($A161, 'Project Assignment Check'!$A:$A, 0), ),
        COLUMN()-4
      ),
      INDEX('Project Assignment Check'!$G:$ZX, MATCH($A161, 'Project Assignment Check'!$A:$A, 0), ),
      0
    )
  ),
  ""
)</f>
        <v/>
      </c>
      <c r="J161" s="3" t="str">
        <f>IFERROR(
  INDEX('Project Assignment Check'!$G$1:$ZX$1,
    MATCH(
      LARGE(
        INDEX('Project Assignment Check'!$G:$ZX, MATCH($A161, 'Project Assignment Check'!$A:$A, 0), ),
        COLUMN()-4
      ),
      INDEX('Project Assignment Check'!$G:$ZX, MATCH($A161, 'Project Assignment Check'!$A:$A, 0), ),
      0
    )
  ),
  ""
)</f>
        <v/>
      </c>
    </row>
    <row r="162" spans="1:10" hidden="1">
      <c r="A162" s="50" t="s">
        <v>354</v>
      </c>
      <c r="B162" s="51" t="s">
        <v>355</v>
      </c>
      <c r="E162" s="3" t="str">
        <f>IF(IFERROR(
  INDEX('Project Assignment Check'!$G$1:$ZX$1,
    MATCH(
      LARGE(
        INDEX('Project Assignment Check'!$G:$ZX, MATCH($A162, 'Project Assignment Check'!$A:$A, 0), ),
        COLUMN()-4
      ),
      INDEX('Project Assignment Check'!$G:$ZX, MATCH($A162, 'Project Assignment Check'!$A:$A, 0), ),
      0
    )
  ),
  ""
) = 0,"",
 IFERROR(
  INDEX('Project Assignment Check'!$G$1:$ZX$1,
    MATCH(
      LARGE(
        INDEX('Project Assignment Check'!$G:$ZX, MATCH($A162, 'Project Assignment Check'!$A:$A, 0), ),
        COLUMN()-4
      ),
      INDEX('Project Assignment Check'!$G:$ZX, MATCH($A162, 'Project Assignment Check'!$A:$A, 0), ),
      0
    )
  ),
  ""
))</f>
        <v/>
      </c>
      <c r="F162" s="3" t="str">
        <f>IFERROR(
  INDEX('Project Assignment Check'!$G$1:$ZX$1,
    MATCH(
      LARGE(
        INDEX('Project Assignment Check'!$G:$ZX, MATCH($A162, 'Project Assignment Check'!$A:$A, 0), ),
        COLUMN()-4
      ),
      INDEX('Project Assignment Check'!$G:$ZX, MATCH($A162, 'Project Assignment Check'!$A:$A, 0), ),
      0
    )
  ),
  ""
)</f>
        <v/>
      </c>
      <c r="G162" s="3" t="str">
        <f>IFERROR(
  INDEX('Project Assignment Check'!$G$1:$ZX$1,
    MATCH(
      LARGE(
        INDEX('Project Assignment Check'!$G:$ZX, MATCH($A162, 'Project Assignment Check'!$A:$A, 0), ),
        COLUMN()-4
      ),
      INDEX('Project Assignment Check'!$G:$ZX, MATCH($A162, 'Project Assignment Check'!$A:$A, 0), ),
      0
    )
  ),
  ""
)</f>
        <v/>
      </c>
      <c r="H162" s="3" t="str">
        <f>IFERROR(
  INDEX('Project Assignment Check'!$G$1:$ZX$1,
    MATCH(
      LARGE(
        INDEX('Project Assignment Check'!$G:$ZX, MATCH($A162, 'Project Assignment Check'!$A:$A, 0), ),
        COLUMN()-4
      ),
      INDEX('Project Assignment Check'!$G:$ZX, MATCH($A162, 'Project Assignment Check'!$A:$A, 0), ),
      0
    )
  ),
  ""
)</f>
        <v/>
      </c>
      <c r="I162" s="3" t="str">
        <f>IFERROR(
  INDEX('Project Assignment Check'!$G$1:$ZX$1,
    MATCH(
      LARGE(
        INDEX('Project Assignment Check'!$G:$ZX, MATCH($A162, 'Project Assignment Check'!$A:$A, 0), ),
        COLUMN()-4
      ),
      INDEX('Project Assignment Check'!$G:$ZX, MATCH($A162, 'Project Assignment Check'!$A:$A, 0), ),
      0
    )
  ),
  ""
)</f>
        <v/>
      </c>
      <c r="J162" s="3" t="str">
        <f>IFERROR(
  INDEX('Project Assignment Check'!$G$1:$ZX$1,
    MATCH(
      LARGE(
        INDEX('Project Assignment Check'!$G:$ZX, MATCH($A162, 'Project Assignment Check'!$A:$A, 0), ),
        COLUMN()-4
      ),
      INDEX('Project Assignment Check'!$G:$ZX, MATCH($A162, 'Project Assignment Check'!$A:$A, 0), ),
      0
    )
  ),
  ""
)</f>
        <v/>
      </c>
    </row>
    <row r="163" spans="1:10" hidden="1">
      <c r="A163" s="57" t="s">
        <v>356</v>
      </c>
      <c r="B163" s="58" t="s">
        <v>357</v>
      </c>
      <c r="E163" s="3" t="str">
        <f>IF(IFERROR(
  INDEX('Project Assignment Check'!$G$1:$ZX$1,
    MATCH(
      LARGE(
        INDEX('Project Assignment Check'!$G:$ZX, MATCH($A163, 'Project Assignment Check'!$A:$A, 0), ),
        COLUMN()-4
      ),
      INDEX('Project Assignment Check'!$G:$ZX, MATCH($A163, 'Project Assignment Check'!$A:$A, 0), ),
      0
    )
  ),
  ""
) = 0,"",
 IFERROR(
  INDEX('Project Assignment Check'!$G$1:$ZX$1,
    MATCH(
      LARGE(
        INDEX('Project Assignment Check'!$G:$ZX, MATCH($A163, 'Project Assignment Check'!$A:$A, 0), ),
        COLUMN()-4
      ),
      INDEX('Project Assignment Check'!$G:$ZX, MATCH($A163, 'Project Assignment Check'!$A:$A, 0), ),
      0
    )
  ),
  ""
))</f>
        <v/>
      </c>
      <c r="F163" s="3" t="str">
        <f>IFERROR(
  INDEX('Project Assignment Check'!$G$1:$ZX$1,
    MATCH(
      LARGE(
        INDEX('Project Assignment Check'!$G:$ZX, MATCH($A163, 'Project Assignment Check'!$A:$A, 0), ),
        COLUMN()-4
      ),
      INDEX('Project Assignment Check'!$G:$ZX, MATCH($A163, 'Project Assignment Check'!$A:$A, 0), ),
      0
    )
  ),
  ""
)</f>
        <v/>
      </c>
      <c r="G163" s="3" t="str">
        <f>IFERROR(
  INDEX('Project Assignment Check'!$G$1:$ZX$1,
    MATCH(
      LARGE(
        INDEX('Project Assignment Check'!$G:$ZX, MATCH($A163, 'Project Assignment Check'!$A:$A, 0), ),
        COLUMN()-4
      ),
      INDEX('Project Assignment Check'!$G:$ZX, MATCH($A163, 'Project Assignment Check'!$A:$A, 0), ),
      0
    )
  ),
  ""
)</f>
        <v/>
      </c>
      <c r="H163" s="3" t="str">
        <f>IFERROR(
  INDEX('Project Assignment Check'!$G$1:$ZX$1,
    MATCH(
      LARGE(
        INDEX('Project Assignment Check'!$G:$ZX, MATCH($A163, 'Project Assignment Check'!$A:$A, 0), ),
        COLUMN()-4
      ),
      INDEX('Project Assignment Check'!$G:$ZX, MATCH($A163, 'Project Assignment Check'!$A:$A, 0), ),
      0
    )
  ),
  ""
)</f>
        <v/>
      </c>
      <c r="I163" s="3" t="str">
        <f>IFERROR(
  INDEX('Project Assignment Check'!$G$1:$ZX$1,
    MATCH(
      LARGE(
        INDEX('Project Assignment Check'!$G:$ZX, MATCH($A163, 'Project Assignment Check'!$A:$A, 0), ),
        COLUMN()-4
      ),
      INDEX('Project Assignment Check'!$G:$ZX, MATCH($A163, 'Project Assignment Check'!$A:$A, 0), ),
      0
    )
  ),
  ""
)</f>
        <v/>
      </c>
      <c r="J163" s="3" t="str">
        <f>IFERROR(
  INDEX('Project Assignment Check'!$G$1:$ZX$1,
    MATCH(
      LARGE(
        INDEX('Project Assignment Check'!$G:$ZX, MATCH($A163, 'Project Assignment Check'!$A:$A, 0), ),
        COLUMN()-4
      ),
      INDEX('Project Assignment Check'!$G:$ZX, MATCH($A163, 'Project Assignment Check'!$A:$A, 0), ),
      0
    )
  ),
  ""
)</f>
        <v/>
      </c>
    </row>
    <row r="164" spans="1:10" hidden="1">
      <c r="A164" s="48" t="s">
        <v>358</v>
      </c>
      <c r="B164" s="49" t="s">
        <v>359</v>
      </c>
      <c r="E164" s="3" t="str">
        <f>IF(IFERROR(
  INDEX('Project Assignment Check'!$G$1:$ZX$1,
    MATCH(
      LARGE(
        INDEX('Project Assignment Check'!$G:$ZX, MATCH($A164, 'Project Assignment Check'!$A:$A, 0), ),
        COLUMN()-4
      ),
      INDEX('Project Assignment Check'!$G:$ZX, MATCH($A164, 'Project Assignment Check'!$A:$A, 0), ),
      0
    )
  ),
  ""
) = 0,"",
 IFERROR(
  INDEX('Project Assignment Check'!$G$1:$ZX$1,
    MATCH(
      LARGE(
        INDEX('Project Assignment Check'!$G:$ZX, MATCH($A164, 'Project Assignment Check'!$A:$A, 0), ),
        COLUMN()-4
      ),
      INDEX('Project Assignment Check'!$G:$ZX, MATCH($A164, 'Project Assignment Check'!$A:$A, 0), ),
      0
    )
  ),
  ""
))</f>
        <v/>
      </c>
      <c r="F164" s="3" t="str">
        <f>IFERROR(
  INDEX('Project Assignment Check'!$G$1:$ZX$1,
    MATCH(
      LARGE(
        INDEX('Project Assignment Check'!$G:$ZX, MATCH($A164, 'Project Assignment Check'!$A:$A, 0), ),
        COLUMN()-4
      ),
      INDEX('Project Assignment Check'!$G:$ZX, MATCH($A164, 'Project Assignment Check'!$A:$A, 0), ),
      0
    )
  ),
  ""
)</f>
        <v/>
      </c>
      <c r="G164" s="3" t="str">
        <f>IFERROR(
  INDEX('Project Assignment Check'!$G$1:$ZX$1,
    MATCH(
      LARGE(
        INDEX('Project Assignment Check'!$G:$ZX, MATCH($A164, 'Project Assignment Check'!$A:$A, 0), ),
        COLUMN()-4
      ),
      INDEX('Project Assignment Check'!$G:$ZX, MATCH($A164, 'Project Assignment Check'!$A:$A, 0), ),
      0
    )
  ),
  ""
)</f>
        <v/>
      </c>
      <c r="H164" s="3" t="str">
        <f>IFERROR(
  INDEX('Project Assignment Check'!$G$1:$ZX$1,
    MATCH(
      LARGE(
        INDEX('Project Assignment Check'!$G:$ZX, MATCH($A164, 'Project Assignment Check'!$A:$A, 0), ),
        COLUMN()-4
      ),
      INDEX('Project Assignment Check'!$G:$ZX, MATCH($A164, 'Project Assignment Check'!$A:$A, 0), ),
      0
    )
  ),
  ""
)</f>
        <v/>
      </c>
      <c r="I164" s="3" t="str">
        <f>IFERROR(
  INDEX('Project Assignment Check'!$G$1:$ZX$1,
    MATCH(
      LARGE(
        INDEX('Project Assignment Check'!$G:$ZX, MATCH($A164, 'Project Assignment Check'!$A:$A, 0), ),
        COLUMN()-4
      ),
      INDEX('Project Assignment Check'!$G:$ZX, MATCH($A164, 'Project Assignment Check'!$A:$A, 0), ),
      0
    )
  ),
  ""
)</f>
        <v/>
      </c>
      <c r="J164" s="3" t="str">
        <f>IFERROR(
  INDEX('Project Assignment Check'!$G$1:$ZX$1,
    MATCH(
      LARGE(
        INDEX('Project Assignment Check'!$G:$ZX, MATCH($A164, 'Project Assignment Check'!$A:$A, 0), ),
        COLUMN()-4
      ),
      INDEX('Project Assignment Check'!$G:$ZX, MATCH($A164, 'Project Assignment Check'!$A:$A, 0), ),
      0
    )
  ),
  ""
)</f>
        <v/>
      </c>
    </row>
    <row r="165" spans="1:10" hidden="1">
      <c r="A165" s="57" t="s">
        <v>360</v>
      </c>
      <c r="B165" s="58" t="s">
        <v>361</v>
      </c>
      <c r="E165" s="3" t="str">
        <f>IF(IFERROR(
  INDEX('Project Assignment Check'!$G$1:$ZX$1,
    MATCH(
      LARGE(
        INDEX('Project Assignment Check'!$G:$ZX, MATCH($A165, 'Project Assignment Check'!$A:$A, 0), ),
        COLUMN()-4
      ),
      INDEX('Project Assignment Check'!$G:$ZX, MATCH($A165, 'Project Assignment Check'!$A:$A, 0), ),
      0
    )
  ),
  ""
) = 0,"",
 IFERROR(
  INDEX('Project Assignment Check'!$G$1:$ZX$1,
    MATCH(
      LARGE(
        INDEX('Project Assignment Check'!$G:$ZX, MATCH($A165, 'Project Assignment Check'!$A:$A, 0), ),
        COLUMN()-4
      ),
      INDEX('Project Assignment Check'!$G:$ZX, MATCH($A165, 'Project Assignment Check'!$A:$A, 0), ),
      0
    )
  ),
  ""
))</f>
        <v/>
      </c>
      <c r="F165" s="3" t="str">
        <f>IFERROR(
  INDEX('Project Assignment Check'!$G$1:$ZX$1,
    MATCH(
      LARGE(
        INDEX('Project Assignment Check'!$G:$ZX, MATCH($A165, 'Project Assignment Check'!$A:$A, 0), ),
        COLUMN()-4
      ),
      INDEX('Project Assignment Check'!$G:$ZX, MATCH($A165, 'Project Assignment Check'!$A:$A, 0), ),
      0
    )
  ),
  ""
)</f>
        <v/>
      </c>
      <c r="G165" s="3" t="str">
        <f>IFERROR(
  INDEX('Project Assignment Check'!$G$1:$ZX$1,
    MATCH(
      LARGE(
        INDEX('Project Assignment Check'!$G:$ZX, MATCH($A165, 'Project Assignment Check'!$A:$A, 0), ),
        COLUMN()-4
      ),
      INDEX('Project Assignment Check'!$G:$ZX, MATCH($A165, 'Project Assignment Check'!$A:$A, 0), ),
      0
    )
  ),
  ""
)</f>
        <v/>
      </c>
      <c r="H165" s="3" t="str">
        <f>IFERROR(
  INDEX('Project Assignment Check'!$G$1:$ZX$1,
    MATCH(
      LARGE(
        INDEX('Project Assignment Check'!$G:$ZX, MATCH($A165, 'Project Assignment Check'!$A:$A, 0), ),
        COLUMN()-4
      ),
      INDEX('Project Assignment Check'!$G:$ZX, MATCH($A165, 'Project Assignment Check'!$A:$A, 0), ),
      0
    )
  ),
  ""
)</f>
        <v/>
      </c>
      <c r="I165" s="3" t="str">
        <f>IFERROR(
  INDEX('Project Assignment Check'!$G$1:$ZX$1,
    MATCH(
      LARGE(
        INDEX('Project Assignment Check'!$G:$ZX, MATCH($A165, 'Project Assignment Check'!$A:$A, 0), ),
        COLUMN()-4
      ),
      INDEX('Project Assignment Check'!$G:$ZX, MATCH($A165, 'Project Assignment Check'!$A:$A, 0), ),
      0
    )
  ),
  ""
)</f>
        <v/>
      </c>
      <c r="J165" s="3" t="str">
        <f>IFERROR(
  INDEX('Project Assignment Check'!$G$1:$ZX$1,
    MATCH(
      LARGE(
        INDEX('Project Assignment Check'!$G:$ZX, MATCH($A165, 'Project Assignment Check'!$A:$A, 0), ),
        COLUMN()-4
      ),
      INDEX('Project Assignment Check'!$G:$ZX, MATCH($A165, 'Project Assignment Check'!$A:$A, 0), ),
      0
    )
  ),
  ""
)</f>
        <v/>
      </c>
    </row>
    <row r="166" spans="1:10" hidden="1">
      <c r="A166" s="50" t="s">
        <v>362</v>
      </c>
      <c r="B166" s="51" t="s">
        <v>363</v>
      </c>
      <c r="E166" s="3" t="str">
        <f>IF(IFERROR(
  INDEX('Project Assignment Check'!$G$1:$ZX$1,
    MATCH(
      LARGE(
        INDEX('Project Assignment Check'!$G:$ZX, MATCH($A166, 'Project Assignment Check'!$A:$A, 0), ),
        COLUMN()-4
      ),
      INDEX('Project Assignment Check'!$G:$ZX, MATCH($A166, 'Project Assignment Check'!$A:$A, 0), ),
      0
    )
  ),
  ""
) = 0,"",
 IFERROR(
  INDEX('Project Assignment Check'!$G$1:$ZX$1,
    MATCH(
      LARGE(
        INDEX('Project Assignment Check'!$G:$ZX, MATCH($A166, 'Project Assignment Check'!$A:$A, 0), ),
        COLUMN()-4
      ),
      INDEX('Project Assignment Check'!$G:$ZX, MATCH($A166, 'Project Assignment Check'!$A:$A, 0), ),
      0
    )
  ),
  ""
))</f>
        <v/>
      </c>
      <c r="F166" s="3" t="str">
        <f>IFERROR(
  INDEX('Project Assignment Check'!$G$1:$ZX$1,
    MATCH(
      LARGE(
        INDEX('Project Assignment Check'!$G:$ZX, MATCH($A166, 'Project Assignment Check'!$A:$A, 0), ),
        COLUMN()-4
      ),
      INDEX('Project Assignment Check'!$G:$ZX, MATCH($A166, 'Project Assignment Check'!$A:$A, 0), ),
      0
    )
  ),
  ""
)</f>
        <v/>
      </c>
      <c r="G166" s="3" t="str">
        <f>IFERROR(
  INDEX('Project Assignment Check'!$G$1:$ZX$1,
    MATCH(
      LARGE(
        INDEX('Project Assignment Check'!$G:$ZX, MATCH($A166, 'Project Assignment Check'!$A:$A, 0), ),
        COLUMN()-4
      ),
      INDEX('Project Assignment Check'!$G:$ZX, MATCH($A166, 'Project Assignment Check'!$A:$A, 0), ),
      0
    )
  ),
  ""
)</f>
        <v/>
      </c>
      <c r="H166" s="3" t="str">
        <f>IFERROR(
  INDEX('Project Assignment Check'!$G$1:$ZX$1,
    MATCH(
      LARGE(
        INDEX('Project Assignment Check'!$G:$ZX, MATCH($A166, 'Project Assignment Check'!$A:$A, 0), ),
        COLUMN()-4
      ),
      INDEX('Project Assignment Check'!$G:$ZX, MATCH($A166, 'Project Assignment Check'!$A:$A, 0), ),
      0
    )
  ),
  ""
)</f>
        <v/>
      </c>
      <c r="I166" s="3" t="str">
        <f>IFERROR(
  INDEX('Project Assignment Check'!$G$1:$ZX$1,
    MATCH(
      LARGE(
        INDEX('Project Assignment Check'!$G:$ZX, MATCH($A166, 'Project Assignment Check'!$A:$A, 0), ),
        COLUMN()-4
      ),
      INDEX('Project Assignment Check'!$G:$ZX, MATCH($A166, 'Project Assignment Check'!$A:$A, 0), ),
      0
    )
  ),
  ""
)</f>
        <v/>
      </c>
      <c r="J166" s="3" t="str">
        <f>IFERROR(
  INDEX('Project Assignment Check'!$G$1:$ZX$1,
    MATCH(
      LARGE(
        INDEX('Project Assignment Check'!$G:$ZX, MATCH($A166, 'Project Assignment Check'!$A:$A, 0), ),
        COLUMN()-4
      ),
      INDEX('Project Assignment Check'!$G:$ZX, MATCH($A166, 'Project Assignment Check'!$A:$A, 0), ),
      0
    )
  ),
  ""
)</f>
        <v/>
      </c>
    </row>
    <row r="167" spans="1:10" hidden="1">
      <c r="A167" s="57" t="s">
        <v>366</v>
      </c>
      <c r="B167" s="58" t="s">
        <v>367</v>
      </c>
      <c r="C167" s="88" t="s">
        <v>12</v>
      </c>
      <c r="E167" s="3" t="str">
        <f ca="1">IF(IFERROR(
  INDEX('Project Assignment Check'!$G$1:$ZX$1,
    MATCH(
      LARGE(
        INDEX('Project Assignment Check'!$G:$ZX, MATCH($A167, 'Project Assignment Check'!$A:$A, 0), ),
        COLUMN()-4
      ),
      INDEX('Project Assignment Check'!$G:$ZX, MATCH($A167, 'Project Assignment Check'!$A:$A, 0), ),
      0
    )
  ),
  ""
) = 0,"",
 IFERROR(
  INDEX('Project Assignment Check'!$G$1:$ZX$1,
    MATCH(
      LARGE(
        INDEX('Project Assignment Check'!$G:$ZX, MATCH($A167, 'Project Assignment Check'!$A:$A, 0), ),
        COLUMN()-4
      ),
      INDEX('Project Assignment Check'!$G:$ZX, MATCH($A167, 'Project Assignment Check'!$A:$A, 0), ),
      0
    )
  ),
  ""
))</f>
        <v>ADR-43</v>
      </c>
      <c r="F167" s="3" t="str">
        <f ca="1">IFERROR(
  INDEX('Project Assignment Check'!$G$1:$ZX$1,
    MATCH(
      LARGE(
        INDEX('Project Assignment Check'!$G:$ZX, MATCH($A167, 'Project Assignment Check'!$A:$A, 0), ),
        COLUMN()-4
      ),
      INDEX('Project Assignment Check'!$G:$ZX, MATCH($A167, 'Project Assignment Check'!$A:$A, 0), ),
      0
    )
  ),
  ""
)</f>
        <v>ADR-43</v>
      </c>
      <c r="G167" s="3" t="str">
        <f ca="1">IFERROR(
  INDEX('Project Assignment Check'!$G$1:$ZX$1,
    MATCH(
      LARGE(
        INDEX('Project Assignment Check'!$G:$ZX, MATCH($A167, 'Project Assignment Check'!$A:$A, 0), ),
        COLUMN()-4
      ),
      INDEX('Project Assignment Check'!$G:$ZX, MATCH($A167, 'Project Assignment Check'!$A:$A, 0), ),
      0
    )
  ),
  ""
)</f>
        <v/>
      </c>
      <c r="H167" s="3" t="str">
        <f ca="1">IFERROR(
  INDEX('Project Assignment Check'!$G$1:$ZX$1,
    MATCH(
      LARGE(
        INDEX('Project Assignment Check'!$G:$ZX, MATCH($A167, 'Project Assignment Check'!$A:$A, 0), ),
        COLUMN()-4
      ),
      INDEX('Project Assignment Check'!$G:$ZX, MATCH($A167, 'Project Assignment Check'!$A:$A, 0), ),
      0
    )
  ),
  ""
)</f>
        <v/>
      </c>
      <c r="I167" s="3" t="str">
        <f ca="1">IFERROR(
  INDEX('Project Assignment Check'!$G$1:$ZX$1,
    MATCH(
      LARGE(
        INDEX('Project Assignment Check'!$G:$ZX, MATCH($A167, 'Project Assignment Check'!$A:$A, 0), ),
        COLUMN()-4
      ),
      INDEX('Project Assignment Check'!$G:$ZX, MATCH($A167, 'Project Assignment Check'!$A:$A, 0), ),
      0
    )
  ),
  ""
)</f>
        <v/>
      </c>
      <c r="J167" s="3" t="str">
        <f ca="1">IFERROR(
  INDEX('Project Assignment Check'!$G$1:$ZX$1,
    MATCH(
      LARGE(
        INDEX('Project Assignment Check'!$G:$ZX, MATCH($A167, 'Project Assignment Check'!$A:$A, 0), ),
        COLUMN()-4
      ),
      INDEX('Project Assignment Check'!$G:$ZX, MATCH($A167, 'Project Assignment Check'!$A:$A, 0), ),
      0
    )
  ),
  ""
)</f>
        <v/>
      </c>
    </row>
    <row r="168" spans="1:10" hidden="1">
      <c r="A168" s="48" t="s">
        <v>368</v>
      </c>
      <c r="B168" s="49" t="s">
        <v>369</v>
      </c>
      <c r="C168" s="88" t="s">
        <v>12</v>
      </c>
      <c r="E168" s="3" t="str">
        <f>IF(IFERROR(
  INDEX('Project Assignment Check'!$G$1:$ZX$1,
    MATCH(
      LARGE(
        INDEX('Project Assignment Check'!$G:$ZX, MATCH($A168, 'Project Assignment Check'!$A:$A, 0), ),
        COLUMN()-4
      ),
      INDEX('Project Assignment Check'!$G:$ZX, MATCH($A168, 'Project Assignment Check'!$A:$A, 0), ),
      0
    )
  ),
  ""
) = 0,"",
 IFERROR(
  INDEX('Project Assignment Check'!$G$1:$ZX$1,
    MATCH(
      LARGE(
        INDEX('Project Assignment Check'!$G:$ZX, MATCH($A168, 'Project Assignment Check'!$A:$A, 0), ),
        COLUMN()-4
      ),
      INDEX('Project Assignment Check'!$G:$ZX, MATCH($A168, 'Project Assignment Check'!$A:$A, 0), ),
      0
    )
  ),
  ""
))</f>
        <v/>
      </c>
      <c r="F168" s="3" t="str">
        <f>IFERROR(
  INDEX('Project Assignment Check'!$G$1:$ZX$1,
    MATCH(
      LARGE(
        INDEX('Project Assignment Check'!$G:$ZX, MATCH($A168, 'Project Assignment Check'!$A:$A, 0), ),
        COLUMN()-4
      ),
      INDEX('Project Assignment Check'!$G:$ZX, MATCH($A168, 'Project Assignment Check'!$A:$A, 0), ),
      0
    )
  ),
  ""
)</f>
        <v/>
      </c>
      <c r="G168" s="3" t="str">
        <f>IFERROR(
  INDEX('Project Assignment Check'!$G$1:$ZX$1,
    MATCH(
      LARGE(
        INDEX('Project Assignment Check'!$G:$ZX, MATCH($A168, 'Project Assignment Check'!$A:$A, 0), ),
        COLUMN()-4
      ),
      INDEX('Project Assignment Check'!$G:$ZX, MATCH($A168, 'Project Assignment Check'!$A:$A, 0), ),
      0
    )
  ),
  ""
)</f>
        <v/>
      </c>
      <c r="H168" s="3" t="str">
        <f>IFERROR(
  INDEX('Project Assignment Check'!$G$1:$ZX$1,
    MATCH(
      LARGE(
        INDEX('Project Assignment Check'!$G:$ZX, MATCH($A168, 'Project Assignment Check'!$A:$A, 0), ),
        COLUMN()-4
      ),
      INDEX('Project Assignment Check'!$G:$ZX, MATCH($A168, 'Project Assignment Check'!$A:$A, 0), ),
      0
    )
  ),
  ""
)</f>
        <v/>
      </c>
      <c r="I168" s="3" t="str">
        <f>IFERROR(
  INDEX('Project Assignment Check'!$G$1:$ZX$1,
    MATCH(
      LARGE(
        INDEX('Project Assignment Check'!$G:$ZX, MATCH($A168, 'Project Assignment Check'!$A:$A, 0), ),
        COLUMN()-4
      ),
      INDEX('Project Assignment Check'!$G:$ZX, MATCH($A168, 'Project Assignment Check'!$A:$A, 0), ),
      0
    )
  ),
  ""
)</f>
        <v/>
      </c>
      <c r="J168" s="3" t="str">
        <f>IFERROR(
  INDEX('Project Assignment Check'!$G$1:$ZX$1,
    MATCH(
      LARGE(
        INDEX('Project Assignment Check'!$G:$ZX, MATCH($A168, 'Project Assignment Check'!$A:$A, 0), ),
        COLUMN()-4
      ),
      INDEX('Project Assignment Check'!$G:$ZX, MATCH($A168, 'Project Assignment Check'!$A:$A, 0), ),
      0
    )
  ),
  ""
)</f>
        <v/>
      </c>
    </row>
    <row r="169" spans="1:10" hidden="1">
      <c r="A169" s="57" t="s">
        <v>370</v>
      </c>
      <c r="B169" s="58" t="s">
        <v>371</v>
      </c>
      <c r="C169" s="88" t="s">
        <v>12</v>
      </c>
      <c r="E169" s="3" t="str">
        <f ca="1">IF(IFERROR(
  INDEX('Project Assignment Check'!$G$1:$ZX$1,
    MATCH(
      LARGE(
        INDEX('Project Assignment Check'!$G:$ZX, MATCH($A169, 'Project Assignment Check'!$A:$A, 0), ),
        COLUMN()-4
      ),
      INDEX('Project Assignment Check'!$G:$ZX, MATCH($A169, 'Project Assignment Check'!$A:$A, 0), ),
      0
    )
  ),
  ""
) = 0,"",
 IFERROR(
  INDEX('Project Assignment Check'!$G$1:$ZX$1,
    MATCH(
      LARGE(
        INDEX('Project Assignment Check'!$G:$ZX, MATCH($A169, 'Project Assignment Check'!$A:$A, 0), ),
        COLUMN()-4
      ),
      INDEX('Project Assignment Check'!$G:$ZX, MATCH($A169, 'Project Assignment Check'!$A:$A, 0), ),
      0
    )
  ),
  ""
))</f>
        <v/>
      </c>
      <c r="F169" s="3" t="str">
        <f ca="1">IFERROR(
  INDEX('Project Assignment Check'!$G$1:$ZX$1,
    MATCH(
      LARGE(
        INDEX('Project Assignment Check'!$G:$ZX, MATCH($A169, 'Project Assignment Check'!$A:$A, 0), ),
        COLUMN()-4
      ),
      INDEX('Project Assignment Check'!$G:$ZX, MATCH($A169, 'Project Assignment Check'!$A:$A, 0), ),
      0
    )
  ),
  ""
)</f>
        <v/>
      </c>
      <c r="G169" s="3" t="str">
        <f ca="1">IFERROR(
  INDEX('Project Assignment Check'!$G$1:$ZX$1,
    MATCH(
      LARGE(
        INDEX('Project Assignment Check'!$G:$ZX, MATCH($A169, 'Project Assignment Check'!$A:$A, 0), ),
        COLUMN()-4
      ),
      INDEX('Project Assignment Check'!$G:$ZX, MATCH($A169, 'Project Assignment Check'!$A:$A, 0), ),
      0
    )
  ),
  ""
)</f>
        <v/>
      </c>
      <c r="H169" s="3" t="str">
        <f ca="1">IFERROR(
  INDEX('Project Assignment Check'!$G$1:$ZX$1,
    MATCH(
      LARGE(
        INDEX('Project Assignment Check'!$G:$ZX, MATCH($A169, 'Project Assignment Check'!$A:$A, 0), ),
        COLUMN()-4
      ),
      INDEX('Project Assignment Check'!$G:$ZX, MATCH($A169, 'Project Assignment Check'!$A:$A, 0), ),
      0
    )
  ),
  ""
)</f>
        <v/>
      </c>
      <c r="I169" s="3" t="str">
        <f ca="1">IFERROR(
  INDEX('Project Assignment Check'!$G$1:$ZX$1,
    MATCH(
      LARGE(
        INDEX('Project Assignment Check'!$G:$ZX, MATCH($A169, 'Project Assignment Check'!$A:$A, 0), ),
        COLUMN()-4
      ),
      INDEX('Project Assignment Check'!$G:$ZX, MATCH($A169, 'Project Assignment Check'!$A:$A, 0), ),
      0
    )
  ),
  ""
)</f>
        <v/>
      </c>
      <c r="J169" s="3" t="str">
        <f ca="1">IFERROR(
  INDEX('Project Assignment Check'!$G$1:$ZX$1,
    MATCH(
      LARGE(
        INDEX('Project Assignment Check'!$G:$ZX, MATCH($A169, 'Project Assignment Check'!$A:$A, 0), ),
        COLUMN()-4
      ),
      INDEX('Project Assignment Check'!$G:$ZX, MATCH($A169, 'Project Assignment Check'!$A:$A, 0), ),
      0
    )
  ),
  ""
)</f>
        <v/>
      </c>
    </row>
    <row r="170" spans="1:10" hidden="1">
      <c r="A170" s="48" t="s">
        <v>372</v>
      </c>
      <c r="B170" s="49" t="s">
        <v>373</v>
      </c>
      <c r="C170" s="88" t="s">
        <v>12</v>
      </c>
      <c r="E170" s="3" t="str">
        <f ca="1">IF(IFERROR(
  INDEX('Project Assignment Check'!$G$1:$ZX$1,
    MATCH(
      LARGE(
        INDEX('Project Assignment Check'!$G:$ZX, MATCH($A170, 'Project Assignment Check'!$A:$A, 0), ),
        COLUMN()-4
      ),
      INDEX('Project Assignment Check'!$G:$ZX, MATCH($A170, 'Project Assignment Check'!$A:$A, 0), ),
      0
    )
  ),
  ""
) = 0,"",
 IFERROR(
  INDEX('Project Assignment Check'!$G$1:$ZX$1,
    MATCH(
      LARGE(
        INDEX('Project Assignment Check'!$G:$ZX, MATCH($A170, 'Project Assignment Check'!$A:$A, 0), ),
        COLUMN()-4
      ),
      INDEX('Project Assignment Check'!$G:$ZX, MATCH($A170, 'Project Assignment Check'!$A:$A, 0), ),
      0
    )
  ),
  ""
))</f>
        <v>ADR-43</v>
      </c>
      <c r="F170" s="3" t="str">
        <f ca="1">IFERROR(
  INDEX('Project Assignment Check'!$G$1:$ZX$1,
    MATCH(
      LARGE(
        INDEX('Project Assignment Check'!$G:$ZX, MATCH($A170, 'Project Assignment Check'!$A:$A, 0), ),
        COLUMN()-4
      ),
      INDEX('Project Assignment Check'!$G:$ZX, MATCH($A170, 'Project Assignment Check'!$A:$A, 0), ),
      0
    )
  ),
  ""
)</f>
        <v>ADR-43</v>
      </c>
      <c r="G170" s="3" t="str">
        <f ca="1">IFERROR(
  INDEX('Project Assignment Check'!$G$1:$ZX$1,
    MATCH(
      LARGE(
        INDEX('Project Assignment Check'!$G:$ZX, MATCH($A170, 'Project Assignment Check'!$A:$A, 0), ),
        COLUMN()-4
      ),
      INDEX('Project Assignment Check'!$G:$ZX, MATCH($A170, 'Project Assignment Check'!$A:$A, 0), ),
      0
    )
  ),
  ""
)</f>
        <v/>
      </c>
      <c r="H170" s="3" t="str">
        <f ca="1">IFERROR(
  INDEX('Project Assignment Check'!$G$1:$ZX$1,
    MATCH(
      LARGE(
        INDEX('Project Assignment Check'!$G:$ZX, MATCH($A170, 'Project Assignment Check'!$A:$A, 0), ),
        COLUMN()-4
      ),
      INDEX('Project Assignment Check'!$G:$ZX, MATCH($A170, 'Project Assignment Check'!$A:$A, 0), ),
      0
    )
  ),
  ""
)</f>
        <v/>
      </c>
      <c r="I170" s="3" t="str">
        <f ca="1">IFERROR(
  INDEX('Project Assignment Check'!$G$1:$ZX$1,
    MATCH(
      LARGE(
        INDEX('Project Assignment Check'!$G:$ZX, MATCH($A170, 'Project Assignment Check'!$A:$A, 0), ),
        COLUMN()-4
      ),
      INDEX('Project Assignment Check'!$G:$ZX, MATCH($A170, 'Project Assignment Check'!$A:$A, 0), ),
      0
    )
  ),
  ""
)</f>
        <v/>
      </c>
      <c r="J170" s="3" t="str">
        <f ca="1">IFERROR(
  INDEX('Project Assignment Check'!$G$1:$ZX$1,
    MATCH(
      LARGE(
        INDEX('Project Assignment Check'!$G:$ZX, MATCH($A170, 'Project Assignment Check'!$A:$A, 0), ),
        COLUMN()-4
      ),
      INDEX('Project Assignment Check'!$G:$ZX, MATCH($A170, 'Project Assignment Check'!$A:$A, 0), ),
      0
    )
  ),
  ""
)</f>
        <v/>
      </c>
    </row>
    <row r="171" spans="1:10" hidden="1">
      <c r="A171" s="57" t="s">
        <v>374</v>
      </c>
      <c r="B171" s="58" t="s">
        <v>375</v>
      </c>
      <c r="C171" s="88" t="s">
        <v>12</v>
      </c>
      <c r="E171" s="3" t="str">
        <f ca="1">IF(IFERROR(
  INDEX('Project Assignment Check'!$G$1:$ZX$1,
    MATCH(
      LARGE(
        INDEX('Project Assignment Check'!$G:$ZX, MATCH($A171, 'Project Assignment Check'!$A:$A, 0), ),
        COLUMN()-4
      ),
      INDEX('Project Assignment Check'!$G:$ZX, MATCH($A171, 'Project Assignment Check'!$A:$A, 0), ),
      0
    )
  ),
  ""
) = 0,"",
 IFERROR(
  INDEX('Project Assignment Check'!$G$1:$ZX$1,
    MATCH(
      LARGE(
        INDEX('Project Assignment Check'!$G:$ZX, MATCH($A171, 'Project Assignment Check'!$A:$A, 0), ),
        COLUMN()-4
      ),
      INDEX('Project Assignment Check'!$G:$ZX, MATCH($A171, 'Project Assignment Check'!$A:$A, 0), ),
      0
    )
  ),
  ""
))</f>
        <v>ADR-13</v>
      </c>
      <c r="F171" s="3" t="str">
        <f ca="1">IFERROR(
  INDEX('Project Assignment Check'!$G$1:$ZX$1,
    MATCH(
      LARGE(
        INDEX('Project Assignment Check'!$G:$ZX, MATCH($A171, 'Project Assignment Check'!$A:$A, 0), ),
        COLUMN()-4
      ),
      INDEX('Project Assignment Check'!$G:$ZX, MATCH($A171, 'Project Assignment Check'!$A:$A, 0), ),
      0
    )
  ),
  ""
)</f>
        <v>ADR-13</v>
      </c>
      <c r="G171" s="3" t="str">
        <f ca="1">IFERROR(
  INDEX('Project Assignment Check'!$G$1:$ZX$1,
    MATCH(
      LARGE(
        INDEX('Project Assignment Check'!$G:$ZX, MATCH($A171, 'Project Assignment Check'!$A:$A, 0), ),
        COLUMN()-4
      ),
      INDEX('Project Assignment Check'!$G:$ZX, MATCH($A171, 'Project Assignment Check'!$A:$A, 0), ),
      0
    )
  ),
  ""
)</f>
        <v>ADR-13</v>
      </c>
      <c r="H171" s="3" t="str">
        <f ca="1">IFERROR(
  INDEX('Project Assignment Check'!$G$1:$ZX$1,
    MATCH(
      LARGE(
        INDEX('Project Assignment Check'!$G:$ZX, MATCH($A171, 'Project Assignment Check'!$A:$A, 0), ),
        COLUMN()-4
      ),
      INDEX('Project Assignment Check'!$G:$ZX, MATCH($A171, 'Project Assignment Check'!$A:$A, 0), ),
      0
    )
  ),
  ""
)</f>
        <v>ADR-13</v>
      </c>
      <c r="I171" s="3" t="str">
        <f ca="1">IFERROR(
  INDEX('Project Assignment Check'!$G$1:$ZX$1,
    MATCH(
      LARGE(
        INDEX('Project Assignment Check'!$G:$ZX, MATCH($A171, 'Project Assignment Check'!$A:$A, 0), ),
        COLUMN()-4
      ),
      INDEX('Project Assignment Check'!$G:$ZX, MATCH($A171, 'Project Assignment Check'!$A:$A, 0), ),
      0
    )
  ),
  ""
)</f>
        <v/>
      </c>
      <c r="J171" s="3" t="str">
        <f ca="1">IFERROR(
  INDEX('Project Assignment Check'!$G$1:$ZX$1,
    MATCH(
      LARGE(
        INDEX('Project Assignment Check'!$G:$ZX, MATCH($A171, 'Project Assignment Check'!$A:$A, 0), ),
        COLUMN()-4
      ),
      INDEX('Project Assignment Check'!$G:$ZX, MATCH($A171, 'Project Assignment Check'!$A:$A, 0), ),
      0
    )
  ),
  ""
)</f>
        <v/>
      </c>
    </row>
    <row r="172" spans="1:10" hidden="1">
      <c r="A172" s="48" t="s">
        <v>376</v>
      </c>
      <c r="B172" s="49" t="s">
        <v>377</v>
      </c>
      <c r="C172" s="88" t="s">
        <v>12</v>
      </c>
      <c r="E172" s="3" t="str">
        <f ca="1">IF(IFERROR(
  INDEX('Project Assignment Check'!$G$1:$ZX$1,
    MATCH(
      LARGE(
        INDEX('Project Assignment Check'!$G:$ZX, MATCH($A172, 'Project Assignment Check'!$A:$A, 0), ),
        COLUMN()-4
      ),
      INDEX('Project Assignment Check'!$G:$ZX, MATCH($A172, 'Project Assignment Check'!$A:$A, 0), ),
      0
    )
  ),
  ""
) = 0,"",
 IFERROR(
  INDEX('Project Assignment Check'!$G$1:$ZX$1,
    MATCH(
      LARGE(
        INDEX('Project Assignment Check'!$G:$ZX, MATCH($A172, 'Project Assignment Check'!$A:$A, 0), ),
        COLUMN()-4
      ),
      INDEX('Project Assignment Check'!$G:$ZX, MATCH($A172, 'Project Assignment Check'!$A:$A, 0), ),
      0
    )
  ),
  ""
))</f>
        <v>ADR-61</v>
      </c>
      <c r="F172" s="3" t="str">
        <f ca="1">IFERROR(
  INDEX('Project Assignment Check'!$G$1:$ZX$1,
    MATCH(
      LARGE(
        INDEX('Project Assignment Check'!$G:$ZX, MATCH($A172, 'Project Assignment Check'!$A:$A, 0), ),
        COLUMN()-4
      ),
      INDEX('Project Assignment Check'!$G:$ZX, MATCH($A172, 'Project Assignment Check'!$A:$A, 0), ),
      0
    )
  ),
  ""
)</f>
        <v>ADR-92</v>
      </c>
      <c r="G172" s="3" t="str">
        <f ca="1">IFERROR(
  INDEX('Project Assignment Check'!$G$1:$ZX$1,
    MATCH(
      LARGE(
        INDEX('Project Assignment Check'!$G:$ZX, MATCH($A172, 'Project Assignment Check'!$A:$A, 0), ),
        COLUMN()-4
      ),
      INDEX('Project Assignment Check'!$G:$ZX, MATCH($A172, 'Project Assignment Check'!$A:$A, 0), ),
      0
    )
  ),
  ""
)</f>
        <v/>
      </c>
      <c r="H172" s="3" t="str">
        <f ca="1">IFERROR(
  INDEX('Project Assignment Check'!$G$1:$ZX$1,
    MATCH(
      LARGE(
        INDEX('Project Assignment Check'!$G:$ZX, MATCH($A172, 'Project Assignment Check'!$A:$A, 0), ),
        COLUMN()-4
      ),
      INDEX('Project Assignment Check'!$G:$ZX, MATCH($A172, 'Project Assignment Check'!$A:$A, 0), ),
      0
    )
  ),
  ""
)</f>
        <v/>
      </c>
      <c r="I172" s="3" t="str">
        <f ca="1">IFERROR(
  INDEX('Project Assignment Check'!$G$1:$ZX$1,
    MATCH(
      LARGE(
        INDEX('Project Assignment Check'!$G:$ZX, MATCH($A172, 'Project Assignment Check'!$A:$A, 0), ),
        COLUMN()-4
      ),
      INDEX('Project Assignment Check'!$G:$ZX, MATCH($A172, 'Project Assignment Check'!$A:$A, 0), ),
      0
    )
  ),
  ""
)</f>
        <v/>
      </c>
      <c r="J172" s="3" t="str">
        <f ca="1">IFERROR(
  INDEX('Project Assignment Check'!$G$1:$ZX$1,
    MATCH(
      LARGE(
        INDEX('Project Assignment Check'!$G:$ZX, MATCH($A172, 'Project Assignment Check'!$A:$A, 0), ),
        COLUMN()-4
      ),
      INDEX('Project Assignment Check'!$G:$ZX, MATCH($A172, 'Project Assignment Check'!$A:$A, 0), ),
      0
    )
  ),
  ""
)</f>
        <v/>
      </c>
    </row>
    <row r="173" spans="1:10" hidden="1">
      <c r="A173" s="57" t="s">
        <v>379</v>
      </c>
      <c r="B173" s="58" t="s">
        <v>380</v>
      </c>
      <c r="C173" s="88" t="s">
        <v>12</v>
      </c>
      <c r="E173" s="3" t="str">
        <f ca="1">IF(IFERROR(
  INDEX('Project Assignment Check'!$G$1:$ZX$1,
    MATCH(
      LARGE(
        INDEX('Project Assignment Check'!$G:$ZX, MATCH($A173, 'Project Assignment Check'!$A:$A, 0), ),
        COLUMN()-4
      ),
      INDEX('Project Assignment Check'!$G:$ZX, MATCH($A173, 'Project Assignment Check'!$A:$A, 0), ),
      0
    )
  ),
  ""
) = 0,"",
 IFERROR(
  INDEX('Project Assignment Check'!$G$1:$ZX$1,
    MATCH(
      LARGE(
        INDEX('Project Assignment Check'!$G:$ZX, MATCH($A173, 'Project Assignment Check'!$A:$A, 0), ),
        COLUMN()-4
      ),
      INDEX('Project Assignment Check'!$G:$ZX, MATCH($A173, 'Project Assignment Check'!$A:$A, 0), ),
      0
    )
  ),
  ""
))</f>
        <v>ADR-92</v>
      </c>
      <c r="F173" s="3" t="str">
        <f ca="1">IFERROR(
  INDEX('Project Assignment Check'!$G$1:$ZX$1,
    MATCH(
      LARGE(
        INDEX('Project Assignment Check'!$G:$ZX, MATCH($A173, 'Project Assignment Check'!$A:$A, 0), ),
        COLUMN()-4
      ),
      INDEX('Project Assignment Check'!$G:$ZX, MATCH($A173, 'Project Assignment Check'!$A:$A, 0), ),
      0
    )
  ),
  ""
)</f>
        <v>ADR-43</v>
      </c>
      <c r="G173" s="3" t="str">
        <f ca="1">IFERROR(
  INDEX('Project Assignment Check'!$G$1:$ZX$1,
    MATCH(
      LARGE(
        INDEX('Project Assignment Check'!$G:$ZX, MATCH($A173, 'Project Assignment Check'!$A:$A, 0), ),
        COLUMN()-4
      ),
      INDEX('Project Assignment Check'!$G:$ZX, MATCH($A173, 'Project Assignment Check'!$A:$A, 0), ),
      0
    )
  ),
  ""
)</f>
        <v/>
      </c>
      <c r="H173" s="3" t="str">
        <f ca="1">IFERROR(
  INDEX('Project Assignment Check'!$G$1:$ZX$1,
    MATCH(
      LARGE(
        INDEX('Project Assignment Check'!$G:$ZX, MATCH($A173, 'Project Assignment Check'!$A:$A, 0), ),
        COLUMN()-4
      ),
      INDEX('Project Assignment Check'!$G:$ZX, MATCH($A173, 'Project Assignment Check'!$A:$A, 0), ),
      0
    )
  ),
  ""
)</f>
        <v/>
      </c>
      <c r="I173" s="3" t="str">
        <f ca="1">IFERROR(
  INDEX('Project Assignment Check'!$G$1:$ZX$1,
    MATCH(
      LARGE(
        INDEX('Project Assignment Check'!$G:$ZX, MATCH($A173, 'Project Assignment Check'!$A:$A, 0), ),
        COLUMN()-4
      ),
      INDEX('Project Assignment Check'!$G:$ZX, MATCH($A173, 'Project Assignment Check'!$A:$A, 0), ),
      0
    )
  ),
  ""
)</f>
        <v/>
      </c>
      <c r="J173" s="3" t="str">
        <f ca="1">IFERROR(
  INDEX('Project Assignment Check'!$G$1:$ZX$1,
    MATCH(
      LARGE(
        INDEX('Project Assignment Check'!$G:$ZX, MATCH($A173, 'Project Assignment Check'!$A:$A, 0), ),
        COLUMN()-4
      ),
      INDEX('Project Assignment Check'!$G:$ZX, MATCH($A173, 'Project Assignment Check'!$A:$A, 0), ),
      0
    )
  ),
  ""
)</f>
        <v/>
      </c>
    </row>
    <row r="174" spans="1:10" hidden="1">
      <c r="A174" s="48" t="s">
        <v>381</v>
      </c>
      <c r="B174" s="49" t="s">
        <v>382</v>
      </c>
      <c r="C174" s="88" t="s">
        <v>12</v>
      </c>
      <c r="E174" s="3" t="str">
        <f ca="1">IF(IFERROR(
  INDEX('Project Assignment Check'!$G$1:$ZX$1,
    MATCH(
      LARGE(
        INDEX('Project Assignment Check'!$G:$ZX, MATCH($A174, 'Project Assignment Check'!$A:$A, 0), ),
        COLUMN()-4
      ),
      INDEX('Project Assignment Check'!$G:$ZX, MATCH($A174, 'Project Assignment Check'!$A:$A, 0), ),
      0
    )
  ),
  ""
) = 0,"",
 IFERROR(
  INDEX('Project Assignment Check'!$G$1:$ZX$1,
    MATCH(
      LARGE(
        INDEX('Project Assignment Check'!$G:$ZX, MATCH($A174, 'Project Assignment Check'!$A:$A, 0), ),
        COLUMN()-4
      ),
      INDEX('Project Assignment Check'!$G:$ZX, MATCH($A174, 'Project Assignment Check'!$A:$A, 0), ),
      0
    )
  ),
  ""
))</f>
        <v>ADR-92</v>
      </c>
      <c r="F174" s="3" t="str">
        <f ca="1">IFERROR(
  INDEX('Project Assignment Check'!$G$1:$ZX$1,
    MATCH(
      LARGE(
        INDEX('Project Assignment Check'!$G:$ZX, MATCH($A174, 'Project Assignment Check'!$A:$A, 0), ),
        COLUMN()-4
      ),
      INDEX('Project Assignment Check'!$G:$ZX, MATCH($A174, 'Project Assignment Check'!$A:$A, 0), ),
      0
    )
  ),
  ""
)</f>
        <v/>
      </c>
      <c r="G174" s="3" t="str">
        <f ca="1">IFERROR(
  INDEX('Project Assignment Check'!$G$1:$ZX$1,
    MATCH(
      LARGE(
        INDEX('Project Assignment Check'!$G:$ZX, MATCH($A174, 'Project Assignment Check'!$A:$A, 0), ),
        COLUMN()-4
      ),
      INDEX('Project Assignment Check'!$G:$ZX, MATCH($A174, 'Project Assignment Check'!$A:$A, 0), ),
      0
    )
  ),
  ""
)</f>
        <v/>
      </c>
      <c r="H174" s="3" t="str">
        <f ca="1">IFERROR(
  INDEX('Project Assignment Check'!$G$1:$ZX$1,
    MATCH(
      LARGE(
        INDEX('Project Assignment Check'!$G:$ZX, MATCH($A174, 'Project Assignment Check'!$A:$A, 0), ),
        COLUMN()-4
      ),
      INDEX('Project Assignment Check'!$G:$ZX, MATCH($A174, 'Project Assignment Check'!$A:$A, 0), ),
      0
    )
  ),
  ""
)</f>
        <v/>
      </c>
      <c r="I174" s="3" t="str">
        <f ca="1">IFERROR(
  INDEX('Project Assignment Check'!$G$1:$ZX$1,
    MATCH(
      LARGE(
        INDEX('Project Assignment Check'!$G:$ZX, MATCH($A174, 'Project Assignment Check'!$A:$A, 0), ),
        COLUMN()-4
      ),
      INDEX('Project Assignment Check'!$G:$ZX, MATCH($A174, 'Project Assignment Check'!$A:$A, 0), ),
      0
    )
  ),
  ""
)</f>
        <v/>
      </c>
      <c r="J174" s="3" t="str">
        <f ca="1">IFERROR(
  INDEX('Project Assignment Check'!$G$1:$ZX$1,
    MATCH(
      LARGE(
        INDEX('Project Assignment Check'!$G:$ZX, MATCH($A174, 'Project Assignment Check'!$A:$A, 0), ),
        COLUMN()-4
      ),
      INDEX('Project Assignment Check'!$G:$ZX, MATCH($A174, 'Project Assignment Check'!$A:$A, 0), ),
      0
    )
  ),
  ""
)</f>
        <v/>
      </c>
    </row>
    <row r="175" spans="1:10" hidden="1">
      <c r="A175" s="62" t="s">
        <v>384</v>
      </c>
      <c r="B175" s="63" t="s">
        <v>385</v>
      </c>
      <c r="C175" s="88" t="s">
        <v>383</v>
      </c>
      <c r="E175" s="3" t="str">
        <f ca="1">IF(IFERROR(
  INDEX('Project Assignment Check'!$G$1:$ZX$1,
    MATCH(
      LARGE(
        INDEX('Project Assignment Check'!$G:$ZX, MATCH($A175, 'Project Assignment Check'!$A:$A, 0), ),
        COLUMN()-4
      ),
      INDEX('Project Assignment Check'!$G:$ZX, MATCH($A175, 'Project Assignment Check'!$A:$A, 0), ),
      0
    )
  ),
  ""
) = 0,"",
 IFERROR(
  INDEX('Project Assignment Check'!$G$1:$ZX$1,
    MATCH(
      LARGE(
        INDEX('Project Assignment Check'!$G:$ZX, MATCH($A175, 'Project Assignment Check'!$A:$A, 0), ),
        COLUMN()-4
      ),
      INDEX('Project Assignment Check'!$G:$ZX, MATCH($A175, 'Project Assignment Check'!$A:$A, 0), ),
      0
    )
  ),
  ""
))</f>
        <v>ADR-14</v>
      </c>
      <c r="F175" s="3" t="str">
        <f ca="1">IFERROR(
  INDEX('Project Assignment Check'!$G$1:$ZX$1,
    MATCH(
      LARGE(
        INDEX('Project Assignment Check'!$G:$ZX, MATCH($A175, 'Project Assignment Check'!$A:$A, 0), ),
        COLUMN()-4
      ),
      INDEX('Project Assignment Check'!$G:$ZX, MATCH($A175, 'Project Assignment Check'!$A:$A, 0), ),
      0
    )
  ),
  ""
)</f>
        <v>ADR-14</v>
      </c>
      <c r="G175" s="3" t="str">
        <f ca="1">IFERROR(
  INDEX('Project Assignment Check'!$G$1:$ZX$1,
    MATCH(
      LARGE(
        INDEX('Project Assignment Check'!$G:$ZX, MATCH($A175, 'Project Assignment Check'!$A:$A, 0), ),
        COLUMN()-4
      ),
      INDEX('Project Assignment Check'!$G:$ZX, MATCH($A175, 'Project Assignment Check'!$A:$A, 0), ),
      0
    )
  ),
  ""
)</f>
        <v>ADR-42</v>
      </c>
      <c r="H175" s="3" t="str">
        <f ca="1">IFERROR(
  INDEX('Project Assignment Check'!$G$1:$ZX$1,
    MATCH(
      LARGE(
        INDEX('Project Assignment Check'!$G:$ZX, MATCH($A175, 'Project Assignment Check'!$A:$A, 0), ),
        COLUMN()-4
      ),
      INDEX('Project Assignment Check'!$G:$ZX, MATCH($A175, 'Project Assignment Check'!$A:$A, 0), ),
      0
    )
  ),
  ""
)</f>
        <v>ADR-42</v>
      </c>
      <c r="I175" s="3" t="str">
        <f ca="1">IFERROR(
  INDEX('Project Assignment Check'!$G$1:$ZX$1,
    MATCH(
      LARGE(
        INDEX('Project Assignment Check'!$G:$ZX, MATCH($A175, 'Project Assignment Check'!$A:$A, 0), ),
        COLUMN()-4
      ),
      INDEX('Project Assignment Check'!$G:$ZX, MATCH($A175, 'Project Assignment Check'!$A:$A, 0), ),
      0
    )
  ),
  ""
)</f>
        <v>ADR-25</v>
      </c>
      <c r="J175" s="3" t="str">
        <f ca="1">IFERROR(
  INDEX('Project Assignment Check'!$G$1:$ZX$1,
    MATCH(
      LARGE(
        INDEX('Project Assignment Check'!$G:$ZX, MATCH($A175, 'Project Assignment Check'!$A:$A, 0), ),
        COLUMN()-4
      ),
      INDEX('Project Assignment Check'!$G:$ZX, MATCH($A175, 'Project Assignment Check'!$A:$A, 0), ),
      0
    )
  ),
  ""
)</f>
        <v>ADR-25</v>
      </c>
    </row>
    <row r="176" spans="1:10" hidden="1">
      <c r="A176" s="64" t="s">
        <v>387</v>
      </c>
      <c r="B176" s="65" t="s">
        <v>388</v>
      </c>
      <c r="C176" s="88" t="s">
        <v>383</v>
      </c>
      <c r="E176" s="3" t="str">
        <f ca="1">IF(IFERROR(
  INDEX('Project Assignment Check'!$G$1:$ZX$1,
    MATCH(
      LARGE(
        INDEX('Project Assignment Check'!$G:$ZX, MATCH($A176, 'Project Assignment Check'!$A:$A, 0), ),
        COLUMN()-4
      ),
      INDEX('Project Assignment Check'!$G:$ZX, MATCH($A176, 'Project Assignment Check'!$A:$A, 0), ),
      0
    )
  ),
  ""
) = 0,"",
 IFERROR(
  INDEX('Project Assignment Check'!$G$1:$ZX$1,
    MATCH(
      LARGE(
        INDEX('Project Assignment Check'!$G:$ZX, MATCH($A176, 'Project Assignment Check'!$A:$A, 0), ),
        COLUMN()-4
      ),
      INDEX('Project Assignment Check'!$G:$ZX, MATCH($A176, 'Project Assignment Check'!$A:$A, 0), ),
      0
    )
  ),
  ""
))</f>
        <v/>
      </c>
      <c r="F176" s="3" t="str">
        <f ca="1">IFERROR(
  INDEX('Project Assignment Check'!$G$1:$ZX$1,
    MATCH(
      LARGE(
        INDEX('Project Assignment Check'!$G:$ZX, MATCH($A176, 'Project Assignment Check'!$A:$A, 0), ),
        COLUMN()-4
      ),
      INDEX('Project Assignment Check'!$G:$ZX, MATCH($A176, 'Project Assignment Check'!$A:$A, 0), ),
      0
    )
  ),
  ""
)</f>
        <v/>
      </c>
      <c r="G176" s="3" t="str">
        <f ca="1">IFERROR(
  INDEX('Project Assignment Check'!$G$1:$ZX$1,
    MATCH(
      LARGE(
        INDEX('Project Assignment Check'!$G:$ZX, MATCH($A176, 'Project Assignment Check'!$A:$A, 0), ),
        COLUMN()-4
      ),
      INDEX('Project Assignment Check'!$G:$ZX, MATCH($A176, 'Project Assignment Check'!$A:$A, 0), ),
      0
    )
  ),
  ""
)</f>
        <v/>
      </c>
      <c r="H176" s="3" t="str">
        <f ca="1">IFERROR(
  INDEX('Project Assignment Check'!$G$1:$ZX$1,
    MATCH(
      LARGE(
        INDEX('Project Assignment Check'!$G:$ZX, MATCH($A176, 'Project Assignment Check'!$A:$A, 0), ),
        COLUMN()-4
      ),
      INDEX('Project Assignment Check'!$G:$ZX, MATCH($A176, 'Project Assignment Check'!$A:$A, 0), ),
      0
    )
  ),
  ""
)</f>
        <v/>
      </c>
      <c r="I176" s="3" t="str">
        <f ca="1">IFERROR(
  INDEX('Project Assignment Check'!$G$1:$ZX$1,
    MATCH(
      LARGE(
        INDEX('Project Assignment Check'!$G:$ZX, MATCH($A176, 'Project Assignment Check'!$A:$A, 0), ),
        COLUMN()-4
      ),
      INDEX('Project Assignment Check'!$G:$ZX, MATCH($A176, 'Project Assignment Check'!$A:$A, 0), ),
      0
    )
  ),
  ""
)</f>
        <v/>
      </c>
      <c r="J176" s="3" t="str">
        <f ca="1">IFERROR(
  INDEX('Project Assignment Check'!$G$1:$ZX$1,
    MATCH(
      LARGE(
        INDEX('Project Assignment Check'!$G:$ZX, MATCH($A176, 'Project Assignment Check'!$A:$A, 0), ),
        COLUMN()-4
      ),
      INDEX('Project Assignment Check'!$G:$ZX, MATCH($A176, 'Project Assignment Check'!$A:$A, 0), ),
      0
    )
  ),
  ""
)</f>
        <v/>
      </c>
    </row>
    <row r="177" spans="1:10" hidden="1">
      <c r="A177" s="62" t="s">
        <v>389</v>
      </c>
      <c r="B177" s="63" t="s">
        <v>390</v>
      </c>
      <c r="C177" s="88" t="s">
        <v>12</v>
      </c>
      <c r="E177" s="3" t="str">
        <f>IF(IFERROR(
  INDEX('Project Assignment Check'!$G$1:$ZX$1,
    MATCH(
      LARGE(
        INDEX('Project Assignment Check'!$G:$ZX, MATCH($A177, 'Project Assignment Check'!$A:$A, 0), ),
        COLUMN()-4
      ),
      INDEX('Project Assignment Check'!$G:$ZX, MATCH($A177, 'Project Assignment Check'!$A:$A, 0), ),
      0
    )
  ),
  ""
) = 0,"",
 IFERROR(
  INDEX('Project Assignment Check'!$G$1:$ZX$1,
    MATCH(
      LARGE(
        INDEX('Project Assignment Check'!$G:$ZX, MATCH($A177, 'Project Assignment Check'!$A:$A, 0), ),
        COLUMN()-4
      ),
      INDEX('Project Assignment Check'!$G:$ZX, MATCH($A177, 'Project Assignment Check'!$A:$A, 0), ),
      0
    )
  ),
  ""
))</f>
        <v/>
      </c>
      <c r="F177" s="3" t="str">
        <f>IFERROR(
  INDEX('Project Assignment Check'!$G$1:$ZX$1,
    MATCH(
      LARGE(
        INDEX('Project Assignment Check'!$G:$ZX, MATCH($A177, 'Project Assignment Check'!$A:$A, 0), ),
        COLUMN()-4
      ),
      INDEX('Project Assignment Check'!$G:$ZX, MATCH($A177, 'Project Assignment Check'!$A:$A, 0), ),
      0
    )
  ),
  ""
)</f>
        <v/>
      </c>
      <c r="G177" s="3" t="str">
        <f>IFERROR(
  INDEX('Project Assignment Check'!$G$1:$ZX$1,
    MATCH(
      LARGE(
        INDEX('Project Assignment Check'!$G:$ZX, MATCH($A177, 'Project Assignment Check'!$A:$A, 0), ),
        COLUMN()-4
      ),
      INDEX('Project Assignment Check'!$G:$ZX, MATCH($A177, 'Project Assignment Check'!$A:$A, 0), ),
      0
    )
  ),
  ""
)</f>
        <v/>
      </c>
      <c r="H177" s="3" t="str">
        <f>IFERROR(
  INDEX('Project Assignment Check'!$G$1:$ZX$1,
    MATCH(
      LARGE(
        INDEX('Project Assignment Check'!$G:$ZX, MATCH($A177, 'Project Assignment Check'!$A:$A, 0), ),
        COLUMN()-4
      ),
      INDEX('Project Assignment Check'!$G:$ZX, MATCH($A177, 'Project Assignment Check'!$A:$A, 0), ),
      0
    )
  ),
  ""
)</f>
        <v/>
      </c>
      <c r="I177" s="3" t="str">
        <f>IFERROR(
  INDEX('Project Assignment Check'!$G$1:$ZX$1,
    MATCH(
      LARGE(
        INDEX('Project Assignment Check'!$G:$ZX, MATCH($A177, 'Project Assignment Check'!$A:$A, 0), ),
        COLUMN()-4
      ),
      INDEX('Project Assignment Check'!$G:$ZX, MATCH($A177, 'Project Assignment Check'!$A:$A, 0), ),
      0
    )
  ),
  ""
)</f>
        <v/>
      </c>
      <c r="J177" s="3" t="str">
        <f>IFERROR(
  INDEX('Project Assignment Check'!$G$1:$ZX$1,
    MATCH(
      LARGE(
        INDEX('Project Assignment Check'!$G:$ZX, MATCH($A177, 'Project Assignment Check'!$A:$A, 0), ),
        COLUMN()-4
      ),
      INDEX('Project Assignment Check'!$G:$ZX, MATCH($A177, 'Project Assignment Check'!$A:$A, 0), ),
      0
    )
  ),
  ""
)</f>
        <v/>
      </c>
    </row>
    <row r="178" spans="1:10" hidden="1">
      <c r="A178" s="64" t="s">
        <v>392</v>
      </c>
      <c r="B178" s="65" t="s">
        <v>393</v>
      </c>
      <c r="C178" s="88" t="s">
        <v>383</v>
      </c>
      <c r="D178" s="88" t="s">
        <v>391</v>
      </c>
      <c r="E178" s="3" t="str">
        <f>IF(IFERROR(
  INDEX('Project Assignment Check'!$G$1:$ZX$1,
    MATCH(
      LARGE(
        INDEX('Project Assignment Check'!$G:$ZX, MATCH($A178, 'Project Assignment Check'!$A:$A, 0), ),
        COLUMN()-4
      ),
      INDEX('Project Assignment Check'!$G:$ZX, MATCH($A178, 'Project Assignment Check'!$A:$A, 0), ),
      0
    )
  ),
  ""
) = 0,"",
 IFERROR(
  INDEX('Project Assignment Check'!$G$1:$ZX$1,
    MATCH(
      LARGE(
        INDEX('Project Assignment Check'!$G:$ZX, MATCH($A178, 'Project Assignment Check'!$A:$A, 0), ),
        COLUMN()-4
      ),
      INDEX('Project Assignment Check'!$G:$ZX, MATCH($A178, 'Project Assignment Check'!$A:$A, 0), ),
      0
    )
  ),
  ""
))</f>
        <v/>
      </c>
      <c r="F178" s="3" t="str">
        <f>IFERROR(
  INDEX('Project Assignment Check'!$G$1:$ZX$1,
    MATCH(
      LARGE(
        INDEX('Project Assignment Check'!$G:$ZX, MATCH($A178, 'Project Assignment Check'!$A:$A, 0), ),
        COLUMN()-4
      ),
      INDEX('Project Assignment Check'!$G:$ZX, MATCH($A178, 'Project Assignment Check'!$A:$A, 0), ),
      0
    )
  ),
  ""
)</f>
        <v/>
      </c>
      <c r="G178" s="3" t="str">
        <f>IFERROR(
  INDEX('Project Assignment Check'!$G$1:$ZX$1,
    MATCH(
      LARGE(
        INDEX('Project Assignment Check'!$G:$ZX, MATCH($A178, 'Project Assignment Check'!$A:$A, 0), ),
        COLUMN()-4
      ),
      INDEX('Project Assignment Check'!$G:$ZX, MATCH($A178, 'Project Assignment Check'!$A:$A, 0), ),
      0
    )
  ),
  ""
)</f>
        <v/>
      </c>
      <c r="H178" s="3" t="str">
        <f>IFERROR(
  INDEX('Project Assignment Check'!$G$1:$ZX$1,
    MATCH(
      LARGE(
        INDEX('Project Assignment Check'!$G:$ZX, MATCH($A178, 'Project Assignment Check'!$A:$A, 0), ),
        COLUMN()-4
      ),
      INDEX('Project Assignment Check'!$G:$ZX, MATCH($A178, 'Project Assignment Check'!$A:$A, 0), ),
      0
    )
  ),
  ""
)</f>
        <v/>
      </c>
      <c r="I178" s="3" t="str">
        <f>IFERROR(
  INDEX('Project Assignment Check'!$G$1:$ZX$1,
    MATCH(
      LARGE(
        INDEX('Project Assignment Check'!$G:$ZX, MATCH($A178, 'Project Assignment Check'!$A:$A, 0), ),
        COLUMN()-4
      ),
      INDEX('Project Assignment Check'!$G:$ZX, MATCH($A178, 'Project Assignment Check'!$A:$A, 0), ),
      0
    )
  ),
  ""
)</f>
        <v/>
      </c>
      <c r="J178" s="3" t="str">
        <f>IFERROR(
  INDEX('Project Assignment Check'!$G$1:$ZX$1,
    MATCH(
      LARGE(
        INDEX('Project Assignment Check'!$G:$ZX, MATCH($A178, 'Project Assignment Check'!$A:$A, 0), ),
        COLUMN()-4
      ),
      INDEX('Project Assignment Check'!$G:$ZX, MATCH($A178, 'Project Assignment Check'!$A:$A, 0), ),
      0
    )
  ),
  ""
)</f>
        <v/>
      </c>
    </row>
    <row r="179" spans="1:10" hidden="1">
      <c r="A179" s="62" t="s">
        <v>399</v>
      </c>
      <c r="B179" s="63" t="s">
        <v>419</v>
      </c>
      <c r="E179" s="3" t="str">
        <f>IF(IFERROR(
  INDEX('Project Assignment Check'!$G$1:$ZX$1,
    MATCH(
      LARGE(
        INDEX('Project Assignment Check'!$G:$ZX, MATCH($A179, 'Project Assignment Check'!$A:$A, 0), ),
        COLUMN()-4
      ),
      INDEX('Project Assignment Check'!$G:$ZX, MATCH($A179, 'Project Assignment Check'!$A:$A, 0), ),
      0
    )
  ),
  ""
) = 0,"",
 IFERROR(
  INDEX('Project Assignment Check'!$G$1:$ZX$1,
    MATCH(
      LARGE(
        INDEX('Project Assignment Check'!$G:$ZX, MATCH($A179, 'Project Assignment Check'!$A:$A, 0), ),
        COLUMN()-4
      ),
      INDEX('Project Assignment Check'!$G:$ZX, MATCH($A179, 'Project Assignment Check'!$A:$A, 0), ),
      0
    )
  ),
  ""
))</f>
        <v/>
      </c>
      <c r="F179" s="3" t="str">
        <f>IFERROR(
  INDEX('Project Assignment Check'!$G$1:$ZX$1,
    MATCH(
      LARGE(
        INDEX('Project Assignment Check'!$G:$ZX, MATCH($A179, 'Project Assignment Check'!$A:$A, 0), ),
        COLUMN()-4
      ),
      INDEX('Project Assignment Check'!$G:$ZX, MATCH($A179, 'Project Assignment Check'!$A:$A, 0), ),
      0
    )
  ),
  ""
)</f>
        <v/>
      </c>
      <c r="G179" s="3" t="str">
        <f>IFERROR(
  INDEX('Project Assignment Check'!$G$1:$ZX$1,
    MATCH(
      LARGE(
        INDEX('Project Assignment Check'!$G:$ZX, MATCH($A179, 'Project Assignment Check'!$A:$A, 0), ),
        COLUMN()-4
      ),
      INDEX('Project Assignment Check'!$G:$ZX, MATCH($A179, 'Project Assignment Check'!$A:$A, 0), ),
      0
    )
  ),
  ""
)</f>
        <v/>
      </c>
      <c r="H179" s="3" t="str">
        <f>IFERROR(
  INDEX('Project Assignment Check'!$G$1:$ZX$1,
    MATCH(
      LARGE(
        INDEX('Project Assignment Check'!$G:$ZX, MATCH($A179, 'Project Assignment Check'!$A:$A, 0), ),
        COLUMN()-4
      ),
      INDEX('Project Assignment Check'!$G:$ZX, MATCH($A179, 'Project Assignment Check'!$A:$A, 0), ),
      0
    )
  ),
  ""
)</f>
        <v/>
      </c>
      <c r="I179" s="3" t="str">
        <f>IFERROR(
  INDEX('Project Assignment Check'!$G$1:$ZX$1,
    MATCH(
      LARGE(
        INDEX('Project Assignment Check'!$G:$ZX, MATCH($A179, 'Project Assignment Check'!$A:$A, 0), ),
        COLUMN()-4
      ),
      INDEX('Project Assignment Check'!$G:$ZX, MATCH($A179, 'Project Assignment Check'!$A:$A, 0), ),
      0
    )
  ),
  ""
)</f>
        <v/>
      </c>
      <c r="J179" s="3" t="str">
        <f>IFERROR(
  INDEX('Project Assignment Check'!$G$1:$ZX$1,
    MATCH(
      LARGE(
        INDEX('Project Assignment Check'!$G:$ZX, MATCH($A179, 'Project Assignment Check'!$A:$A, 0), ),
        COLUMN()-4
      ),
      INDEX('Project Assignment Check'!$G:$ZX, MATCH($A179, 'Project Assignment Check'!$A:$A, 0), ),
      0
    )
  ),
  ""
)</f>
        <v/>
      </c>
    </row>
    <row r="180" spans="1:10" hidden="1">
      <c r="A180" s="57" t="s">
        <v>420</v>
      </c>
      <c r="B180" s="58" t="s">
        <v>421</v>
      </c>
      <c r="E180" s="3" t="str">
        <f>IF(IFERROR(
  INDEX('Project Assignment Check'!$G$1:$ZX$1,
    MATCH(
      LARGE(
        INDEX('Project Assignment Check'!$G:$ZX, MATCH($A180, 'Project Assignment Check'!$A:$A, 0), ),
        COLUMN()-4
      ),
      INDEX('Project Assignment Check'!$G:$ZX, MATCH($A180, 'Project Assignment Check'!$A:$A, 0), ),
      0
    )
  ),
  ""
) = 0,"",
 IFERROR(
  INDEX('Project Assignment Check'!$G$1:$ZX$1,
    MATCH(
      LARGE(
        INDEX('Project Assignment Check'!$G:$ZX, MATCH($A180, 'Project Assignment Check'!$A:$A, 0), ),
        COLUMN()-4
      ),
      INDEX('Project Assignment Check'!$G:$ZX, MATCH($A180, 'Project Assignment Check'!$A:$A, 0), ),
      0
    )
  ),
  ""
))</f>
        <v/>
      </c>
      <c r="F180" s="3" t="str">
        <f>IFERROR(
  INDEX('Project Assignment Check'!$G$1:$ZX$1,
    MATCH(
      LARGE(
        INDEX('Project Assignment Check'!$G:$ZX, MATCH($A180, 'Project Assignment Check'!$A:$A, 0), ),
        COLUMN()-4
      ),
      INDEX('Project Assignment Check'!$G:$ZX, MATCH($A180, 'Project Assignment Check'!$A:$A, 0), ),
      0
    )
  ),
  ""
)</f>
        <v/>
      </c>
      <c r="G180" s="3" t="str">
        <f>IFERROR(
  INDEX('Project Assignment Check'!$G$1:$ZX$1,
    MATCH(
      LARGE(
        INDEX('Project Assignment Check'!$G:$ZX, MATCH($A180, 'Project Assignment Check'!$A:$A, 0), ),
        COLUMN()-4
      ),
      INDEX('Project Assignment Check'!$G:$ZX, MATCH($A180, 'Project Assignment Check'!$A:$A, 0), ),
      0
    )
  ),
  ""
)</f>
        <v/>
      </c>
      <c r="H180" s="3" t="str">
        <f>IFERROR(
  INDEX('Project Assignment Check'!$G$1:$ZX$1,
    MATCH(
      LARGE(
        INDEX('Project Assignment Check'!$G:$ZX, MATCH($A180, 'Project Assignment Check'!$A:$A, 0), ),
        COLUMN()-4
      ),
      INDEX('Project Assignment Check'!$G:$ZX, MATCH($A180, 'Project Assignment Check'!$A:$A, 0), ),
      0
    )
  ),
  ""
)</f>
        <v/>
      </c>
      <c r="I180" s="3" t="str">
        <f>IFERROR(
  INDEX('Project Assignment Check'!$G$1:$ZX$1,
    MATCH(
      LARGE(
        INDEX('Project Assignment Check'!$G:$ZX, MATCH($A180, 'Project Assignment Check'!$A:$A, 0), ),
        COLUMN()-4
      ),
      INDEX('Project Assignment Check'!$G:$ZX, MATCH($A180, 'Project Assignment Check'!$A:$A, 0), ),
      0
    )
  ),
  ""
)</f>
        <v/>
      </c>
      <c r="J180" s="3" t="str">
        <f>IFERROR(
  INDEX('Project Assignment Check'!$G$1:$ZX$1,
    MATCH(
      LARGE(
        INDEX('Project Assignment Check'!$G:$ZX, MATCH($A180, 'Project Assignment Check'!$A:$A, 0), ),
        COLUMN()-4
      ),
      INDEX('Project Assignment Check'!$G:$ZX, MATCH($A180, 'Project Assignment Check'!$A:$A, 0), ),
      0
    )
  ),
  ""
)</f>
        <v/>
      </c>
    </row>
    <row r="181" spans="1:10" hidden="1">
      <c r="A181" s="57" t="s">
        <v>422</v>
      </c>
      <c r="B181" s="58" t="s">
        <v>423</v>
      </c>
      <c r="E181" s="3" t="str">
        <f>IF(IFERROR(
  INDEX('Project Assignment Check'!$G$1:$ZX$1,
    MATCH(
      LARGE(
        INDEX('Project Assignment Check'!$G:$ZX, MATCH($A181, 'Project Assignment Check'!$A:$A, 0), ),
        COLUMN()-4
      ),
      INDEX('Project Assignment Check'!$G:$ZX, MATCH($A181, 'Project Assignment Check'!$A:$A, 0), ),
      0
    )
  ),
  ""
) = 0,"",
 IFERROR(
  INDEX('Project Assignment Check'!$G$1:$ZX$1,
    MATCH(
      LARGE(
        INDEX('Project Assignment Check'!$G:$ZX, MATCH($A181, 'Project Assignment Check'!$A:$A, 0), ),
        COLUMN()-4
      ),
      INDEX('Project Assignment Check'!$G:$ZX, MATCH($A181, 'Project Assignment Check'!$A:$A, 0), ),
      0
    )
  ),
  ""
))</f>
        <v/>
      </c>
      <c r="F181" s="3" t="str">
        <f>IFERROR(
  INDEX('Project Assignment Check'!$G$1:$ZX$1,
    MATCH(
      LARGE(
        INDEX('Project Assignment Check'!$G:$ZX, MATCH($A181, 'Project Assignment Check'!$A:$A, 0), ),
        COLUMN()-4
      ),
      INDEX('Project Assignment Check'!$G:$ZX, MATCH($A181, 'Project Assignment Check'!$A:$A, 0), ),
      0
    )
  ),
  ""
)</f>
        <v/>
      </c>
      <c r="G181" s="3" t="str">
        <f>IFERROR(
  INDEX('Project Assignment Check'!$G$1:$ZX$1,
    MATCH(
      LARGE(
        INDEX('Project Assignment Check'!$G:$ZX, MATCH($A181, 'Project Assignment Check'!$A:$A, 0), ),
        COLUMN()-4
      ),
      INDEX('Project Assignment Check'!$G:$ZX, MATCH($A181, 'Project Assignment Check'!$A:$A, 0), ),
      0
    )
  ),
  ""
)</f>
        <v/>
      </c>
      <c r="H181" s="3" t="str">
        <f>IFERROR(
  INDEX('Project Assignment Check'!$G$1:$ZX$1,
    MATCH(
      LARGE(
        INDEX('Project Assignment Check'!$G:$ZX, MATCH($A181, 'Project Assignment Check'!$A:$A, 0), ),
        COLUMN()-4
      ),
      INDEX('Project Assignment Check'!$G:$ZX, MATCH($A181, 'Project Assignment Check'!$A:$A, 0), ),
      0
    )
  ),
  ""
)</f>
        <v/>
      </c>
      <c r="I181" s="3" t="str">
        <f>IFERROR(
  INDEX('Project Assignment Check'!$G$1:$ZX$1,
    MATCH(
      LARGE(
        INDEX('Project Assignment Check'!$G:$ZX, MATCH($A181, 'Project Assignment Check'!$A:$A, 0), ),
        COLUMN()-4
      ),
      INDEX('Project Assignment Check'!$G:$ZX, MATCH($A181, 'Project Assignment Check'!$A:$A, 0), ),
      0
    )
  ),
  ""
)</f>
        <v/>
      </c>
      <c r="J181" s="3" t="str">
        <f>IFERROR(
  INDEX('Project Assignment Check'!$G$1:$ZX$1,
    MATCH(
      LARGE(
        INDEX('Project Assignment Check'!$G:$ZX, MATCH($A181, 'Project Assignment Check'!$A:$A, 0), ),
        COLUMN()-4
      ),
      INDEX('Project Assignment Check'!$G:$ZX, MATCH($A181, 'Project Assignment Check'!$A:$A, 0), ),
      0
    )
  ),
  ""
)</f>
        <v/>
      </c>
    </row>
    <row r="182" spans="1:10" hidden="1">
      <c r="A182" s="57" t="s">
        <v>401</v>
      </c>
      <c r="B182" s="58" t="s">
        <v>424</v>
      </c>
      <c r="C182" s="88" t="s">
        <v>277</v>
      </c>
      <c r="E182" s="3" t="str">
        <f>IF(IFERROR(
  INDEX('Project Assignment Check'!$G$1:$ZX$1,
    MATCH(
      LARGE(
        INDEX('Project Assignment Check'!$G:$ZX, MATCH($A182, 'Project Assignment Check'!$A:$A, 0), ),
        COLUMN()-4
      ),
      INDEX('Project Assignment Check'!$G:$ZX, MATCH($A182, 'Project Assignment Check'!$A:$A, 0), ),
      0
    )
  ),
  ""
) = 0,"",
 IFERROR(
  INDEX('Project Assignment Check'!$G$1:$ZX$1,
    MATCH(
      LARGE(
        INDEX('Project Assignment Check'!$G:$ZX, MATCH($A182, 'Project Assignment Check'!$A:$A, 0), ),
        COLUMN()-4
      ),
      INDEX('Project Assignment Check'!$G:$ZX, MATCH($A182, 'Project Assignment Check'!$A:$A, 0), ),
      0
    )
  ),
  ""
))</f>
        <v/>
      </c>
      <c r="F182" s="3" t="str">
        <f>IFERROR(
  INDEX('Project Assignment Check'!$G$1:$ZX$1,
    MATCH(
      LARGE(
        INDEX('Project Assignment Check'!$G:$ZX, MATCH($A182, 'Project Assignment Check'!$A:$A, 0), ),
        COLUMN()-4
      ),
      INDEX('Project Assignment Check'!$G:$ZX, MATCH($A182, 'Project Assignment Check'!$A:$A, 0), ),
      0
    )
  ),
  ""
)</f>
        <v/>
      </c>
      <c r="G182" s="3" t="str">
        <f>IFERROR(
  INDEX('Project Assignment Check'!$G$1:$ZX$1,
    MATCH(
      LARGE(
        INDEX('Project Assignment Check'!$G:$ZX, MATCH($A182, 'Project Assignment Check'!$A:$A, 0), ),
        COLUMN()-4
      ),
      INDEX('Project Assignment Check'!$G:$ZX, MATCH($A182, 'Project Assignment Check'!$A:$A, 0), ),
      0
    )
  ),
  ""
)</f>
        <v/>
      </c>
      <c r="H182" s="3" t="str">
        <f>IFERROR(
  INDEX('Project Assignment Check'!$G$1:$ZX$1,
    MATCH(
      LARGE(
        INDEX('Project Assignment Check'!$G:$ZX, MATCH($A182, 'Project Assignment Check'!$A:$A, 0), ),
        COLUMN()-4
      ),
      INDEX('Project Assignment Check'!$G:$ZX, MATCH($A182, 'Project Assignment Check'!$A:$A, 0), ),
      0
    )
  ),
  ""
)</f>
        <v/>
      </c>
      <c r="I182" s="3" t="str">
        <f>IFERROR(
  INDEX('Project Assignment Check'!$G$1:$ZX$1,
    MATCH(
      LARGE(
        INDEX('Project Assignment Check'!$G:$ZX, MATCH($A182, 'Project Assignment Check'!$A:$A, 0), ),
        COLUMN()-4
      ),
      INDEX('Project Assignment Check'!$G:$ZX, MATCH($A182, 'Project Assignment Check'!$A:$A, 0), ),
      0
    )
  ),
  ""
)</f>
        <v/>
      </c>
      <c r="J182" s="3" t="str">
        <f>IFERROR(
  INDEX('Project Assignment Check'!$G$1:$ZX$1,
    MATCH(
      LARGE(
        INDEX('Project Assignment Check'!$G:$ZX, MATCH($A182, 'Project Assignment Check'!$A:$A, 0), ),
        COLUMN()-4
      ),
      INDEX('Project Assignment Check'!$G:$ZX, MATCH($A182, 'Project Assignment Check'!$A:$A, 0), ),
      0
    )
  ),
  ""
)</f>
        <v/>
      </c>
    </row>
    <row r="183" spans="1:10" hidden="1">
      <c r="A183" s="87" t="s">
        <v>364</v>
      </c>
      <c r="B183" s="194" t="s">
        <v>365</v>
      </c>
      <c r="C183" s="88" t="s">
        <v>152</v>
      </c>
      <c r="E183" s="3" t="str">
        <f>IF(IFERROR(
  INDEX('Project Assignment Check'!$G$1:$ZX$1,
    MATCH(
      LARGE(
        INDEX('Project Assignment Check'!$G:$ZX, MATCH($A183, 'Project Assignment Check'!$A:$A, 0), ),
        COLUMN()-4
      ),
      INDEX('Project Assignment Check'!$G:$ZX, MATCH($A183, 'Project Assignment Check'!$A:$A, 0), ),
      0
    )
  ),
  ""
) = 0,"",
 IFERROR(
  INDEX('Project Assignment Check'!$G$1:$ZX$1,
    MATCH(
      LARGE(
        INDEX('Project Assignment Check'!$G:$ZX, MATCH($A183, 'Project Assignment Check'!$A:$A, 0), ),
        COLUMN()-4
      ),
      INDEX('Project Assignment Check'!$G:$ZX, MATCH($A183, 'Project Assignment Check'!$A:$A, 0), ),
      0
    )
  ),
  ""
))</f>
        <v/>
      </c>
      <c r="F183" s="3" t="str">
        <f>IFERROR(
  INDEX('Project Assignment Check'!$G$1:$ZX$1,
    MATCH(
      LARGE(
        INDEX('Project Assignment Check'!$G:$ZX, MATCH($A183, 'Project Assignment Check'!$A:$A, 0), ),
        COLUMN()-4
      ),
      INDEX('Project Assignment Check'!$G:$ZX, MATCH($A183, 'Project Assignment Check'!$A:$A, 0), ),
      0
    )
  ),
  ""
)</f>
        <v/>
      </c>
      <c r="G183" s="3" t="str">
        <f>IFERROR(
  INDEX('Project Assignment Check'!$G$1:$ZX$1,
    MATCH(
      LARGE(
        INDEX('Project Assignment Check'!$G:$ZX, MATCH($A183, 'Project Assignment Check'!$A:$A, 0), ),
        COLUMN()-4
      ),
      INDEX('Project Assignment Check'!$G:$ZX, MATCH($A183, 'Project Assignment Check'!$A:$A, 0), ),
      0
    )
  ),
  ""
)</f>
        <v/>
      </c>
      <c r="H183" s="3" t="str">
        <f>IFERROR(
  INDEX('Project Assignment Check'!$G$1:$ZX$1,
    MATCH(
      LARGE(
        INDEX('Project Assignment Check'!$G:$ZX, MATCH($A183, 'Project Assignment Check'!$A:$A, 0), ),
        COLUMN()-4
      ),
      INDEX('Project Assignment Check'!$G:$ZX, MATCH($A183, 'Project Assignment Check'!$A:$A, 0), ),
      0
    )
  ),
  ""
)</f>
        <v/>
      </c>
      <c r="I183" s="3" t="str">
        <f>IFERROR(
  INDEX('Project Assignment Check'!$G$1:$ZX$1,
    MATCH(
      LARGE(
        INDEX('Project Assignment Check'!$G:$ZX, MATCH($A183, 'Project Assignment Check'!$A:$A, 0), ),
        COLUMN()-4
      ),
      INDEX('Project Assignment Check'!$G:$ZX, MATCH($A183, 'Project Assignment Check'!$A:$A, 0), ),
      0
    )
  ),
  ""
)</f>
        <v/>
      </c>
      <c r="J183" s="3" t="str">
        <f>IFERROR(
  INDEX('Project Assignment Check'!$G$1:$ZX$1,
    MATCH(
      LARGE(
        INDEX('Project Assignment Check'!$G:$ZX, MATCH($A183, 'Project Assignment Check'!$A:$A, 0), ),
        COLUMN()-4
      ),
      INDEX('Project Assignment Check'!$G:$ZX, MATCH($A183, 'Project Assignment Check'!$A:$A, 0), ),
      0
    )
  ),
  ""
)</f>
        <v/>
      </c>
    </row>
  </sheetData>
  <conditionalFormatting sqref="A2:B83">
    <cfRule type="expression" dxfId="1043" priority="5">
      <formula>$V2="Y"</formula>
    </cfRule>
    <cfRule type="containsText" dxfId="1042" priority="6" operator="containsText" text="Pending Review">
      <formula>NOT(ISERROR(SEARCH("Pending Review",A2)))</formula>
    </cfRule>
  </conditionalFormatting>
  <conditionalFormatting sqref="A2:B183">
    <cfRule type="beginsWith" dxfId="1041" priority="2" operator="beginsWith" text="No">
      <formula>LEFT(A2,LEN("No"))="No"</formula>
    </cfRule>
    <cfRule type="containsText" dxfId="1040" priority="3" operator="containsText" text="Yes">
      <formula>NOT(ISERROR(SEARCH("Yes",A2)))</formula>
    </cfRule>
    <cfRule type="containsText" dxfId="1039" priority="4" operator="containsText" text="In Progress">
      <formula>NOT(ISERROR(SEARCH("In Progress",A2)))</formula>
    </cfRule>
  </conditionalFormatting>
  <conditionalFormatting sqref="A84:B183">
    <cfRule type="expression" dxfId="1038" priority="47">
      <formula>$V85="Y"</formula>
    </cfRule>
    <cfRule type="containsText" dxfId="1037" priority="48" operator="containsText" text="Pending Review">
      <formula>NOT(ISERROR(SEARCH("Pending Review",A84)))</formula>
    </cfRule>
  </conditionalFormatting>
  <conditionalFormatting sqref="A180:B183">
    <cfRule type="expression" dxfId="1036" priority="1">
      <formula>$H180="Obsolete"</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23FF-06B7-4AE1-9510-6A153FF45FB4}">
  <dimension ref="A1:H96"/>
  <sheetViews>
    <sheetView topLeftCell="A30" zoomScale="77" workbookViewId="0">
      <selection activeCell="K54" sqref="K54"/>
    </sheetView>
  </sheetViews>
  <sheetFormatPr defaultColWidth="8.875" defaultRowHeight="15.75"/>
  <cols>
    <col min="1" max="1" width="10.5" customWidth="1"/>
    <col min="2" max="2" width="26.625" customWidth="1"/>
    <col min="3" max="3" width="11.125" customWidth="1"/>
    <col min="4" max="4" width="17.625" customWidth="1"/>
    <col min="5" max="5" width="21.125" customWidth="1"/>
    <col min="6" max="6" width="18" customWidth="1"/>
    <col min="7" max="7" width="27.625" customWidth="1"/>
    <col min="8" max="8" width="22.625" customWidth="1"/>
  </cols>
  <sheetData>
    <row r="1" spans="1:8">
      <c r="A1" s="328" t="s">
        <v>0</v>
      </c>
      <c r="B1" s="328" t="s">
        <v>1</v>
      </c>
      <c r="C1" s="328" t="s">
        <v>425</v>
      </c>
      <c r="D1" s="329" t="s">
        <v>426</v>
      </c>
      <c r="E1" s="329" t="s">
        <v>427</v>
      </c>
      <c r="F1" s="329" t="s">
        <v>428</v>
      </c>
      <c r="G1" s="329" t="s">
        <v>429</v>
      </c>
      <c r="H1" s="329" t="s">
        <v>430</v>
      </c>
    </row>
    <row r="2" spans="1:8">
      <c r="A2" s="334" t="s">
        <v>431</v>
      </c>
      <c r="B2" s="334"/>
      <c r="C2" s="334"/>
      <c r="D2" s="334"/>
      <c r="E2" s="334"/>
      <c r="F2" s="334"/>
      <c r="G2" s="334"/>
      <c r="H2" s="337"/>
    </row>
    <row r="3" spans="1:8">
      <c r="A3" s="326" t="s">
        <v>10</v>
      </c>
      <c r="B3" s="326" t="s">
        <v>11</v>
      </c>
      <c r="C3" s="326" t="s">
        <v>432</v>
      </c>
      <c r="D3" s="327" t="s">
        <v>433</v>
      </c>
      <c r="E3" s="327"/>
      <c r="F3" s="327" t="s">
        <v>434</v>
      </c>
      <c r="G3" s="327"/>
      <c r="H3" s="327"/>
    </row>
    <row r="4" spans="1:8" ht="51">
      <c r="A4" s="326" t="s">
        <v>13</v>
      </c>
      <c r="B4" s="326" t="s">
        <v>435</v>
      </c>
      <c r="C4" s="326" t="s">
        <v>432</v>
      </c>
      <c r="D4" s="327" t="s">
        <v>436</v>
      </c>
      <c r="E4" s="327" t="s">
        <v>437</v>
      </c>
      <c r="F4" s="327" t="s">
        <v>434</v>
      </c>
      <c r="G4" s="327"/>
      <c r="H4" s="327"/>
    </row>
    <row r="5" spans="1:8">
      <c r="A5" s="326" t="s">
        <v>15</v>
      </c>
      <c r="B5" s="326" t="s">
        <v>438</v>
      </c>
      <c r="C5" s="326" t="s">
        <v>432</v>
      </c>
      <c r="D5" s="327"/>
      <c r="E5" s="327"/>
      <c r="F5" s="327"/>
      <c r="G5" s="327"/>
      <c r="H5" s="327"/>
    </row>
    <row r="6" spans="1:8">
      <c r="A6" s="326" t="s">
        <v>19</v>
      </c>
      <c r="B6" s="326" t="s">
        <v>439</v>
      </c>
      <c r="C6" s="326" t="s">
        <v>432</v>
      </c>
      <c r="D6" s="327" t="s">
        <v>433</v>
      </c>
      <c r="E6" s="327"/>
      <c r="F6" s="327" t="s">
        <v>434</v>
      </c>
      <c r="G6" s="327"/>
      <c r="H6" s="327"/>
    </row>
    <row r="7" spans="1:8">
      <c r="A7" s="326" t="s">
        <v>22</v>
      </c>
      <c r="B7" s="326" t="s">
        <v>440</v>
      </c>
      <c r="C7" s="326" t="s">
        <v>432</v>
      </c>
      <c r="D7" s="327" t="s">
        <v>433</v>
      </c>
      <c r="E7" s="327"/>
      <c r="F7" s="327" t="s">
        <v>434</v>
      </c>
      <c r="G7" s="327"/>
      <c r="H7" s="327"/>
    </row>
    <row r="8" spans="1:8" ht="25.5">
      <c r="A8" s="326" t="s">
        <v>35</v>
      </c>
      <c r="B8" s="326" t="s">
        <v>441</v>
      </c>
      <c r="C8" s="326" t="s">
        <v>442</v>
      </c>
      <c r="D8" s="327" t="s">
        <v>436</v>
      </c>
      <c r="E8" s="327" t="s">
        <v>443</v>
      </c>
      <c r="F8" s="327" t="s">
        <v>434</v>
      </c>
      <c r="G8" s="327"/>
      <c r="H8" s="327"/>
    </row>
    <row r="9" spans="1:8" ht="25.5">
      <c r="A9" s="326" t="s">
        <v>38</v>
      </c>
      <c r="B9" s="326" t="s">
        <v>39</v>
      </c>
      <c r="C9" s="326" t="s">
        <v>442</v>
      </c>
      <c r="D9" s="327" t="s">
        <v>436</v>
      </c>
      <c r="E9" s="327" t="s">
        <v>443</v>
      </c>
      <c r="F9" s="327" t="s">
        <v>434</v>
      </c>
      <c r="G9" s="327"/>
      <c r="H9" s="327"/>
    </row>
    <row r="10" spans="1:8" ht="25.5">
      <c r="A10" s="326" t="s">
        <v>43</v>
      </c>
      <c r="B10" s="326" t="s">
        <v>444</v>
      </c>
      <c r="C10" s="326" t="s">
        <v>442</v>
      </c>
      <c r="D10" s="327" t="s">
        <v>436</v>
      </c>
      <c r="E10" s="327" t="s">
        <v>443</v>
      </c>
      <c r="F10" s="327" t="s">
        <v>434</v>
      </c>
      <c r="G10" s="327"/>
      <c r="H10" s="327"/>
    </row>
    <row r="11" spans="1:8">
      <c r="A11" s="326" t="s">
        <v>46</v>
      </c>
      <c r="B11" s="326" t="s">
        <v>445</v>
      </c>
      <c r="C11" s="326" t="s">
        <v>442</v>
      </c>
      <c r="D11" s="327"/>
      <c r="E11" s="327"/>
      <c r="F11" s="327"/>
      <c r="G11" s="327"/>
      <c r="H11" s="327"/>
    </row>
    <row r="12" spans="1:8" ht="51">
      <c r="A12" s="326" t="s">
        <v>50</v>
      </c>
      <c r="B12" s="326" t="s">
        <v>446</v>
      </c>
      <c r="C12" s="326" t="s">
        <v>447</v>
      </c>
      <c r="D12" s="327" t="s">
        <v>436</v>
      </c>
      <c r="E12" s="327" t="s">
        <v>448</v>
      </c>
      <c r="F12" s="327" t="s">
        <v>434</v>
      </c>
      <c r="G12" s="327"/>
      <c r="H12" s="327" t="s">
        <v>449</v>
      </c>
    </row>
    <row r="13" spans="1:8" ht="89.25">
      <c r="A13" s="326" t="s">
        <v>54</v>
      </c>
      <c r="B13" s="326" t="s">
        <v>450</v>
      </c>
      <c r="C13" s="326" t="s">
        <v>447</v>
      </c>
      <c r="D13" s="327" t="s">
        <v>436</v>
      </c>
      <c r="E13" s="327" t="s">
        <v>451</v>
      </c>
      <c r="F13" s="327" t="s">
        <v>434</v>
      </c>
      <c r="G13" s="327"/>
      <c r="H13" s="327" t="s">
        <v>452</v>
      </c>
    </row>
    <row r="14" spans="1:8" ht="25.5">
      <c r="A14" s="326" t="s">
        <v>60</v>
      </c>
      <c r="B14" s="326" t="s">
        <v>453</v>
      </c>
      <c r="C14" s="326" t="s">
        <v>447</v>
      </c>
      <c r="D14" s="327" t="s">
        <v>436</v>
      </c>
      <c r="E14" s="327" t="s">
        <v>454</v>
      </c>
      <c r="F14" s="327" t="s">
        <v>434</v>
      </c>
      <c r="G14" s="327"/>
      <c r="H14" s="327"/>
    </row>
    <row r="15" spans="1:8" ht="51">
      <c r="A15" s="326" t="s">
        <v>62</v>
      </c>
      <c r="B15" s="326" t="s">
        <v>455</v>
      </c>
      <c r="C15" s="326" t="s">
        <v>456</v>
      </c>
      <c r="D15" s="327" t="s">
        <v>436</v>
      </c>
      <c r="E15" s="327" t="s">
        <v>457</v>
      </c>
      <c r="F15" s="327" t="s">
        <v>434</v>
      </c>
      <c r="G15" s="327"/>
      <c r="H15" s="327" t="s">
        <v>458</v>
      </c>
    </row>
    <row r="16" spans="1:8" ht="38.25">
      <c r="A16" s="326" t="s">
        <v>69</v>
      </c>
      <c r="B16" s="326" t="s">
        <v>459</v>
      </c>
      <c r="C16" s="326" t="s">
        <v>456</v>
      </c>
      <c r="D16" s="327" t="s">
        <v>436</v>
      </c>
      <c r="E16" s="327" t="s">
        <v>460</v>
      </c>
      <c r="F16" s="327" t="s">
        <v>434</v>
      </c>
      <c r="G16" s="327"/>
      <c r="H16" s="327" t="s">
        <v>461</v>
      </c>
    </row>
    <row r="17" spans="1:8" ht="38.25">
      <c r="A17" s="326" t="s">
        <v>71</v>
      </c>
      <c r="B17" s="326" t="s">
        <v>462</v>
      </c>
      <c r="C17" s="326" t="s">
        <v>456</v>
      </c>
      <c r="D17" s="327" t="s">
        <v>436</v>
      </c>
      <c r="E17" s="327" t="s">
        <v>463</v>
      </c>
      <c r="F17" s="327" t="s">
        <v>434</v>
      </c>
      <c r="G17" s="327"/>
      <c r="H17" s="327" t="s">
        <v>461</v>
      </c>
    </row>
    <row r="18" spans="1:8" ht="76.5">
      <c r="A18" s="326" t="s">
        <v>73</v>
      </c>
      <c r="B18" s="326" t="s">
        <v>464</v>
      </c>
      <c r="C18" s="326" t="s">
        <v>456</v>
      </c>
      <c r="D18" s="327" t="s">
        <v>436</v>
      </c>
      <c r="E18" s="327" t="s">
        <v>465</v>
      </c>
      <c r="F18" s="327" t="s">
        <v>466</v>
      </c>
      <c r="G18" s="327"/>
      <c r="H18" s="327" t="s">
        <v>467</v>
      </c>
    </row>
    <row r="19" spans="1:8">
      <c r="A19" s="326" t="s">
        <v>75</v>
      </c>
      <c r="B19" s="326" t="s">
        <v>76</v>
      </c>
      <c r="C19" s="326" t="s">
        <v>456</v>
      </c>
      <c r="D19" s="327" t="s">
        <v>433</v>
      </c>
      <c r="E19" s="327"/>
      <c r="F19" s="327" t="s">
        <v>466</v>
      </c>
      <c r="G19" s="327"/>
      <c r="H19" s="327"/>
    </row>
    <row r="20" spans="1:8">
      <c r="A20" s="326" t="s">
        <v>77</v>
      </c>
      <c r="B20" s="326" t="s">
        <v>468</v>
      </c>
      <c r="C20" s="326" t="s">
        <v>456</v>
      </c>
      <c r="D20" s="327"/>
      <c r="E20" s="327"/>
      <c r="F20" s="327"/>
      <c r="G20" s="327"/>
      <c r="H20" s="327"/>
    </row>
    <row r="21" spans="1:8">
      <c r="A21" s="326" t="s">
        <v>79</v>
      </c>
      <c r="B21" s="326" t="s">
        <v>80</v>
      </c>
      <c r="C21" s="326" t="s">
        <v>456</v>
      </c>
      <c r="D21" s="327"/>
      <c r="E21" s="327"/>
      <c r="F21" s="327"/>
      <c r="G21" s="327"/>
      <c r="H21" s="327"/>
    </row>
    <row r="22" spans="1:8" ht="38.25">
      <c r="A22" s="326" t="s">
        <v>84</v>
      </c>
      <c r="B22" s="326" t="s">
        <v>469</v>
      </c>
      <c r="C22" s="326" t="s">
        <v>456</v>
      </c>
      <c r="D22" s="327" t="s">
        <v>433</v>
      </c>
      <c r="E22" s="327"/>
      <c r="F22" s="327" t="s">
        <v>466</v>
      </c>
      <c r="G22" s="327"/>
      <c r="H22" s="327" t="s">
        <v>470</v>
      </c>
    </row>
    <row r="23" spans="1:8">
      <c r="A23" s="326" t="s">
        <v>88</v>
      </c>
      <c r="B23" s="326" t="s">
        <v>471</v>
      </c>
      <c r="C23" s="326" t="s">
        <v>456</v>
      </c>
      <c r="D23" s="327" t="s">
        <v>472</v>
      </c>
      <c r="E23" s="327"/>
      <c r="F23" s="327" t="s">
        <v>434</v>
      </c>
      <c r="G23" s="327"/>
      <c r="H23" s="327"/>
    </row>
    <row r="24" spans="1:8">
      <c r="A24" s="326" t="s">
        <v>93</v>
      </c>
      <c r="B24" s="326" t="s">
        <v>473</v>
      </c>
      <c r="C24" s="326" t="s">
        <v>456</v>
      </c>
      <c r="D24" s="327" t="s">
        <v>436</v>
      </c>
      <c r="E24" s="327"/>
      <c r="F24" s="327" t="s">
        <v>434</v>
      </c>
      <c r="G24" s="327"/>
      <c r="H24" s="327" t="s">
        <v>452</v>
      </c>
    </row>
    <row r="25" spans="1:8">
      <c r="A25" s="326" t="s">
        <v>95</v>
      </c>
      <c r="B25" s="326" t="s">
        <v>96</v>
      </c>
      <c r="C25" s="326" t="s">
        <v>456</v>
      </c>
      <c r="D25" s="327" t="s">
        <v>433</v>
      </c>
      <c r="E25" s="327"/>
      <c r="F25" s="327" t="s">
        <v>434</v>
      </c>
      <c r="G25" s="327"/>
      <c r="H25" s="327" t="s">
        <v>452</v>
      </c>
    </row>
    <row r="26" spans="1:8">
      <c r="A26" s="326" t="s">
        <v>100</v>
      </c>
      <c r="B26" s="326" t="s">
        <v>474</v>
      </c>
      <c r="C26" s="326" t="s">
        <v>475</v>
      </c>
      <c r="D26" s="327" t="s">
        <v>472</v>
      </c>
      <c r="E26" s="327"/>
      <c r="F26" s="327" t="s">
        <v>466</v>
      </c>
      <c r="G26" s="327" t="s">
        <v>476</v>
      </c>
      <c r="H26" s="327"/>
    </row>
    <row r="27" spans="1:8" ht="25.9">
      <c r="A27" s="326" t="s">
        <v>108</v>
      </c>
      <c r="B27" s="326" t="s">
        <v>109</v>
      </c>
      <c r="C27" s="326" t="s">
        <v>477</v>
      </c>
      <c r="D27" s="327" t="s">
        <v>436</v>
      </c>
      <c r="E27" s="338" t="s">
        <v>478</v>
      </c>
      <c r="F27" s="327" t="s">
        <v>466</v>
      </c>
      <c r="G27" s="327"/>
      <c r="H27" s="327" t="s">
        <v>458</v>
      </c>
    </row>
    <row r="28" spans="1:8" ht="25.9">
      <c r="A28" s="326" t="s">
        <v>112</v>
      </c>
      <c r="B28" s="326" t="s">
        <v>479</v>
      </c>
      <c r="C28" s="326" t="s">
        <v>477</v>
      </c>
      <c r="D28" s="327" t="s">
        <v>436</v>
      </c>
      <c r="E28" s="338" t="s">
        <v>480</v>
      </c>
      <c r="F28" s="327" t="s">
        <v>466</v>
      </c>
      <c r="G28" s="327"/>
      <c r="H28" s="327" t="s">
        <v>458</v>
      </c>
    </row>
    <row r="29" spans="1:8">
      <c r="A29" s="326" t="s">
        <v>114</v>
      </c>
      <c r="B29" s="326" t="s">
        <v>481</v>
      </c>
      <c r="C29" s="326" t="s">
        <v>477</v>
      </c>
      <c r="D29" s="327" t="s">
        <v>472</v>
      </c>
      <c r="E29" s="327"/>
      <c r="F29" s="327" t="s">
        <v>434</v>
      </c>
      <c r="G29" s="327"/>
      <c r="H29" s="327"/>
    </row>
    <row r="30" spans="1:8">
      <c r="A30" s="326" t="s">
        <v>117</v>
      </c>
      <c r="B30" s="326" t="s">
        <v>482</v>
      </c>
      <c r="C30" s="326" t="s">
        <v>477</v>
      </c>
      <c r="D30" s="327" t="s">
        <v>472</v>
      </c>
      <c r="E30" s="327"/>
      <c r="F30" s="327" t="s">
        <v>434</v>
      </c>
      <c r="G30" s="327"/>
      <c r="H30" s="327"/>
    </row>
    <row r="31" spans="1:8">
      <c r="A31" s="326" t="s">
        <v>119</v>
      </c>
      <c r="B31" s="326" t="s">
        <v>483</v>
      </c>
      <c r="C31" s="326" t="s">
        <v>477</v>
      </c>
      <c r="D31" s="327" t="s">
        <v>472</v>
      </c>
      <c r="E31" s="327"/>
      <c r="F31" s="327" t="s">
        <v>434</v>
      </c>
      <c r="G31" s="327"/>
      <c r="H31" s="327"/>
    </row>
    <row r="32" spans="1:8">
      <c r="A32" s="326" t="s">
        <v>121</v>
      </c>
      <c r="B32" s="326" t="s">
        <v>484</v>
      </c>
      <c r="C32" s="326" t="s">
        <v>477</v>
      </c>
      <c r="D32" s="327" t="s">
        <v>472</v>
      </c>
      <c r="E32" s="327"/>
      <c r="F32" s="327" t="s">
        <v>434</v>
      </c>
      <c r="G32" s="327"/>
      <c r="H32" s="327"/>
    </row>
    <row r="33" spans="1:8">
      <c r="A33" s="326" t="s">
        <v>123</v>
      </c>
      <c r="B33" s="326" t="s">
        <v>485</v>
      </c>
      <c r="C33" s="326" t="s">
        <v>477</v>
      </c>
      <c r="D33" s="327" t="s">
        <v>472</v>
      </c>
      <c r="E33" s="327"/>
      <c r="F33" s="327" t="s">
        <v>434</v>
      </c>
      <c r="G33" s="327"/>
      <c r="H33" s="327"/>
    </row>
    <row r="34" spans="1:8">
      <c r="A34" s="326" t="s">
        <v>125</v>
      </c>
      <c r="B34" s="326" t="s">
        <v>486</v>
      </c>
      <c r="C34" s="326" t="s">
        <v>477</v>
      </c>
      <c r="D34" s="327" t="s">
        <v>472</v>
      </c>
      <c r="E34" s="327"/>
      <c r="F34" s="327" t="s">
        <v>434</v>
      </c>
      <c r="G34" s="327"/>
      <c r="H34" s="327"/>
    </row>
    <row r="35" spans="1:8">
      <c r="A35" s="326" t="s">
        <v>128</v>
      </c>
      <c r="B35" s="326" t="s">
        <v>487</v>
      </c>
      <c r="C35" s="326" t="s">
        <v>477</v>
      </c>
      <c r="D35" s="327" t="s">
        <v>472</v>
      </c>
      <c r="E35" s="327"/>
      <c r="F35" s="327" t="s">
        <v>434</v>
      </c>
      <c r="G35" s="327"/>
      <c r="H35" s="327"/>
    </row>
    <row r="36" spans="1:8">
      <c r="A36" s="326" t="s">
        <v>136</v>
      </c>
      <c r="B36" s="326" t="s">
        <v>395</v>
      </c>
      <c r="C36" s="326" t="s">
        <v>442</v>
      </c>
      <c r="D36" s="327"/>
      <c r="E36" s="327"/>
      <c r="F36" s="327"/>
      <c r="G36" s="327"/>
      <c r="H36" s="327"/>
    </row>
    <row r="37" spans="1:8">
      <c r="A37" s="326" t="s">
        <v>139</v>
      </c>
      <c r="B37" s="326" t="s">
        <v>140</v>
      </c>
      <c r="C37" s="326" t="s">
        <v>442</v>
      </c>
      <c r="D37" s="327"/>
      <c r="E37" s="327"/>
      <c r="F37" s="327"/>
      <c r="G37" s="327"/>
      <c r="H37" s="327"/>
    </row>
    <row r="38" spans="1:8">
      <c r="A38" s="326" t="s">
        <v>141</v>
      </c>
      <c r="B38" s="326" t="s">
        <v>142</v>
      </c>
      <c r="C38" s="326" t="s">
        <v>442</v>
      </c>
      <c r="D38" s="327"/>
      <c r="E38" s="327"/>
      <c r="F38" s="327"/>
      <c r="G38" s="327"/>
      <c r="H38" s="327"/>
    </row>
    <row r="39" spans="1:8">
      <c r="A39" s="326" t="s">
        <v>144</v>
      </c>
      <c r="B39" s="326" t="s">
        <v>145</v>
      </c>
      <c r="C39" s="326" t="s">
        <v>442</v>
      </c>
      <c r="D39" s="327"/>
      <c r="E39" s="327"/>
      <c r="F39" s="327"/>
      <c r="G39" s="327"/>
      <c r="H39" s="327"/>
    </row>
    <row r="40" spans="1:8">
      <c r="A40" s="326" t="s">
        <v>146</v>
      </c>
      <c r="B40" s="326" t="s">
        <v>488</v>
      </c>
      <c r="C40" s="326" t="s">
        <v>442</v>
      </c>
      <c r="D40" s="327"/>
      <c r="E40" s="327"/>
      <c r="F40" s="327"/>
      <c r="G40" s="327"/>
      <c r="H40" s="327"/>
    </row>
    <row r="41" spans="1:8">
      <c r="A41" s="326" t="s">
        <v>159</v>
      </c>
      <c r="B41" s="326" t="s">
        <v>160</v>
      </c>
      <c r="C41" s="326" t="s">
        <v>432</v>
      </c>
      <c r="D41" s="327" t="s">
        <v>433</v>
      </c>
      <c r="E41" s="327"/>
      <c r="F41" s="327" t="s">
        <v>434</v>
      </c>
      <c r="G41" s="327"/>
      <c r="H41" s="327"/>
    </row>
    <row r="42" spans="1:8" ht="25.5">
      <c r="A42" s="326" t="s">
        <v>183</v>
      </c>
      <c r="B42" s="326" t="s">
        <v>184</v>
      </c>
      <c r="C42" s="326" t="s">
        <v>442</v>
      </c>
      <c r="D42" s="327" t="s">
        <v>436</v>
      </c>
      <c r="E42" s="327" t="s">
        <v>443</v>
      </c>
      <c r="F42" s="327" t="s">
        <v>434</v>
      </c>
      <c r="G42" s="327"/>
      <c r="H42" s="327"/>
    </row>
    <row r="43" spans="1:8">
      <c r="A43" s="326" t="s">
        <v>193</v>
      </c>
      <c r="B43" s="326" t="s">
        <v>489</v>
      </c>
      <c r="C43" s="326" t="s">
        <v>432</v>
      </c>
      <c r="D43" s="327"/>
      <c r="E43" s="327"/>
      <c r="F43" s="327"/>
      <c r="G43" s="327"/>
      <c r="H43" s="327"/>
    </row>
    <row r="44" spans="1:8">
      <c r="A44" s="326" t="s">
        <v>195</v>
      </c>
      <c r="B44" s="326" t="s">
        <v>196</v>
      </c>
      <c r="C44" s="326" t="s">
        <v>432</v>
      </c>
      <c r="D44" s="327"/>
      <c r="E44" s="327"/>
      <c r="F44" s="327"/>
      <c r="G44" s="327"/>
      <c r="H44" s="327"/>
    </row>
    <row r="45" spans="1:8">
      <c r="A45" s="326" t="s">
        <v>199</v>
      </c>
      <c r="B45" s="326" t="s">
        <v>490</v>
      </c>
      <c r="C45" s="326" t="s">
        <v>456</v>
      </c>
      <c r="D45" s="327" t="s">
        <v>472</v>
      </c>
      <c r="E45" s="327"/>
      <c r="F45" s="327" t="s">
        <v>434</v>
      </c>
      <c r="G45" s="327"/>
      <c r="H45" s="327"/>
    </row>
    <row r="46" spans="1:8" ht="76.5">
      <c r="A46" s="326" t="s">
        <v>201</v>
      </c>
      <c r="B46" s="326" t="s">
        <v>202</v>
      </c>
      <c r="C46" s="326" t="s">
        <v>475</v>
      </c>
      <c r="D46" s="327" t="s">
        <v>436</v>
      </c>
      <c r="E46" s="327" t="s">
        <v>491</v>
      </c>
      <c r="F46" s="327" t="s">
        <v>434</v>
      </c>
      <c r="G46" s="327"/>
      <c r="H46" s="327"/>
    </row>
    <row r="47" spans="1:8" ht="68.25" customHeight="1">
      <c r="A47" s="326" t="s">
        <v>205</v>
      </c>
      <c r="B47" s="326" t="s">
        <v>206</v>
      </c>
      <c r="C47" s="326" t="s">
        <v>477</v>
      </c>
      <c r="D47" s="327" t="s">
        <v>433</v>
      </c>
      <c r="E47" s="327"/>
      <c r="F47" s="327" t="s">
        <v>434</v>
      </c>
      <c r="G47" s="327"/>
      <c r="H47" s="327"/>
    </row>
    <row r="48" spans="1:8">
      <c r="A48" s="326" t="s">
        <v>207</v>
      </c>
      <c r="B48" s="326" t="s">
        <v>208</v>
      </c>
      <c r="C48" s="326" t="s">
        <v>477</v>
      </c>
      <c r="D48" s="327" t="s">
        <v>433</v>
      </c>
      <c r="E48" s="327"/>
      <c r="F48" s="327" t="s">
        <v>434</v>
      </c>
      <c r="G48" s="327"/>
      <c r="H48" s="327"/>
    </row>
    <row r="49" spans="1:8">
      <c r="A49" s="326" t="s">
        <v>215</v>
      </c>
      <c r="B49" s="326" t="s">
        <v>216</v>
      </c>
      <c r="C49" s="326" t="s">
        <v>432</v>
      </c>
      <c r="D49" s="327" t="s">
        <v>472</v>
      </c>
      <c r="E49" s="327"/>
      <c r="F49" s="327" t="s">
        <v>434</v>
      </c>
      <c r="G49" s="327"/>
      <c r="H49" s="327"/>
    </row>
    <row r="50" spans="1:8">
      <c r="A50" s="326" t="s">
        <v>251</v>
      </c>
      <c r="B50" s="326" t="s">
        <v>492</v>
      </c>
      <c r="C50" s="326" t="s">
        <v>442</v>
      </c>
      <c r="D50" s="327"/>
      <c r="E50" s="327"/>
      <c r="F50" s="327"/>
      <c r="G50" s="327"/>
      <c r="H50" s="327"/>
    </row>
    <row r="51" spans="1:8" ht="23.25">
      <c r="A51" s="326" t="s">
        <v>253</v>
      </c>
      <c r="B51" s="326" t="s">
        <v>493</v>
      </c>
      <c r="C51" s="326" t="s">
        <v>432</v>
      </c>
      <c r="D51" s="327" t="s">
        <v>436</v>
      </c>
      <c r="E51" s="333" t="s">
        <v>494</v>
      </c>
      <c r="F51" s="327" t="s">
        <v>434</v>
      </c>
      <c r="G51" s="327"/>
      <c r="H51" s="327"/>
    </row>
    <row r="52" spans="1:8" ht="25.5">
      <c r="A52" s="326" t="s">
        <v>278</v>
      </c>
      <c r="B52" s="326" t="s">
        <v>279</v>
      </c>
      <c r="C52" s="326" t="s">
        <v>495</v>
      </c>
      <c r="D52" s="327" t="s">
        <v>436</v>
      </c>
      <c r="E52" s="327" t="s">
        <v>496</v>
      </c>
      <c r="F52" s="327" t="s">
        <v>434</v>
      </c>
      <c r="G52" s="327"/>
      <c r="H52" s="327"/>
    </row>
    <row r="53" spans="1:8">
      <c r="A53" s="326" t="s">
        <v>282</v>
      </c>
      <c r="B53" s="326" t="s">
        <v>497</v>
      </c>
      <c r="C53" s="326" t="s">
        <v>442</v>
      </c>
      <c r="D53" s="327"/>
      <c r="E53" s="327"/>
      <c r="F53" s="327"/>
      <c r="G53" s="327"/>
      <c r="H53" s="327"/>
    </row>
    <row r="54" spans="1:8" ht="51">
      <c r="A54" s="326" t="s">
        <v>292</v>
      </c>
      <c r="B54" s="326" t="s">
        <v>293</v>
      </c>
      <c r="C54" s="326" t="s">
        <v>495</v>
      </c>
      <c r="D54" s="327" t="s">
        <v>436</v>
      </c>
      <c r="E54" s="327" t="s">
        <v>498</v>
      </c>
      <c r="F54" s="327" t="s">
        <v>434</v>
      </c>
      <c r="G54" s="327"/>
      <c r="H54" s="327"/>
    </row>
    <row r="55" spans="1:8" ht="38.25">
      <c r="A55" s="326" t="s">
        <v>499</v>
      </c>
      <c r="B55" s="326" t="s">
        <v>295</v>
      </c>
      <c r="C55" s="326" t="s">
        <v>500</v>
      </c>
      <c r="D55" s="327" t="s">
        <v>433</v>
      </c>
      <c r="E55" s="327"/>
      <c r="F55" s="327" t="s">
        <v>434</v>
      </c>
      <c r="G55" s="327"/>
      <c r="H55" s="327" t="s">
        <v>501</v>
      </c>
    </row>
    <row r="56" spans="1:8">
      <c r="A56" s="326" t="s">
        <v>296</v>
      </c>
      <c r="B56" s="326" t="s">
        <v>502</v>
      </c>
      <c r="C56" s="326" t="s">
        <v>495</v>
      </c>
      <c r="D56" s="327" t="s">
        <v>433</v>
      </c>
      <c r="E56" s="327"/>
      <c r="F56" s="327" t="s">
        <v>434</v>
      </c>
      <c r="G56" s="327"/>
      <c r="H56" s="327"/>
    </row>
    <row r="57" spans="1:8">
      <c r="A57" s="326" t="s">
        <v>366</v>
      </c>
      <c r="B57" s="326" t="s">
        <v>503</v>
      </c>
      <c r="C57" s="326" t="s">
        <v>432</v>
      </c>
      <c r="D57" s="327" t="s">
        <v>433</v>
      </c>
      <c r="E57" s="327"/>
      <c r="F57" s="327" t="s">
        <v>434</v>
      </c>
      <c r="G57" s="327"/>
      <c r="H57" s="327"/>
    </row>
    <row r="58" spans="1:8">
      <c r="A58" s="326" t="s">
        <v>370</v>
      </c>
      <c r="B58" s="326" t="s">
        <v>504</v>
      </c>
      <c r="C58" s="326" t="s">
        <v>432</v>
      </c>
      <c r="D58" s="327"/>
      <c r="E58" s="327"/>
      <c r="F58" s="327"/>
      <c r="G58" s="327"/>
      <c r="H58" s="327"/>
    </row>
    <row r="59" spans="1:8">
      <c r="A59" s="326" t="s">
        <v>372</v>
      </c>
      <c r="B59" s="326" t="s">
        <v>505</v>
      </c>
      <c r="C59" s="326" t="s">
        <v>432</v>
      </c>
      <c r="D59" s="327" t="s">
        <v>433</v>
      </c>
      <c r="E59" s="327"/>
      <c r="F59" s="327" t="s">
        <v>434</v>
      </c>
      <c r="G59" s="327"/>
      <c r="H59" s="327"/>
    </row>
    <row r="60" spans="1:8">
      <c r="A60" s="326" t="s">
        <v>374</v>
      </c>
      <c r="B60" s="326" t="s">
        <v>506</v>
      </c>
      <c r="C60" s="326" t="s">
        <v>432</v>
      </c>
      <c r="D60" s="327" t="s">
        <v>433</v>
      </c>
      <c r="E60" s="327"/>
      <c r="F60" s="327" t="s">
        <v>434</v>
      </c>
      <c r="G60" s="327"/>
      <c r="H60" s="327"/>
    </row>
    <row r="61" spans="1:8">
      <c r="A61" s="326" t="s">
        <v>376</v>
      </c>
      <c r="B61" s="326" t="s">
        <v>377</v>
      </c>
      <c r="C61" s="326" t="s">
        <v>432</v>
      </c>
      <c r="D61" s="327" t="s">
        <v>433</v>
      </c>
      <c r="E61" s="327"/>
      <c r="F61" s="327" t="s">
        <v>434</v>
      </c>
      <c r="G61" s="327"/>
      <c r="H61" s="327"/>
    </row>
    <row r="62" spans="1:8">
      <c r="A62" s="326" t="s">
        <v>379</v>
      </c>
      <c r="B62" s="326" t="s">
        <v>380</v>
      </c>
      <c r="C62" s="326" t="s">
        <v>432</v>
      </c>
      <c r="D62" s="327" t="s">
        <v>433</v>
      </c>
      <c r="E62" s="327"/>
      <c r="F62" s="327" t="s">
        <v>434</v>
      </c>
      <c r="G62" s="327"/>
      <c r="H62" s="327"/>
    </row>
    <row r="63" spans="1:8">
      <c r="A63" s="326" t="s">
        <v>381</v>
      </c>
      <c r="B63" s="326" t="s">
        <v>382</v>
      </c>
      <c r="C63" s="326" t="s">
        <v>442</v>
      </c>
      <c r="D63" s="327"/>
      <c r="E63" s="327"/>
      <c r="F63" s="327"/>
      <c r="G63" s="327"/>
      <c r="H63" s="327"/>
    </row>
    <row r="64" spans="1:8">
      <c r="A64" s="326" t="s">
        <v>384</v>
      </c>
      <c r="B64" s="326" t="s">
        <v>385</v>
      </c>
      <c r="C64" s="326" t="s">
        <v>442</v>
      </c>
      <c r="D64" s="327"/>
      <c r="E64" s="327"/>
      <c r="F64" s="327"/>
      <c r="G64" s="327"/>
      <c r="H64" s="327"/>
    </row>
    <row r="65" spans="1:8" ht="38.25">
      <c r="A65" s="326" t="s">
        <v>399</v>
      </c>
      <c r="B65" s="326" t="s">
        <v>400</v>
      </c>
      <c r="C65" s="326" t="s">
        <v>507</v>
      </c>
      <c r="D65" s="327" t="s">
        <v>436</v>
      </c>
      <c r="E65" s="327" t="s">
        <v>508</v>
      </c>
      <c r="F65" s="327" t="s">
        <v>434</v>
      </c>
      <c r="G65" s="327"/>
      <c r="H65" s="327"/>
    </row>
    <row r="66" spans="1:8">
      <c r="A66" s="326" t="s">
        <v>401</v>
      </c>
      <c r="B66" s="326" t="s">
        <v>402</v>
      </c>
      <c r="C66" s="326" t="s">
        <v>507</v>
      </c>
      <c r="D66" s="327"/>
      <c r="E66" s="327"/>
      <c r="F66" s="327"/>
      <c r="G66" s="327"/>
      <c r="H66" s="327"/>
    </row>
    <row r="67" spans="1:8">
      <c r="A67" s="326" t="s">
        <v>403</v>
      </c>
      <c r="B67" s="326" t="s">
        <v>404</v>
      </c>
      <c r="C67" s="326" t="s">
        <v>507</v>
      </c>
      <c r="D67" s="327"/>
      <c r="E67" s="327"/>
      <c r="F67" s="327"/>
      <c r="G67" s="327"/>
      <c r="H67" s="327"/>
    </row>
    <row r="68" spans="1:8">
      <c r="A68" s="326" t="s">
        <v>407</v>
      </c>
      <c r="B68" s="326" t="s">
        <v>408</v>
      </c>
      <c r="C68" s="326" t="s">
        <v>442</v>
      </c>
      <c r="D68" s="327"/>
      <c r="E68" s="327"/>
      <c r="F68" s="327"/>
      <c r="G68" s="327"/>
      <c r="H68" s="327"/>
    </row>
    <row r="69" spans="1:8" ht="38.25">
      <c r="A69" s="335" t="s">
        <v>409</v>
      </c>
      <c r="B69" s="335" t="s">
        <v>410</v>
      </c>
      <c r="C69" s="335" t="s">
        <v>447</v>
      </c>
      <c r="D69" s="336" t="s">
        <v>436</v>
      </c>
      <c r="E69" s="336" t="s">
        <v>509</v>
      </c>
      <c r="F69" s="336" t="s">
        <v>434</v>
      </c>
      <c r="G69" s="336"/>
      <c r="H69" s="327"/>
    </row>
    <row r="70" spans="1:8">
      <c r="A70" s="340" t="s">
        <v>217</v>
      </c>
      <c r="B70" s="340" t="s">
        <v>510</v>
      </c>
      <c r="C70" s="340" t="s">
        <v>432</v>
      </c>
      <c r="D70" s="341" t="s">
        <v>436</v>
      </c>
      <c r="E70" s="343" t="s">
        <v>511</v>
      </c>
      <c r="F70" s="344" t="s">
        <v>434</v>
      </c>
      <c r="G70" s="339"/>
      <c r="H70" s="345"/>
    </row>
    <row r="71" spans="1:8">
      <c r="A71" s="320"/>
      <c r="B71" s="321"/>
      <c r="C71" s="84"/>
      <c r="D71" s="81"/>
    </row>
    <row r="72" spans="1:8">
      <c r="A72" s="320"/>
      <c r="B72" s="321"/>
      <c r="C72" s="84"/>
      <c r="D72" s="81"/>
    </row>
    <row r="73" spans="1:8">
      <c r="A73" s="320"/>
      <c r="B73" s="321"/>
      <c r="C73" s="84"/>
      <c r="D73" s="81"/>
    </row>
    <row r="74" spans="1:8">
      <c r="A74" s="320"/>
      <c r="B74" s="321"/>
      <c r="C74" s="84"/>
      <c r="D74" s="81"/>
    </row>
    <row r="75" spans="1:8">
      <c r="A75" s="320"/>
      <c r="B75" s="321"/>
      <c r="C75" s="84"/>
      <c r="D75" s="81"/>
    </row>
    <row r="76" spans="1:8">
      <c r="A76" s="320"/>
      <c r="B76" s="321"/>
      <c r="C76" s="84"/>
      <c r="D76" s="81"/>
    </row>
    <row r="77" spans="1:8">
      <c r="A77" s="320"/>
      <c r="B77" s="321"/>
      <c r="C77" s="84"/>
      <c r="D77" s="81"/>
    </row>
    <row r="78" spans="1:8">
      <c r="A78" s="320"/>
      <c r="B78" s="321"/>
      <c r="C78" s="84"/>
      <c r="D78" s="81"/>
    </row>
    <row r="79" spans="1:8">
      <c r="A79" s="320"/>
      <c r="B79" s="321"/>
      <c r="C79" s="84"/>
      <c r="D79" s="81"/>
    </row>
    <row r="80" spans="1:8">
      <c r="A80" s="322"/>
      <c r="B80" s="323"/>
      <c r="C80" s="235"/>
      <c r="D80" s="81"/>
    </row>
    <row r="81" spans="1:4">
      <c r="A81" s="320"/>
      <c r="B81" s="321"/>
      <c r="C81" s="84"/>
      <c r="D81" s="81"/>
    </row>
    <row r="82" spans="1:4">
      <c r="A82" s="320"/>
      <c r="B82" s="321"/>
      <c r="C82" s="84"/>
      <c r="D82" s="81"/>
    </row>
    <row r="83" spans="1:4">
      <c r="A83" s="320"/>
      <c r="B83" s="321"/>
      <c r="C83" s="84"/>
      <c r="D83" s="81"/>
    </row>
    <row r="84" spans="1:4">
      <c r="A84" s="320"/>
      <c r="B84" s="321"/>
      <c r="C84" s="84"/>
      <c r="D84" s="81"/>
    </row>
    <row r="85" spans="1:4">
      <c r="A85" s="320"/>
      <c r="B85" s="321"/>
      <c r="C85" s="84"/>
      <c r="D85" s="81"/>
    </row>
    <row r="86" spans="1:4">
      <c r="A86" s="320"/>
      <c r="B86" s="321"/>
      <c r="C86" s="324"/>
      <c r="D86" s="325"/>
    </row>
    <row r="87" spans="1:4">
      <c r="A87" s="320"/>
      <c r="B87" s="321"/>
      <c r="C87" s="324"/>
      <c r="D87" s="325"/>
    </row>
    <row r="88" spans="1:4">
      <c r="A88" s="320"/>
      <c r="B88" s="321"/>
      <c r="C88" s="324"/>
      <c r="D88" s="325"/>
    </row>
    <row r="89" spans="1:4">
      <c r="A89" s="320"/>
      <c r="B89" s="321"/>
      <c r="C89" s="324"/>
      <c r="D89" s="325"/>
    </row>
    <row r="90" spans="1:4">
      <c r="A90" s="320"/>
      <c r="B90" s="321"/>
      <c r="C90" s="324"/>
      <c r="D90" s="325"/>
    </row>
    <row r="91" spans="1:4">
      <c r="A91" s="320"/>
      <c r="B91" s="321"/>
      <c r="C91" s="324"/>
      <c r="D91" s="325"/>
    </row>
    <row r="92" spans="1:4">
      <c r="A92" s="320"/>
      <c r="B92" s="321"/>
      <c r="C92" s="324"/>
      <c r="D92" s="325"/>
    </row>
    <row r="93" spans="1:4">
      <c r="A93" s="320"/>
      <c r="B93" s="321"/>
      <c r="C93" s="324"/>
      <c r="D93" s="325"/>
    </row>
    <row r="94" spans="1:4">
      <c r="A94" s="320"/>
      <c r="B94" s="321"/>
      <c r="C94" s="324"/>
      <c r="D94" s="325"/>
    </row>
    <row r="95" spans="1:4">
      <c r="A95" s="320"/>
      <c r="B95" s="321"/>
      <c r="C95" s="324"/>
      <c r="D95" s="325"/>
    </row>
    <row r="96" spans="1:4">
      <c r="A96" s="320"/>
      <c r="B96" s="321"/>
      <c r="C96" s="324"/>
      <c r="D96" s="325"/>
    </row>
  </sheetData>
  <conditionalFormatting sqref="A71:B71 A76:B77 A79:B79">
    <cfRule type="expression" dxfId="1025" priority="4">
      <formula>#REF!="Obsolete"</formula>
    </cfRule>
  </conditionalFormatting>
  <conditionalFormatting sqref="A72:B75 A78:B78 A82:B87">
    <cfRule type="expression" dxfId="1024" priority="3">
      <formula>$H70="Obsolete"</formula>
    </cfRule>
  </conditionalFormatting>
  <conditionalFormatting sqref="A80:B80">
    <cfRule type="expression" dxfId="1023" priority="5">
      <formula>$H79="Obsolete"</formula>
    </cfRule>
  </conditionalFormatting>
  <conditionalFormatting sqref="A81:B81">
    <cfRule type="expression" dxfId="1022" priority="6">
      <formula>#REF!="Obsolete"</formula>
    </cfRule>
  </conditionalFormatting>
  <conditionalFormatting sqref="E2:E68">
    <cfRule type="expression" dxfId="1021" priority="1">
      <formula>D2&lt;&gt;"Mixed"</formula>
    </cfRule>
  </conditionalFormatting>
  <conditionalFormatting sqref="G2:G68">
    <cfRule type="expression" dxfId="1020" priority="2">
      <formula>F2&lt;&gt;"Not Compliant"</formula>
    </cfRule>
  </conditionalFormatting>
  <dataValidations count="3">
    <dataValidation type="list" allowBlank="1" showErrorMessage="1" errorTitle="Invalid entry" error="Choose Y or N." sqref="G2:G68" xr:uid="{44EE653E-D0DF-4324-8565-3835F1975DB2}">
      <formula1>"Y,N"</formula1>
      <formula2>0</formula2>
    </dataValidation>
    <dataValidation type="list" allowBlank="1" showErrorMessage="1" errorTitle="Invalid entry" error="Choose Compliant, Not Compliant, or Unknown." sqref="F2:F68" xr:uid="{09BAC18E-F6E3-456C-A68D-FC12E1444450}">
      <formula1>"Compliant,Not Compliant,Unknown"</formula1>
      <formula2>0</formula2>
    </dataValidation>
    <dataValidation type="list" allowBlank="1" showErrorMessage="1" errorTitle="Invalid entry" error="Choose Procured, Designed, or Mixed." sqref="D2:D68" xr:uid="{380FED03-4B4A-43AE-AB4E-10DC18F95A09}">
      <formula1>"Procured,Designed,Mixed"</formula1>
      <formula2>0</formula2>
    </dataValidation>
  </dataValidation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72D9E-9056-9644-B192-47FA7E475DF7}">
  <dimension ref="A1:P63"/>
  <sheetViews>
    <sheetView topLeftCell="C12" zoomScale="81" workbookViewId="0">
      <selection activeCell="C19" sqref="C19"/>
    </sheetView>
  </sheetViews>
  <sheetFormatPr defaultColWidth="25.875" defaultRowHeight="50.1" customHeight="1"/>
  <cols>
    <col min="1" max="1" width="12.625" bestFit="1" customWidth="1"/>
    <col min="2" max="2" width="48.125" customWidth="1"/>
    <col min="3" max="3" width="51" customWidth="1"/>
    <col min="4" max="4" width="38.125" customWidth="1"/>
    <col min="5" max="5" width="25.875" customWidth="1"/>
    <col min="6" max="6" width="15.625" customWidth="1"/>
    <col min="7" max="7" width="25.875" style="3" customWidth="1"/>
    <col min="8" max="8" width="30.625" style="3" customWidth="1"/>
    <col min="10" max="10" width="38.5" bestFit="1" customWidth="1"/>
    <col min="11" max="13" width="40.625" customWidth="1"/>
    <col min="14" max="14" width="33" bestFit="1" customWidth="1"/>
  </cols>
  <sheetData>
    <row r="1" spans="1:16" ht="50.1" customHeight="1">
      <c r="A1" s="1" t="s">
        <v>512</v>
      </c>
      <c r="B1" s="1" t="s">
        <v>513</v>
      </c>
      <c r="C1" s="1" t="s">
        <v>514</v>
      </c>
      <c r="D1" s="1" t="s">
        <v>515</v>
      </c>
      <c r="E1" s="125" t="s">
        <v>516</v>
      </c>
      <c r="F1" s="125" t="s">
        <v>517</v>
      </c>
      <c r="G1" s="1" t="s">
        <v>518</v>
      </c>
      <c r="H1" s="1" t="s">
        <v>519</v>
      </c>
    </row>
    <row r="2" spans="1:16" ht="50.1" customHeight="1">
      <c r="A2" s="4" t="s">
        <v>520</v>
      </c>
      <c r="B2" s="4" t="s">
        <v>521</v>
      </c>
      <c r="C2" s="17" t="s">
        <v>522</v>
      </c>
      <c r="D2" s="17" t="s">
        <v>523</v>
      </c>
      <c r="E2" s="4" t="s">
        <v>524</v>
      </c>
      <c r="F2" s="15" t="s">
        <v>525</v>
      </c>
      <c r="G2" s="3" t="s">
        <v>526</v>
      </c>
    </row>
    <row r="3" spans="1:16" ht="50.1" customHeight="1">
      <c r="A3" s="4" t="s">
        <v>527</v>
      </c>
      <c r="B3" s="4" t="s">
        <v>528</v>
      </c>
      <c r="C3" s="14" t="s">
        <v>529</v>
      </c>
      <c r="D3" s="6" t="s">
        <v>530</v>
      </c>
      <c r="E3" s="4" t="s">
        <v>531</v>
      </c>
      <c r="F3" s="15" t="s">
        <v>532</v>
      </c>
      <c r="G3" s="3" t="s">
        <v>526</v>
      </c>
      <c r="J3">
        <f>COUNTIF(G:G,"Not needed")</f>
        <v>26</v>
      </c>
    </row>
    <row r="4" spans="1:16" ht="50.1" customHeight="1">
      <c r="A4" s="4" t="s">
        <v>533</v>
      </c>
      <c r="B4" s="4" t="s">
        <v>534</v>
      </c>
      <c r="C4" s="14" t="s">
        <v>535</v>
      </c>
      <c r="D4" s="205" t="s">
        <v>536</v>
      </c>
      <c r="E4" s="4" t="s">
        <v>537</v>
      </c>
      <c r="F4" s="15" t="s">
        <v>531</v>
      </c>
      <c r="G4" s="3" t="s">
        <v>538</v>
      </c>
    </row>
    <row r="5" spans="1:16" ht="50.1" customHeight="1">
      <c r="A5" s="4" t="s">
        <v>539</v>
      </c>
      <c r="B5" s="4" t="s">
        <v>540</v>
      </c>
      <c r="C5" s="14" t="s">
        <v>541</v>
      </c>
      <c r="D5" s="6" t="s">
        <v>542</v>
      </c>
      <c r="E5" s="4" t="s">
        <v>531</v>
      </c>
      <c r="F5" s="15" t="s">
        <v>543</v>
      </c>
      <c r="G5" s="3" t="s">
        <v>538</v>
      </c>
      <c r="H5" s="3" t="s">
        <v>544</v>
      </c>
    </row>
    <row r="6" spans="1:16" ht="50.1" customHeight="1">
      <c r="A6" s="4" t="s">
        <v>545</v>
      </c>
      <c r="B6" s="4" t="s">
        <v>546</v>
      </c>
      <c r="C6" s="14" t="s">
        <v>547</v>
      </c>
      <c r="D6" s="6" t="s">
        <v>548</v>
      </c>
      <c r="E6" s="4" t="s">
        <v>531</v>
      </c>
      <c r="F6" s="15" t="s">
        <v>549</v>
      </c>
      <c r="G6" s="3" t="s">
        <v>538</v>
      </c>
      <c r="H6" s="3" t="s">
        <v>550</v>
      </c>
      <c r="K6" s="2" t="s">
        <v>551</v>
      </c>
      <c r="L6" s="2" t="s">
        <v>552</v>
      </c>
      <c r="M6" s="2" t="s">
        <v>553</v>
      </c>
      <c r="N6" s="2" t="s">
        <v>554</v>
      </c>
      <c r="O6" s="2" t="s">
        <v>555</v>
      </c>
    </row>
    <row r="7" spans="1:16" ht="50.1" customHeight="1">
      <c r="A7" s="4" t="s">
        <v>556</v>
      </c>
      <c r="B7" s="4" t="s">
        <v>557</v>
      </c>
      <c r="C7" s="14" t="s">
        <v>558</v>
      </c>
      <c r="D7" s="17" t="s">
        <v>559</v>
      </c>
      <c r="E7" s="4" t="s">
        <v>524</v>
      </c>
      <c r="F7" s="15" t="s">
        <v>525</v>
      </c>
      <c r="G7" s="3" t="s">
        <v>538</v>
      </c>
      <c r="J7" t="s">
        <v>560</v>
      </c>
      <c r="K7" s="2">
        <f>COUNTIF(E:E,"Amrit Nandakishor")</f>
        <v>9</v>
      </c>
      <c r="L7" s="2">
        <f>COUNTIF(E:E,"Andy Danis")</f>
        <v>18</v>
      </c>
      <c r="M7" s="2">
        <f>COUNTIF(E:E,"Ilisha Singh")</f>
        <v>13</v>
      </c>
      <c r="N7" s="2">
        <f>COUNTIF(E:E,"Christopher Winkle")</f>
        <v>11</v>
      </c>
      <c r="O7" s="2">
        <f>COUNTIF(E:E,"Tessa Sitjes")</f>
        <v>2</v>
      </c>
    </row>
    <row r="8" spans="1:16" ht="91.5" customHeight="1">
      <c r="A8" s="4" t="s">
        <v>18</v>
      </c>
      <c r="B8" s="4" t="s">
        <v>561</v>
      </c>
      <c r="C8" s="14" t="s">
        <v>562</v>
      </c>
      <c r="D8" s="6" t="s">
        <v>563</v>
      </c>
      <c r="E8" s="4" t="s">
        <v>531</v>
      </c>
      <c r="F8" s="15" t="s">
        <v>531</v>
      </c>
      <c r="G8" s="3" t="s">
        <v>526</v>
      </c>
      <c r="H8" s="3" t="s">
        <v>564</v>
      </c>
      <c r="J8" t="s">
        <v>565</v>
      </c>
      <c r="K8" s="2">
        <f>COUNTIFS(Table1[Systems Member], "Amrit Nandakishor", Table1[ADR Report (Word File)],"")</f>
        <v>1</v>
      </c>
      <c r="L8" s="2">
        <f>COUNTIFS(Table1[Systems Member], "Andy Danis", Table1[ADR Report (Word File)],"")</f>
        <v>0</v>
      </c>
      <c r="M8" s="2">
        <f>COUNTIFS(Table1[Systems Member], "Ilisha Singh", Table1[ADR Report (Word File)],"")</f>
        <v>1</v>
      </c>
      <c r="N8" s="2">
        <f>COUNTIFS(Table1[Systems Member], "Christopher Winkle", Table1[ADR Report (Word File)],"")</f>
        <v>2</v>
      </c>
      <c r="O8" s="2">
        <f>COUNTIFS(Table1[Systems Member], "Tessa Sitjes", Table1[ADR Report (Word File)],"")</f>
        <v>0</v>
      </c>
      <c r="P8">
        <f>COUNTBLANK(Table1[ADR Report (Word File)])</f>
        <v>7</v>
      </c>
    </row>
    <row r="9" spans="1:16" ht="50.1" customHeight="1">
      <c r="A9" s="8" t="s">
        <v>66</v>
      </c>
      <c r="B9" s="4" t="s">
        <v>484</v>
      </c>
      <c r="C9" s="6" t="s">
        <v>566</v>
      </c>
      <c r="D9" s="6" t="s">
        <v>567</v>
      </c>
      <c r="E9" s="4" t="s">
        <v>537</v>
      </c>
      <c r="F9" s="15" t="s">
        <v>531</v>
      </c>
      <c r="G9" s="3" t="s">
        <v>538</v>
      </c>
      <c r="H9" s="3" t="s">
        <v>568</v>
      </c>
      <c r="K9" s="2" t="s">
        <v>569</v>
      </c>
      <c r="L9" s="2" t="s">
        <v>570</v>
      </c>
      <c r="M9" s="2" t="s">
        <v>571</v>
      </c>
      <c r="N9" s="2" t="s">
        <v>572</v>
      </c>
      <c r="O9" s="2" t="s">
        <v>573</v>
      </c>
    </row>
    <row r="10" spans="1:16" ht="50.1" customHeight="1">
      <c r="A10" s="4" t="s">
        <v>574</v>
      </c>
      <c r="B10" s="4" t="s">
        <v>575</v>
      </c>
      <c r="C10" s="14" t="s">
        <v>576</v>
      </c>
      <c r="D10" s="6" t="s">
        <v>577</v>
      </c>
      <c r="E10" s="4" t="s">
        <v>537</v>
      </c>
      <c r="F10" s="15" t="s">
        <v>532</v>
      </c>
      <c r="G10" s="3" t="s">
        <v>538</v>
      </c>
      <c r="H10" s="3" t="s">
        <v>578</v>
      </c>
    </row>
    <row r="11" spans="1:16" ht="50.1" customHeight="1">
      <c r="A11" s="4" t="s">
        <v>45</v>
      </c>
      <c r="B11" s="4" t="s">
        <v>579</v>
      </c>
      <c r="C11" s="172" t="s">
        <v>580</v>
      </c>
      <c r="D11" s="17" t="s">
        <v>581</v>
      </c>
      <c r="E11" s="4" t="s">
        <v>524</v>
      </c>
      <c r="F11" s="15" t="s">
        <v>524</v>
      </c>
      <c r="G11" s="3" t="s">
        <v>538</v>
      </c>
      <c r="H11" s="3" t="s">
        <v>582</v>
      </c>
    </row>
    <row r="12" spans="1:16" ht="50.1" customHeight="1">
      <c r="A12" s="4" t="s">
        <v>386</v>
      </c>
      <c r="B12" s="4" t="s">
        <v>583</v>
      </c>
      <c r="C12" s="14" t="s">
        <v>584</v>
      </c>
      <c r="D12" s="6" t="s">
        <v>585</v>
      </c>
      <c r="E12" s="4" t="s">
        <v>524</v>
      </c>
      <c r="F12" s="15" t="s">
        <v>586</v>
      </c>
      <c r="G12" s="3" t="s">
        <v>538</v>
      </c>
      <c r="H12" s="3" t="s">
        <v>587</v>
      </c>
    </row>
    <row r="13" spans="1:16" ht="50.1" customHeight="1">
      <c r="A13" s="4" t="s">
        <v>588</v>
      </c>
      <c r="B13" s="4" t="s">
        <v>589</v>
      </c>
      <c r="C13" s="14" t="s">
        <v>590</v>
      </c>
      <c r="D13" s="6" t="s">
        <v>591</v>
      </c>
      <c r="E13" s="4" t="s">
        <v>537</v>
      </c>
      <c r="F13" s="15" t="s">
        <v>532</v>
      </c>
      <c r="G13" s="3" t="s">
        <v>538</v>
      </c>
    </row>
    <row r="14" spans="1:16" ht="50.1" customHeight="1">
      <c r="A14" s="4" t="s">
        <v>592</v>
      </c>
      <c r="B14" s="4" t="s">
        <v>593</v>
      </c>
      <c r="C14" s="14" t="s">
        <v>594</v>
      </c>
      <c r="D14" s="6" t="s">
        <v>595</v>
      </c>
      <c r="E14" s="4" t="s">
        <v>596</v>
      </c>
      <c r="F14" s="15" t="s">
        <v>532</v>
      </c>
      <c r="G14" s="3" t="s">
        <v>538</v>
      </c>
    </row>
    <row r="15" spans="1:16" ht="50.1" hidden="1" customHeight="1">
      <c r="A15" s="4" t="s">
        <v>597</v>
      </c>
      <c r="B15" s="4" t="s">
        <v>598</v>
      </c>
      <c r="C15" s="14" t="s">
        <v>599</v>
      </c>
      <c r="D15" s="6" t="s">
        <v>600</v>
      </c>
      <c r="E15" s="4" t="s">
        <v>537</v>
      </c>
      <c r="F15" s="15" t="s">
        <v>531</v>
      </c>
      <c r="G15" s="3" t="s">
        <v>601</v>
      </c>
      <c r="H15" s="3" t="s">
        <v>602</v>
      </c>
    </row>
    <row r="16" spans="1:16" ht="50.1" customHeight="1">
      <c r="A16" s="4" t="s">
        <v>603</v>
      </c>
      <c r="B16" s="4" t="s">
        <v>604</v>
      </c>
      <c r="C16" s="14" t="s">
        <v>605</v>
      </c>
      <c r="D16" s="6" t="s">
        <v>606</v>
      </c>
      <c r="E16" s="4" t="s">
        <v>531</v>
      </c>
      <c r="F16" s="15" t="s">
        <v>532</v>
      </c>
      <c r="G16" s="3" t="s">
        <v>538</v>
      </c>
    </row>
    <row r="17" spans="1:8" ht="50.1" customHeight="1">
      <c r="A17" s="4" t="s">
        <v>607</v>
      </c>
      <c r="B17" s="4" t="s">
        <v>608</v>
      </c>
      <c r="C17" s="14" t="s">
        <v>609</v>
      </c>
      <c r="D17" s="6" t="s">
        <v>610</v>
      </c>
      <c r="E17" s="4" t="s">
        <v>524</v>
      </c>
      <c r="F17" s="15" t="s">
        <v>525</v>
      </c>
      <c r="G17" s="3" t="s">
        <v>526</v>
      </c>
      <c r="H17" s="3" t="s">
        <v>611</v>
      </c>
    </row>
    <row r="18" spans="1:8" ht="50.1" customHeight="1">
      <c r="A18" s="8" t="s">
        <v>612</v>
      </c>
      <c r="B18" s="4" t="s">
        <v>613</v>
      </c>
      <c r="C18" s="14" t="s">
        <v>614</v>
      </c>
      <c r="D18" s="6" t="s">
        <v>615</v>
      </c>
      <c r="E18" s="4" t="s">
        <v>531</v>
      </c>
      <c r="F18" s="15" t="s">
        <v>543</v>
      </c>
      <c r="G18" s="3" t="s">
        <v>538</v>
      </c>
      <c r="H18" s="3" t="s">
        <v>616</v>
      </c>
    </row>
    <row r="19" spans="1:8" ht="50.1" customHeight="1">
      <c r="A19" s="4" t="s">
        <v>116</v>
      </c>
      <c r="B19" s="4" t="s">
        <v>617</v>
      </c>
      <c r="C19" s="14" t="s">
        <v>618</v>
      </c>
      <c r="D19" s="5"/>
      <c r="E19" s="4" t="s">
        <v>537</v>
      </c>
      <c r="F19" s="15" t="s">
        <v>596</v>
      </c>
      <c r="G19" s="3" t="s">
        <v>619</v>
      </c>
    </row>
    <row r="20" spans="1:8" ht="50.1" hidden="1" customHeight="1">
      <c r="A20" s="4" t="s">
        <v>620</v>
      </c>
      <c r="B20" s="4" t="s">
        <v>621</v>
      </c>
      <c r="C20" s="14" t="s">
        <v>622</v>
      </c>
      <c r="D20" s="6" t="s">
        <v>623</v>
      </c>
      <c r="E20" s="4" t="s">
        <v>531</v>
      </c>
      <c r="F20" s="15"/>
      <c r="G20" s="3" t="s">
        <v>601</v>
      </c>
      <c r="H20" s="3" t="s">
        <v>624</v>
      </c>
    </row>
    <row r="21" spans="1:8" ht="50.1" customHeight="1">
      <c r="A21" s="4" t="s">
        <v>65</v>
      </c>
      <c r="B21" s="4" t="s">
        <v>625</v>
      </c>
      <c r="C21" s="14" t="s">
        <v>626</v>
      </c>
      <c r="D21" s="6" t="s">
        <v>627</v>
      </c>
      <c r="E21" s="4" t="s">
        <v>531</v>
      </c>
      <c r="F21" s="15" t="s">
        <v>531</v>
      </c>
      <c r="G21" s="3" t="s">
        <v>538</v>
      </c>
    </row>
    <row r="22" spans="1:8" ht="50.1" customHeight="1">
      <c r="A22" s="4" t="s">
        <v>21</v>
      </c>
      <c r="B22" s="4" t="s">
        <v>628</v>
      </c>
      <c r="C22" s="14" t="s">
        <v>629</v>
      </c>
      <c r="D22" s="6" t="s">
        <v>630</v>
      </c>
      <c r="E22" s="4" t="s">
        <v>531</v>
      </c>
      <c r="F22" s="15" t="s">
        <v>531</v>
      </c>
      <c r="G22" s="3" t="s">
        <v>526</v>
      </c>
    </row>
    <row r="23" spans="1:8" ht="50.1" hidden="1" customHeight="1">
      <c r="A23" s="9" t="s">
        <v>631</v>
      </c>
      <c r="B23" s="4" t="s">
        <v>632</v>
      </c>
      <c r="C23" s="14" t="s">
        <v>633</v>
      </c>
      <c r="D23" s="6" t="s">
        <v>634</v>
      </c>
      <c r="E23" s="4" t="s">
        <v>635</v>
      </c>
      <c r="F23" s="15"/>
      <c r="G23" s="3" t="s">
        <v>601</v>
      </c>
    </row>
    <row r="24" spans="1:8" ht="76.5" hidden="1" customHeight="1">
      <c r="A24" s="4" t="s">
        <v>138</v>
      </c>
      <c r="B24" s="4" t="s">
        <v>636</v>
      </c>
      <c r="C24" s="14" t="s">
        <v>637</v>
      </c>
      <c r="D24" s="6"/>
      <c r="E24" s="4" t="s">
        <v>638</v>
      </c>
      <c r="F24" s="15"/>
      <c r="G24" s="3" t="s">
        <v>601</v>
      </c>
      <c r="H24" s="3" t="s">
        <v>639</v>
      </c>
    </row>
    <row r="25" spans="1:8" ht="50.1" customHeight="1">
      <c r="A25" s="4" t="s">
        <v>40</v>
      </c>
      <c r="B25" s="4" t="s">
        <v>640</v>
      </c>
      <c r="C25" s="14" t="s">
        <v>641</v>
      </c>
      <c r="D25" s="6" t="s">
        <v>642</v>
      </c>
      <c r="E25" s="4" t="s">
        <v>524</v>
      </c>
      <c r="F25" s="15" t="s">
        <v>586</v>
      </c>
      <c r="G25" s="3" t="s">
        <v>538</v>
      </c>
    </row>
    <row r="26" spans="1:8" ht="50.1" customHeight="1">
      <c r="A26" s="4" t="s">
        <v>643</v>
      </c>
      <c r="B26" s="4" t="s">
        <v>644</v>
      </c>
      <c r="C26" s="14" t="s">
        <v>645</v>
      </c>
      <c r="D26" s="6" t="s">
        <v>646</v>
      </c>
      <c r="E26" s="4" t="s">
        <v>524</v>
      </c>
      <c r="F26" s="15" t="s">
        <v>586</v>
      </c>
      <c r="G26" s="3" t="s">
        <v>538</v>
      </c>
      <c r="H26" s="3" t="s">
        <v>647</v>
      </c>
    </row>
    <row r="27" spans="1:8" ht="50.1" customHeight="1">
      <c r="A27" s="4" t="s">
        <v>648</v>
      </c>
      <c r="B27" s="4" t="s">
        <v>649</v>
      </c>
      <c r="C27" s="14" t="s">
        <v>650</v>
      </c>
      <c r="D27" s="6" t="s">
        <v>651</v>
      </c>
      <c r="E27" s="4" t="s">
        <v>638</v>
      </c>
      <c r="F27" s="15" t="s">
        <v>586</v>
      </c>
      <c r="G27" s="3" t="s">
        <v>538</v>
      </c>
      <c r="H27" s="3" t="s">
        <v>652</v>
      </c>
    </row>
    <row r="28" spans="1:8" ht="50.1" customHeight="1">
      <c r="A28" s="4" t="s">
        <v>653</v>
      </c>
      <c r="B28" s="4" t="s">
        <v>654</v>
      </c>
      <c r="C28" s="14" t="s">
        <v>655</v>
      </c>
      <c r="D28" s="6" t="s">
        <v>656</v>
      </c>
      <c r="E28" s="4" t="s">
        <v>638</v>
      </c>
      <c r="F28" s="15" t="s">
        <v>525</v>
      </c>
      <c r="G28" s="3" t="s">
        <v>538</v>
      </c>
      <c r="H28" s="3" t="s">
        <v>657</v>
      </c>
    </row>
    <row r="29" spans="1:8" ht="50.1" hidden="1" customHeight="1">
      <c r="A29" s="91" t="s">
        <v>658</v>
      </c>
      <c r="B29" s="4" t="s">
        <v>659</v>
      </c>
      <c r="C29" s="14" t="s">
        <v>660</v>
      </c>
      <c r="D29" s="146" t="s">
        <v>661</v>
      </c>
      <c r="E29" s="4" t="s">
        <v>638</v>
      </c>
      <c r="F29" s="15"/>
      <c r="G29" s="3" t="s">
        <v>601</v>
      </c>
      <c r="H29" s="3" t="s">
        <v>662</v>
      </c>
    </row>
    <row r="30" spans="1:8" ht="50.1" hidden="1" customHeight="1">
      <c r="A30" s="91" t="s">
        <v>663</v>
      </c>
      <c r="B30" s="4" t="s">
        <v>664</v>
      </c>
      <c r="C30" s="14" t="s">
        <v>665</v>
      </c>
      <c r="D30" s="146" t="s">
        <v>661</v>
      </c>
      <c r="E30" s="4" t="s">
        <v>638</v>
      </c>
      <c r="F30" s="15" t="s">
        <v>524</v>
      </c>
      <c r="G30" s="3" t="s">
        <v>601</v>
      </c>
      <c r="H30" s="3" t="s">
        <v>662</v>
      </c>
    </row>
    <row r="31" spans="1:8" ht="50.1" hidden="1" customHeight="1">
      <c r="A31" s="91" t="s">
        <v>666</v>
      </c>
      <c r="B31" s="4" t="s">
        <v>667</v>
      </c>
      <c r="C31" s="6" t="s">
        <v>668</v>
      </c>
      <c r="D31" s="146" t="s">
        <v>661</v>
      </c>
      <c r="E31" s="4" t="s">
        <v>638</v>
      </c>
      <c r="F31" s="15"/>
      <c r="G31" s="3" t="s">
        <v>601</v>
      </c>
      <c r="H31" s="3" t="s">
        <v>662</v>
      </c>
    </row>
    <row r="32" spans="1:8" ht="50.1" customHeight="1">
      <c r="A32" s="4" t="s">
        <v>669</v>
      </c>
      <c r="B32" s="4" t="s">
        <v>670</v>
      </c>
      <c r="C32" s="14" t="s">
        <v>671</v>
      </c>
      <c r="D32" s="5"/>
      <c r="E32" s="4" t="s">
        <v>524</v>
      </c>
      <c r="F32" s="15" t="s">
        <v>586</v>
      </c>
      <c r="G32" s="3" t="s">
        <v>538</v>
      </c>
      <c r="H32" s="3" t="s">
        <v>672</v>
      </c>
    </row>
    <row r="33" spans="1:8" ht="50.1" customHeight="1">
      <c r="A33" s="4" t="s">
        <v>378</v>
      </c>
      <c r="B33" s="4" t="s">
        <v>673</v>
      </c>
      <c r="C33" s="14" t="s">
        <v>674</v>
      </c>
      <c r="D33" s="6" t="s">
        <v>675</v>
      </c>
      <c r="E33" s="4" t="s">
        <v>531</v>
      </c>
      <c r="F33" s="15" t="s">
        <v>596</v>
      </c>
      <c r="G33" s="3" t="s">
        <v>526</v>
      </c>
      <c r="H33" s="3" t="s">
        <v>676</v>
      </c>
    </row>
    <row r="34" spans="1:8" ht="50.1" customHeight="1">
      <c r="A34" s="91" t="s">
        <v>677</v>
      </c>
      <c r="B34" s="4" t="s">
        <v>678</v>
      </c>
      <c r="C34" s="14" t="s">
        <v>679</v>
      </c>
      <c r="D34" s="4" t="s">
        <v>680</v>
      </c>
      <c r="E34" s="4" t="s">
        <v>531</v>
      </c>
      <c r="F34" s="15"/>
      <c r="G34" s="3" t="s">
        <v>601</v>
      </c>
      <c r="H34" s="3" t="s">
        <v>681</v>
      </c>
    </row>
    <row r="35" spans="1:8" ht="50.1" customHeight="1">
      <c r="A35" s="8" t="s">
        <v>90</v>
      </c>
      <c r="B35" s="7" t="s">
        <v>682</v>
      </c>
      <c r="C35" s="14" t="s">
        <v>683</v>
      </c>
      <c r="D35" s="6" t="s">
        <v>684</v>
      </c>
      <c r="E35" s="4" t="s">
        <v>531</v>
      </c>
      <c r="F35" s="15" t="s">
        <v>685</v>
      </c>
      <c r="G35" s="3" t="s">
        <v>526</v>
      </c>
      <c r="H35" s="3" t="s">
        <v>686</v>
      </c>
    </row>
    <row r="36" spans="1:8" ht="50.1" customHeight="1">
      <c r="A36" s="8" t="s">
        <v>687</v>
      </c>
      <c r="B36" s="7" t="s">
        <v>688</v>
      </c>
      <c r="C36" s="14" t="s">
        <v>689</v>
      </c>
      <c r="D36" s="5" t="s">
        <v>690</v>
      </c>
      <c r="E36" s="4" t="s">
        <v>531</v>
      </c>
      <c r="F36" s="15"/>
      <c r="G36" s="3" t="s">
        <v>601</v>
      </c>
      <c r="H36" s="3" t="s">
        <v>681</v>
      </c>
    </row>
    <row r="37" spans="1:8" ht="50.1" customHeight="1">
      <c r="A37" s="8" t="s">
        <v>691</v>
      </c>
      <c r="B37" s="7" t="s">
        <v>692</v>
      </c>
      <c r="C37" s="14" t="s">
        <v>693</v>
      </c>
      <c r="D37" s="5" t="s">
        <v>690</v>
      </c>
      <c r="E37" s="4" t="s">
        <v>531</v>
      </c>
      <c r="F37" s="15"/>
      <c r="G37" s="3" t="s">
        <v>601</v>
      </c>
      <c r="H37" s="3" t="s">
        <v>681</v>
      </c>
    </row>
    <row r="38" spans="1:8" ht="50.1" customHeight="1">
      <c r="A38" s="4" t="s">
        <v>694</v>
      </c>
      <c r="B38" s="4" t="s">
        <v>695</v>
      </c>
      <c r="C38" s="14" t="s">
        <v>696</v>
      </c>
      <c r="D38" s="146" t="s">
        <v>661</v>
      </c>
      <c r="E38" s="4" t="s">
        <v>638</v>
      </c>
      <c r="F38" s="15"/>
      <c r="G38" s="3" t="s">
        <v>601</v>
      </c>
      <c r="H38" s="3" t="s">
        <v>662</v>
      </c>
    </row>
    <row r="39" spans="1:8" ht="50.1" customHeight="1">
      <c r="A39" s="4" t="s">
        <v>697</v>
      </c>
      <c r="B39" s="4" t="s">
        <v>698</v>
      </c>
      <c r="C39" s="14" t="s">
        <v>699</v>
      </c>
      <c r="D39" s="146" t="s">
        <v>661</v>
      </c>
      <c r="E39" s="4" t="s">
        <v>638</v>
      </c>
      <c r="F39" s="15"/>
      <c r="G39" s="3" t="s">
        <v>601</v>
      </c>
      <c r="H39" s="3" t="s">
        <v>662</v>
      </c>
    </row>
    <row r="40" spans="1:8" ht="50.1" customHeight="1">
      <c r="A40" s="4" t="s">
        <v>42</v>
      </c>
      <c r="B40" s="4" t="s">
        <v>700</v>
      </c>
      <c r="C40" s="14" t="s">
        <v>701</v>
      </c>
      <c r="D40" s="4"/>
      <c r="E40" s="4" t="s">
        <v>702</v>
      </c>
      <c r="F40" s="15" t="s">
        <v>586</v>
      </c>
      <c r="G40" s="3" t="s">
        <v>538</v>
      </c>
      <c r="H40" s="3" t="s">
        <v>703</v>
      </c>
    </row>
    <row r="41" spans="1:8" ht="50.1" hidden="1" customHeight="1">
      <c r="A41" s="91" t="s">
        <v>704</v>
      </c>
      <c r="B41" s="4" t="s">
        <v>705</v>
      </c>
      <c r="C41" s="14" t="s">
        <v>706</v>
      </c>
      <c r="D41" s="146" t="s">
        <v>661</v>
      </c>
      <c r="E41" s="4" t="s">
        <v>638</v>
      </c>
      <c r="F41" s="15"/>
      <c r="G41" s="3" t="s">
        <v>601</v>
      </c>
      <c r="H41" s="3" t="s">
        <v>662</v>
      </c>
    </row>
    <row r="42" spans="1:8" ht="50.1" hidden="1" customHeight="1">
      <c r="A42" s="4" t="s">
        <v>707</v>
      </c>
      <c r="B42" s="4" t="s">
        <v>708</v>
      </c>
      <c r="C42" s="14" t="s">
        <v>709</v>
      </c>
      <c r="D42" s="146" t="s">
        <v>661</v>
      </c>
      <c r="E42" s="4" t="s">
        <v>638</v>
      </c>
      <c r="F42" s="15"/>
      <c r="G42" s="3" t="s">
        <v>601</v>
      </c>
      <c r="H42" s="3" t="s">
        <v>662</v>
      </c>
    </row>
    <row r="43" spans="1:8" ht="15.75" hidden="1" customHeight="1">
      <c r="A43" s="9" t="s">
        <v>710</v>
      </c>
      <c r="B43" s="4" t="s">
        <v>711</v>
      </c>
      <c r="C43" s="4" t="s">
        <v>635</v>
      </c>
      <c r="D43" s="4" t="s">
        <v>635</v>
      </c>
      <c r="E43" s="4" t="s">
        <v>635</v>
      </c>
      <c r="F43" s="15"/>
      <c r="G43" s="3" t="s">
        <v>601</v>
      </c>
    </row>
    <row r="44" spans="1:8" ht="15.75" hidden="1" customHeight="1">
      <c r="A44" s="9" t="s">
        <v>712</v>
      </c>
      <c r="B44" s="4" t="s">
        <v>713</v>
      </c>
      <c r="C44" s="4" t="s">
        <v>635</v>
      </c>
      <c r="D44" s="4" t="s">
        <v>635</v>
      </c>
      <c r="E44" s="4" t="s">
        <v>635</v>
      </c>
      <c r="F44" s="15"/>
      <c r="G44" s="3" t="s">
        <v>601</v>
      </c>
    </row>
    <row r="45" spans="1:8" ht="15.75" hidden="1" customHeight="1">
      <c r="A45" s="9" t="s">
        <v>714</v>
      </c>
      <c r="B45" s="4" t="s">
        <v>715</v>
      </c>
      <c r="C45" s="4" t="s">
        <v>635</v>
      </c>
      <c r="D45" s="4" t="s">
        <v>635</v>
      </c>
      <c r="E45" s="4" t="s">
        <v>635</v>
      </c>
      <c r="F45" s="15"/>
      <c r="G45" s="3" t="s">
        <v>601</v>
      </c>
    </row>
    <row r="46" spans="1:8" ht="15.75" hidden="1" customHeight="1">
      <c r="A46" s="9" t="s">
        <v>716</v>
      </c>
      <c r="B46" s="4" t="s">
        <v>717</v>
      </c>
      <c r="C46" s="4" t="s">
        <v>635</v>
      </c>
      <c r="D46" s="4" t="s">
        <v>635</v>
      </c>
      <c r="E46" s="4" t="s">
        <v>635</v>
      </c>
      <c r="F46" s="15"/>
      <c r="G46" s="3" t="s">
        <v>601</v>
      </c>
    </row>
    <row r="47" spans="1:8" ht="50.1" hidden="1" customHeight="1">
      <c r="A47" s="8" t="s">
        <v>718</v>
      </c>
      <c r="B47" s="4" t="s">
        <v>719</v>
      </c>
      <c r="C47" s="14" t="s">
        <v>720</v>
      </c>
      <c r="D47" s="5" t="s">
        <v>690</v>
      </c>
      <c r="E47" s="4" t="s">
        <v>531</v>
      </c>
      <c r="F47" s="15"/>
      <c r="G47" s="3" t="s">
        <v>601</v>
      </c>
    </row>
    <row r="48" spans="1:8" ht="50.1" hidden="1" customHeight="1">
      <c r="A48" s="4" t="s">
        <v>721</v>
      </c>
      <c r="B48" s="4" t="s">
        <v>722</v>
      </c>
      <c r="C48" s="14" t="s">
        <v>723</v>
      </c>
      <c r="D48" s="146" t="s">
        <v>661</v>
      </c>
      <c r="E48" s="4" t="s">
        <v>638</v>
      </c>
      <c r="F48" s="15"/>
      <c r="G48" s="3" t="s">
        <v>601</v>
      </c>
      <c r="H48" s="3" t="s">
        <v>662</v>
      </c>
    </row>
    <row r="49" spans="1:8" ht="50.1" hidden="1" customHeight="1">
      <c r="A49" s="4" t="s">
        <v>724</v>
      </c>
      <c r="B49" s="4" t="s">
        <v>725</v>
      </c>
      <c r="C49" s="14" t="s">
        <v>726</v>
      </c>
      <c r="D49" s="146" t="s">
        <v>661</v>
      </c>
      <c r="E49" s="4" t="s">
        <v>638</v>
      </c>
      <c r="F49" s="15"/>
      <c r="G49" s="3" t="s">
        <v>601</v>
      </c>
      <c r="H49" s="3" t="s">
        <v>662</v>
      </c>
    </row>
    <row r="50" spans="1:8" ht="50.1" hidden="1" customHeight="1">
      <c r="A50" s="8" t="s">
        <v>727</v>
      </c>
      <c r="B50" s="4" t="s">
        <v>728</v>
      </c>
      <c r="C50" s="14" t="s">
        <v>729</v>
      </c>
      <c r="D50" s="5" t="s">
        <v>690</v>
      </c>
      <c r="E50" s="4" t="s">
        <v>537</v>
      </c>
      <c r="F50" s="15"/>
      <c r="G50" s="3" t="s">
        <v>601</v>
      </c>
    </row>
    <row r="51" spans="1:8" ht="50.1" hidden="1" customHeight="1">
      <c r="A51" s="8" t="s">
        <v>730</v>
      </c>
      <c r="B51" s="4" t="s">
        <v>731</v>
      </c>
      <c r="C51" s="14" t="s">
        <v>732</v>
      </c>
      <c r="D51" s="5" t="s">
        <v>690</v>
      </c>
      <c r="E51" s="4" t="s">
        <v>537</v>
      </c>
      <c r="F51" s="15"/>
      <c r="G51" s="3" t="s">
        <v>601</v>
      </c>
    </row>
    <row r="52" spans="1:8" ht="50.1" customHeight="1">
      <c r="A52" s="4" t="s">
        <v>111</v>
      </c>
      <c r="B52" s="4" t="s">
        <v>733</v>
      </c>
      <c r="C52" s="31" t="s">
        <v>734</v>
      </c>
      <c r="D52" s="5"/>
      <c r="E52" s="4" t="s">
        <v>537</v>
      </c>
      <c r="F52" s="15" t="s">
        <v>596</v>
      </c>
      <c r="G52" s="3" t="s">
        <v>619</v>
      </c>
    </row>
    <row r="53" spans="1:8" ht="50.1" customHeight="1">
      <c r="A53" s="4" t="s">
        <v>41</v>
      </c>
      <c r="B53" s="4" t="s">
        <v>735</v>
      </c>
      <c r="C53" s="14" t="s">
        <v>736</v>
      </c>
      <c r="D53" s="6" t="s">
        <v>737</v>
      </c>
      <c r="E53" s="4" t="s">
        <v>531</v>
      </c>
      <c r="F53" s="4" t="s">
        <v>532</v>
      </c>
      <c r="G53" s="3" t="s">
        <v>538</v>
      </c>
    </row>
    <row r="54" spans="1:8" ht="50.1" customHeight="1">
      <c r="A54" s="4" t="s">
        <v>17</v>
      </c>
      <c r="B54" s="4" t="s">
        <v>738</v>
      </c>
      <c r="C54" s="14" t="s">
        <v>739</v>
      </c>
      <c r="D54" s="6" t="s">
        <v>740</v>
      </c>
      <c r="E54" s="4" t="s">
        <v>531</v>
      </c>
      <c r="F54" s="15" t="s">
        <v>549</v>
      </c>
      <c r="G54" s="3" t="s">
        <v>538</v>
      </c>
      <c r="H54" s="3" t="s">
        <v>741</v>
      </c>
    </row>
    <row r="55" spans="1:8" ht="50.1" customHeight="1">
      <c r="A55" s="4" t="s">
        <v>143</v>
      </c>
      <c r="B55" s="4" t="s">
        <v>742</v>
      </c>
      <c r="C55" s="14" t="s">
        <v>743</v>
      </c>
      <c r="D55" s="6" t="s">
        <v>744</v>
      </c>
      <c r="E55" s="4" t="s">
        <v>537</v>
      </c>
      <c r="F55" s="15" t="s">
        <v>586</v>
      </c>
      <c r="G55" s="3" t="s">
        <v>538</v>
      </c>
    </row>
    <row r="56" spans="1:8" ht="50.1" customHeight="1">
      <c r="A56" s="4" t="s">
        <v>127</v>
      </c>
      <c r="B56" s="4" t="s">
        <v>745</v>
      </c>
      <c r="C56" s="14" t="s">
        <v>746</v>
      </c>
      <c r="D56" s="6" t="s">
        <v>747</v>
      </c>
      <c r="E56" s="4" t="s">
        <v>596</v>
      </c>
      <c r="F56" s="15" t="s">
        <v>525</v>
      </c>
      <c r="G56" s="3" t="s">
        <v>538</v>
      </c>
    </row>
    <row r="57" spans="1:8" ht="50.1" hidden="1" customHeight="1">
      <c r="A57" s="8" t="s">
        <v>748</v>
      </c>
      <c r="B57" s="4" t="s">
        <v>749</v>
      </c>
      <c r="C57" s="14" t="s">
        <v>750</v>
      </c>
      <c r="D57" s="5" t="s">
        <v>690</v>
      </c>
      <c r="E57" s="4" t="s">
        <v>537</v>
      </c>
      <c r="F57" s="15"/>
      <c r="G57" s="3" t="s">
        <v>601</v>
      </c>
    </row>
    <row r="58" spans="1:8" ht="50.1" customHeight="1">
      <c r="A58" s="4" t="s">
        <v>751</v>
      </c>
      <c r="B58" s="4" t="s">
        <v>752</v>
      </c>
      <c r="C58" s="14" t="s">
        <v>753</v>
      </c>
      <c r="D58" s="17" t="s">
        <v>754</v>
      </c>
      <c r="E58" s="4" t="s">
        <v>524</v>
      </c>
      <c r="F58" s="15" t="s">
        <v>525</v>
      </c>
      <c r="G58" s="3" t="s">
        <v>538</v>
      </c>
      <c r="H58" s="3" t="s">
        <v>755</v>
      </c>
    </row>
    <row r="59" spans="1:8" ht="50.1" customHeight="1">
      <c r="A59" s="4" t="s">
        <v>756</v>
      </c>
      <c r="B59" s="4" t="s">
        <v>757</v>
      </c>
      <c r="C59" s="14" t="s">
        <v>758</v>
      </c>
      <c r="D59" s="17" t="s">
        <v>759</v>
      </c>
      <c r="E59" s="4" t="s">
        <v>638</v>
      </c>
      <c r="F59" s="15" t="s">
        <v>586</v>
      </c>
      <c r="G59" s="3" t="s">
        <v>538</v>
      </c>
      <c r="H59" s="3" t="s">
        <v>760</v>
      </c>
    </row>
    <row r="60" spans="1:8" ht="50.1" customHeight="1">
      <c r="A60" s="4" t="s">
        <v>761</v>
      </c>
      <c r="B60" s="4" t="s">
        <v>762</v>
      </c>
      <c r="C60" s="31" t="s">
        <v>763</v>
      </c>
      <c r="D60" s="6" t="s">
        <v>764</v>
      </c>
      <c r="E60" s="4" t="s">
        <v>531</v>
      </c>
      <c r="F60" s="15" t="s">
        <v>702</v>
      </c>
      <c r="G60" s="3" t="s">
        <v>538</v>
      </c>
      <c r="H60" s="3" t="s">
        <v>765</v>
      </c>
    </row>
    <row r="61" spans="1:8" ht="50.1" hidden="1" customHeight="1">
      <c r="A61" s="4" t="s">
        <v>766</v>
      </c>
      <c r="B61" s="4" t="s">
        <v>767</v>
      </c>
      <c r="C61" s="14"/>
      <c r="D61" s="99"/>
      <c r="E61" s="4"/>
      <c r="F61" s="15"/>
      <c r="G61" s="3" t="s">
        <v>601</v>
      </c>
      <c r="H61" s="3" t="s">
        <v>768</v>
      </c>
    </row>
    <row r="62" spans="1:8" ht="50.1" hidden="1" customHeight="1">
      <c r="A62" s="9" t="s">
        <v>769</v>
      </c>
      <c r="B62" s="4" t="s">
        <v>770</v>
      </c>
      <c r="C62" s="14"/>
      <c r="D62" s="99"/>
      <c r="E62" s="4"/>
      <c r="F62" s="15"/>
      <c r="G62" s="3" t="s">
        <v>601</v>
      </c>
      <c r="H62" s="3" t="s">
        <v>768</v>
      </c>
    </row>
    <row r="63" spans="1:8" ht="50.1" customHeight="1">
      <c r="A63" s="4" t="s">
        <v>771</v>
      </c>
      <c r="B63" s="4" t="s">
        <v>772</v>
      </c>
      <c r="C63" s="14" t="s">
        <v>773</v>
      </c>
      <c r="D63" s="6" t="s">
        <v>774</v>
      </c>
      <c r="E63" s="4" t="s">
        <v>702</v>
      </c>
      <c r="F63" s="15" t="s">
        <v>525</v>
      </c>
      <c r="G63" s="3" t="s">
        <v>538</v>
      </c>
      <c r="H63" s="3" t="s">
        <v>775</v>
      </c>
    </row>
  </sheetData>
  <conditionalFormatting sqref="G1:G1048576">
    <cfRule type="containsText" dxfId="1007" priority="1" operator="containsText" text="Adding Testing Procedure">
      <formula>NOT(ISERROR(SEARCH("Adding Testing Procedure",G1)))</formula>
    </cfRule>
    <cfRule type="containsText" dxfId="1006" priority="3" operator="containsText" text="Not needed">
      <formula>NOT(ISERROR(SEARCH("Not needed",G1)))</formula>
    </cfRule>
    <cfRule type="containsText" dxfId="1005" priority="4" operator="containsText" text="Reviewed">
      <formula>NOT(ISERROR(SEARCH("Reviewed",G1)))</formula>
    </cfRule>
    <cfRule type="containsText" dxfId="1004" priority="5" operator="containsText" text="Check it">
      <formula>NOT(ISERROR(SEARCH("Check it",G1)))</formula>
    </cfRule>
    <cfRule type="containsText" dxfId="1003" priority="6" operator="containsText" text="Doing">
      <formula>NOT(ISERROR(SEARCH("Doing",G1)))</formula>
    </cfRule>
    <cfRule type="containsText" dxfId="1002" priority="7" operator="containsText" text="complete">
      <formula>NOT(ISERROR(SEARCH("complete",G1)))</formula>
    </cfRule>
  </conditionalFormatting>
  <dataValidations count="1">
    <dataValidation allowBlank="1" showInputMessage="1" showErrorMessage="1" sqref="H3:H63 E2" xr:uid="{2DB98EE0-C2F8-4DA8-B207-9590D59CB92E}"/>
  </dataValidations>
  <hyperlinks>
    <hyperlink ref="C3" r:id="rId1" xr:uid="{16C2A6EA-2F07-CB4C-BDAD-0064092DFA7C}"/>
    <hyperlink ref="C4" r:id="rId2" xr:uid="{67447ED6-222E-AB45-9C4C-5B0444EB84AF}"/>
    <hyperlink ref="C5" r:id="rId3" xr:uid="{977949B4-9C9E-8749-93B5-AEE86EB98A97}"/>
    <hyperlink ref="C6" r:id="rId4" xr:uid="{E9A97DC1-F373-544A-B0E7-C8AFC4EF51C6}"/>
    <hyperlink ref="C7" r:id="rId5" xr:uid="{AED75CA8-EC8C-384B-B3AB-C1B09D52125A}"/>
    <hyperlink ref="C9" r:id="rId6" display="../../../../../../:w:/r/sites/SunswiftVIP-ChallENG/Shared Documents/Systems Engineering/Sunswift 8/ADR Requirements/ADR 10 - Steering Column.docx?d=w86708d19c8694b2aaee6bf1f3cc09ce9&amp;csf=1&amp;web=1&amp;e=X5gWOF" xr:uid="{BED48732-5FFA-9C4B-AF3A-98AF00074F4D}"/>
    <hyperlink ref="C10" r:id="rId7" xr:uid="{AF60AD2B-0612-674E-8929-D1E64136A045}"/>
    <hyperlink ref="C12" r:id="rId8" xr:uid="{281624D3-8FD6-4C42-B2CD-A7C12679F61E}"/>
    <hyperlink ref="C13" r:id="rId9" xr:uid="{41B2CFCC-588A-B843-8769-85C1E96847A9}"/>
    <hyperlink ref="C14" r:id="rId10" xr:uid="{C020F3F1-C2FF-D54A-9FF6-E3E8E162111F}"/>
    <hyperlink ref="C15" r:id="rId11" display="../../../../../../:w:/r/sites/SunswiftVIP-ChallENG/Shared Documents/Systems Engineering/Sunswift 8/ADR Requirements/ADR 22 - Head Restraints.docx?d=w151be59edd5148aaad8d9be095e5804a&amp;csf=1&amp;web=1&amp;e=7bb9GK" xr:uid="{27C02851-60B9-D44A-9466-01277B490AF0}"/>
    <hyperlink ref="C16" r:id="rId12" xr:uid="{8C78DC6E-CF28-AD45-8E78-3C36FDBB9FD4}"/>
    <hyperlink ref="C17" r:id="rId13" xr:uid="{73392102-4189-6242-9E37-70453AEEC638}"/>
    <hyperlink ref="C18" r:id="rId14" xr:uid="{AE83D899-CB8F-3A48-9F98-57D9291FC88A}"/>
    <hyperlink ref="C19" r:id="rId15" xr:uid="{83AD5BDC-C034-4845-869D-66BB31502993}"/>
    <hyperlink ref="C20" r:id="rId16" xr:uid="{4CADE761-4214-9B41-8847-99E3C489F63D}"/>
    <hyperlink ref="C21" r:id="rId17" xr:uid="{215BE489-0B3B-4F47-ABFE-EAE5BD6A9BAE}"/>
    <hyperlink ref="C22" r:id="rId18" xr:uid="{13995DFD-DD83-C249-8676-7EFFE6309254}"/>
    <hyperlink ref="C24" r:id="rId19" xr:uid="{11317EE3-9401-C941-BB62-720095EC4615}"/>
    <hyperlink ref="C25" r:id="rId20" xr:uid="{246487DF-7651-3240-97E9-C69251BEA2F5}"/>
    <hyperlink ref="C26" r:id="rId21" xr:uid="{DBE07A91-66AE-D748-84EA-0A9BD923C75E}"/>
    <hyperlink ref="C27" r:id="rId22" xr:uid="{9B82910E-735F-794F-BBF7-68C46CD97941}"/>
    <hyperlink ref="C28" r:id="rId23" xr:uid="{EBC33187-61FF-834E-8B0F-ED4A207D4530}"/>
    <hyperlink ref="C29" r:id="rId24" xr:uid="{41D9A557-7406-BD4A-BD2C-5BBA9A056C70}"/>
    <hyperlink ref="C30" r:id="rId25" xr:uid="{6F4538BB-AF2D-8C45-A2D3-9AEC0A136B40}"/>
    <hyperlink ref="C32" r:id="rId26" xr:uid="{A2F526FC-5827-0C42-901F-D95F80227822}"/>
    <hyperlink ref="C33" r:id="rId27" xr:uid="{AD0F7C5C-DECB-AF49-B4D6-F4C851D23B3C}"/>
    <hyperlink ref="C34" r:id="rId28" xr:uid="{0E26963B-1446-8046-8C3B-E4C52CA2C63B}"/>
    <hyperlink ref="C35" r:id="rId29" xr:uid="{7023B47E-45AC-6F47-8088-43F8910CA44C}"/>
    <hyperlink ref="C36" r:id="rId30" xr:uid="{95A46156-85D1-BA43-B250-95516E204713}"/>
    <hyperlink ref="C37" r:id="rId31" xr:uid="{03AD4E64-FA97-0D45-8A07-5492B6CE58D7}"/>
    <hyperlink ref="C38" r:id="rId32" xr:uid="{B2C669D9-3984-CA49-8984-1B11227B2E0E}"/>
    <hyperlink ref="C39" r:id="rId33" xr:uid="{8450D242-AFE6-C240-8090-7BC87DE333FB}"/>
    <hyperlink ref="C40" r:id="rId34" xr:uid="{D9CA04CD-D6B3-3D4D-ACEA-61F04F4A43F3}"/>
    <hyperlink ref="C41" r:id="rId35" xr:uid="{8CE19B6B-F83D-684C-B1CC-7EF90BC465EC}"/>
    <hyperlink ref="C42" r:id="rId36" xr:uid="{A2F3B29E-FF48-9440-B3A5-327C6BA3B5F4}"/>
    <hyperlink ref="C47" r:id="rId37" xr:uid="{14A6F5EE-1DC1-EF42-8A44-3780F59B800E}"/>
    <hyperlink ref="C48" r:id="rId38" xr:uid="{3CE99CDE-8D1B-0A40-9226-DC6D9483B869}"/>
    <hyperlink ref="C49" r:id="rId39" xr:uid="{C019080E-039E-F64A-A3E1-2227AFD5847C}"/>
    <hyperlink ref="C50" r:id="rId40" xr:uid="{392BFC5A-2338-4D41-9EAB-CD9F0C984BF7}"/>
    <hyperlink ref="C51" r:id="rId41" xr:uid="{A9C6DD48-F22B-3740-B16B-E3846E711C3A}"/>
    <hyperlink ref="C52" r:id="rId42" xr:uid="{E50827FB-CF05-174B-AA6B-047FEAFD1227}"/>
    <hyperlink ref="C53" r:id="rId43" xr:uid="{7E22A6E9-4D6D-8C40-8AF4-AB9C4609E51F}"/>
    <hyperlink ref="C54" r:id="rId44" xr:uid="{E4000C02-324B-2247-8539-C1040EAD8812}"/>
    <hyperlink ref="C55" r:id="rId45" xr:uid="{D32A18D5-3178-DF47-8167-54FBE06CE019}"/>
    <hyperlink ref="C56" r:id="rId46" xr:uid="{6E0DE374-FCF6-5846-81C1-3B2177974F73}"/>
    <hyperlink ref="C57" r:id="rId47" xr:uid="{8B744ACF-D1C1-5A4B-B1EF-A801AB7F5C93}"/>
    <hyperlink ref="C58" r:id="rId48" xr:uid="{4762A071-6C73-9741-B5C7-F6E51BE0DD35}"/>
    <hyperlink ref="C59" r:id="rId49" xr:uid="{0F45286C-6158-F54B-B3F5-A63CDF97B72D}"/>
    <hyperlink ref="C60" r:id="rId50" xr:uid="{A8ACE304-7DB2-1943-AB01-624A3B0E8F48}"/>
    <hyperlink ref="C63" r:id="rId51" xr:uid="{8261D7A6-5AEC-4241-B1FA-6DDC94E15B30}"/>
    <hyperlink ref="D16" r:id="rId52" xr:uid="{B4E0F4D0-AE6E-4A98-B86E-AB063850CE6B}"/>
    <hyperlink ref="D8" r:id="rId53" xr:uid="{0BF9A421-42AB-4DDF-92E3-307D771F774D}"/>
    <hyperlink ref="D2" r:id="rId54" xr:uid="{26E748C5-03F2-4309-9FC1-9BC9F397E56E}"/>
    <hyperlink ref="D11" r:id="rId55" xr:uid="{9F73282D-1CD0-47BF-8FC5-43A0D8CA93B9}"/>
    <hyperlink ref="D7" r:id="rId56" xr:uid="{0A31B447-60A9-42AE-AFB8-D4838E1371E6}"/>
    <hyperlink ref="D9" r:id="rId57" xr:uid="{E95BE23B-0338-4B74-80DD-434E85D37140}"/>
    <hyperlink ref="D10" r:id="rId58" xr:uid="{35873EB3-829C-4B4F-86E4-A37C52DABF89}"/>
    <hyperlink ref="D13" r:id="rId59" xr:uid="{CBBCEDB8-48E3-42E6-9820-19EB5C7637CB}"/>
    <hyperlink ref="D3" r:id="rId60" xr:uid="{16C624E6-DC18-4EE5-8929-6939B00D4217}"/>
    <hyperlink ref="C23" r:id="rId61" xr:uid="{1371ED91-C10D-48F1-AB0E-09F63454D4B1}"/>
    <hyperlink ref="D23" r:id="rId62" xr:uid="{A4D976CF-5530-4AE2-8AE6-59F91D3F369F}"/>
    <hyperlink ref="D15" r:id="rId63" xr:uid="{A8EEC208-9382-4DEC-9371-9988B032EADA}"/>
    <hyperlink ref="D60" r:id="rId64" xr:uid="{A13D83C2-552C-4807-8850-F78B92862AD3}"/>
    <hyperlink ref="D17" r:id="rId65" xr:uid="{E7E15D99-24C0-48F4-9BD9-490C081478C8}"/>
    <hyperlink ref="D4" r:id="rId66" xr:uid="{57F7A259-B434-4D70-B42A-09BBD0164CFD}"/>
    <hyperlink ref="D22" r:id="rId67" xr:uid="{0FEAD40D-86A6-44D4-86D6-AE9BF36E30C2}"/>
    <hyperlink ref="D53" r:id="rId68" xr:uid="{23D8C85E-A58C-4EC8-87E1-DC40FEE473BB}"/>
    <hyperlink ref="D21" r:id="rId69" xr:uid="{C351765B-93CA-4AE0-A8DF-7E8BAAA7AEEB}"/>
    <hyperlink ref="D5" r:id="rId70" xr:uid="{E3A17A08-6F92-468D-8A94-9A2C80F14CC4}"/>
    <hyperlink ref="D25" r:id="rId71" xr:uid="{E33C978A-6E36-40D9-87DD-512BB02809AA}"/>
    <hyperlink ref="D6" r:id="rId72" xr:uid="{ABEE6897-CBB8-4664-9F23-E06EA94669A2}"/>
    <hyperlink ref="D27" r:id="rId73" xr:uid="{9E4F306E-D7BF-486C-B73C-961DC54511AE}"/>
    <hyperlink ref="D28" r:id="rId74" xr:uid="{B9386D17-E6D9-4C1F-8EBE-A4F60F9D9949}"/>
    <hyperlink ref="D35" r:id="rId75" xr:uid="{BE9B4AE8-17A0-434F-9D8F-E9E3503268EF}"/>
    <hyperlink ref="D20" r:id="rId76" xr:uid="{7193ABCF-5CB7-4740-89EF-9597966DBFE4}"/>
    <hyperlink ref="D54" r:id="rId77" xr:uid="{71FCFFD7-4A97-41FA-99D8-B106B2FC47E5}"/>
    <hyperlink ref="D58" r:id="rId78" xr:uid="{B727DF0E-704C-4855-8656-5B46D9F16AB7}"/>
    <hyperlink ref="D56" r:id="rId79" xr:uid="{77099A73-5FF6-45C8-A170-C600220A1552}"/>
    <hyperlink ref="D14" r:id="rId80" xr:uid="{D574732A-27DA-4E42-B0CB-578825C2DD7D}"/>
    <hyperlink ref="D26" r:id="rId81" xr:uid="{03A14D8B-A93D-4BB9-B16F-D2BD4D3562E8}"/>
    <hyperlink ref="D12" r:id="rId82" xr:uid="{851616FD-FF70-4297-9699-579B25157CEE}"/>
    <hyperlink ref="C31" r:id="rId83" xr:uid="{359F37EE-46BC-451E-9A05-57C30065328B}"/>
    <hyperlink ref="D59" r:id="rId84" xr:uid="{F94FA76C-A6BC-4B10-B96C-F2A446A3CD07}"/>
    <hyperlink ref="C8" r:id="rId85" xr:uid="{E06A1B0A-AE2B-6440-A69A-03A93DF600AE}"/>
    <hyperlink ref="C2" r:id="rId86" xr:uid="{6D938E19-B021-4A35-8CA9-30953268E526}"/>
    <hyperlink ref="D33" r:id="rId87" xr:uid="{BEF75A44-CF6C-4BEE-A8D8-A2C4B7E66564}"/>
    <hyperlink ref="D63" r:id="rId88" display="../../../../../../:w:/s/SunswiftVIP-ChallENG/IQA9t7rHNiaATa6FZtRl_MlhAX3wba-LqecUa07dNwkHSZM?e=YpgPJV" xr:uid="{9E7FF361-CBF2-4AC3-A243-677317A845E2}"/>
    <hyperlink ref="D55" r:id="rId89" xr:uid="{2A8EDD42-E1C0-4BC1-B06A-EE3AA56A0DAB}"/>
    <hyperlink ref="D18" r:id="rId90" xr:uid="{750A181D-A29E-4547-A68E-2D08D9C9969E}"/>
  </hyperlinks>
  <pageMargins left="0.7" right="0.7" top="0.75" bottom="0.75" header="0.3" footer="0.3"/>
  <tableParts count="1">
    <tablePart r:id="rId91"/>
  </tableParts>
  <extLst>
    <ext xmlns:x14="http://schemas.microsoft.com/office/spreadsheetml/2009/9/main" uri="{CCE6A557-97BC-4b89-ADB6-D9C93CAAB3DF}">
      <x14:dataValidations xmlns:xm="http://schemas.microsoft.com/office/excel/2006/main" count="1">
        <x14:dataValidation type="list" allowBlank="1" showInputMessage="1" showErrorMessage="1" xr:uid="{E6DF7BC8-F104-544B-A6EC-6F510074AAFC}">
          <x14:formula1>
            <xm:f>'Drop Down Menu''s'!$A$2:$A$7</xm:f>
          </x14:formula1>
          <xm:sqref>G2:G63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9F19-0229-4540-AD83-BBC5D0DD8CB0}">
  <dimension ref="A1:J37"/>
  <sheetViews>
    <sheetView zoomScale="77" workbookViewId="0">
      <selection activeCell="E42" sqref="E42"/>
    </sheetView>
  </sheetViews>
  <sheetFormatPr defaultColWidth="8.875" defaultRowHeight="15.75"/>
  <cols>
    <col min="1" max="1" width="17.5" customWidth="1"/>
    <col min="2" max="2" width="43.375" style="21" customWidth="1"/>
    <col min="3" max="3" width="19.625" customWidth="1"/>
    <col min="4" max="4" width="21.125" customWidth="1"/>
    <col min="5" max="6" width="17.125" customWidth="1"/>
    <col min="7" max="7" width="18.375" customWidth="1"/>
    <col min="8" max="8" width="27.5" customWidth="1"/>
    <col min="9" max="9" width="18.5" customWidth="1"/>
    <col min="10" max="10" width="25.125" customWidth="1"/>
  </cols>
  <sheetData>
    <row r="1" spans="1:10">
      <c r="A1" t="s">
        <v>512</v>
      </c>
      <c r="B1" s="21" t="s">
        <v>513</v>
      </c>
      <c r="C1" t="s">
        <v>776</v>
      </c>
      <c r="D1" t="s">
        <v>777</v>
      </c>
      <c r="E1" t="s">
        <v>778</v>
      </c>
      <c r="F1" t="s">
        <v>779</v>
      </c>
      <c r="G1" t="s">
        <v>780</v>
      </c>
      <c r="H1" t="s">
        <v>781</v>
      </c>
      <c r="I1" t="s">
        <v>782</v>
      </c>
      <c r="J1" t="s">
        <v>783</v>
      </c>
    </row>
    <row r="2" spans="1:10">
      <c r="A2" s="16" t="s">
        <v>520</v>
      </c>
      <c r="B2" s="3" t="s">
        <v>521</v>
      </c>
      <c r="C2" s="17" t="s">
        <v>784</v>
      </c>
      <c r="D2" s="16"/>
      <c r="E2" s="17" t="s">
        <v>784</v>
      </c>
      <c r="F2" s="16"/>
      <c r="G2" s="16"/>
      <c r="H2" s="16" t="s">
        <v>785</v>
      </c>
      <c r="I2" s="16" t="s">
        <v>785</v>
      </c>
      <c r="J2" s="17" t="s">
        <v>520</v>
      </c>
    </row>
    <row r="3" spans="1:10">
      <c r="A3" s="16" t="s">
        <v>527</v>
      </c>
      <c r="B3" s="3" t="s">
        <v>528</v>
      </c>
      <c r="C3" s="16"/>
      <c r="D3" s="16" t="s">
        <v>786</v>
      </c>
      <c r="E3" s="16"/>
      <c r="F3" s="16"/>
      <c r="G3" s="17" t="s">
        <v>787</v>
      </c>
      <c r="H3" s="16" t="s">
        <v>785</v>
      </c>
      <c r="I3" s="16" t="s">
        <v>785</v>
      </c>
      <c r="J3" s="17" t="s">
        <v>527</v>
      </c>
    </row>
    <row r="4" spans="1:10">
      <c r="A4" s="16" t="s">
        <v>533</v>
      </c>
      <c r="B4" s="3" t="s">
        <v>534</v>
      </c>
      <c r="C4" s="16"/>
      <c r="D4" s="16" t="s">
        <v>786</v>
      </c>
      <c r="E4" s="16"/>
      <c r="F4" s="17"/>
      <c r="G4" s="16"/>
      <c r="H4" s="16" t="s">
        <v>785</v>
      </c>
      <c r="I4" s="16" t="s">
        <v>785</v>
      </c>
      <c r="J4" s="17" t="s">
        <v>533</v>
      </c>
    </row>
    <row r="5" spans="1:10">
      <c r="A5" s="16" t="s">
        <v>539</v>
      </c>
      <c r="B5" s="3" t="s">
        <v>540</v>
      </c>
      <c r="C5" s="16"/>
      <c r="D5" s="16" t="s">
        <v>788</v>
      </c>
      <c r="E5" s="16"/>
      <c r="F5" s="16"/>
      <c r="G5" s="16"/>
      <c r="H5" s="16" t="s">
        <v>785</v>
      </c>
      <c r="I5" s="16" t="s">
        <v>785</v>
      </c>
      <c r="J5" s="17" t="s">
        <v>539</v>
      </c>
    </row>
    <row r="6" spans="1:10">
      <c r="A6" s="16" t="s">
        <v>545</v>
      </c>
      <c r="B6" s="3" t="s">
        <v>546</v>
      </c>
      <c r="C6" s="16"/>
      <c r="D6" s="16"/>
      <c r="E6" s="16"/>
      <c r="F6" s="17"/>
      <c r="G6" s="16"/>
      <c r="H6" s="16" t="s">
        <v>785</v>
      </c>
      <c r="I6" s="16" t="s">
        <v>785</v>
      </c>
      <c r="J6" s="17" t="s">
        <v>545</v>
      </c>
    </row>
    <row r="7" spans="1:10">
      <c r="A7" s="16" t="s">
        <v>556</v>
      </c>
      <c r="B7" s="3" t="s">
        <v>557</v>
      </c>
      <c r="C7" s="17" t="s">
        <v>784</v>
      </c>
      <c r="D7" s="16"/>
      <c r="E7" s="17" t="s">
        <v>784</v>
      </c>
      <c r="F7" s="16"/>
      <c r="G7" s="16"/>
      <c r="H7" s="16" t="s">
        <v>785</v>
      </c>
      <c r="I7" s="16" t="s">
        <v>785</v>
      </c>
      <c r="J7" s="17" t="s">
        <v>556</v>
      </c>
    </row>
    <row r="8" spans="1:10">
      <c r="A8" s="16" t="s">
        <v>18</v>
      </c>
      <c r="B8" s="3" t="s">
        <v>561</v>
      </c>
      <c r="C8" s="16"/>
      <c r="D8" s="16" t="s">
        <v>788</v>
      </c>
      <c r="E8" s="17" t="s">
        <v>784</v>
      </c>
      <c r="F8" s="16"/>
      <c r="G8" s="16"/>
      <c r="H8" s="16" t="s">
        <v>785</v>
      </c>
      <c r="I8" s="16" t="s">
        <v>785</v>
      </c>
      <c r="J8" s="17" t="s">
        <v>18</v>
      </c>
    </row>
    <row r="9" spans="1:10">
      <c r="A9" s="16" t="s">
        <v>66</v>
      </c>
      <c r="B9" s="3" t="s">
        <v>484</v>
      </c>
      <c r="C9" s="16"/>
      <c r="D9" s="16" t="s">
        <v>788</v>
      </c>
      <c r="E9" s="16"/>
      <c r="F9" s="16"/>
      <c r="G9" s="16"/>
      <c r="H9" s="16" t="s">
        <v>785</v>
      </c>
      <c r="I9" s="16" t="s">
        <v>785</v>
      </c>
      <c r="J9" s="17" t="s">
        <v>66</v>
      </c>
    </row>
    <row r="10" spans="1:10">
      <c r="A10" s="16" t="s">
        <v>574</v>
      </c>
      <c r="B10" s="3" t="s">
        <v>575</v>
      </c>
      <c r="C10" s="16"/>
      <c r="D10" s="16"/>
      <c r="E10" s="16"/>
      <c r="F10" s="16"/>
      <c r="G10" s="16"/>
      <c r="H10" s="16" t="s">
        <v>785</v>
      </c>
      <c r="I10" s="16" t="s">
        <v>785</v>
      </c>
      <c r="J10" s="17" t="s">
        <v>574</v>
      </c>
    </row>
    <row r="11" spans="1:10" ht="31.5">
      <c r="A11" s="16" t="s">
        <v>45</v>
      </c>
      <c r="B11" s="129" t="s">
        <v>579</v>
      </c>
      <c r="C11" s="16"/>
      <c r="D11" s="16"/>
      <c r="E11" s="16"/>
      <c r="F11" s="17"/>
      <c r="G11" s="16"/>
      <c r="H11" s="16" t="s">
        <v>785</v>
      </c>
      <c r="I11" s="16" t="s">
        <v>785</v>
      </c>
      <c r="J11" s="17" t="s">
        <v>45</v>
      </c>
    </row>
    <row r="12" spans="1:10">
      <c r="A12" s="16" t="s">
        <v>386</v>
      </c>
      <c r="B12" s="3" t="s">
        <v>583</v>
      </c>
      <c r="C12" s="16"/>
      <c r="D12" s="16" t="s">
        <v>789</v>
      </c>
      <c r="E12" s="17"/>
      <c r="F12" s="17"/>
      <c r="G12" s="16"/>
      <c r="H12" s="16" t="s">
        <v>785</v>
      </c>
      <c r="I12" s="16" t="s">
        <v>785</v>
      </c>
      <c r="J12" s="17" t="s">
        <v>386</v>
      </c>
    </row>
    <row r="13" spans="1:10">
      <c r="A13" s="16" t="s">
        <v>588</v>
      </c>
      <c r="B13" s="3" t="s">
        <v>589</v>
      </c>
      <c r="C13" s="16"/>
      <c r="D13" s="16"/>
      <c r="E13" s="16"/>
      <c r="F13" s="17"/>
      <c r="G13" s="16"/>
      <c r="H13" s="16" t="s">
        <v>785</v>
      </c>
      <c r="I13" s="16" t="s">
        <v>785</v>
      </c>
      <c r="J13" s="17" t="s">
        <v>588</v>
      </c>
    </row>
    <row r="14" spans="1:10">
      <c r="A14" s="16" t="s">
        <v>592</v>
      </c>
      <c r="B14" s="3" t="s">
        <v>593</v>
      </c>
      <c r="C14" s="16"/>
      <c r="D14" s="16"/>
      <c r="E14" s="16"/>
      <c r="F14" s="16"/>
      <c r="G14" s="16"/>
      <c r="H14" s="16" t="s">
        <v>785</v>
      </c>
      <c r="I14" s="16" t="s">
        <v>785</v>
      </c>
      <c r="J14" s="17" t="s">
        <v>592</v>
      </c>
    </row>
    <row r="15" spans="1:10">
      <c r="A15" s="16" t="s">
        <v>603</v>
      </c>
      <c r="B15" s="3" t="s">
        <v>604</v>
      </c>
      <c r="C15" s="16"/>
      <c r="D15" s="16" t="s">
        <v>790</v>
      </c>
      <c r="E15" s="16"/>
      <c r="F15" s="17"/>
      <c r="G15" s="16"/>
      <c r="H15" s="16" t="s">
        <v>785</v>
      </c>
      <c r="I15" s="16" t="s">
        <v>785</v>
      </c>
      <c r="J15" s="17" t="s">
        <v>603</v>
      </c>
    </row>
    <row r="16" spans="1:10">
      <c r="A16" s="16" t="s">
        <v>607</v>
      </c>
      <c r="B16" s="3" t="s">
        <v>608</v>
      </c>
      <c r="C16" s="16"/>
      <c r="D16" s="16" t="s">
        <v>791</v>
      </c>
      <c r="E16" s="16"/>
      <c r="F16" s="16"/>
      <c r="G16" s="16"/>
      <c r="H16" s="16" t="s">
        <v>785</v>
      </c>
      <c r="I16" s="16" t="s">
        <v>785</v>
      </c>
      <c r="J16" s="17" t="s">
        <v>607</v>
      </c>
    </row>
    <row r="17" spans="1:10">
      <c r="A17" s="66" t="s">
        <v>612</v>
      </c>
      <c r="B17" s="3" t="s">
        <v>613</v>
      </c>
      <c r="C17" s="16" t="s">
        <v>792</v>
      </c>
      <c r="D17" s="16" t="s">
        <v>793</v>
      </c>
      <c r="E17" s="16"/>
      <c r="F17" s="16"/>
      <c r="G17" s="16"/>
      <c r="H17" s="16" t="s">
        <v>785</v>
      </c>
      <c r="I17" s="16" t="s">
        <v>785</v>
      </c>
      <c r="J17" s="318" t="s">
        <v>612</v>
      </c>
    </row>
    <row r="18" spans="1:10">
      <c r="A18" s="16" t="s">
        <v>116</v>
      </c>
      <c r="B18" s="3" t="s">
        <v>617</v>
      </c>
      <c r="C18" s="16"/>
      <c r="D18" s="16"/>
      <c r="E18" s="16"/>
      <c r="F18" s="17"/>
      <c r="G18" s="16"/>
      <c r="H18" s="16" t="s">
        <v>785</v>
      </c>
      <c r="I18" s="16" t="s">
        <v>785</v>
      </c>
      <c r="J18" s="17" t="s">
        <v>116</v>
      </c>
    </row>
    <row r="19" spans="1:10">
      <c r="A19" s="16" t="s">
        <v>65</v>
      </c>
      <c r="B19" s="3" t="s">
        <v>625</v>
      </c>
      <c r="C19" s="16"/>
      <c r="D19" s="16"/>
      <c r="E19" s="16"/>
      <c r="F19" s="17"/>
      <c r="G19" s="16"/>
      <c r="H19" s="16" t="s">
        <v>785</v>
      </c>
      <c r="I19" s="16" t="s">
        <v>785</v>
      </c>
      <c r="J19" s="17" t="s">
        <v>65</v>
      </c>
    </row>
    <row r="20" spans="1:10">
      <c r="A20" s="16" t="s">
        <v>21</v>
      </c>
      <c r="B20" s="3" t="s">
        <v>628</v>
      </c>
      <c r="C20" s="16"/>
      <c r="D20" s="16"/>
      <c r="E20" s="16"/>
      <c r="F20" s="17"/>
      <c r="G20" s="16"/>
      <c r="H20" s="16" t="s">
        <v>785</v>
      </c>
      <c r="I20" s="16" t="s">
        <v>785</v>
      </c>
      <c r="J20" s="17" t="s">
        <v>21</v>
      </c>
    </row>
    <row r="21" spans="1:10">
      <c r="A21" s="16" t="s">
        <v>40</v>
      </c>
      <c r="B21" s="3" t="s">
        <v>640</v>
      </c>
      <c r="C21" s="17" t="s">
        <v>784</v>
      </c>
      <c r="D21" s="16"/>
      <c r="E21" s="17" t="s">
        <v>784</v>
      </c>
      <c r="F21" s="16"/>
      <c r="G21" s="16"/>
      <c r="H21" s="16" t="s">
        <v>785</v>
      </c>
      <c r="I21" s="16" t="s">
        <v>785</v>
      </c>
      <c r="J21" s="17" t="s">
        <v>40</v>
      </c>
    </row>
    <row r="22" spans="1:10">
      <c r="A22" s="16" t="s">
        <v>643</v>
      </c>
      <c r="B22" s="3" t="s">
        <v>644</v>
      </c>
      <c r="C22" s="17" t="s">
        <v>784</v>
      </c>
      <c r="D22" s="16" t="s">
        <v>790</v>
      </c>
      <c r="E22" s="17" t="s">
        <v>784</v>
      </c>
      <c r="F22" s="16"/>
      <c r="G22" s="16"/>
      <c r="H22" s="16" t="s">
        <v>785</v>
      </c>
      <c r="I22" s="16" t="s">
        <v>785</v>
      </c>
      <c r="J22" s="17" t="s">
        <v>643</v>
      </c>
    </row>
    <row r="23" spans="1:10">
      <c r="A23" s="16" t="s">
        <v>648</v>
      </c>
      <c r="B23" s="3" t="s">
        <v>649</v>
      </c>
      <c r="C23" s="16"/>
      <c r="D23" s="16"/>
      <c r="E23" s="17" t="s">
        <v>784</v>
      </c>
      <c r="F23" s="16"/>
      <c r="G23" s="16"/>
      <c r="H23" s="16" t="s">
        <v>785</v>
      </c>
      <c r="I23" s="16" t="s">
        <v>785</v>
      </c>
      <c r="J23" s="17" t="s">
        <v>648</v>
      </c>
    </row>
    <row r="24" spans="1:10" ht="31.5">
      <c r="A24" s="342" t="s">
        <v>653</v>
      </c>
      <c r="B24" s="95" t="s">
        <v>654</v>
      </c>
      <c r="C24" s="66" t="s">
        <v>635</v>
      </c>
      <c r="D24" s="66"/>
      <c r="E24" s="318" t="s">
        <v>784</v>
      </c>
      <c r="F24" s="66"/>
      <c r="G24" s="66"/>
      <c r="H24" s="66" t="s">
        <v>785</v>
      </c>
      <c r="I24" s="66" t="s">
        <v>785</v>
      </c>
      <c r="J24" s="318" t="s">
        <v>653</v>
      </c>
    </row>
    <row r="25" spans="1:10">
      <c r="A25" s="16" t="s">
        <v>669</v>
      </c>
      <c r="B25" s="3" t="s">
        <v>670</v>
      </c>
      <c r="C25" s="16"/>
      <c r="D25" s="16"/>
      <c r="E25" s="17" t="s">
        <v>784</v>
      </c>
      <c r="F25" s="16"/>
      <c r="G25" s="16"/>
      <c r="H25" s="16" t="s">
        <v>785</v>
      </c>
      <c r="I25" s="16" t="s">
        <v>785</v>
      </c>
      <c r="J25" s="17" t="s">
        <v>669</v>
      </c>
    </row>
    <row r="26" spans="1:10">
      <c r="A26" s="16" t="s">
        <v>378</v>
      </c>
      <c r="B26" s="3" t="s">
        <v>673</v>
      </c>
      <c r="C26" s="16"/>
      <c r="D26" s="16"/>
      <c r="E26" s="16"/>
      <c r="F26" s="17"/>
      <c r="G26" s="16"/>
      <c r="H26" s="16" t="s">
        <v>785</v>
      </c>
      <c r="I26" s="16" t="s">
        <v>785</v>
      </c>
      <c r="J26" s="17" t="s">
        <v>378</v>
      </c>
    </row>
    <row r="27" spans="1:10">
      <c r="A27" s="66" t="s">
        <v>90</v>
      </c>
      <c r="B27" s="3" t="s">
        <v>682</v>
      </c>
      <c r="C27" s="16" t="s">
        <v>792</v>
      </c>
      <c r="D27" s="16" t="s">
        <v>792</v>
      </c>
      <c r="E27" s="16"/>
      <c r="F27" s="16"/>
      <c r="G27" s="16"/>
      <c r="H27" s="16" t="s">
        <v>785</v>
      </c>
      <c r="I27" s="16" t="s">
        <v>785</v>
      </c>
      <c r="J27" s="318" t="s">
        <v>90</v>
      </c>
    </row>
    <row r="28" spans="1:10">
      <c r="A28" s="16" t="s">
        <v>42</v>
      </c>
      <c r="B28" s="3" t="s">
        <v>700</v>
      </c>
      <c r="C28" s="16"/>
      <c r="D28" s="16"/>
      <c r="E28" s="17" t="s">
        <v>784</v>
      </c>
      <c r="F28" s="16"/>
      <c r="G28" s="16"/>
      <c r="H28" s="16" t="s">
        <v>785</v>
      </c>
      <c r="I28" s="16" t="s">
        <v>785</v>
      </c>
      <c r="J28" s="17" t="s">
        <v>42</v>
      </c>
    </row>
    <row r="29" spans="1:10">
      <c r="A29" s="16" t="s">
        <v>111</v>
      </c>
      <c r="B29" s="3" t="s">
        <v>733</v>
      </c>
      <c r="C29" s="16"/>
      <c r="D29" s="16"/>
      <c r="E29" s="16"/>
      <c r="F29" s="17"/>
      <c r="G29" s="16"/>
      <c r="H29" s="16" t="s">
        <v>785</v>
      </c>
      <c r="I29" s="16" t="s">
        <v>785</v>
      </c>
      <c r="J29" s="17" t="s">
        <v>111</v>
      </c>
    </row>
    <row r="30" spans="1:10">
      <c r="A30" s="16" t="s">
        <v>41</v>
      </c>
      <c r="B30" s="3" t="s">
        <v>735</v>
      </c>
      <c r="C30" s="16"/>
      <c r="D30" s="16"/>
      <c r="E30" s="16"/>
      <c r="F30" s="17"/>
      <c r="G30" s="16"/>
      <c r="H30" s="16" t="s">
        <v>785</v>
      </c>
      <c r="I30" s="16" t="s">
        <v>785</v>
      </c>
      <c r="J30" s="17" t="s">
        <v>41</v>
      </c>
    </row>
    <row r="31" spans="1:10">
      <c r="A31" s="16" t="s">
        <v>17</v>
      </c>
      <c r="B31" s="3" t="s">
        <v>738</v>
      </c>
      <c r="C31" s="16"/>
      <c r="D31" s="16" t="s">
        <v>794</v>
      </c>
      <c r="E31" s="16" t="s">
        <v>795</v>
      </c>
      <c r="F31" s="16"/>
      <c r="G31" s="16"/>
      <c r="H31" s="16" t="s">
        <v>785</v>
      </c>
      <c r="I31" s="16" t="s">
        <v>785</v>
      </c>
      <c r="J31" s="17" t="s">
        <v>17</v>
      </c>
    </row>
    <row r="32" spans="1:10">
      <c r="A32" s="16" t="s">
        <v>143</v>
      </c>
      <c r="B32" s="3" t="s">
        <v>742</v>
      </c>
      <c r="C32" s="16"/>
      <c r="D32" s="16"/>
      <c r="E32" s="16"/>
      <c r="F32" s="17"/>
      <c r="G32" s="16"/>
      <c r="H32" s="16" t="s">
        <v>785</v>
      </c>
      <c r="I32" s="16" t="s">
        <v>785</v>
      </c>
      <c r="J32" s="17" t="s">
        <v>143</v>
      </c>
    </row>
    <row r="33" spans="1:10">
      <c r="A33" s="16" t="s">
        <v>127</v>
      </c>
      <c r="B33" s="3" t="s">
        <v>745</v>
      </c>
      <c r="C33" s="16" t="s">
        <v>796</v>
      </c>
      <c r="D33" s="16" t="s">
        <v>790</v>
      </c>
      <c r="E33" s="16"/>
      <c r="F33" s="17"/>
      <c r="G33" s="16"/>
      <c r="H33" s="16" t="s">
        <v>785</v>
      </c>
      <c r="I33" s="16" t="s">
        <v>785</v>
      </c>
      <c r="J33" s="17" t="s">
        <v>127</v>
      </c>
    </row>
    <row r="34" spans="1:10">
      <c r="A34" s="16" t="s">
        <v>751</v>
      </c>
      <c r="B34" s="3" t="s">
        <v>752</v>
      </c>
      <c r="C34" s="16"/>
      <c r="D34" s="16"/>
      <c r="E34" s="16"/>
      <c r="F34" s="17"/>
      <c r="G34" s="16"/>
      <c r="H34" s="16" t="s">
        <v>785</v>
      </c>
      <c r="I34" s="16" t="s">
        <v>785</v>
      </c>
      <c r="J34" s="17" t="s">
        <v>751</v>
      </c>
    </row>
    <row r="35" spans="1:10">
      <c r="A35" s="16" t="s">
        <v>756</v>
      </c>
      <c r="B35" s="3" t="s">
        <v>757</v>
      </c>
      <c r="C35" s="16"/>
      <c r="D35" s="16"/>
      <c r="E35" s="16"/>
      <c r="F35" s="17"/>
      <c r="G35" s="16"/>
      <c r="H35" s="16" t="s">
        <v>785</v>
      </c>
      <c r="I35" s="16" t="s">
        <v>785</v>
      </c>
      <c r="J35" s="17" t="s">
        <v>756</v>
      </c>
    </row>
    <row r="36" spans="1:10" ht="31.5">
      <c r="A36" s="16" t="s">
        <v>761</v>
      </c>
      <c r="B36" s="3" t="s">
        <v>762</v>
      </c>
      <c r="C36" s="16"/>
      <c r="D36" s="16"/>
      <c r="E36" s="16"/>
      <c r="F36" s="17"/>
      <c r="G36" s="16"/>
      <c r="H36" s="16" t="s">
        <v>785</v>
      </c>
      <c r="I36" s="16" t="s">
        <v>785</v>
      </c>
      <c r="J36" s="17" t="s">
        <v>761</v>
      </c>
    </row>
    <row r="37" spans="1:10" ht="31.5">
      <c r="A37" s="16" t="s">
        <v>771</v>
      </c>
      <c r="B37" s="3" t="s">
        <v>772</v>
      </c>
      <c r="C37" s="16"/>
      <c r="D37" s="16"/>
      <c r="E37" s="16"/>
      <c r="F37" s="17"/>
      <c r="G37" s="16"/>
      <c r="H37" s="16" t="s">
        <v>785</v>
      </c>
      <c r="I37" s="16" t="s">
        <v>785</v>
      </c>
      <c r="J37" s="17" t="s">
        <v>771</v>
      </c>
    </row>
  </sheetData>
  <conditionalFormatting sqref="H2">
    <cfRule type="containsText" dxfId="993" priority="1" operator="containsText" text="Approved component level">
      <formula>NOT(ISERROR(SEARCH("Approved component level",H2)))</formula>
    </cfRule>
  </conditionalFormatting>
  <conditionalFormatting sqref="H2:H37">
    <cfRule type="containsText" dxfId="992" priority="2" operator="containsText" text="Approved in car">
      <formula>NOT(ISERROR(SEARCH("Approved in car",H2)))</formula>
    </cfRule>
  </conditionalFormatting>
  <conditionalFormatting sqref="H2:I37">
    <cfRule type="containsText" dxfId="991" priority="3" operator="containsText" text="Pre-Testing">
      <formula>NOT(ISERROR(SEARCH("Pre-Testing",H2)))</formula>
    </cfRule>
  </conditionalFormatting>
  <conditionalFormatting sqref="I2:I37">
    <cfRule type="containsText" dxfId="990" priority="4" operator="containsText" text="Approved">
      <formula>NOT(ISERROR(SEARCH("Approved",I2)))</formula>
    </cfRule>
    <cfRule type="containsText" dxfId="989" priority="5" operator="containsText" text="Testing">
      <formula>NOT(ISERROR(SEARCH("Testing",I2)))</formula>
    </cfRule>
  </conditionalFormatting>
  <dataValidations count="2">
    <dataValidation type="list" allowBlank="1" showInputMessage="1" showErrorMessage="1" sqref="I2:I37" xr:uid="{C54A7663-8A48-4368-98BF-4D54385B97B9}">
      <formula1>"Testing, Approved, Pre-testing"</formula1>
    </dataValidation>
    <dataValidation type="list" allowBlank="1" showInputMessage="1" showErrorMessage="1" sqref="H1:H1048576" xr:uid="{8A913B2A-99C8-44E3-BA85-57F666EC99B6}">
      <formula1>"Pre-testing, Approved component level, Approved in car"</formula1>
    </dataValidation>
  </dataValidations>
  <hyperlinks>
    <hyperlink ref="E2" r:id="rId1" xr:uid="{7066FDA5-5C45-4F9D-84CE-B9BF548E3DC2}"/>
    <hyperlink ref="E7" r:id="rId2" xr:uid="{56B41A81-9802-42EE-9384-A31E8813FEA9}"/>
    <hyperlink ref="E8" r:id="rId3" xr:uid="{1892CBC0-5DEC-4DA6-99A9-370AEA8352D0}"/>
    <hyperlink ref="E21" r:id="rId4" xr:uid="{68931183-3934-4D89-A2A3-409A3EFB7AC8}"/>
    <hyperlink ref="E22" r:id="rId5" xr:uid="{53F77EA0-2947-454B-80F4-279659C9B30D}"/>
    <hyperlink ref="E23" r:id="rId6" xr:uid="{F79898F9-2A36-48FE-81D8-A94A580E14CB}"/>
    <hyperlink ref="E24" r:id="rId7" xr:uid="{3BF164CD-0DB5-483F-8549-FC7B3486B7EE}"/>
    <hyperlink ref="E25" r:id="rId8" xr:uid="{3DC15E3F-F877-463C-A54B-FCCA23CC4146}"/>
    <hyperlink ref="E28" r:id="rId9" xr:uid="{4FFDE900-05E4-402B-ADC9-8200C1E35D6E}"/>
    <hyperlink ref="G3" r:id="rId10" xr:uid="{2213D529-740D-47F5-B091-2F7DB350CCB7}"/>
    <hyperlink ref="J2" r:id="rId11" xr:uid="{D3DE3270-0332-4019-AAD7-C97213AC58E3}"/>
    <hyperlink ref="J3" r:id="rId12" xr:uid="{86B7BA2F-EB43-4D40-88CD-FFF671D1BA4A}"/>
    <hyperlink ref="J4" r:id="rId13" xr:uid="{BCBFD6E7-0265-4FC8-823C-4E73906B34F2}"/>
    <hyperlink ref="J5" r:id="rId14" xr:uid="{26BDEB52-D8F3-40E5-886E-250739261F66}"/>
    <hyperlink ref="J6" r:id="rId15" xr:uid="{EDF1A155-447A-4838-BEAB-803EED97A301}"/>
    <hyperlink ref="J7" r:id="rId16" xr:uid="{2ED69577-B598-4D6C-BCE2-284F224F6785}"/>
    <hyperlink ref="J8" r:id="rId17" xr:uid="{A86B7BE3-9113-4A0E-9E53-409B79CA6D0E}"/>
    <hyperlink ref="J9" r:id="rId18" xr:uid="{C325F30B-6E91-4048-BE85-EC8371C4CD50}"/>
    <hyperlink ref="J10" r:id="rId19" xr:uid="{4E3053F5-35D1-419B-BB29-CAA98E8B830A}"/>
    <hyperlink ref="J11" r:id="rId20" xr:uid="{A84C4D86-7808-413A-9A83-7B585A848624}"/>
    <hyperlink ref="J12" r:id="rId21" xr:uid="{695FBC88-1A13-444A-B915-B84AA89463A4}"/>
    <hyperlink ref="J13" r:id="rId22" xr:uid="{EEC8B246-4D3F-41D2-AECC-B3C802602180}"/>
    <hyperlink ref="J14" r:id="rId23" xr:uid="{361C0F3E-BB1E-48D9-8A06-4B2121F9859F}"/>
    <hyperlink ref="J15" r:id="rId24" xr:uid="{70F8BD11-FBFB-4DC5-A133-7AC0D510259B}"/>
    <hyperlink ref="J16" r:id="rId25" xr:uid="{7D97A8AC-536D-4447-AD21-C63BA7C97AA0}"/>
    <hyperlink ref="J17" r:id="rId26" xr:uid="{36C2CE07-27F5-4F5C-BCE1-0819DF9C2B70}"/>
    <hyperlink ref="J18" r:id="rId27" xr:uid="{ABD8B329-51F2-42CF-922C-E139FCDA2C12}"/>
    <hyperlink ref="J19" r:id="rId28" xr:uid="{FAC45E2A-5858-4CB5-A621-EE09F7CAFD37}"/>
    <hyperlink ref="J20" r:id="rId29" xr:uid="{9FD6F6EE-161E-4BF1-AC71-92E9EDB79875}"/>
    <hyperlink ref="J21" r:id="rId30" xr:uid="{BD04E103-431A-4B4A-950B-99DE008B42DD}"/>
    <hyperlink ref="J22" r:id="rId31" xr:uid="{22B8DF95-0527-4B1C-8A90-5849192FBE14}"/>
    <hyperlink ref="J23" r:id="rId32" xr:uid="{C7FD6835-28C2-4CDF-9981-F2FDF8FFDBA0}"/>
    <hyperlink ref="J24" r:id="rId33" xr:uid="{46AF0E55-6A85-4887-A1E4-A9686D0F45B0}"/>
    <hyperlink ref="J25" r:id="rId34" xr:uid="{2FCB7D08-6169-4CA6-A086-181C1479E138}"/>
    <hyperlink ref="J26" r:id="rId35" xr:uid="{DB5FB647-8FB0-4A89-90D7-2046E577DA38}"/>
    <hyperlink ref="J27" r:id="rId36" xr:uid="{41980EF4-427F-4DC5-A912-DD764B73E7A2}"/>
    <hyperlink ref="J29" r:id="rId37" xr:uid="{58EA24F7-435D-468A-B2B7-067556CFB00E}"/>
    <hyperlink ref="J30" r:id="rId38" xr:uid="{28C96E4A-102A-41C3-996A-427D4B11A89A}"/>
    <hyperlink ref="J32" r:id="rId39" xr:uid="{557D0ED5-9B70-400C-A9E7-13A77F213D10}"/>
    <hyperlink ref="J31" r:id="rId40" xr:uid="{A46DB7CB-9F37-49E5-8CD4-1C73EE600902}"/>
    <hyperlink ref="J33" r:id="rId41" xr:uid="{BC042DED-B317-4AE3-A02A-BA34B9AFC696}"/>
    <hyperlink ref="J34" r:id="rId42" xr:uid="{CC1600C1-BB30-48BB-9196-F08DDA6DD720}"/>
    <hyperlink ref="J35" r:id="rId43" xr:uid="{6A337846-775A-4A73-B8F9-9694192B5A97}"/>
    <hyperlink ref="J36" r:id="rId44" xr:uid="{C1C423C1-B3ED-412A-8C23-E6E56C5FF4BA}"/>
    <hyperlink ref="J37" r:id="rId45" xr:uid="{3DFCC675-A5ED-464E-9235-204821B1769A}"/>
    <hyperlink ref="J28" r:id="rId46" xr:uid="{E7426475-CF5F-4BC6-89FD-13602516F646}"/>
    <hyperlink ref="C21" r:id="rId47" xr:uid="{55E63E84-E2F0-4670-B775-CD398E0E6849}"/>
    <hyperlink ref="C2" r:id="rId48" xr:uid="{FEE44973-1E32-4466-AA99-D96D33407D82}"/>
    <hyperlink ref="C7" r:id="rId49" xr:uid="{A14EAF9E-BA87-477B-ACCD-457D9B89B30C}"/>
    <hyperlink ref="C22" r:id="rId50" xr:uid="{1717980E-9278-4E8F-A3F9-FF9710659660}"/>
  </hyperlinks>
  <pageMargins left="0.7" right="0.7" top="0.75" bottom="0.75" header="0.3" footer="0.3"/>
  <tableParts count="1">
    <tablePart r:id="rId5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A55BB-A2C9-409A-B505-5FD1C226BC23}">
  <dimension ref="A1:N61"/>
  <sheetViews>
    <sheetView zoomScale="74" workbookViewId="0">
      <selection activeCell="B3" sqref="B3"/>
    </sheetView>
  </sheetViews>
  <sheetFormatPr defaultColWidth="25.875" defaultRowHeight="50.1" customHeight="1"/>
  <cols>
    <col min="2" max="2" width="25.625" bestFit="1" customWidth="1"/>
    <col min="3" max="4" width="51" customWidth="1"/>
    <col min="5" max="5" width="19.625" customWidth="1"/>
    <col min="6" max="6" width="11.625" style="3" customWidth="1"/>
    <col min="7" max="7" width="37.625" style="3" customWidth="1"/>
    <col min="8" max="8" width="9" bestFit="1" customWidth="1"/>
    <col min="9" max="9" width="38.5" bestFit="1" customWidth="1"/>
    <col min="10" max="12" width="40.625" customWidth="1"/>
    <col min="13" max="13" width="33" bestFit="1" customWidth="1"/>
  </cols>
  <sheetData>
    <row r="1" spans="1:14" ht="50.1" customHeight="1">
      <c r="A1" s="1" t="s">
        <v>797</v>
      </c>
      <c r="B1" s="1" t="s">
        <v>798</v>
      </c>
      <c r="C1" s="1" t="s">
        <v>1</v>
      </c>
      <c r="D1" s="1" t="s">
        <v>799</v>
      </c>
      <c r="E1" s="125" t="s">
        <v>800</v>
      </c>
      <c r="F1" s="1" t="s">
        <v>801</v>
      </c>
      <c r="G1" s="1" t="s">
        <v>802</v>
      </c>
    </row>
    <row r="2" spans="1:14" ht="142.5" customHeight="1">
      <c r="A2" s="4" t="s">
        <v>803</v>
      </c>
      <c r="B2" s="4" t="s">
        <v>804</v>
      </c>
      <c r="C2" s="6" t="s">
        <v>805</v>
      </c>
      <c r="D2" s="4" t="s">
        <v>806</v>
      </c>
      <c r="E2" s="4" t="s">
        <v>807</v>
      </c>
      <c r="F2" s="3" t="s">
        <v>551</v>
      </c>
      <c r="G2" s="3" t="s">
        <v>808</v>
      </c>
    </row>
    <row r="3" spans="1:14" ht="408.75" customHeight="1">
      <c r="A3" s="4" t="s">
        <v>809</v>
      </c>
      <c r="B3" s="4" t="s">
        <v>810</v>
      </c>
      <c r="C3" s="6" t="s">
        <v>811</v>
      </c>
      <c r="D3" s="4" t="s">
        <v>806</v>
      </c>
      <c r="E3" s="4"/>
      <c r="J3" s="2"/>
      <c r="K3" s="2"/>
      <c r="L3" s="2"/>
      <c r="M3" s="2"/>
      <c r="N3" s="2"/>
    </row>
    <row r="4" spans="1:14" ht="50.1" customHeight="1">
      <c r="A4" s="4" t="s">
        <v>812</v>
      </c>
      <c r="B4" s="4" t="s">
        <v>804</v>
      </c>
      <c r="C4" s="6"/>
      <c r="D4" s="4" t="s">
        <v>806</v>
      </c>
      <c r="E4" s="4"/>
      <c r="J4" s="2"/>
      <c r="K4" s="2"/>
      <c r="L4" s="2"/>
      <c r="M4" s="2"/>
      <c r="N4" s="2"/>
    </row>
    <row r="5" spans="1:14" ht="120.75" customHeight="1">
      <c r="A5" s="4" t="s">
        <v>813</v>
      </c>
      <c r="B5" s="4" t="s">
        <v>814</v>
      </c>
      <c r="C5" s="6"/>
      <c r="D5" s="4"/>
      <c r="E5" s="4"/>
      <c r="J5" s="2"/>
      <c r="K5" s="2"/>
      <c r="L5" s="2"/>
      <c r="M5" s="2"/>
      <c r="N5" s="2"/>
    </row>
    <row r="6" spans="1:14" ht="201" customHeight="1">
      <c r="A6" s="4" t="s">
        <v>815</v>
      </c>
      <c r="B6" s="4" t="s">
        <v>816</v>
      </c>
      <c r="C6" s="141" t="s">
        <v>733</v>
      </c>
      <c r="D6" s="4" t="s">
        <v>391</v>
      </c>
      <c r="E6" s="4"/>
      <c r="J6" s="2"/>
      <c r="K6" s="2"/>
      <c r="L6" s="2"/>
      <c r="M6" s="2"/>
      <c r="N6" s="2"/>
    </row>
    <row r="7" spans="1:14" ht="50.1" customHeight="1">
      <c r="A7" s="4"/>
      <c r="B7" s="4"/>
      <c r="C7" s="6"/>
      <c r="D7" s="4"/>
      <c r="E7" s="4"/>
    </row>
    <row r="8" spans="1:14" ht="50.1" customHeight="1">
      <c r="A8" s="4"/>
      <c r="B8" s="4"/>
      <c r="C8" s="6"/>
      <c r="D8" s="4"/>
      <c r="E8" s="4"/>
    </row>
    <row r="9" spans="1:14" ht="50.1" customHeight="1">
      <c r="A9" s="4"/>
      <c r="B9" s="4"/>
      <c r="C9" s="6"/>
      <c r="D9" s="4"/>
      <c r="E9" s="4"/>
    </row>
    <row r="10" spans="1:14" ht="50.1" customHeight="1">
      <c r="A10" s="4"/>
      <c r="B10" s="4"/>
      <c r="C10" s="6"/>
      <c r="D10" s="4"/>
      <c r="E10" s="4"/>
    </row>
    <row r="11" spans="1:14" ht="50.1" customHeight="1">
      <c r="A11" s="4"/>
      <c r="B11" s="4"/>
      <c r="C11" s="6"/>
      <c r="D11" s="4"/>
      <c r="E11" s="4"/>
    </row>
    <row r="12" spans="1:14" ht="50.1" customHeight="1">
      <c r="A12" s="4"/>
      <c r="B12" s="4"/>
      <c r="C12" s="6"/>
      <c r="D12" s="4"/>
      <c r="E12" s="4"/>
    </row>
    <row r="13" spans="1:14" ht="50.1" customHeight="1">
      <c r="A13" s="4"/>
      <c r="B13" s="4"/>
      <c r="C13" s="6"/>
      <c r="D13" s="4"/>
      <c r="E13" s="4"/>
    </row>
    <row r="14" spans="1:14" ht="50.1" customHeight="1">
      <c r="A14" s="4"/>
      <c r="B14" s="4"/>
      <c r="C14" s="6"/>
      <c r="D14" s="4"/>
      <c r="E14" s="4"/>
    </row>
    <row r="15" spans="1:14" ht="50.1" customHeight="1">
      <c r="A15" s="8"/>
      <c r="B15" s="4"/>
      <c r="C15" s="6"/>
      <c r="D15" s="4"/>
      <c r="E15" s="4"/>
    </row>
    <row r="16" spans="1:14" ht="50.1" customHeight="1">
      <c r="A16" s="4"/>
      <c r="B16" s="4"/>
      <c r="C16" s="6"/>
      <c r="D16" s="4"/>
      <c r="E16" s="4"/>
    </row>
    <row r="17" spans="1:5" ht="50.1" customHeight="1">
      <c r="A17" s="4"/>
      <c r="B17" s="4"/>
      <c r="C17" s="6"/>
      <c r="D17" s="4"/>
      <c r="E17" s="4"/>
    </row>
    <row r="18" spans="1:5" ht="50.1" customHeight="1">
      <c r="A18" s="4"/>
      <c r="B18" s="4"/>
      <c r="C18" s="6"/>
      <c r="D18" s="4"/>
      <c r="E18" s="4"/>
    </row>
    <row r="19" spans="1:5" ht="50.1" customHeight="1">
      <c r="A19" s="4"/>
      <c r="B19" s="4"/>
      <c r="C19" s="6"/>
      <c r="D19" s="4"/>
      <c r="E19" s="4"/>
    </row>
    <row r="20" spans="1:5" ht="50.1" customHeight="1">
      <c r="A20" s="9"/>
      <c r="B20" s="4"/>
      <c r="C20" s="6"/>
      <c r="D20" s="4"/>
      <c r="E20" s="4"/>
    </row>
    <row r="21" spans="1:5" ht="50.1" customHeight="1">
      <c r="A21" s="4"/>
      <c r="B21" s="4"/>
      <c r="C21" s="6"/>
      <c r="D21" s="4"/>
      <c r="E21" s="4"/>
    </row>
    <row r="22" spans="1:5" ht="50.1" customHeight="1">
      <c r="A22" s="4"/>
      <c r="B22" s="4"/>
      <c r="C22" s="6"/>
      <c r="D22" s="4"/>
      <c r="E22" s="4"/>
    </row>
    <row r="23" spans="1:5" ht="50.1" customHeight="1">
      <c r="A23" s="4"/>
      <c r="B23" s="4"/>
      <c r="C23" s="6"/>
      <c r="D23" s="4"/>
      <c r="E23" s="4"/>
    </row>
    <row r="24" spans="1:5" ht="50.1" customHeight="1">
      <c r="A24" s="4"/>
      <c r="B24" s="4"/>
      <c r="C24" s="6"/>
      <c r="D24" s="4"/>
      <c r="E24" s="4"/>
    </row>
    <row r="25" spans="1:5" ht="50.1" customHeight="1">
      <c r="A25" s="4"/>
      <c r="B25" s="4"/>
      <c r="C25" s="6"/>
      <c r="D25" s="4"/>
      <c r="E25" s="4"/>
    </row>
    <row r="26" spans="1:5" ht="50.1" customHeight="1">
      <c r="A26" s="91"/>
      <c r="B26" s="4"/>
      <c r="C26" s="6"/>
      <c r="D26" s="4"/>
      <c r="E26" s="4"/>
    </row>
    <row r="27" spans="1:5" ht="50.1" customHeight="1">
      <c r="A27" s="91"/>
      <c r="B27" s="4"/>
      <c r="C27" s="6"/>
      <c r="D27" s="4"/>
      <c r="E27" s="4"/>
    </row>
    <row r="28" spans="1:5" ht="50.1" customHeight="1">
      <c r="A28" s="91"/>
      <c r="B28" s="4"/>
      <c r="C28" s="5"/>
      <c r="D28" s="4"/>
      <c r="E28" s="4"/>
    </row>
    <row r="29" spans="1:5" ht="50.1" customHeight="1">
      <c r="A29" s="4"/>
      <c r="B29" s="4"/>
      <c r="C29" s="6"/>
      <c r="D29" s="4"/>
      <c r="E29" s="4"/>
    </row>
    <row r="30" spans="1:5" ht="50.1" customHeight="1">
      <c r="A30" s="4"/>
      <c r="B30" s="4"/>
      <c r="C30" s="6"/>
      <c r="D30" s="4"/>
      <c r="E30" s="4"/>
    </row>
    <row r="31" spans="1:5" ht="50.1" customHeight="1">
      <c r="A31" s="91"/>
      <c r="B31" s="4"/>
      <c r="C31" s="6"/>
      <c r="D31" s="4"/>
      <c r="E31" s="4"/>
    </row>
    <row r="32" spans="1:5" ht="50.1" customHeight="1">
      <c r="A32" s="8"/>
      <c r="B32" s="7"/>
      <c r="C32" s="6"/>
      <c r="D32" s="4"/>
      <c r="E32" s="4"/>
    </row>
    <row r="33" spans="1:5" ht="50.1" customHeight="1">
      <c r="A33" s="8"/>
      <c r="B33" s="7"/>
      <c r="C33" s="6"/>
      <c r="D33" s="4"/>
      <c r="E33" s="4"/>
    </row>
    <row r="34" spans="1:5" ht="50.1" customHeight="1">
      <c r="A34" s="8"/>
      <c r="B34" s="7"/>
      <c r="C34" s="6"/>
      <c r="D34" s="4"/>
      <c r="E34" s="4"/>
    </row>
    <row r="35" spans="1:5" ht="50.1" customHeight="1">
      <c r="A35" s="4"/>
      <c r="B35" s="4"/>
      <c r="C35" s="6"/>
      <c r="D35" s="4"/>
      <c r="E35" s="4"/>
    </row>
    <row r="36" spans="1:5" ht="50.1" customHeight="1">
      <c r="A36" s="4"/>
      <c r="B36" s="4"/>
      <c r="C36" s="6"/>
      <c r="D36" s="4"/>
      <c r="E36" s="4"/>
    </row>
    <row r="37" spans="1:5" ht="50.1" customHeight="1">
      <c r="A37" s="4"/>
      <c r="B37" s="4"/>
      <c r="C37" s="6"/>
      <c r="D37" s="4"/>
      <c r="E37" s="4"/>
    </row>
    <row r="38" spans="1:5" ht="50.1" customHeight="1">
      <c r="A38" s="91"/>
      <c r="B38" s="4"/>
      <c r="C38" s="6"/>
      <c r="D38" s="4"/>
      <c r="E38" s="4"/>
    </row>
    <row r="39" spans="1:5" ht="50.1" customHeight="1">
      <c r="A39" s="4"/>
      <c r="B39" s="4"/>
      <c r="C39" s="6"/>
      <c r="D39" s="4"/>
      <c r="E39" s="4"/>
    </row>
    <row r="40" spans="1:5" ht="50.1" customHeight="1">
      <c r="A40" s="9"/>
      <c r="B40" s="4"/>
      <c r="C40" s="4"/>
      <c r="D40" s="4"/>
      <c r="E40" s="4"/>
    </row>
    <row r="41" spans="1:5" ht="50.1" customHeight="1">
      <c r="A41" s="9"/>
      <c r="B41" s="4"/>
      <c r="C41" s="4"/>
      <c r="D41" s="4"/>
      <c r="E41" s="4"/>
    </row>
    <row r="42" spans="1:5" ht="50.1" customHeight="1">
      <c r="A42" s="9"/>
      <c r="B42" s="4"/>
      <c r="C42" s="4"/>
      <c r="D42" s="4"/>
      <c r="E42" s="4"/>
    </row>
    <row r="43" spans="1:5" ht="50.1" customHeight="1">
      <c r="A43" s="9"/>
      <c r="B43" s="4"/>
      <c r="C43" s="4"/>
      <c r="D43" s="4"/>
      <c r="E43" s="4"/>
    </row>
    <row r="44" spans="1:5" ht="50.1" customHeight="1">
      <c r="A44" s="8"/>
      <c r="B44" s="4"/>
      <c r="C44" s="6"/>
      <c r="D44" s="4"/>
      <c r="E44" s="4"/>
    </row>
    <row r="45" spans="1:5" ht="50.1" customHeight="1">
      <c r="A45" s="4"/>
      <c r="B45" s="4"/>
      <c r="C45" s="6"/>
      <c r="D45" s="4"/>
      <c r="E45" s="4"/>
    </row>
    <row r="46" spans="1:5" ht="50.1" customHeight="1">
      <c r="A46" s="4"/>
      <c r="B46" s="4"/>
      <c r="C46" s="6"/>
      <c r="D46" s="4"/>
      <c r="E46" s="4"/>
    </row>
    <row r="47" spans="1:5" ht="50.1" customHeight="1">
      <c r="A47" s="8"/>
      <c r="B47" s="4"/>
      <c r="C47" s="6"/>
      <c r="D47" s="4"/>
      <c r="E47" s="4"/>
    </row>
    <row r="48" spans="1:5" ht="50.1" customHeight="1">
      <c r="A48" s="8"/>
      <c r="B48" s="4"/>
      <c r="C48" s="6"/>
      <c r="D48" s="4"/>
      <c r="E48" s="4"/>
    </row>
    <row r="49" spans="1:5" ht="50.1" customHeight="1">
      <c r="A49" s="4"/>
      <c r="B49" s="4"/>
      <c r="C49" s="111"/>
      <c r="D49" s="4"/>
      <c r="E49" s="4"/>
    </row>
    <row r="50" spans="1:5" ht="50.1" customHeight="1">
      <c r="A50" s="4"/>
      <c r="B50" s="4"/>
      <c r="C50" s="6"/>
      <c r="D50" s="4"/>
      <c r="E50" s="4"/>
    </row>
    <row r="51" spans="1:5" ht="50.1" customHeight="1">
      <c r="A51" s="4"/>
      <c r="B51" s="4"/>
      <c r="C51" s="6"/>
      <c r="D51" s="4"/>
      <c r="E51" s="4"/>
    </row>
    <row r="52" spans="1:5" ht="50.1" customHeight="1">
      <c r="A52" s="4"/>
      <c r="B52" s="4"/>
      <c r="C52" s="6"/>
      <c r="D52" s="4"/>
      <c r="E52" s="4"/>
    </row>
    <row r="53" spans="1:5" ht="50.1" customHeight="1">
      <c r="A53" s="4"/>
      <c r="B53" s="4"/>
      <c r="C53" s="6"/>
      <c r="D53" s="4"/>
      <c r="E53" s="4"/>
    </row>
    <row r="54" spans="1:5" ht="50.1" customHeight="1">
      <c r="A54" s="8"/>
      <c r="B54" s="4"/>
      <c r="C54" s="6"/>
      <c r="D54" s="4"/>
      <c r="E54" s="4"/>
    </row>
    <row r="55" spans="1:5" ht="50.1" customHeight="1">
      <c r="A55" s="4"/>
      <c r="B55" s="4"/>
      <c r="C55" s="6"/>
      <c r="D55" s="4"/>
      <c r="E55" s="4"/>
    </row>
    <row r="56" spans="1:5" ht="50.1" customHeight="1">
      <c r="A56" s="4"/>
      <c r="B56" s="4"/>
      <c r="C56" s="6"/>
      <c r="D56" s="4"/>
      <c r="E56" s="4"/>
    </row>
    <row r="57" spans="1:5" ht="50.1" customHeight="1">
      <c r="A57" s="4"/>
      <c r="B57" s="4"/>
      <c r="C57" s="111"/>
      <c r="D57" s="4"/>
      <c r="E57" s="4"/>
    </row>
    <row r="58" spans="1:5" ht="50.1" customHeight="1">
      <c r="A58" s="4"/>
      <c r="B58" s="4"/>
      <c r="C58" s="6"/>
      <c r="D58" s="4"/>
      <c r="E58" s="4"/>
    </row>
    <row r="59" spans="1:5" ht="50.1" customHeight="1">
      <c r="A59" s="9"/>
      <c r="B59" s="4"/>
      <c r="C59" s="6"/>
      <c r="D59" s="4"/>
      <c r="E59" s="4"/>
    </row>
    <row r="60" spans="1:5" ht="50.1" customHeight="1">
      <c r="A60" s="4"/>
      <c r="B60" s="4"/>
      <c r="C60" s="6"/>
      <c r="D60" s="4"/>
      <c r="E60" s="4"/>
    </row>
    <row r="61" spans="1:5" ht="50.1" customHeight="1">
      <c r="D61" s="4"/>
    </row>
  </sheetData>
  <conditionalFormatting sqref="F1:F1048576">
    <cfRule type="containsText" dxfId="979" priority="1" operator="containsText" text="Not needed">
      <formula>NOT(ISERROR(SEARCH("Not needed",F1)))</formula>
    </cfRule>
    <cfRule type="containsText" dxfId="978" priority="2" operator="containsText" text="Adding">
      <formula>NOT(ISERROR(SEARCH("Adding",F1)))</formula>
    </cfRule>
    <cfRule type="containsText" dxfId="977" priority="3" operator="containsText" text="Check it">
      <formula>NOT(ISERROR(SEARCH("Check it",F1)))</formula>
    </cfRule>
    <cfRule type="containsText" dxfId="976" priority="4" operator="containsText" text="Doing">
      <formula>NOT(ISERROR(SEARCH("Doing",F1)))</formula>
    </cfRule>
    <cfRule type="containsText" dxfId="975" priority="5" operator="containsText" text="complete">
      <formula>NOT(ISERROR(SEARCH("complete",F1)))</formula>
    </cfRule>
  </conditionalFormatting>
  <dataValidations count="1">
    <dataValidation allowBlank="1" showInputMessage="1" showErrorMessage="1" sqref="G2:G60 F1:F1048576" xr:uid="{F6DE0210-AB9F-49CC-9123-C4DFB8886916}"/>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C8DC-9557-4315-AFB7-9658FF111143}">
  <dimension ref="A1:BM160"/>
  <sheetViews>
    <sheetView topLeftCell="A58" zoomScaleNormal="100" zoomScaleSheetLayoutView="100" workbookViewId="0">
      <pane xSplit="1" topLeftCell="B1" activePane="topRight" state="frozen"/>
      <selection pane="topRight" activeCell="B133" sqref="B133"/>
      <selection activeCell="A35" sqref="A35"/>
    </sheetView>
  </sheetViews>
  <sheetFormatPr defaultColWidth="9" defaultRowHeight="15.75" customHeight="1"/>
  <cols>
    <col min="1" max="1" width="14.5" style="88" bestFit="1" customWidth="1"/>
    <col min="2" max="2" width="39.5" style="88" bestFit="1" customWidth="1"/>
    <col min="3" max="3" width="23.5" style="88" hidden="1" customWidth="1"/>
    <col min="4" max="4" width="25.5" style="88" hidden="1" customWidth="1"/>
    <col min="5" max="5" width="26.875" style="100" bestFit="1" customWidth="1"/>
    <col min="6" max="6" width="19" style="88" bestFit="1" customWidth="1"/>
    <col min="7" max="61" width="12.5" style="88" bestFit="1" customWidth="1"/>
    <col min="62" max="65" width="13.375" style="88" bestFit="1" customWidth="1"/>
    <col min="66" max="16384" width="9" style="88"/>
  </cols>
  <sheetData>
    <row r="1" spans="1:65" ht="15.75" customHeight="1">
      <c r="A1" s="88" t="s">
        <v>0</v>
      </c>
      <c r="B1" s="88" t="s">
        <v>1</v>
      </c>
      <c r="C1" s="88" t="s">
        <v>2</v>
      </c>
      <c r="D1" s="88" t="s">
        <v>817</v>
      </c>
      <c r="E1" s="106" t="s">
        <v>818</v>
      </c>
      <c r="F1" s="88" t="s">
        <v>819</v>
      </c>
      <c r="G1" s="88" t="s">
        <v>520</v>
      </c>
      <c r="H1" s="88" t="s">
        <v>527</v>
      </c>
      <c r="I1" s="88" t="s">
        <v>533</v>
      </c>
      <c r="J1" s="88" t="s">
        <v>539</v>
      </c>
      <c r="K1" s="88" t="s">
        <v>545</v>
      </c>
      <c r="L1" s="88" t="s">
        <v>556</v>
      </c>
      <c r="M1" s="88" t="s">
        <v>18</v>
      </c>
      <c r="N1" s="88" t="s">
        <v>66</v>
      </c>
      <c r="O1" s="88" t="s">
        <v>574</v>
      </c>
      <c r="P1" s="88" t="s">
        <v>45</v>
      </c>
      <c r="Q1" s="88" t="s">
        <v>386</v>
      </c>
      <c r="R1" s="88" t="s">
        <v>588</v>
      </c>
      <c r="S1" s="88" t="s">
        <v>592</v>
      </c>
      <c r="T1" s="88" t="s">
        <v>597</v>
      </c>
      <c r="U1" s="88" t="s">
        <v>603</v>
      </c>
      <c r="V1" s="88" t="s">
        <v>607</v>
      </c>
      <c r="W1" s="88" t="s">
        <v>612</v>
      </c>
      <c r="X1" s="88" t="s">
        <v>116</v>
      </c>
      <c r="Y1" s="88" t="s">
        <v>620</v>
      </c>
      <c r="Z1" s="88" t="s">
        <v>65</v>
      </c>
      <c r="AA1" s="88" t="s">
        <v>21</v>
      </c>
      <c r="AB1" s="88" t="s">
        <v>138</v>
      </c>
      <c r="AC1" s="88" t="s">
        <v>40</v>
      </c>
      <c r="AD1" s="88" t="s">
        <v>643</v>
      </c>
      <c r="AE1" s="88" t="s">
        <v>648</v>
      </c>
      <c r="AF1" s="88" t="s">
        <v>653</v>
      </c>
      <c r="AG1" s="88" t="s">
        <v>658</v>
      </c>
      <c r="AH1" s="88" t="s">
        <v>663</v>
      </c>
      <c r="AI1" s="88" t="s">
        <v>666</v>
      </c>
      <c r="AJ1" s="88" t="s">
        <v>669</v>
      </c>
      <c r="AK1" s="88" t="s">
        <v>378</v>
      </c>
      <c r="AL1" s="88" t="s">
        <v>677</v>
      </c>
      <c r="AM1" s="88" t="s">
        <v>90</v>
      </c>
      <c r="AN1" s="88" t="s">
        <v>687</v>
      </c>
      <c r="AO1" s="88" t="s">
        <v>691</v>
      </c>
      <c r="AP1" s="88" t="s">
        <v>694</v>
      </c>
      <c r="AQ1" s="88" t="s">
        <v>697</v>
      </c>
      <c r="AR1" s="88" t="s">
        <v>42</v>
      </c>
      <c r="AS1" s="88" t="s">
        <v>704</v>
      </c>
      <c r="AT1" s="88" t="s">
        <v>707</v>
      </c>
      <c r="AU1" s="88" t="s">
        <v>710</v>
      </c>
      <c r="AV1" s="88" t="s">
        <v>712</v>
      </c>
      <c r="AW1" s="88" t="s">
        <v>714</v>
      </c>
      <c r="AX1" s="88" t="s">
        <v>716</v>
      </c>
      <c r="AY1" s="88" t="s">
        <v>718</v>
      </c>
      <c r="AZ1" s="88" t="s">
        <v>721</v>
      </c>
      <c r="BA1" s="88" t="s">
        <v>724</v>
      </c>
      <c r="BB1" s="88" t="s">
        <v>727</v>
      </c>
      <c r="BC1" s="88" t="s">
        <v>730</v>
      </c>
      <c r="BD1" s="88" t="s">
        <v>111</v>
      </c>
      <c r="BE1" s="88" t="s">
        <v>41</v>
      </c>
      <c r="BF1" s="88" t="s">
        <v>17</v>
      </c>
      <c r="BG1" s="88" t="s">
        <v>143</v>
      </c>
      <c r="BH1" s="88" t="s">
        <v>127</v>
      </c>
      <c r="BI1" s="88" t="s">
        <v>748</v>
      </c>
      <c r="BJ1" s="88" t="s">
        <v>751</v>
      </c>
      <c r="BK1" s="88" t="s">
        <v>756</v>
      </c>
      <c r="BL1" s="88" t="s">
        <v>761</v>
      </c>
      <c r="BM1" s="88" t="s">
        <v>771</v>
      </c>
    </row>
    <row r="2" spans="1:65">
      <c r="A2" s="104" t="s">
        <v>820</v>
      </c>
      <c r="D2" s="4"/>
      <c r="F2" s="88" t="s">
        <v>821</v>
      </c>
      <c r="G2" s="88">
        <f>+'ADR 1'!O2</f>
        <v>13</v>
      </c>
      <c r="H2" s="88">
        <f>+'ADR 2'!O2</f>
        <v>13</v>
      </c>
      <c r="I2" s="88">
        <f ca="1">SUM(I6:I113)</f>
        <v>27</v>
      </c>
      <c r="J2" s="88">
        <f ca="1">SUM(J6:J113)</f>
        <v>122</v>
      </c>
      <c r="K2" s="88">
        <f ca="1">SUM(K6:K113)</f>
        <v>43</v>
      </c>
      <c r="L2" s="88">
        <f ca="1">SUM(L6:L113)</f>
        <v>24</v>
      </c>
      <c r="M2" s="88">
        <f>+'ADR 8'!O2</f>
        <v>15</v>
      </c>
      <c r="N2" s="88">
        <f t="shared" ref="N2:AS2" ca="1" si="0">SUM(N6:N113)</f>
        <v>3</v>
      </c>
      <c r="O2" s="88">
        <f t="shared" ca="1" si="0"/>
        <v>7</v>
      </c>
      <c r="P2" s="88">
        <f t="shared" ca="1" si="0"/>
        <v>326</v>
      </c>
      <c r="Q2" s="88">
        <f t="shared" ca="1" si="0"/>
        <v>36</v>
      </c>
      <c r="R2" s="88">
        <f t="shared" ca="1" si="0"/>
        <v>4</v>
      </c>
      <c r="S2" s="88">
        <f t="shared" ca="1" si="0"/>
        <v>26</v>
      </c>
      <c r="T2" s="88">
        <f t="shared" ca="1" si="0"/>
        <v>0</v>
      </c>
      <c r="U2" s="88">
        <f t="shared" ca="1" si="0"/>
        <v>5</v>
      </c>
      <c r="V2" s="88">
        <f t="shared" ca="1" si="0"/>
        <v>6</v>
      </c>
      <c r="W2" s="88">
        <f t="shared" ca="1" si="0"/>
        <v>10</v>
      </c>
      <c r="X2" s="88">
        <f t="shared" ca="1" si="0"/>
        <v>31</v>
      </c>
      <c r="Y2" s="88">
        <f t="shared" ca="1" si="0"/>
        <v>0</v>
      </c>
      <c r="Z2" s="88">
        <f t="shared" ca="1" si="0"/>
        <v>73</v>
      </c>
      <c r="AA2" s="88">
        <f t="shared" ca="1" si="0"/>
        <v>6</v>
      </c>
      <c r="AB2" s="88">
        <f t="shared" ca="1" si="0"/>
        <v>1</v>
      </c>
      <c r="AC2" s="88">
        <f t="shared" ca="1" si="0"/>
        <v>23</v>
      </c>
      <c r="AD2" s="88">
        <f t="shared" ca="1" si="0"/>
        <v>0</v>
      </c>
      <c r="AE2" s="88">
        <f t="shared" ca="1" si="0"/>
        <v>3</v>
      </c>
      <c r="AF2" s="88">
        <f t="shared" ca="1" si="0"/>
        <v>12</v>
      </c>
      <c r="AG2" s="88">
        <f t="shared" ca="1" si="0"/>
        <v>0</v>
      </c>
      <c r="AH2" s="88">
        <f t="shared" ca="1" si="0"/>
        <v>0</v>
      </c>
      <c r="AI2" s="88">
        <f t="shared" ca="1" si="0"/>
        <v>0</v>
      </c>
      <c r="AJ2" s="88">
        <f t="shared" ca="1" si="0"/>
        <v>35</v>
      </c>
      <c r="AK2" s="88">
        <f t="shared" ca="1" si="0"/>
        <v>0</v>
      </c>
      <c r="AL2" s="88">
        <f t="shared" ca="1" si="0"/>
        <v>0</v>
      </c>
      <c r="AM2" s="88">
        <f t="shared" ca="1" si="0"/>
        <v>3</v>
      </c>
      <c r="AN2" s="88">
        <f t="shared" ca="1" si="0"/>
        <v>0</v>
      </c>
      <c r="AO2" s="88">
        <f t="shared" ca="1" si="0"/>
        <v>0</v>
      </c>
      <c r="AP2" s="88">
        <f t="shared" ca="1" si="0"/>
        <v>0</v>
      </c>
      <c r="AQ2" s="88">
        <f t="shared" ca="1" si="0"/>
        <v>0</v>
      </c>
      <c r="AR2" s="88">
        <f t="shared" ca="1" si="0"/>
        <v>33</v>
      </c>
      <c r="AS2" s="88">
        <f t="shared" ca="1" si="0"/>
        <v>0</v>
      </c>
      <c r="AT2" s="88">
        <f t="shared" ref="AT2:BM2" ca="1" si="1">SUM(AT6:AT113)</f>
        <v>0</v>
      </c>
      <c r="AU2" s="88">
        <f t="shared" ca="1" si="1"/>
        <v>0</v>
      </c>
      <c r="AV2" s="88">
        <f t="shared" ca="1" si="1"/>
        <v>0</v>
      </c>
      <c r="AW2" s="88">
        <f t="shared" ca="1" si="1"/>
        <v>0</v>
      </c>
      <c r="AX2" s="88">
        <f t="shared" ca="1" si="1"/>
        <v>0</v>
      </c>
      <c r="AY2" s="88">
        <f t="shared" ca="1" si="1"/>
        <v>0</v>
      </c>
      <c r="AZ2" s="88">
        <f t="shared" ca="1" si="1"/>
        <v>0</v>
      </c>
      <c r="BA2" s="88">
        <f t="shared" ca="1" si="1"/>
        <v>0</v>
      </c>
      <c r="BB2" s="88">
        <f t="shared" ca="1" si="1"/>
        <v>0</v>
      </c>
      <c r="BC2" s="88">
        <f t="shared" ca="1" si="1"/>
        <v>0</v>
      </c>
      <c r="BD2" s="88">
        <f t="shared" ca="1" si="1"/>
        <v>3</v>
      </c>
      <c r="BE2" s="88">
        <f t="shared" ca="1" si="1"/>
        <v>29</v>
      </c>
      <c r="BF2" s="88">
        <f t="shared" ca="1" si="1"/>
        <v>26</v>
      </c>
      <c r="BG2" s="88">
        <f t="shared" ca="1" si="1"/>
        <v>12</v>
      </c>
      <c r="BH2" s="88">
        <f t="shared" ca="1" si="1"/>
        <v>6</v>
      </c>
      <c r="BI2" s="88">
        <f t="shared" ca="1" si="1"/>
        <v>0</v>
      </c>
      <c r="BJ2" s="88">
        <f t="shared" ca="1" si="1"/>
        <v>0</v>
      </c>
      <c r="BK2" s="88">
        <f t="shared" ca="1" si="1"/>
        <v>0</v>
      </c>
      <c r="BL2" s="88">
        <f t="shared" ca="1" si="1"/>
        <v>23</v>
      </c>
      <c r="BM2" s="88">
        <f t="shared" ca="1" si="1"/>
        <v>9</v>
      </c>
    </row>
    <row r="3" spans="1:65">
      <c r="A3" s="102" t="s">
        <v>822</v>
      </c>
      <c r="C3" s="4"/>
      <c r="D3" s="4"/>
      <c r="F3" s="88" t="s">
        <v>823</v>
      </c>
    </row>
    <row r="4" spans="1:65">
      <c r="A4" s="104" t="s">
        <v>824</v>
      </c>
      <c r="C4" s="4"/>
      <c r="D4" s="4"/>
      <c r="F4" s="88" t="s">
        <v>825</v>
      </c>
      <c r="G4" s="103">
        <f t="shared" ref="G4:H4" si="2">IF(G2=0,"No Reqs",G3/G2)</f>
        <v>0</v>
      </c>
      <c r="H4" s="103">
        <f t="shared" si="2"/>
        <v>0</v>
      </c>
      <c r="I4" s="103">
        <f t="shared" ref="I4:AN4" ca="1" si="3">IF(I2=0,"NA",I3/I2)</f>
        <v>0</v>
      </c>
      <c r="J4" s="103">
        <f t="shared" ca="1" si="3"/>
        <v>0</v>
      </c>
      <c r="K4" s="103">
        <f t="shared" ca="1" si="3"/>
        <v>0</v>
      </c>
      <c r="L4" s="103">
        <f t="shared" ca="1" si="3"/>
        <v>0</v>
      </c>
      <c r="M4" s="103">
        <f t="shared" si="3"/>
        <v>0</v>
      </c>
      <c r="N4" s="103">
        <f t="shared" ca="1" si="3"/>
        <v>0</v>
      </c>
      <c r="O4" s="103">
        <f t="shared" ca="1" si="3"/>
        <v>0</v>
      </c>
      <c r="P4" s="103">
        <f t="shared" ca="1" si="3"/>
        <v>0</v>
      </c>
      <c r="Q4" s="103">
        <f t="shared" ca="1" si="3"/>
        <v>0</v>
      </c>
      <c r="R4" s="103">
        <f t="shared" ca="1" si="3"/>
        <v>0</v>
      </c>
      <c r="S4" s="103">
        <f t="shared" ca="1" si="3"/>
        <v>0</v>
      </c>
      <c r="T4" s="103" t="str">
        <f t="shared" ca="1" si="3"/>
        <v>NA</v>
      </c>
      <c r="U4" s="103">
        <f t="shared" ca="1" si="3"/>
        <v>0</v>
      </c>
      <c r="V4" s="103">
        <f t="shared" ca="1" si="3"/>
        <v>0</v>
      </c>
      <c r="W4" s="103">
        <f t="shared" ca="1" si="3"/>
        <v>0</v>
      </c>
      <c r="X4" s="103">
        <f t="shared" ca="1" si="3"/>
        <v>0</v>
      </c>
      <c r="Y4" s="103" t="str">
        <f t="shared" ca="1" si="3"/>
        <v>NA</v>
      </c>
      <c r="Z4" s="103">
        <f t="shared" ca="1" si="3"/>
        <v>0</v>
      </c>
      <c r="AA4" s="103">
        <f t="shared" ca="1" si="3"/>
        <v>0</v>
      </c>
      <c r="AB4" s="103">
        <f t="shared" ca="1" si="3"/>
        <v>0</v>
      </c>
      <c r="AC4" s="103">
        <f t="shared" ca="1" si="3"/>
        <v>0</v>
      </c>
      <c r="AD4" s="103" t="str">
        <f t="shared" ca="1" si="3"/>
        <v>NA</v>
      </c>
      <c r="AE4" s="103">
        <f t="shared" ca="1" si="3"/>
        <v>0</v>
      </c>
      <c r="AF4" s="103">
        <f t="shared" ca="1" si="3"/>
        <v>0</v>
      </c>
      <c r="AG4" s="103" t="str">
        <f t="shared" ca="1" si="3"/>
        <v>NA</v>
      </c>
      <c r="AH4" s="103" t="str">
        <f t="shared" ca="1" si="3"/>
        <v>NA</v>
      </c>
      <c r="AI4" s="103" t="str">
        <f t="shared" ca="1" si="3"/>
        <v>NA</v>
      </c>
      <c r="AJ4" s="103">
        <f t="shared" ca="1" si="3"/>
        <v>0</v>
      </c>
      <c r="AK4" s="103" t="str">
        <f t="shared" ca="1" si="3"/>
        <v>NA</v>
      </c>
      <c r="AL4" s="103" t="str">
        <f t="shared" ca="1" si="3"/>
        <v>NA</v>
      </c>
      <c r="AM4" s="103">
        <f t="shared" ca="1" si="3"/>
        <v>0</v>
      </c>
      <c r="AN4" s="103" t="str">
        <f t="shared" ca="1" si="3"/>
        <v>NA</v>
      </c>
      <c r="AO4" s="103" t="str">
        <f t="shared" ref="AO4:BM4" ca="1" si="4">IF(AO2=0,"NA",AO3/AO2)</f>
        <v>NA</v>
      </c>
      <c r="AP4" s="103" t="str">
        <f t="shared" ca="1" si="4"/>
        <v>NA</v>
      </c>
      <c r="AQ4" s="103" t="str">
        <f t="shared" ca="1" si="4"/>
        <v>NA</v>
      </c>
      <c r="AR4" s="103">
        <f t="shared" ca="1" si="4"/>
        <v>0</v>
      </c>
      <c r="AS4" s="103" t="str">
        <f t="shared" ca="1" si="4"/>
        <v>NA</v>
      </c>
      <c r="AT4" s="103" t="str">
        <f t="shared" ca="1" si="4"/>
        <v>NA</v>
      </c>
      <c r="AU4" s="103" t="str">
        <f t="shared" ca="1" si="4"/>
        <v>NA</v>
      </c>
      <c r="AV4" s="103" t="str">
        <f t="shared" ca="1" si="4"/>
        <v>NA</v>
      </c>
      <c r="AW4" s="103" t="str">
        <f t="shared" ca="1" si="4"/>
        <v>NA</v>
      </c>
      <c r="AX4" s="103" t="str">
        <f t="shared" ca="1" si="4"/>
        <v>NA</v>
      </c>
      <c r="AY4" s="103" t="str">
        <f t="shared" ca="1" si="4"/>
        <v>NA</v>
      </c>
      <c r="AZ4" s="103" t="str">
        <f t="shared" ca="1" si="4"/>
        <v>NA</v>
      </c>
      <c r="BA4" s="103" t="str">
        <f t="shared" ca="1" si="4"/>
        <v>NA</v>
      </c>
      <c r="BB4" s="103" t="str">
        <f t="shared" ca="1" si="4"/>
        <v>NA</v>
      </c>
      <c r="BC4" s="103" t="str">
        <f t="shared" ca="1" si="4"/>
        <v>NA</v>
      </c>
      <c r="BD4" s="103">
        <f t="shared" ca="1" si="4"/>
        <v>0</v>
      </c>
      <c r="BE4" s="103">
        <f t="shared" ca="1" si="4"/>
        <v>0</v>
      </c>
      <c r="BF4" s="103">
        <f t="shared" ca="1" si="4"/>
        <v>0</v>
      </c>
      <c r="BG4" s="103">
        <f t="shared" ca="1" si="4"/>
        <v>0</v>
      </c>
      <c r="BH4" s="103">
        <f t="shared" ca="1" si="4"/>
        <v>0</v>
      </c>
      <c r="BI4" s="103" t="str">
        <f t="shared" ca="1" si="4"/>
        <v>NA</v>
      </c>
      <c r="BJ4" s="103" t="str">
        <f t="shared" ca="1" si="4"/>
        <v>NA</v>
      </c>
      <c r="BK4" s="103" t="str">
        <f t="shared" ca="1" si="4"/>
        <v>NA</v>
      </c>
      <c r="BL4" s="103">
        <f t="shared" ca="1" si="4"/>
        <v>0</v>
      </c>
      <c r="BM4" s="103">
        <f t="shared" ca="1" si="4"/>
        <v>0</v>
      </c>
    </row>
    <row r="5" spans="1:65">
      <c r="A5" s="102" t="s">
        <v>826</v>
      </c>
      <c r="C5" s="4"/>
      <c r="D5" s="4"/>
      <c r="F5" s="88" t="s">
        <v>827</v>
      </c>
      <c r="G5" s="88">
        <f t="shared" ref="G5:AL5" ca="1" si="5">SUM(G6:G158)</f>
        <v>15</v>
      </c>
      <c r="H5" s="88">
        <f t="shared" ca="1" si="5"/>
        <v>13</v>
      </c>
      <c r="I5" s="88">
        <f t="shared" ca="1" si="5"/>
        <v>27</v>
      </c>
      <c r="J5" s="88">
        <f t="shared" ca="1" si="5"/>
        <v>122</v>
      </c>
      <c r="K5" s="88">
        <f t="shared" ca="1" si="5"/>
        <v>43</v>
      </c>
      <c r="L5" s="88">
        <f t="shared" ca="1" si="5"/>
        <v>24</v>
      </c>
      <c r="M5" s="88">
        <f t="shared" ca="1" si="5"/>
        <v>15</v>
      </c>
      <c r="N5" s="88">
        <f t="shared" ca="1" si="5"/>
        <v>3</v>
      </c>
      <c r="O5" s="88">
        <f t="shared" ca="1" si="5"/>
        <v>7</v>
      </c>
      <c r="P5" s="88">
        <f t="shared" ca="1" si="5"/>
        <v>397</v>
      </c>
      <c r="Q5" s="88">
        <f t="shared" ca="1" si="5"/>
        <v>37</v>
      </c>
      <c r="R5" s="88">
        <f t="shared" ca="1" si="5"/>
        <v>4</v>
      </c>
      <c r="S5" s="88">
        <f t="shared" ca="1" si="5"/>
        <v>26</v>
      </c>
      <c r="T5" s="88">
        <f t="shared" ca="1" si="5"/>
        <v>0</v>
      </c>
      <c r="U5" s="88">
        <f t="shared" ca="1" si="5"/>
        <v>5</v>
      </c>
      <c r="V5" s="88">
        <f t="shared" ca="1" si="5"/>
        <v>7</v>
      </c>
      <c r="W5" s="88">
        <f t="shared" ca="1" si="5"/>
        <v>10</v>
      </c>
      <c r="X5" s="88">
        <f t="shared" ca="1" si="5"/>
        <v>31</v>
      </c>
      <c r="Y5" s="88">
        <f t="shared" ca="1" si="5"/>
        <v>0</v>
      </c>
      <c r="Z5" s="88">
        <f t="shared" ca="1" si="5"/>
        <v>75</v>
      </c>
      <c r="AA5" s="88">
        <f t="shared" ca="1" si="5"/>
        <v>19</v>
      </c>
      <c r="AB5" s="88">
        <f t="shared" ca="1" si="5"/>
        <v>1</v>
      </c>
      <c r="AC5" s="88">
        <f t="shared" ca="1" si="5"/>
        <v>23</v>
      </c>
      <c r="AD5" s="88">
        <f t="shared" ca="1" si="5"/>
        <v>20</v>
      </c>
      <c r="AE5" s="88">
        <f t="shared" ca="1" si="5"/>
        <v>7</v>
      </c>
      <c r="AF5" s="88">
        <f t="shared" ca="1" si="5"/>
        <v>12</v>
      </c>
      <c r="AG5" s="88">
        <f t="shared" ca="1" si="5"/>
        <v>0</v>
      </c>
      <c r="AH5" s="88">
        <f t="shared" ca="1" si="5"/>
        <v>0</v>
      </c>
      <c r="AI5" s="88">
        <f t="shared" ca="1" si="5"/>
        <v>0</v>
      </c>
      <c r="AJ5" s="88">
        <f t="shared" ca="1" si="5"/>
        <v>35</v>
      </c>
      <c r="AK5" s="88">
        <f t="shared" ca="1" si="5"/>
        <v>11</v>
      </c>
      <c r="AL5" s="88">
        <f t="shared" ca="1" si="5"/>
        <v>0</v>
      </c>
      <c r="AM5" s="88">
        <f t="shared" ref="AM5:BM5" ca="1" si="6">SUM(AM6:AM158)</f>
        <v>3</v>
      </c>
      <c r="AN5" s="88">
        <f t="shared" ca="1" si="6"/>
        <v>0</v>
      </c>
      <c r="AO5" s="88">
        <f t="shared" ca="1" si="6"/>
        <v>0</v>
      </c>
      <c r="AP5" s="88">
        <f t="shared" ca="1" si="6"/>
        <v>0</v>
      </c>
      <c r="AQ5" s="88">
        <f t="shared" ca="1" si="6"/>
        <v>0</v>
      </c>
      <c r="AR5" s="88">
        <f t="shared" ca="1" si="6"/>
        <v>33</v>
      </c>
      <c r="AS5" s="88">
        <f t="shared" ca="1" si="6"/>
        <v>0</v>
      </c>
      <c r="AT5" s="88">
        <f t="shared" ca="1" si="6"/>
        <v>0</v>
      </c>
      <c r="AU5" s="88">
        <f t="shared" ca="1" si="6"/>
        <v>0</v>
      </c>
      <c r="AV5" s="88">
        <f t="shared" ca="1" si="6"/>
        <v>0</v>
      </c>
      <c r="AW5" s="88">
        <f t="shared" ca="1" si="6"/>
        <v>0</v>
      </c>
      <c r="AX5" s="88">
        <f t="shared" ca="1" si="6"/>
        <v>0</v>
      </c>
      <c r="AY5" s="88">
        <f t="shared" ca="1" si="6"/>
        <v>0</v>
      </c>
      <c r="AZ5" s="88">
        <f t="shared" ca="1" si="6"/>
        <v>0</v>
      </c>
      <c r="BA5" s="88">
        <f t="shared" ca="1" si="6"/>
        <v>0</v>
      </c>
      <c r="BB5" s="88">
        <f t="shared" ca="1" si="6"/>
        <v>0</v>
      </c>
      <c r="BC5" s="88">
        <f t="shared" ca="1" si="6"/>
        <v>0</v>
      </c>
      <c r="BD5" s="88">
        <f t="shared" ca="1" si="6"/>
        <v>3</v>
      </c>
      <c r="BE5" s="88">
        <f t="shared" ca="1" si="6"/>
        <v>64</v>
      </c>
      <c r="BF5" s="88">
        <f t="shared" ca="1" si="6"/>
        <v>26</v>
      </c>
      <c r="BG5" s="88">
        <f t="shared" ca="1" si="6"/>
        <v>13</v>
      </c>
      <c r="BH5" s="88">
        <f t="shared" ca="1" si="6"/>
        <v>6</v>
      </c>
      <c r="BI5" s="88">
        <f t="shared" ca="1" si="6"/>
        <v>0</v>
      </c>
      <c r="BJ5" s="88">
        <f t="shared" ca="1" si="6"/>
        <v>0</v>
      </c>
      <c r="BK5" s="88">
        <f t="shared" ca="1" si="6"/>
        <v>0</v>
      </c>
      <c r="BL5" s="88">
        <f t="shared" ca="1" si="6"/>
        <v>23</v>
      </c>
      <c r="BM5" s="88">
        <f t="shared" ca="1" si="6"/>
        <v>9</v>
      </c>
    </row>
    <row r="6" spans="1:65">
      <c r="A6" s="88" t="s">
        <v>10</v>
      </c>
      <c r="B6" s="88" t="s">
        <v>11</v>
      </c>
      <c r="C6" s="4" t="s">
        <v>12</v>
      </c>
      <c r="D6" s="4"/>
      <c r="E6" s="100">
        <f ca="1">SUM(Table2[[#This Row],[ADR-01]:[ADR-113]])</f>
        <v>24</v>
      </c>
      <c r="G6" s="101" t="str">
        <f ca="1">IFERROR(
  IF(
    COUNTIF(
      INDIRECT("'" &amp; "ADR " &amp; VALUE(MID(G$1, FIND("-", G$1) + 1, LEN(G$1) - FIND("-", G$1))) &amp; "'!E:E"), $A6
    ) = 0,
    "",
    COUNTIFS(
      INDIRECT("'" &amp; "ADR " &amp; VALUE(MID(G$1, FIND("-", G$1) + 1, LEN(G$1) - FIND("-", G$1))) &amp; "'!E:E"), $A6,
      INDIRECT("'" &amp; "ADR " &amp; VALUE(MID(G$1, FIND("-", G$1) + 1, LEN(G$1) - FIND("-", G$1))) &amp; "'!M:M"), "NO"
    )
  ),
  ""
)</f>
        <v/>
      </c>
      <c r="H6" s="101">
        <f t="shared" ref="H6:BM10" ca="1" si="7">IFERROR(
  IF(
    COUNTIF(
      INDIRECT("'" &amp; "ADR " &amp; VALUE(MID(H$1, FIND("-", H$1) + 1, LEN(H$1) - FIND("-", H$1))) &amp; "'!E:E"), $A6
    ) = 0,
    "",
    COUNTIFS(
      INDIRECT("'" &amp; "ADR " &amp; VALUE(MID(H$1, FIND("-", H$1) + 1, LEN(H$1) - FIND("-", H$1))) &amp; "'!E:E"), $A6,
      INDIRECT("'" &amp; "ADR " &amp; VALUE(MID(H$1, FIND("-", H$1) + 1, LEN(H$1) - FIND("-", H$1))) &amp; "'!M:M"), "NO"
    )
  ),
  ""
)</f>
        <v>11</v>
      </c>
      <c r="I6" s="101" t="str">
        <f t="shared" ca="1" si="7"/>
        <v/>
      </c>
      <c r="J6" s="101" t="str">
        <f t="shared" ca="1" si="7"/>
        <v/>
      </c>
      <c r="K6" s="101" t="str">
        <f t="shared" ca="1" si="7"/>
        <v/>
      </c>
      <c r="L6" s="101" t="str">
        <f t="shared" ca="1" si="7"/>
        <v/>
      </c>
      <c r="M6" s="101" t="str">
        <f t="shared" ca="1" si="7"/>
        <v/>
      </c>
      <c r="N6" s="101" t="str">
        <f t="shared" ca="1" si="7"/>
        <v/>
      </c>
      <c r="O6" s="101" t="str">
        <f t="shared" ca="1" si="7"/>
        <v/>
      </c>
      <c r="P6" s="101" t="str">
        <f t="shared" ca="1" si="7"/>
        <v/>
      </c>
      <c r="Q6" s="101" t="str">
        <f t="shared" ca="1" si="7"/>
        <v/>
      </c>
      <c r="R6" s="101" t="str">
        <f t="shared" ca="1" si="7"/>
        <v/>
      </c>
      <c r="S6" s="101" t="str">
        <f t="shared" ca="1" si="7"/>
        <v/>
      </c>
      <c r="T6" s="101" t="str">
        <f t="shared" ca="1" si="7"/>
        <v/>
      </c>
      <c r="U6" s="101" t="str">
        <f t="shared" ca="1" si="7"/>
        <v/>
      </c>
      <c r="V6" s="101" t="str">
        <f t="shared" ca="1" si="7"/>
        <v/>
      </c>
      <c r="W6" s="101">
        <f t="shared" ca="1" si="7"/>
        <v>10</v>
      </c>
      <c r="X6" s="101" t="str">
        <f t="shared" ca="1" si="7"/>
        <v/>
      </c>
      <c r="Y6" s="101" t="str">
        <f t="shared" ca="1" si="7"/>
        <v/>
      </c>
      <c r="Z6" s="101" t="str">
        <f t="shared" ca="1" si="7"/>
        <v/>
      </c>
      <c r="AA6" s="101" t="str">
        <f t="shared" ca="1" si="7"/>
        <v/>
      </c>
      <c r="AB6" s="101" t="str">
        <f t="shared" ca="1" si="7"/>
        <v/>
      </c>
      <c r="AC6" s="101" t="str">
        <f t="shared" ca="1" si="7"/>
        <v/>
      </c>
      <c r="AD6" s="101" t="str">
        <f t="shared" ca="1" si="7"/>
        <v/>
      </c>
      <c r="AE6" s="101" t="str">
        <f t="shared" ca="1" si="7"/>
        <v/>
      </c>
      <c r="AF6" s="101" t="str">
        <f t="shared" ca="1" si="7"/>
        <v/>
      </c>
      <c r="AG6" s="101" t="str">
        <f t="shared" ca="1" si="7"/>
        <v/>
      </c>
      <c r="AH6" s="101" t="str">
        <f t="shared" ca="1" si="7"/>
        <v/>
      </c>
      <c r="AI6" s="101" t="str">
        <f t="shared" ca="1" si="7"/>
        <v/>
      </c>
      <c r="AJ6" s="101" t="str">
        <f t="shared" ca="1" si="7"/>
        <v/>
      </c>
      <c r="AK6" s="101" t="str">
        <f t="shared" ca="1" si="7"/>
        <v/>
      </c>
      <c r="AL6" s="101" t="str">
        <f t="shared" ca="1" si="7"/>
        <v/>
      </c>
      <c r="AM6" s="101" t="str">
        <f t="shared" ca="1" si="7"/>
        <v/>
      </c>
      <c r="AN6" s="101" t="str">
        <f t="shared" ca="1" si="7"/>
        <v/>
      </c>
      <c r="AO6" s="101" t="str">
        <f t="shared" ca="1" si="7"/>
        <v/>
      </c>
      <c r="AP6" s="101" t="str">
        <f t="shared" ca="1" si="7"/>
        <v/>
      </c>
      <c r="AQ6" s="101" t="str">
        <f t="shared" ca="1" si="7"/>
        <v/>
      </c>
      <c r="AR6" s="101" t="str">
        <f t="shared" ca="1" si="7"/>
        <v/>
      </c>
      <c r="AS6" s="101" t="str">
        <f t="shared" ca="1" si="7"/>
        <v/>
      </c>
      <c r="AT6" s="101" t="str">
        <f t="shared" ca="1" si="7"/>
        <v/>
      </c>
      <c r="AU6" s="101" t="str">
        <f t="shared" ca="1" si="7"/>
        <v/>
      </c>
      <c r="AV6" s="101" t="str">
        <f t="shared" ca="1" si="7"/>
        <v/>
      </c>
      <c r="AW6" s="101" t="str">
        <f t="shared" ca="1" si="7"/>
        <v/>
      </c>
      <c r="AX6" s="101" t="str">
        <f t="shared" ca="1" si="7"/>
        <v/>
      </c>
      <c r="AY6" s="101" t="str">
        <f t="shared" ca="1" si="7"/>
        <v/>
      </c>
      <c r="AZ6" s="101" t="str">
        <f t="shared" ca="1" si="7"/>
        <v/>
      </c>
      <c r="BA6" s="101" t="str">
        <f t="shared" ca="1" si="7"/>
        <v/>
      </c>
      <c r="BB6" s="101" t="str">
        <f t="shared" ca="1" si="7"/>
        <v/>
      </c>
      <c r="BC6" s="101" t="str">
        <f t="shared" ca="1" si="7"/>
        <v/>
      </c>
      <c r="BD6" s="101" t="str">
        <f t="shared" ca="1" si="7"/>
        <v/>
      </c>
      <c r="BE6" s="101">
        <f t="shared" ca="1" si="7"/>
        <v>0</v>
      </c>
      <c r="BF6" s="101">
        <f t="shared" ca="1" si="7"/>
        <v>3</v>
      </c>
      <c r="BG6" s="101" t="str">
        <f t="shared" ca="1" si="7"/>
        <v/>
      </c>
      <c r="BH6" s="101" t="str">
        <f t="shared" ca="1" si="7"/>
        <v/>
      </c>
      <c r="BI6" s="101" t="str">
        <f t="shared" ca="1" si="7"/>
        <v/>
      </c>
      <c r="BJ6" s="101" t="str">
        <f t="shared" ca="1" si="7"/>
        <v/>
      </c>
      <c r="BK6" s="101" t="str">
        <f t="shared" ca="1" si="7"/>
        <v/>
      </c>
      <c r="BL6" s="101" t="str">
        <f t="shared" ca="1" si="7"/>
        <v/>
      </c>
      <c r="BM6" s="101" t="str">
        <f t="shared" ca="1" si="7"/>
        <v/>
      </c>
    </row>
    <row r="7" spans="1:65">
      <c r="A7" s="88" t="s">
        <v>13</v>
      </c>
      <c r="B7" s="88" t="s">
        <v>14</v>
      </c>
      <c r="C7" s="4" t="s">
        <v>12</v>
      </c>
      <c r="D7" s="4"/>
      <c r="E7" s="100">
        <f ca="1">SUM(Table2[[#This Row],[ADR-01]:[ADR-113]])</f>
        <v>4</v>
      </c>
      <c r="G7" s="101" t="str">
        <f ca="1">IFERROR(
  IF(
    COUNTIF(
      INDIRECT("'" &amp; "ADR " &amp; VALUE(MID(G$1, FIND("-", G$1) + 1, LEN(G$1) - FIND("-", G$1))) &amp; "'!E:E"), $A7
    ) = 0,
    "",
    COUNTIFS(
      INDIRECT("'" &amp; "ADR " &amp; VALUE(MID(G$1, FIND("-", G$1) + 1, LEN(G$1) - FIND("-", G$1))) &amp; "'!E:E"), $A7,
      INDIRECT("'" &amp; "ADR " &amp; VALUE(MID(G$1, FIND("-", G$1) + 1, LEN(G$1) - FIND("-", G$1))) &amp; "'!M:M"), "NO"
    )
  ),
  ""
)</f>
        <v/>
      </c>
      <c r="H7" s="101" t="str">
        <f t="shared" ca="1" si="7"/>
        <v/>
      </c>
      <c r="I7" s="101" t="str">
        <f t="shared" ca="1" si="7"/>
        <v/>
      </c>
      <c r="J7" s="101" t="str">
        <f t="shared" ca="1" si="7"/>
        <v/>
      </c>
      <c r="K7" s="101" t="str">
        <f t="shared" ca="1" si="7"/>
        <v/>
      </c>
      <c r="L7" s="101" t="str">
        <f t="shared" ca="1" si="7"/>
        <v/>
      </c>
      <c r="M7" s="101" t="str">
        <f t="shared" ca="1" si="7"/>
        <v/>
      </c>
      <c r="N7" s="101" t="str">
        <f t="shared" ca="1" si="7"/>
        <v/>
      </c>
      <c r="O7" s="101" t="str">
        <f t="shared" ca="1" si="7"/>
        <v/>
      </c>
      <c r="P7" s="101" t="str">
        <f t="shared" ca="1" si="7"/>
        <v/>
      </c>
      <c r="Q7" s="101" t="str">
        <f t="shared" ca="1" si="7"/>
        <v/>
      </c>
      <c r="R7" s="101" t="str">
        <f t="shared" ca="1" si="7"/>
        <v/>
      </c>
      <c r="S7" s="101" t="str">
        <f t="shared" ca="1" si="7"/>
        <v/>
      </c>
      <c r="T7" s="101" t="str">
        <f t="shared" ca="1" si="7"/>
        <v/>
      </c>
      <c r="U7" s="101" t="str">
        <f t="shared" ca="1" si="7"/>
        <v/>
      </c>
      <c r="V7" s="101" t="str">
        <f t="shared" ca="1" si="7"/>
        <v/>
      </c>
      <c r="W7" s="101" t="str">
        <f t="shared" ca="1" si="7"/>
        <v/>
      </c>
      <c r="X7" s="101" t="str">
        <f t="shared" ca="1" si="7"/>
        <v/>
      </c>
      <c r="Y7" s="101" t="str">
        <f t="shared" ca="1" si="7"/>
        <v/>
      </c>
      <c r="Z7" s="101" t="str">
        <f t="shared" ca="1" si="7"/>
        <v/>
      </c>
      <c r="AA7" s="101" t="str">
        <f t="shared" ca="1" si="7"/>
        <v/>
      </c>
      <c r="AB7" s="101" t="str">
        <f t="shared" ca="1" si="7"/>
        <v/>
      </c>
      <c r="AC7" s="101" t="str">
        <f t="shared" ca="1" si="7"/>
        <v/>
      </c>
      <c r="AD7" s="101" t="str">
        <f t="shared" ca="1" si="7"/>
        <v/>
      </c>
      <c r="AE7" s="101" t="str">
        <f t="shared" ca="1" si="7"/>
        <v/>
      </c>
      <c r="AF7" s="101" t="str">
        <f t="shared" ca="1" si="7"/>
        <v/>
      </c>
      <c r="AG7" s="101" t="str">
        <f t="shared" ca="1" si="7"/>
        <v/>
      </c>
      <c r="AH7" s="101" t="str">
        <f t="shared" ca="1" si="7"/>
        <v/>
      </c>
      <c r="AI7" s="101" t="str">
        <f t="shared" ca="1" si="7"/>
        <v/>
      </c>
      <c r="AJ7" s="101" t="str">
        <f t="shared" ca="1" si="7"/>
        <v/>
      </c>
      <c r="AK7" s="101" t="str">
        <f t="shared" ca="1" si="7"/>
        <v/>
      </c>
      <c r="AL7" s="101" t="str">
        <f t="shared" ca="1" si="7"/>
        <v/>
      </c>
      <c r="AM7" s="101" t="str">
        <f t="shared" ca="1" si="7"/>
        <v/>
      </c>
      <c r="AN7" s="101" t="str">
        <f t="shared" ca="1" si="7"/>
        <v/>
      </c>
      <c r="AO7" s="101" t="str">
        <f t="shared" ca="1" si="7"/>
        <v/>
      </c>
      <c r="AP7" s="101" t="str">
        <f t="shared" ca="1" si="7"/>
        <v/>
      </c>
      <c r="AQ7" s="101" t="str">
        <f t="shared" ca="1" si="7"/>
        <v/>
      </c>
      <c r="AR7" s="101" t="str">
        <f t="shared" ca="1" si="7"/>
        <v/>
      </c>
      <c r="AS7" s="101" t="str">
        <f t="shared" ca="1" si="7"/>
        <v/>
      </c>
      <c r="AT7" s="101" t="str">
        <f t="shared" ca="1" si="7"/>
        <v/>
      </c>
      <c r="AU7" s="101" t="str">
        <f t="shared" ca="1" si="7"/>
        <v/>
      </c>
      <c r="AV7" s="101" t="str">
        <f t="shared" ca="1" si="7"/>
        <v/>
      </c>
      <c r="AW7" s="101" t="str">
        <f t="shared" ca="1" si="7"/>
        <v/>
      </c>
      <c r="AX7" s="101" t="str">
        <f t="shared" ca="1" si="7"/>
        <v/>
      </c>
      <c r="AY7" s="101" t="str">
        <f t="shared" ca="1" si="7"/>
        <v/>
      </c>
      <c r="AZ7" s="101" t="str">
        <f t="shared" ca="1" si="7"/>
        <v/>
      </c>
      <c r="BA7" s="101" t="str">
        <f t="shared" ca="1" si="7"/>
        <v/>
      </c>
      <c r="BB7" s="101" t="str">
        <f t="shared" ca="1" si="7"/>
        <v/>
      </c>
      <c r="BC7" s="101" t="str">
        <f t="shared" ca="1" si="7"/>
        <v/>
      </c>
      <c r="BD7" s="101" t="str">
        <f t="shared" ca="1" si="7"/>
        <v/>
      </c>
      <c r="BE7" s="101">
        <f t="shared" ca="1" si="7"/>
        <v>4</v>
      </c>
      <c r="BF7" s="101" t="str">
        <f t="shared" ca="1" si="7"/>
        <v/>
      </c>
      <c r="BG7" s="101" t="str">
        <f t="shared" ca="1" si="7"/>
        <v/>
      </c>
      <c r="BH7" s="101" t="str">
        <f t="shared" ca="1" si="7"/>
        <v/>
      </c>
      <c r="BI7" s="101" t="str">
        <f t="shared" ca="1" si="7"/>
        <v/>
      </c>
      <c r="BJ7" s="101" t="str">
        <f t="shared" ca="1" si="7"/>
        <v/>
      </c>
      <c r="BK7" s="101" t="str">
        <f t="shared" ca="1" si="7"/>
        <v/>
      </c>
      <c r="BL7" s="101" t="str">
        <f t="shared" ca="1" si="7"/>
        <v/>
      </c>
      <c r="BM7" s="101" t="str">
        <f t="shared" ca="1" si="7"/>
        <v/>
      </c>
    </row>
    <row r="8" spans="1:65">
      <c r="A8" s="88" t="s">
        <v>15</v>
      </c>
      <c r="B8" s="88" t="s">
        <v>438</v>
      </c>
      <c r="C8" s="4" t="s">
        <v>12</v>
      </c>
      <c r="D8" s="4"/>
      <c r="E8" s="100">
        <f ca="1">SUM(Table2[[#This Row],[ADR-01]:[ADR-113]])</f>
        <v>15</v>
      </c>
      <c r="G8" s="101" t="str">
        <f t="shared" ref="G8:V70" ca="1" si="8">IFERROR(
  IF(
    COUNTIF(
      INDIRECT("'" &amp; "ADR " &amp; VALUE(MID(G$1, FIND("-", G$1) + 1, LEN(G$1) - FIND("-", G$1))) &amp; "'!E:E"), $A8
    ) = 0,
    "",
    COUNTIFS(
      INDIRECT("'" &amp; "ADR " &amp; VALUE(MID(G$1, FIND("-", G$1) + 1, LEN(G$1) - FIND("-", G$1))) &amp; "'!E:E"), $A8,
      INDIRECT("'" &amp; "ADR " &amp; VALUE(MID(G$1, FIND("-", G$1) + 1, LEN(G$1) - FIND("-", G$1))) &amp; "'!M:M"), "NO"
    )
  ),
  ""
)</f>
        <v/>
      </c>
      <c r="H8" s="101" t="str">
        <f t="shared" ca="1" si="8"/>
        <v/>
      </c>
      <c r="I8" s="101" t="str">
        <f t="shared" ca="1" si="8"/>
        <v/>
      </c>
      <c r="J8" s="101" t="str">
        <f t="shared" ca="1" si="8"/>
        <v/>
      </c>
      <c r="K8" s="101" t="str">
        <f t="shared" ca="1" si="8"/>
        <v/>
      </c>
      <c r="L8" s="101" t="str">
        <f t="shared" ca="1" si="8"/>
        <v/>
      </c>
      <c r="M8" s="101">
        <f t="shared" ca="1" si="8"/>
        <v>10</v>
      </c>
      <c r="N8" s="101" t="str">
        <f t="shared" ca="1" si="8"/>
        <v/>
      </c>
      <c r="O8" s="101" t="str">
        <f t="shared" ca="1" si="8"/>
        <v/>
      </c>
      <c r="P8" s="101" t="str">
        <f t="shared" ca="1" si="8"/>
        <v/>
      </c>
      <c r="Q8" s="101" t="str">
        <f t="shared" ca="1" si="8"/>
        <v/>
      </c>
      <c r="R8" s="101" t="str">
        <f t="shared" ca="1" si="8"/>
        <v/>
      </c>
      <c r="S8" s="101" t="str">
        <f t="shared" ca="1" si="8"/>
        <v/>
      </c>
      <c r="T8" s="101" t="str">
        <f t="shared" ca="1" si="8"/>
        <v/>
      </c>
      <c r="U8" s="101" t="str">
        <f t="shared" ca="1" si="8"/>
        <v/>
      </c>
      <c r="V8" s="101" t="str">
        <f t="shared" ca="1" si="8"/>
        <v/>
      </c>
      <c r="W8" s="101" t="str">
        <f t="shared" ca="1" si="7"/>
        <v/>
      </c>
      <c r="X8" s="101" t="str">
        <f t="shared" ca="1" si="7"/>
        <v/>
      </c>
      <c r="Y8" s="101" t="str">
        <f t="shared" ca="1" si="7"/>
        <v/>
      </c>
      <c r="Z8" s="101" t="str">
        <f t="shared" ca="1" si="7"/>
        <v/>
      </c>
      <c r="AA8" s="101" t="str">
        <f t="shared" ca="1" si="7"/>
        <v/>
      </c>
      <c r="AB8" s="101" t="str">
        <f t="shared" ca="1" si="7"/>
        <v/>
      </c>
      <c r="AC8" s="101" t="str">
        <f t="shared" ca="1" si="7"/>
        <v/>
      </c>
      <c r="AD8" s="101" t="str">
        <f t="shared" ca="1" si="7"/>
        <v/>
      </c>
      <c r="AE8" s="101" t="str">
        <f t="shared" ca="1" si="7"/>
        <v/>
      </c>
      <c r="AF8" s="101" t="str">
        <f t="shared" ca="1" si="7"/>
        <v/>
      </c>
      <c r="AG8" s="101" t="str">
        <f t="shared" ca="1" si="7"/>
        <v/>
      </c>
      <c r="AH8" s="101" t="str">
        <f t="shared" ca="1" si="7"/>
        <v/>
      </c>
      <c r="AI8" s="101" t="str">
        <f t="shared" ca="1" si="7"/>
        <v/>
      </c>
      <c r="AJ8" s="101" t="str">
        <f t="shared" ca="1" si="7"/>
        <v/>
      </c>
      <c r="AK8" s="101" t="str">
        <f t="shared" ca="1" si="7"/>
        <v/>
      </c>
      <c r="AL8" s="101" t="str">
        <f t="shared" ca="1" si="7"/>
        <v/>
      </c>
      <c r="AM8" s="101" t="str">
        <f t="shared" ca="1" si="7"/>
        <v/>
      </c>
      <c r="AN8" s="101" t="str">
        <f t="shared" ca="1" si="7"/>
        <v/>
      </c>
      <c r="AO8" s="101" t="str">
        <f t="shared" ca="1" si="7"/>
        <v/>
      </c>
      <c r="AP8" s="101" t="str">
        <f t="shared" ca="1" si="7"/>
        <v/>
      </c>
      <c r="AQ8" s="101" t="str">
        <f t="shared" ca="1" si="7"/>
        <v/>
      </c>
      <c r="AR8" s="101" t="str">
        <f t="shared" ca="1" si="7"/>
        <v/>
      </c>
      <c r="AS8" s="101" t="str">
        <f t="shared" ca="1" si="7"/>
        <v/>
      </c>
      <c r="AT8" s="101" t="str">
        <f t="shared" ca="1" si="7"/>
        <v/>
      </c>
      <c r="AU8" s="101" t="str">
        <f t="shared" ca="1" si="7"/>
        <v/>
      </c>
      <c r="AV8" s="101" t="str">
        <f t="shared" ca="1" si="7"/>
        <v/>
      </c>
      <c r="AW8" s="101" t="str">
        <f t="shared" ca="1" si="7"/>
        <v/>
      </c>
      <c r="AX8" s="101" t="str">
        <f t="shared" ca="1" si="7"/>
        <v/>
      </c>
      <c r="AY8" s="101" t="str">
        <f t="shared" ca="1" si="7"/>
        <v/>
      </c>
      <c r="AZ8" s="101" t="str">
        <f t="shared" ca="1" si="7"/>
        <v/>
      </c>
      <c r="BA8" s="101" t="str">
        <f t="shared" ca="1" si="7"/>
        <v/>
      </c>
      <c r="BB8" s="101" t="str">
        <f t="shared" ca="1" si="7"/>
        <v/>
      </c>
      <c r="BC8" s="101" t="str">
        <f t="shared" ca="1" si="7"/>
        <v/>
      </c>
      <c r="BD8" s="101" t="str">
        <f t="shared" ca="1" si="7"/>
        <v/>
      </c>
      <c r="BE8" s="101">
        <f t="shared" ca="1" si="7"/>
        <v>2</v>
      </c>
      <c r="BF8" s="101">
        <f t="shared" ca="1" si="7"/>
        <v>3</v>
      </c>
      <c r="BG8" s="101" t="str">
        <f t="shared" ca="1" si="7"/>
        <v/>
      </c>
      <c r="BH8" s="101" t="str">
        <f t="shared" ca="1" si="7"/>
        <v/>
      </c>
      <c r="BI8" s="101" t="str">
        <f t="shared" ca="1" si="7"/>
        <v/>
      </c>
      <c r="BJ8" s="101" t="str">
        <f t="shared" ca="1" si="7"/>
        <v/>
      </c>
      <c r="BK8" s="101" t="str">
        <f t="shared" ca="1" si="7"/>
        <v/>
      </c>
      <c r="BL8" s="101" t="str">
        <f t="shared" ca="1" si="7"/>
        <v/>
      </c>
      <c r="BM8" s="101" t="str">
        <f t="shared" ca="1" si="7"/>
        <v/>
      </c>
    </row>
    <row r="9" spans="1:65">
      <c r="A9" s="88" t="s">
        <v>19</v>
      </c>
      <c r="B9" s="88" t="s">
        <v>439</v>
      </c>
      <c r="C9" s="4" t="s">
        <v>12</v>
      </c>
      <c r="D9" s="4"/>
      <c r="E9" s="100">
        <f ca="1">SUM(Table2[[#This Row],[ADR-01]:[ADR-113]])</f>
        <v>3</v>
      </c>
      <c r="G9" s="101" t="str">
        <f t="shared" ca="1" si="8"/>
        <v/>
      </c>
      <c r="H9" s="101" t="str">
        <f t="shared" ca="1" si="7"/>
        <v/>
      </c>
      <c r="I9" s="101" t="str">
        <f t="shared" ca="1" si="7"/>
        <v/>
      </c>
      <c r="J9" s="101" t="str">
        <f t="shared" ca="1" si="7"/>
        <v/>
      </c>
      <c r="K9" s="101" t="str">
        <f t="shared" ca="1" si="7"/>
        <v/>
      </c>
      <c r="L9" s="101" t="str">
        <f t="shared" ca="1" si="7"/>
        <v/>
      </c>
      <c r="M9" s="101" t="str">
        <f t="shared" ca="1" si="7"/>
        <v/>
      </c>
      <c r="N9" s="101" t="str">
        <f t="shared" ca="1" si="7"/>
        <v/>
      </c>
      <c r="O9" s="101" t="str">
        <f t="shared" ca="1" si="7"/>
        <v/>
      </c>
      <c r="P9" s="101" t="str">
        <f t="shared" ca="1" si="7"/>
        <v/>
      </c>
      <c r="Q9" s="101" t="str">
        <f t="shared" ca="1" si="7"/>
        <v/>
      </c>
      <c r="R9" s="101" t="str">
        <f t="shared" ca="1" si="7"/>
        <v/>
      </c>
      <c r="S9" s="101" t="str">
        <f t="shared" ca="1" si="7"/>
        <v/>
      </c>
      <c r="T9" s="101" t="str">
        <f t="shared" ca="1" si="7"/>
        <v/>
      </c>
      <c r="U9" s="101" t="str">
        <f t="shared" ca="1" si="7"/>
        <v/>
      </c>
      <c r="V9" s="101" t="str">
        <f t="shared" ca="1" si="7"/>
        <v/>
      </c>
      <c r="W9" s="101" t="str">
        <f t="shared" ca="1" si="7"/>
        <v/>
      </c>
      <c r="X9" s="101" t="str">
        <f t="shared" ca="1" si="7"/>
        <v/>
      </c>
      <c r="Y9" s="101" t="str">
        <f t="shared" ca="1" si="7"/>
        <v/>
      </c>
      <c r="Z9" s="101" t="str">
        <f t="shared" ca="1" si="7"/>
        <v/>
      </c>
      <c r="AA9" s="101">
        <f t="shared" ca="1" si="7"/>
        <v>1</v>
      </c>
      <c r="AB9" s="101" t="str">
        <f t="shared" ca="1" si="7"/>
        <v/>
      </c>
      <c r="AC9" s="101" t="str">
        <f t="shared" ca="1" si="7"/>
        <v/>
      </c>
      <c r="AD9" s="101" t="str">
        <f t="shared" ca="1" si="7"/>
        <v/>
      </c>
      <c r="AE9" s="101" t="str">
        <f t="shared" ca="1" si="7"/>
        <v/>
      </c>
      <c r="AF9" s="101" t="str">
        <f t="shared" ca="1" si="7"/>
        <v/>
      </c>
      <c r="AG9" s="101" t="str">
        <f t="shared" ca="1" si="7"/>
        <v/>
      </c>
      <c r="AH9" s="101" t="str">
        <f t="shared" ca="1" si="7"/>
        <v/>
      </c>
      <c r="AI9" s="101" t="str">
        <f t="shared" ca="1" si="7"/>
        <v/>
      </c>
      <c r="AJ9" s="101" t="str">
        <f t="shared" ca="1" si="7"/>
        <v/>
      </c>
      <c r="AK9" s="101" t="str">
        <f t="shared" ca="1" si="7"/>
        <v/>
      </c>
      <c r="AL9" s="101" t="str">
        <f t="shared" ca="1" si="7"/>
        <v/>
      </c>
      <c r="AM9" s="101" t="str">
        <f t="shared" ca="1" si="7"/>
        <v/>
      </c>
      <c r="AN9" s="101" t="str">
        <f t="shared" ca="1" si="7"/>
        <v/>
      </c>
      <c r="AO9" s="101" t="str">
        <f t="shared" ca="1" si="7"/>
        <v/>
      </c>
      <c r="AP9" s="101" t="str">
        <f t="shared" ca="1" si="7"/>
        <v/>
      </c>
      <c r="AQ9" s="101" t="str">
        <f t="shared" ca="1" si="7"/>
        <v/>
      </c>
      <c r="AR9" s="101" t="str">
        <f t="shared" ca="1" si="7"/>
        <v/>
      </c>
      <c r="AS9" s="101" t="str">
        <f t="shared" ca="1" si="7"/>
        <v/>
      </c>
      <c r="AT9" s="101" t="str">
        <f t="shared" ca="1" si="7"/>
        <v/>
      </c>
      <c r="AU9" s="101" t="str">
        <f t="shared" ca="1" si="7"/>
        <v/>
      </c>
      <c r="AV9" s="101" t="str">
        <f t="shared" ca="1" si="7"/>
        <v/>
      </c>
      <c r="AW9" s="101" t="str">
        <f t="shared" ca="1" si="7"/>
        <v/>
      </c>
      <c r="AX9" s="101" t="str">
        <f t="shared" ca="1" si="7"/>
        <v/>
      </c>
      <c r="AY9" s="101" t="str">
        <f t="shared" ca="1" si="7"/>
        <v/>
      </c>
      <c r="AZ9" s="101" t="str">
        <f t="shared" ca="1" si="7"/>
        <v/>
      </c>
      <c r="BA9" s="101" t="str">
        <f t="shared" ca="1" si="7"/>
        <v/>
      </c>
      <c r="BB9" s="101" t="str">
        <f t="shared" ca="1" si="7"/>
        <v/>
      </c>
      <c r="BC9" s="101" t="str">
        <f t="shared" ca="1" si="7"/>
        <v/>
      </c>
      <c r="BD9" s="101" t="str">
        <f t="shared" ca="1" si="7"/>
        <v/>
      </c>
      <c r="BE9" s="101">
        <f t="shared" ca="1" si="7"/>
        <v>2</v>
      </c>
      <c r="BF9" s="101" t="str">
        <f t="shared" ca="1" si="7"/>
        <v/>
      </c>
      <c r="BG9" s="101" t="str">
        <f t="shared" ca="1" si="7"/>
        <v/>
      </c>
      <c r="BH9" s="101" t="str">
        <f t="shared" ca="1" si="7"/>
        <v/>
      </c>
      <c r="BI9" s="101" t="str">
        <f t="shared" ca="1" si="7"/>
        <v/>
      </c>
      <c r="BJ9" s="101" t="str">
        <f t="shared" ca="1" si="7"/>
        <v/>
      </c>
      <c r="BK9" s="101" t="str">
        <f t="shared" ca="1" si="7"/>
        <v/>
      </c>
      <c r="BL9" s="101" t="str">
        <f t="shared" ca="1" si="7"/>
        <v/>
      </c>
      <c r="BM9" s="101" t="str">
        <f t="shared" ca="1" si="7"/>
        <v/>
      </c>
    </row>
    <row r="10" spans="1:65">
      <c r="A10" s="88" t="s">
        <v>22</v>
      </c>
      <c r="B10" s="88" t="s">
        <v>440</v>
      </c>
      <c r="C10" s="4" t="s">
        <v>12</v>
      </c>
      <c r="D10" s="4"/>
      <c r="E10" s="100">
        <f ca="1">SUM(Table2[[#This Row],[ADR-01]:[ADR-113]])</f>
        <v>3</v>
      </c>
      <c r="G10" s="101" t="str">
        <f t="shared" ca="1" si="8"/>
        <v/>
      </c>
      <c r="H10" s="101" t="str">
        <f t="shared" ca="1" si="7"/>
        <v/>
      </c>
      <c r="I10" s="101" t="str">
        <f t="shared" ca="1" si="7"/>
        <v/>
      </c>
      <c r="J10" s="101" t="str">
        <f t="shared" ca="1" si="7"/>
        <v/>
      </c>
      <c r="K10" s="101" t="str">
        <f t="shared" ca="1" si="7"/>
        <v/>
      </c>
      <c r="L10" s="101" t="str">
        <f t="shared" ca="1" si="7"/>
        <v/>
      </c>
      <c r="M10" s="101" t="str">
        <f t="shared" ca="1" si="7"/>
        <v/>
      </c>
      <c r="N10" s="101" t="str">
        <f t="shared" ca="1" si="7"/>
        <v/>
      </c>
      <c r="O10" s="101" t="str">
        <f t="shared" ca="1" si="7"/>
        <v/>
      </c>
      <c r="P10" s="101" t="str">
        <f t="shared" ca="1" si="7"/>
        <v/>
      </c>
      <c r="Q10" s="101" t="str">
        <f t="shared" ca="1" si="7"/>
        <v/>
      </c>
      <c r="R10" s="101" t="str">
        <f t="shared" ca="1" si="7"/>
        <v/>
      </c>
      <c r="S10" s="101" t="str">
        <f t="shared" ca="1" si="7"/>
        <v/>
      </c>
      <c r="T10" s="101" t="str">
        <f t="shared" ca="1" si="7"/>
        <v/>
      </c>
      <c r="U10" s="101" t="str">
        <f t="shared" ca="1" si="7"/>
        <v/>
      </c>
      <c r="V10" s="101" t="str">
        <f t="shared" ca="1" si="7"/>
        <v/>
      </c>
      <c r="W10" s="101" t="str">
        <f t="shared" ca="1" si="7"/>
        <v/>
      </c>
      <c r="X10" s="101" t="str">
        <f t="shared" ca="1" si="7"/>
        <v/>
      </c>
      <c r="Y10" s="101" t="str">
        <f t="shared" ca="1" si="7"/>
        <v/>
      </c>
      <c r="Z10" s="101">
        <f t="shared" ca="1" si="7"/>
        <v>2</v>
      </c>
      <c r="AA10" s="101" t="str">
        <f t="shared" ca="1" si="7"/>
        <v/>
      </c>
      <c r="AB10" s="101" t="str">
        <f t="shared" ca="1" si="7"/>
        <v/>
      </c>
      <c r="AC10" s="101" t="str">
        <f t="shared" ca="1" si="7"/>
        <v/>
      </c>
      <c r="AD10" s="101" t="str">
        <f t="shared" ca="1" si="7"/>
        <v/>
      </c>
      <c r="AE10" s="101" t="str">
        <f t="shared" ca="1" si="7"/>
        <v/>
      </c>
      <c r="AF10" s="101" t="str">
        <f t="shared" ca="1" si="7"/>
        <v/>
      </c>
      <c r="AG10" s="101" t="str">
        <f t="shared" ca="1" si="7"/>
        <v/>
      </c>
      <c r="AH10" s="101" t="str">
        <f t="shared" ca="1" si="7"/>
        <v/>
      </c>
      <c r="AI10" s="101" t="str">
        <f t="shared" ca="1" si="7"/>
        <v/>
      </c>
      <c r="AJ10" s="101" t="str">
        <f t="shared" ca="1" si="7"/>
        <v/>
      </c>
      <c r="AK10" s="101" t="str">
        <f t="shared" ca="1" si="7"/>
        <v/>
      </c>
      <c r="AL10" s="101" t="str">
        <f t="shared" ca="1" si="7"/>
        <v/>
      </c>
      <c r="AM10" s="101" t="str">
        <f t="shared" ca="1" si="7"/>
        <v/>
      </c>
      <c r="AN10" s="101" t="str">
        <f t="shared" ca="1" si="7"/>
        <v/>
      </c>
      <c r="AO10" s="101" t="str">
        <f t="shared" ca="1" si="7"/>
        <v/>
      </c>
      <c r="AP10" s="101" t="str">
        <f t="shared" ca="1" si="7"/>
        <v/>
      </c>
      <c r="AQ10" s="101" t="str">
        <f t="shared" ca="1" si="7"/>
        <v/>
      </c>
      <c r="AR10" s="101" t="str">
        <f t="shared" ca="1" si="7"/>
        <v/>
      </c>
      <c r="AS10" s="101" t="str">
        <f t="shared" ca="1" si="7"/>
        <v/>
      </c>
      <c r="AT10" s="101" t="str">
        <f t="shared" ref="H10:BM15" ca="1" si="9">IFERROR(
  IF(
    COUNTIF(
      INDIRECT("'" &amp; "ADR " &amp; VALUE(MID(AT$1, FIND("-", AT$1) + 1, LEN(AT$1) - FIND("-", AT$1))) &amp; "'!E:E"), $A10
    ) = 0,
    "",
    COUNTIFS(
      INDIRECT("'" &amp; "ADR " &amp; VALUE(MID(AT$1, FIND("-", AT$1) + 1, LEN(AT$1) - FIND("-", AT$1))) &amp; "'!E:E"), $A10,
      INDIRECT("'" &amp; "ADR " &amp; VALUE(MID(AT$1, FIND("-", AT$1) + 1, LEN(AT$1) - FIND("-", AT$1))) &amp; "'!M:M"), "NO"
    )
  ),
  ""
)</f>
        <v/>
      </c>
      <c r="AU10" s="101" t="str">
        <f t="shared" ca="1" si="9"/>
        <v/>
      </c>
      <c r="AV10" s="101" t="str">
        <f t="shared" ca="1" si="9"/>
        <v/>
      </c>
      <c r="AW10" s="101" t="str">
        <f t="shared" ca="1" si="9"/>
        <v/>
      </c>
      <c r="AX10" s="101" t="str">
        <f t="shared" ca="1" si="9"/>
        <v/>
      </c>
      <c r="AY10" s="101" t="str">
        <f t="shared" ca="1" si="9"/>
        <v/>
      </c>
      <c r="AZ10" s="101" t="str">
        <f t="shared" ca="1" si="9"/>
        <v/>
      </c>
      <c r="BA10" s="101" t="str">
        <f t="shared" ca="1" si="9"/>
        <v/>
      </c>
      <c r="BB10" s="101" t="str">
        <f t="shared" ca="1" si="9"/>
        <v/>
      </c>
      <c r="BC10" s="101" t="str">
        <f t="shared" ca="1" si="9"/>
        <v/>
      </c>
      <c r="BD10" s="101" t="str">
        <f t="shared" ca="1" si="9"/>
        <v/>
      </c>
      <c r="BE10" s="101">
        <f t="shared" ca="1" si="9"/>
        <v>1</v>
      </c>
      <c r="BF10" s="101" t="str">
        <f t="shared" ca="1" si="9"/>
        <v/>
      </c>
      <c r="BG10" s="101" t="str">
        <f t="shared" ca="1" si="9"/>
        <v/>
      </c>
      <c r="BH10" s="101" t="str">
        <f t="shared" ca="1" si="9"/>
        <v/>
      </c>
      <c r="BI10" s="101" t="str">
        <f t="shared" ca="1" si="9"/>
        <v/>
      </c>
      <c r="BJ10" s="101" t="str">
        <f t="shared" ca="1" si="9"/>
        <v/>
      </c>
      <c r="BK10" s="101" t="str">
        <f t="shared" ca="1" si="9"/>
        <v/>
      </c>
      <c r="BL10" s="101" t="str">
        <f t="shared" ca="1" si="9"/>
        <v/>
      </c>
      <c r="BM10" s="101" t="str">
        <f t="shared" ca="1" si="9"/>
        <v/>
      </c>
    </row>
    <row r="11" spans="1:65">
      <c r="A11" s="204" t="s">
        <v>24</v>
      </c>
      <c r="B11" s="204" t="s">
        <v>25</v>
      </c>
      <c r="C11" s="4" t="s">
        <v>12</v>
      </c>
      <c r="D11" s="4"/>
      <c r="E11" s="100">
        <f ca="1">SUM(Table2[[#This Row],[ADR-01]:[ADR-113]])</f>
        <v>1</v>
      </c>
      <c r="G11" s="101" t="str">
        <f t="shared" ca="1" si="8"/>
        <v/>
      </c>
      <c r="H11" s="101" t="str">
        <f t="shared" ca="1" si="9"/>
        <v/>
      </c>
      <c r="I11" s="101" t="str">
        <f t="shared" ca="1" si="9"/>
        <v/>
      </c>
      <c r="J11" s="101" t="str">
        <f t="shared" ca="1" si="9"/>
        <v/>
      </c>
      <c r="K11" s="101" t="str">
        <f t="shared" ca="1" si="9"/>
        <v/>
      </c>
      <c r="L11" s="101" t="str">
        <f t="shared" ca="1" si="9"/>
        <v/>
      </c>
      <c r="M11" s="101" t="str">
        <f t="shared" ca="1" si="9"/>
        <v/>
      </c>
      <c r="N11" s="101" t="str">
        <f t="shared" ca="1" si="9"/>
        <v/>
      </c>
      <c r="O11" s="101" t="str">
        <f t="shared" ca="1" si="9"/>
        <v/>
      </c>
      <c r="P11" s="101" t="str">
        <f t="shared" ca="1" si="9"/>
        <v/>
      </c>
      <c r="Q11" s="101" t="str">
        <f t="shared" ca="1" si="9"/>
        <v/>
      </c>
      <c r="R11" s="101" t="str">
        <f t="shared" ca="1" si="9"/>
        <v/>
      </c>
      <c r="S11" s="101" t="str">
        <f t="shared" ca="1" si="9"/>
        <v/>
      </c>
      <c r="T11" s="101" t="str">
        <f t="shared" ca="1" si="9"/>
        <v/>
      </c>
      <c r="U11" s="101" t="str">
        <f t="shared" ca="1" si="9"/>
        <v/>
      </c>
      <c r="V11" s="101" t="str">
        <f t="shared" ca="1" si="9"/>
        <v/>
      </c>
      <c r="W11" s="101" t="str">
        <f t="shared" ca="1" si="9"/>
        <v/>
      </c>
      <c r="X11" s="101" t="str">
        <f t="shared" ca="1" si="9"/>
        <v/>
      </c>
      <c r="Y11" s="101" t="str">
        <f t="shared" ca="1" si="9"/>
        <v/>
      </c>
      <c r="Z11" s="101" t="str">
        <f t="shared" ca="1" si="9"/>
        <v/>
      </c>
      <c r="AA11" s="101" t="str">
        <f t="shared" ca="1" si="9"/>
        <v/>
      </c>
      <c r="AB11" s="101" t="str">
        <f t="shared" ca="1" si="9"/>
        <v/>
      </c>
      <c r="AC11" s="101" t="str">
        <f t="shared" ca="1" si="9"/>
        <v/>
      </c>
      <c r="AD11" s="101" t="str">
        <f t="shared" ca="1" si="9"/>
        <v/>
      </c>
      <c r="AE11" s="101" t="str">
        <f t="shared" ca="1" si="9"/>
        <v/>
      </c>
      <c r="AF11" s="101" t="str">
        <f t="shared" ca="1" si="9"/>
        <v/>
      </c>
      <c r="AG11" s="101" t="str">
        <f t="shared" ca="1" si="9"/>
        <v/>
      </c>
      <c r="AH11" s="101" t="str">
        <f t="shared" ca="1" si="9"/>
        <v/>
      </c>
      <c r="AI11" s="101" t="str">
        <f t="shared" ca="1" si="9"/>
        <v/>
      </c>
      <c r="AJ11" s="101" t="str">
        <f t="shared" ca="1" si="9"/>
        <v/>
      </c>
      <c r="AK11" s="101" t="str">
        <f t="shared" ca="1" si="9"/>
        <v/>
      </c>
      <c r="AL11" s="101" t="str">
        <f t="shared" ca="1" si="9"/>
        <v/>
      </c>
      <c r="AM11" s="101" t="str">
        <f t="shared" ca="1" si="9"/>
        <v/>
      </c>
      <c r="AN11" s="101" t="str">
        <f t="shared" ca="1" si="9"/>
        <v/>
      </c>
      <c r="AO11" s="101" t="str">
        <f t="shared" ca="1" si="9"/>
        <v/>
      </c>
      <c r="AP11" s="101" t="str">
        <f t="shared" ca="1" si="9"/>
        <v/>
      </c>
      <c r="AQ11" s="101" t="str">
        <f t="shared" ca="1" si="9"/>
        <v/>
      </c>
      <c r="AR11" s="101" t="str">
        <f t="shared" ca="1" si="9"/>
        <v/>
      </c>
      <c r="AS11" s="101" t="str">
        <f t="shared" ca="1" si="9"/>
        <v/>
      </c>
      <c r="AT11" s="101" t="str">
        <f t="shared" ca="1" si="9"/>
        <v/>
      </c>
      <c r="AU11" s="101" t="str">
        <f t="shared" ca="1" si="9"/>
        <v/>
      </c>
      <c r="AV11" s="101" t="str">
        <f t="shared" ca="1" si="9"/>
        <v/>
      </c>
      <c r="AW11" s="101" t="str">
        <f t="shared" ca="1" si="9"/>
        <v/>
      </c>
      <c r="AX11" s="101" t="str">
        <f t="shared" ca="1" si="9"/>
        <v/>
      </c>
      <c r="AY11" s="101" t="str">
        <f t="shared" ca="1" si="9"/>
        <v/>
      </c>
      <c r="AZ11" s="101" t="str">
        <f t="shared" ca="1" si="9"/>
        <v/>
      </c>
      <c r="BA11" s="101" t="str">
        <f t="shared" ca="1" si="9"/>
        <v/>
      </c>
      <c r="BB11" s="101" t="str">
        <f t="shared" ca="1" si="9"/>
        <v/>
      </c>
      <c r="BC11" s="101" t="str">
        <f t="shared" ca="1" si="9"/>
        <v/>
      </c>
      <c r="BD11" s="101" t="str">
        <f t="shared" ca="1" si="9"/>
        <v/>
      </c>
      <c r="BE11" s="101">
        <f t="shared" ca="1" si="9"/>
        <v>1</v>
      </c>
      <c r="BF11" s="101" t="str">
        <f t="shared" ca="1" si="9"/>
        <v/>
      </c>
      <c r="BG11" s="101" t="str">
        <f t="shared" ca="1" si="9"/>
        <v/>
      </c>
      <c r="BH11" s="101" t="str">
        <f t="shared" ca="1" si="9"/>
        <v/>
      </c>
      <c r="BI11" s="101" t="str">
        <f t="shared" ca="1" si="9"/>
        <v/>
      </c>
      <c r="BJ11" s="101" t="str">
        <f t="shared" ca="1" si="9"/>
        <v/>
      </c>
      <c r="BK11" s="101" t="str">
        <f t="shared" ca="1" si="9"/>
        <v/>
      </c>
      <c r="BL11" s="101" t="str">
        <f t="shared" ca="1" si="9"/>
        <v/>
      </c>
      <c r="BM11" s="101" t="str">
        <f t="shared" ca="1" si="9"/>
        <v/>
      </c>
    </row>
    <row r="12" spans="1:65">
      <c r="A12" s="88" t="s">
        <v>32</v>
      </c>
      <c r="B12" s="88" t="s">
        <v>33</v>
      </c>
      <c r="C12" s="4" t="s">
        <v>12</v>
      </c>
      <c r="D12" s="4" t="s">
        <v>34</v>
      </c>
      <c r="E12" s="100">
        <f ca="1">SUM(Table2[[#This Row],[ADR-01]:[ADR-113]])</f>
        <v>0</v>
      </c>
      <c r="G12" s="101" t="str">
        <f t="shared" ca="1" si="8"/>
        <v/>
      </c>
      <c r="H12" s="101" t="str">
        <f t="shared" ca="1" si="9"/>
        <v/>
      </c>
      <c r="I12" s="101" t="str">
        <f t="shared" ca="1" si="9"/>
        <v/>
      </c>
      <c r="J12" s="101" t="str">
        <f t="shared" ca="1" si="9"/>
        <v/>
      </c>
      <c r="K12" s="101" t="str">
        <f t="shared" ca="1" si="9"/>
        <v/>
      </c>
      <c r="L12" s="101" t="str">
        <f t="shared" ca="1" si="9"/>
        <v/>
      </c>
      <c r="M12" s="101" t="str">
        <f t="shared" ca="1" si="9"/>
        <v/>
      </c>
      <c r="N12" s="101" t="str">
        <f t="shared" ca="1" si="9"/>
        <v/>
      </c>
      <c r="O12" s="101" t="str">
        <f t="shared" ca="1" si="9"/>
        <v/>
      </c>
      <c r="P12" s="101" t="str">
        <f t="shared" ca="1" si="9"/>
        <v/>
      </c>
      <c r="Q12" s="101" t="str">
        <f t="shared" ca="1" si="9"/>
        <v/>
      </c>
      <c r="R12" s="101" t="str">
        <f t="shared" ca="1" si="9"/>
        <v/>
      </c>
      <c r="S12" s="101" t="str">
        <f t="shared" ca="1" si="9"/>
        <v/>
      </c>
      <c r="T12" s="101" t="str">
        <f t="shared" ca="1" si="9"/>
        <v/>
      </c>
      <c r="U12" s="101" t="str">
        <f t="shared" ca="1" si="9"/>
        <v/>
      </c>
      <c r="V12" s="101" t="str">
        <f t="shared" ca="1" si="9"/>
        <v/>
      </c>
      <c r="W12" s="101" t="str">
        <f t="shared" ca="1" si="9"/>
        <v/>
      </c>
      <c r="X12" s="101" t="str">
        <f t="shared" ca="1" si="9"/>
        <v/>
      </c>
      <c r="Y12" s="101" t="str">
        <f t="shared" ca="1" si="9"/>
        <v/>
      </c>
      <c r="Z12" s="101" t="str">
        <f t="shared" ca="1" si="9"/>
        <v/>
      </c>
      <c r="AA12" s="101" t="str">
        <f t="shared" ca="1" si="9"/>
        <v/>
      </c>
      <c r="AB12" s="101" t="str">
        <f t="shared" ca="1" si="9"/>
        <v/>
      </c>
      <c r="AC12" s="101" t="str">
        <f t="shared" ca="1" si="9"/>
        <v/>
      </c>
      <c r="AD12" s="101" t="str">
        <f t="shared" ca="1" si="9"/>
        <v/>
      </c>
      <c r="AE12" s="101" t="str">
        <f t="shared" ca="1" si="9"/>
        <v/>
      </c>
      <c r="AF12" s="101" t="str">
        <f t="shared" ca="1" si="9"/>
        <v/>
      </c>
      <c r="AG12" s="101" t="str">
        <f t="shared" ca="1" si="9"/>
        <v/>
      </c>
      <c r="AH12" s="101" t="str">
        <f t="shared" ca="1" si="9"/>
        <v/>
      </c>
      <c r="AI12" s="101" t="str">
        <f t="shared" ca="1" si="9"/>
        <v/>
      </c>
      <c r="AJ12" s="101" t="str">
        <f t="shared" ca="1" si="9"/>
        <v/>
      </c>
      <c r="AK12" s="101" t="str">
        <f t="shared" ca="1" si="9"/>
        <v/>
      </c>
      <c r="AL12" s="101" t="str">
        <f t="shared" ca="1" si="9"/>
        <v/>
      </c>
      <c r="AM12" s="101" t="str">
        <f t="shared" ca="1" si="9"/>
        <v/>
      </c>
      <c r="AN12" s="101" t="str">
        <f t="shared" ca="1" si="9"/>
        <v/>
      </c>
      <c r="AO12" s="101" t="str">
        <f t="shared" ca="1" si="9"/>
        <v/>
      </c>
      <c r="AP12" s="101" t="str">
        <f t="shared" ca="1" si="9"/>
        <v/>
      </c>
      <c r="AQ12" s="101" t="str">
        <f t="shared" ca="1" si="9"/>
        <v/>
      </c>
      <c r="AR12" s="101" t="str">
        <f t="shared" ca="1" si="9"/>
        <v/>
      </c>
      <c r="AS12" s="101" t="str">
        <f t="shared" ca="1" si="9"/>
        <v/>
      </c>
      <c r="AT12" s="101" t="str">
        <f t="shared" ca="1" si="9"/>
        <v/>
      </c>
      <c r="AU12" s="101" t="str">
        <f t="shared" ca="1" si="9"/>
        <v/>
      </c>
      <c r="AV12" s="101" t="str">
        <f t="shared" ca="1" si="9"/>
        <v/>
      </c>
      <c r="AW12" s="101" t="str">
        <f t="shared" ca="1" si="9"/>
        <v/>
      </c>
      <c r="AX12" s="101" t="str">
        <f t="shared" ca="1" si="9"/>
        <v/>
      </c>
      <c r="AY12" s="101" t="str">
        <f t="shared" ca="1" si="9"/>
        <v/>
      </c>
      <c r="AZ12" s="101" t="str">
        <f t="shared" ca="1" si="9"/>
        <v/>
      </c>
      <c r="BA12" s="101" t="str">
        <f t="shared" ca="1" si="9"/>
        <v/>
      </c>
      <c r="BB12" s="101" t="str">
        <f t="shared" ca="1" si="9"/>
        <v/>
      </c>
      <c r="BC12" s="101" t="str">
        <f t="shared" ca="1" si="9"/>
        <v/>
      </c>
      <c r="BD12" s="101" t="str">
        <f t="shared" ca="1" si="9"/>
        <v/>
      </c>
      <c r="BE12" s="101" t="str">
        <f t="shared" ca="1" si="9"/>
        <v/>
      </c>
      <c r="BF12" s="101" t="str">
        <f t="shared" ca="1" si="9"/>
        <v/>
      </c>
      <c r="BG12" s="101" t="str">
        <f t="shared" ca="1" si="9"/>
        <v/>
      </c>
      <c r="BH12" s="101" t="str">
        <f t="shared" ca="1" si="9"/>
        <v/>
      </c>
      <c r="BI12" s="101" t="str">
        <f t="shared" ca="1" si="9"/>
        <v/>
      </c>
      <c r="BJ12" s="101" t="str">
        <f t="shared" ca="1" si="9"/>
        <v/>
      </c>
      <c r="BK12" s="101" t="str">
        <f t="shared" ca="1" si="9"/>
        <v/>
      </c>
      <c r="BL12" s="101" t="str">
        <f t="shared" ca="1" si="9"/>
        <v/>
      </c>
      <c r="BM12" s="101" t="str">
        <f t="shared" ca="1" si="9"/>
        <v/>
      </c>
    </row>
    <row r="13" spans="1:65">
      <c r="A13" s="88" t="s">
        <v>35</v>
      </c>
      <c r="B13" s="88" t="s">
        <v>36</v>
      </c>
      <c r="C13" s="4" t="s">
        <v>37</v>
      </c>
      <c r="D13" s="4" t="s">
        <v>12</v>
      </c>
      <c r="E13" s="100">
        <f ca="1">SUM(Table2[[#This Row],[ADR-01]:[ADR-113]])</f>
        <v>105</v>
      </c>
      <c r="G13" s="101">
        <f t="shared" ca="1" si="8"/>
        <v>15</v>
      </c>
      <c r="H13" s="101" t="str">
        <f t="shared" ca="1" si="9"/>
        <v/>
      </c>
      <c r="I13" s="101" t="str">
        <f t="shared" ca="1" si="9"/>
        <v/>
      </c>
      <c r="J13" s="101" t="str">
        <f t="shared" ca="1" si="9"/>
        <v/>
      </c>
      <c r="K13" s="101" t="str">
        <f t="shared" ca="1" si="9"/>
        <v/>
      </c>
      <c r="L13" s="101" t="str">
        <f t="shared" ca="1" si="9"/>
        <v/>
      </c>
      <c r="M13" s="101" t="str">
        <f t="shared" ca="1" si="9"/>
        <v/>
      </c>
      <c r="N13" s="101" t="str">
        <f t="shared" ca="1" si="9"/>
        <v/>
      </c>
      <c r="O13" s="101" t="str">
        <f t="shared" ca="1" si="9"/>
        <v/>
      </c>
      <c r="P13" s="101">
        <f t="shared" ca="1" si="9"/>
        <v>80</v>
      </c>
      <c r="Q13" s="101" t="str">
        <f t="shared" ca="1" si="9"/>
        <v/>
      </c>
      <c r="R13" s="101" t="str">
        <f t="shared" ca="1" si="9"/>
        <v/>
      </c>
      <c r="S13" s="101" t="str">
        <f t="shared" ca="1" si="9"/>
        <v/>
      </c>
      <c r="T13" s="101" t="str">
        <f t="shared" ca="1" si="9"/>
        <v/>
      </c>
      <c r="U13" s="101" t="str">
        <f t="shared" ca="1" si="9"/>
        <v/>
      </c>
      <c r="V13" s="101" t="str">
        <f t="shared" ca="1" si="9"/>
        <v/>
      </c>
      <c r="W13" s="101" t="str">
        <f t="shared" ca="1" si="9"/>
        <v/>
      </c>
      <c r="X13" s="101" t="str">
        <f t="shared" ca="1" si="9"/>
        <v/>
      </c>
      <c r="Y13" s="101" t="str">
        <f t="shared" ca="1" si="9"/>
        <v/>
      </c>
      <c r="Z13" s="101" t="str">
        <f t="shared" ca="1" si="9"/>
        <v/>
      </c>
      <c r="AA13" s="101" t="str">
        <f t="shared" ca="1" si="9"/>
        <v/>
      </c>
      <c r="AB13" s="101" t="str">
        <f t="shared" ca="1" si="9"/>
        <v/>
      </c>
      <c r="AC13" s="101" t="str">
        <f t="shared" ca="1" si="9"/>
        <v/>
      </c>
      <c r="AD13" s="101" t="str">
        <f t="shared" ca="1" si="9"/>
        <v/>
      </c>
      <c r="AE13" s="101">
        <f t="shared" ca="1" si="9"/>
        <v>3</v>
      </c>
      <c r="AF13" s="101">
        <f t="shared" ca="1" si="9"/>
        <v>7</v>
      </c>
      <c r="AG13" s="101" t="str">
        <f t="shared" ca="1" si="9"/>
        <v/>
      </c>
      <c r="AH13" s="101" t="str">
        <f t="shared" ca="1" si="9"/>
        <v/>
      </c>
      <c r="AI13" s="101" t="str">
        <f t="shared" ca="1" si="9"/>
        <v/>
      </c>
      <c r="AJ13" s="101" t="str">
        <f t="shared" ca="1" si="9"/>
        <v/>
      </c>
      <c r="AK13" s="101" t="str">
        <f t="shared" ca="1" si="9"/>
        <v/>
      </c>
      <c r="AL13" s="101" t="str">
        <f t="shared" ca="1" si="9"/>
        <v/>
      </c>
      <c r="AM13" s="101" t="str">
        <f t="shared" ca="1" si="9"/>
        <v/>
      </c>
      <c r="AN13" s="101" t="str">
        <f t="shared" ca="1" si="9"/>
        <v/>
      </c>
      <c r="AO13" s="101" t="str">
        <f t="shared" ca="1" si="9"/>
        <v/>
      </c>
      <c r="AP13" s="101" t="str">
        <f t="shared" ca="1" si="9"/>
        <v/>
      </c>
      <c r="AQ13" s="101" t="str">
        <f t="shared" ca="1" si="9"/>
        <v/>
      </c>
      <c r="AR13" s="101" t="str">
        <f t="shared" ca="1" si="9"/>
        <v/>
      </c>
      <c r="AS13" s="101" t="str">
        <f t="shared" ca="1" si="9"/>
        <v/>
      </c>
      <c r="AT13" s="101" t="str">
        <f t="shared" ca="1" si="9"/>
        <v/>
      </c>
      <c r="AU13" s="101" t="str">
        <f t="shared" ca="1" si="9"/>
        <v/>
      </c>
      <c r="AV13" s="101" t="str">
        <f t="shared" ca="1" si="9"/>
        <v/>
      </c>
      <c r="AW13" s="101" t="str">
        <f t="shared" ca="1" si="9"/>
        <v/>
      </c>
      <c r="AX13" s="101" t="str">
        <f t="shared" ca="1" si="9"/>
        <v/>
      </c>
      <c r="AY13" s="101" t="str">
        <f t="shared" ca="1" si="9"/>
        <v/>
      </c>
      <c r="AZ13" s="101" t="str">
        <f t="shared" ca="1" si="9"/>
        <v/>
      </c>
      <c r="BA13" s="101" t="str">
        <f t="shared" ca="1" si="9"/>
        <v/>
      </c>
      <c r="BB13" s="101" t="str">
        <f t="shared" ca="1" si="9"/>
        <v/>
      </c>
      <c r="BC13" s="101" t="str">
        <f t="shared" ca="1" si="9"/>
        <v/>
      </c>
      <c r="BD13" s="101" t="str">
        <f t="shared" ca="1" si="9"/>
        <v/>
      </c>
      <c r="BE13" s="101" t="str">
        <f t="shared" ca="1" si="9"/>
        <v/>
      </c>
      <c r="BF13" s="101" t="str">
        <f t="shared" ca="1" si="9"/>
        <v/>
      </c>
      <c r="BG13" s="101" t="str">
        <f t="shared" ca="1" si="9"/>
        <v/>
      </c>
      <c r="BH13" s="101" t="str">
        <f t="shared" ca="1" si="9"/>
        <v/>
      </c>
      <c r="BI13" s="101" t="str">
        <f t="shared" ca="1" si="9"/>
        <v/>
      </c>
      <c r="BJ13" s="101" t="str">
        <f t="shared" ca="1" si="9"/>
        <v/>
      </c>
      <c r="BK13" s="101" t="str">
        <f t="shared" ca="1" si="9"/>
        <v/>
      </c>
      <c r="BL13" s="101" t="str">
        <f t="shared" ca="1" si="9"/>
        <v/>
      </c>
      <c r="BM13" s="101" t="str">
        <f t="shared" ca="1" si="9"/>
        <v/>
      </c>
    </row>
    <row r="14" spans="1:65">
      <c r="A14" s="88" t="s">
        <v>38</v>
      </c>
      <c r="B14" s="88" t="s">
        <v>39</v>
      </c>
      <c r="C14" s="4" t="s">
        <v>37</v>
      </c>
      <c r="D14" s="4" t="s">
        <v>12</v>
      </c>
      <c r="E14" s="100">
        <f ca="1">SUM(Table2[[#This Row],[ADR-01]:[ADR-113]])</f>
        <v>182</v>
      </c>
      <c r="G14" s="101" t="str">
        <f t="shared" ca="1" si="8"/>
        <v/>
      </c>
      <c r="H14" s="101" t="str">
        <f t="shared" ca="1" si="9"/>
        <v/>
      </c>
      <c r="I14" s="101" t="str">
        <f t="shared" ca="1" si="9"/>
        <v/>
      </c>
      <c r="J14" s="101" t="str">
        <f t="shared" ca="1" si="9"/>
        <v/>
      </c>
      <c r="K14" s="101" t="str">
        <f t="shared" ca="1" si="9"/>
        <v/>
      </c>
      <c r="L14" s="101">
        <f t="shared" ca="1" si="9"/>
        <v>1</v>
      </c>
      <c r="M14" s="101" t="str">
        <f t="shared" ca="1" si="9"/>
        <v/>
      </c>
      <c r="N14" s="101" t="str">
        <f t="shared" ca="1" si="9"/>
        <v/>
      </c>
      <c r="O14" s="101" t="str">
        <f t="shared" ca="1" si="9"/>
        <v/>
      </c>
      <c r="P14" s="101">
        <f t="shared" ca="1" si="9"/>
        <v>122</v>
      </c>
      <c r="Q14" s="101" t="str">
        <f t="shared" ca="1" si="9"/>
        <v/>
      </c>
      <c r="R14" s="101" t="str">
        <f t="shared" ca="1" si="9"/>
        <v/>
      </c>
      <c r="S14" s="101" t="str">
        <f t="shared" ca="1" si="9"/>
        <v/>
      </c>
      <c r="T14" s="101" t="str">
        <f t="shared" ca="1" si="9"/>
        <v/>
      </c>
      <c r="U14" s="101" t="str">
        <f t="shared" ca="1" si="9"/>
        <v/>
      </c>
      <c r="V14" s="101" t="str">
        <f t="shared" ca="1" si="9"/>
        <v/>
      </c>
      <c r="W14" s="101" t="str">
        <f t="shared" ca="1" si="9"/>
        <v/>
      </c>
      <c r="X14" s="101" t="str">
        <f t="shared" ca="1" si="9"/>
        <v/>
      </c>
      <c r="Y14" s="101" t="str">
        <f t="shared" ca="1" si="9"/>
        <v/>
      </c>
      <c r="Z14" s="101" t="str">
        <f t="shared" ca="1" si="9"/>
        <v/>
      </c>
      <c r="AA14" s="101" t="str">
        <f t="shared" ca="1" si="9"/>
        <v/>
      </c>
      <c r="AB14" s="101" t="str">
        <f t="shared" ca="1" si="9"/>
        <v/>
      </c>
      <c r="AC14" s="101">
        <f t="shared" ca="1" si="9"/>
        <v>23</v>
      </c>
      <c r="AD14" s="101" t="str">
        <f t="shared" ca="1" si="9"/>
        <v/>
      </c>
      <c r="AE14" s="101" t="str">
        <f t="shared" ca="1" si="9"/>
        <v/>
      </c>
      <c r="AF14" s="101" t="str">
        <f t="shared" ca="1" si="9"/>
        <v/>
      </c>
      <c r="AG14" s="101" t="str">
        <f t="shared" ca="1" si="9"/>
        <v/>
      </c>
      <c r="AH14" s="101" t="str">
        <f t="shared" ca="1" si="9"/>
        <v/>
      </c>
      <c r="AI14" s="101" t="str">
        <f t="shared" ca="1" si="9"/>
        <v/>
      </c>
      <c r="AJ14" s="101" t="str">
        <f t="shared" ca="1" si="9"/>
        <v/>
      </c>
      <c r="AK14" s="101" t="str">
        <f t="shared" ca="1" si="9"/>
        <v/>
      </c>
      <c r="AL14" s="101" t="str">
        <f t="shared" ca="1" si="9"/>
        <v/>
      </c>
      <c r="AM14" s="101" t="str">
        <f t="shared" ca="1" si="9"/>
        <v/>
      </c>
      <c r="AN14" s="101" t="str">
        <f t="shared" ca="1" si="9"/>
        <v/>
      </c>
      <c r="AO14" s="101" t="str">
        <f t="shared" ca="1" si="9"/>
        <v/>
      </c>
      <c r="AP14" s="101" t="str">
        <f t="shared" ca="1" si="9"/>
        <v/>
      </c>
      <c r="AQ14" s="101" t="str">
        <f t="shared" ca="1" si="9"/>
        <v/>
      </c>
      <c r="AR14" s="101">
        <f t="shared" ca="1" si="9"/>
        <v>33</v>
      </c>
      <c r="AS14" s="101" t="str">
        <f t="shared" ca="1" si="9"/>
        <v/>
      </c>
      <c r="AT14" s="101" t="str">
        <f t="shared" ca="1" si="9"/>
        <v/>
      </c>
      <c r="AU14" s="101" t="str">
        <f t="shared" ca="1" si="9"/>
        <v/>
      </c>
      <c r="AV14" s="101" t="str">
        <f t="shared" ca="1" si="9"/>
        <v/>
      </c>
      <c r="AW14" s="101" t="str">
        <f t="shared" ca="1" si="9"/>
        <v/>
      </c>
      <c r="AX14" s="101" t="str">
        <f t="shared" ca="1" si="9"/>
        <v/>
      </c>
      <c r="AY14" s="101" t="str">
        <f t="shared" ca="1" si="9"/>
        <v/>
      </c>
      <c r="AZ14" s="101" t="str">
        <f t="shared" ca="1" si="9"/>
        <v/>
      </c>
      <c r="BA14" s="101" t="str">
        <f t="shared" ca="1" si="9"/>
        <v/>
      </c>
      <c r="BB14" s="101" t="str">
        <f t="shared" ca="1" si="9"/>
        <v/>
      </c>
      <c r="BC14" s="101" t="str">
        <f t="shared" ca="1" si="9"/>
        <v/>
      </c>
      <c r="BD14" s="101" t="str">
        <f t="shared" ca="1" si="9"/>
        <v/>
      </c>
      <c r="BE14" s="101">
        <f t="shared" ca="1" si="9"/>
        <v>3</v>
      </c>
      <c r="BF14" s="101" t="str">
        <f t="shared" ca="1" si="9"/>
        <v/>
      </c>
      <c r="BG14" s="101" t="str">
        <f t="shared" ca="1" si="9"/>
        <v/>
      </c>
      <c r="BH14" s="101" t="str">
        <f t="shared" ca="1" si="9"/>
        <v/>
      </c>
      <c r="BI14" s="101" t="str">
        <f t="shared" ca="1" si="9"/>
        <v/>
      </c>
      <c r="BJ14" s="101" t="str">
        <f t="shared" ca="1" si="9"/>
        <v/>
      </c>
      <c r="BK14" s="101" t="str">
        <f t="shared" ca="1" si="9"/>
        <v/>
      </c>
      <c r="BL14" s="101" t="str">
        <f t="shared" ca="1" si="9"/>
        <v/>
      </c>
      <c r="BM14" s="101" t="str">
        <f t="shared" ca="1" si="9"/>
        <v/>
      </c>
    </row>
    <row r="15" spans="1:65">
      <c r="A15" s="88" t="s">
        <v>43</v>
      </c>
      <c r="B15" s="88" t="s">
        <v>44</v>
      </c>
      <c r="C15" s="4" t="s">
        <v>37</v>
      </c>
      <c r="D15" s="4" t="s">
        <v>12</v>
      </c>
      <c r="E15" s="100">
        <f ca="1">SUM(Table2[[#This Row],[ADR-01]:[ADR-113]])</f>
        <v>91</v>
      </c>
      <c r="G15" s="101" t="str">
        <f t="shared" ca="1" si="8"/>
        <v/>
      </c>
      <c r="H15" s="101" t="str">
        <f t="shared" ca="1" si="9"/>
        <v/>
      </c>
      <c r="I15" s="101" t="str">
        <f t="shared" ca="1" si="9"/>
        <v/>
      </c>
      <c r="J15" s="101" t="str">
        <f t="shared" ca="1" si="9"/>
        <v/>
      </c>
      <c r="K15" s="101" t="str">
        <f t="shared" ref="H15:BM18" ca="1" si="10">IFERROR(
  IF(
    COUNTIF(
      INDIRECT("'" &amp; "ADR " &amp; VALUE(MID(K$1, FIND("-", K$1) + 1, LEN(K$1) - FIND("-", K$1))) &amp; "'!E:E"), $A15
    ) = 0,
    "",
    COUNTIFS(
      INDIRECT("'" &amp; "ADR " &amp; VALUE(MID(K$1, FIND("-", K$1) + 1, LEN(K$1) - FIND("-", K$1))) &amp; "'!E:E"), $A15,
      INDIRECT("'" &amp; "ADR " &amp; VALUE(MID(K$1, FIND("-", K$1) + 1, LEN(K$1) - FIND("-", K$1))) &amp; "'!M:M"), "NO"
    )
  ),
  ""
)</f>
        <v/>
      </c>
      <c r="L15" s="101">
        <f t="shared" ca="1" si="10"/>
        <v>23</v>
      </c>
      <c r="M15" s="101" t="str">
        <f t="shared" ca="1" si="10"/>
        <v/>
      </c>
      <c r="N15" s="101" t="str">
        <f t="shared" ca="1" si="10"/>
        <v/>
      </c>
      <c r="O15" s="101" t="str">
        <f t="shared" ca="1" si="10"/>
        <v/>
      </c>
      <c r="P15" s="101">
        <f t="shared" ca="1" si="10"/>
        <v>68</v>
      </c>
      <c r="Q15" s="101" t="str">
        <f t="shared" ca="1" si="10"/>
        <v/>
      </c>
      <c r="R15" s="101" t="str">
        <f t="shared" ca="1" si="10"/>
        <v/>
      </c>
      <c r="S15" s="101" t="str">
        <f t="shared" ca="1" si="10"/>
        <v/>
      </c>
      <c r="T15" s="101" t="str">
        <f t="shared" ca="1" si="10"/>
        <v/>
      </c>
      <c r="U15" s="101" t="str">
        <f t="shared" ca="1" si="10"/>
        <v/>
      </c>
      <c r="V15" s="101" t="str">
        <f t="shared" ca="1" si="10"/>
        <v/>
      </c>
      <c r="W15" s="101" t="str">
        <f t="shared" ca="1" si="10"/>
        <v/>
      </c>
      <c r="X15" s="101" t="str">
        <f t="shared" ca="1" si="10"/>
        <v/>
      </c>
      <c r="Y15" s="101" t="str">
        <f t="shared" ca="1" si="10"/>
        <v/>
      </c>
      <c r="Z15" s="101" t="str">
        <f t="shared" ca="1" si="10"/>
        <v/>
      </c>
      <c r="AA15" s="101" t="str">
        <f t="shared" ca="1" si="10"/>
        <v/>
      </c>
      <c r="AB15" s="101" t="str">
        <f t="shared" ca="1" si="10"/>
        <v/>
      </c>
      <c r="AC15" s="101" t="str">
        <f t="shared" ca="1" si="10"/>
        <v/>
      </c>
      <c r="AD15" s="101" t="str">
        <f t="shared" ca="1" si="10"/>
        <v/>
      </c>
      <c r="AE15" s="101" t="str">
        <f t="shared" ca="1" si="10"/>
        <v/>
      </c>
      <c r="AF15" s="101" t="str">
        <f t="shared" ca="1" si="10"/>
        <v/>
      </c>
      <c r="AG15" s="101" t="str">
        <f t="shared" ca="1" si="10"/>
        <v/>
      </c>
      <c r="AH15" s="101" t="str">
        <f t="shared" ca="1" si="10"/>
        <v/>
      </c>
      <c r="AI15" s="101" t="str">
        <f t="shared" ca="1" si="10"/>
        <v/>
      </c>
      <c r="AJ15" s="101" t="str">
        <f t="shared" ca="1" si="10"/>
        <v/>
      </c>
      <c r="AK15" s="101" t="str">
        <f t="shared" ca="1" si="10"/>
        <v/>
      </c>
      <c r="AL15" s="101" t="str">
        <f t="shared" ca="1" si="10"/>
        <v/>
      </c>
      <c r="AM15" s="101" t="str">
        <f t="shared" ca="1" si="10"/>
        <v/>
      </c>
      <c r="AN15" s="101" t="str">
        <f t="shared" ca="1" si="10"/>
        <v/>
      </c>
      <c r="AO15" s="101" t="str">
        <f t="shared" ca="1" si="10"/>
        <v/>
      </c>
      <c r="AP15" s="101" t="str">
        <f t="shared" ca="1" si="10"/>
        <v/>
      </c>
      <c r="AQ15" s="101" t="str">
        <f t="shared" ca="1" si="10"/>
        <v/>
      </c>
      <c r="AR15" s="101" t="str">
        <f t="shared" ca="1" si="10"/>
        <v/>
      </c>
      <c r="AS15" s="101" t="str">
        <f t="shared" ca="1" si="10"/>
        <v/>
      </c>
      <c r="AT15" s="101" t="str">
        <f t="shared" ca="1" si="10"/>
        <v/>
      </c>
      <c r="AU15" s="101" t="str">
        <f t="shared" ca="1" si="10"/>
        <v/>
      </c>
      <c r="AV15" s="101" t="str">
        <f t="shared" ca="1" si="10"/>
        <v/>
      </c>
      <c r="AW15" s="101" t="str">
        <f t="shared" ca="1" si="10"/>
        <v/>
      </c>
      <c r="AX15" s="101" t="str">
        <f t="shared" ca="1" si="10"/>
        <v/>
      </c>
      <c r="AY15" s="101" t="str">
        <f t="shared" ca="1" si="10"/>
        <v/>
      </c>
      <c r="AZ15" s="101" t="str">
        <f t="shared" ca="1" si="10"/>
        <v/>
      </c>
      <c r="BA15" s="101" t="str">
        <f t="shared" ca="1" si="10"/>
        <v/>
      </c>
      <c r="BB15" s="101" t="str">
        <f t="shared" ca="1" si="10"/>
        <v/>
      </c>
      <c r="BC15" s="101" t="str">
        <f t="shared" ca="1" si="10"/>
        <v/>
      </c>
      <c r="BD15" s="101" t="str">
        <f t="shared" ca="1" si="10"/>
        <v/>
      </c>
      <c r="BE15" s="101" t="str">
        <f t="shared" ca="1" si="10"/>
        <v/>
      </c>
      <c r="BF15" s="101" t="str">
        <f t="shared" ca="1" si="10"/>
        <v/>
      </c>
      <c r="BG15" s="101" t="str">
        <f t="shared" ca="1" si="10"/>
        <v/>
      </c>
      <c r="BH15" s="101" t="str">
        <f t="shared" ca="1" si="10"/>
        <v/>
      </c>
      <c r="BI15" s="101" t="str">
        <f t="shared" ca="1" si="10"/>
        <v/>
      </c>
      <c r="BJ15" s="101" t="str">
        <f t="shared" ca="1" si="10"/>
        <v/>
      </c>
      <c r="BK15" s="101" t="str">
        <f t="shared" ca="1" si="10"/>
        <v/>
      </c>
      <c r="BL15" s="101" t="str">
        <f t="shared" ca="1" si="10"/>
        <v/>
      </c>
      <c r="BM15" s="101" t="str">
        <f t="shared" ca="1" si="10"/>
        <v/>
      </c>
    </row>
    <row r="16" spans="1:65">
      <c r="A16" s="88" t="s">
        <v>46</v>
      </c>
      <c r="B16" s="88" t="s">
        <v>47</v>
      </c>
      <c r="C16" s="4" t="s">
        <v>37</v>
      </c>
      <c r="D16" s="4"/>
      <c r="E16" s="100">
        <f ca="1">SUM(Table2[[#This Row],[ADR-01]:[ADR-113]])</f>
        <v>1</v>
      </c>
      <c r="G16" s="101" t="str">
        <f t="shared" ca="1" si="8"/>
        <v/>
      </c>
      <c r="H16" s="101" t="str">
        <f t="shared" ca="1" si="10"/>
        <v/>
      </c>
      <c r="I16" s="101" t="str">
        <f t="shared" ca="1" si="10"/>
        <v/>
      </c>
      <c r="J16" s="101" t="str">
        <f t="shared" ca="1" si="10"/>
        <v/>
      </c>
      <c r="K16" s="101" t="str">
        <f t="shared" ca="1" si="10"/>
        <v/>
      </c>
      <c r="L16" s="101" t="str">
        <f t="shared" ca="1" si="10"/>
        <v/>
      </c>
      <c r="M16" s="101" t="str">
        <f t="shared" ca="1" si="10"/>
        <v/>
      </c>
      <c r="N16" s="101" t="str">
        <f t="shared" ca="1" si="10"/>
        <v/>
      </c>
      <c r="O16" s="101" t="str">
        <f t="shared" ca="1" si="10"/>
        <v/>
      </c>
      <c r="P16" s="101" t="str">
        <f t="shared" ca="1" si="10"/>
        <v/>
      </c>
      <c r="Q16" s="101" t="str">
        <f t="shared" ca="1" si="10"/>
        <v/>
      </c>
      <c r="R16" s="101" t="str">
        <f t="shared" ca="1" si="10"/>
        <v/>
      </c>
      <c r="S16" s="101" t="str">
        <f t="shared" ca="1" si="10"/>
        <v/>
      </c>
      <c r="T16" s="101" t="str">
        <f t="shared" ca="1" si="10"/>
        <v/>
      </c>
      <c r="U16" s="101" t="str">
        <f t="shared" ca="1" si="10"/>
        <v/>
      </c>
      <c r="V16" s="101" t="str">
        <f t="shared" ca="1" si="10"/>
        <v/>
      </c>
      <c r="W16" s="101" t="str">
        <f t="shared" ca="1" si="10"/>
        <v/>
      </c>
      <c r="X16" s="101">
        <f t="shared" ca="1" si="10"/>
        <v>1</v>
      </c>
      <c r="Y16" s="101" t="str">
        <f t="shared" ca="1" si="10"/>
        <v/>
      </c>
      <c r="Z16" s="101" t="str">
        <f t="shared" ca="1" si="10"/>
        <v/>
      </c>
      <c r="AA16" s="101" t="str">
        <f t="shared" ca="1" si="10"/>
        <v/>
      </c>
      <c r="AB16" s="101" t="str">
        <f t="shared" ca="1" si="10"/>
        <v/>
      </c>
      <c r="AC16" s="101" t="str">
        <f t="shared" ca="1" si="10"/>
        <v/>
      </c>
      <c r="AD16" s="101" t="str">
        <f t="shared" ca="1" si="10"/>
        <v/>
      </c>
      <c r="AE16" s="101" t="str">
        <f t="shared" ca="1" si="10"/>
        <v/>
      </c>
      <c r="AF16" s="101" t="str">
        <f t="shared" ca="1" si="10"/>
        <v/>
      </c>
      <c r="AG16" s="101" t="str">
        <f t="shared" ca="1" si="10"/>
        <v/>
      </c>
      <c r="AH16" s="101" t="str">
        <f t="shared" ca="1" si="10"/>
        <v/>
      </c>
      <c r="AI16" s="101" t="str">
        <f t="shared" ca="1" si="10"/>
        <v/>
      </c>
      <c r="AJ16" s="101" t="str">
        <f t="shared" ca="1" si="10"/>
        <v/>
      </c>
      <c r="AK16" s="101" t="str">
        <f t="shared" ca="1" si="10"/>
        <v/>
      </c>
      <c r="AL16" s="101" t="str">
        <f t="shared" ca="1" si="10"/>
        <v/>
      </c>
      <c r="AM16" s="101" t="str">
        <f t="shared" ca="1" si="10"/>
        <v/>
      </c>
      <c r="AN16" s="101" t="str">
        <f t="shared" ca="1" si="10"/>
        <v/>
      </c>
      <c r="AO16" s="101" t="str">
        <f t="shared" ca="1" si="10"/>
        <v/>
      </c>
      <c r="AP16" s="101" t="str">
        <f t="shared" ca="1" si="10"/>
        <v/>
      </c>
      <c r="AQ16" s="101" t="str">
        <f t="shared" ca="1" si="10"/>
        <v/>
      </c>
      <c r="AR16" s="101" t="str">
        <f t="shared" ca="1" si="10"/>
        <v/>
      </c>
      <c r="AS16" s="101" t="str">
        <f t="shared" ca="1" si="10"/>
        <v/>
      </c>
      <c r="AT16" s="101" t="str">
        <f t="shared" ca="1" si="10"/>
        <v/>
      </c>
      <c r="AU16" s="101" t="str">
        <f t="shared" ca="1" si="10"/>
        <v/>
      </c>
      <c r="AV16" s="101" t="str">
        <f t="shared" ca="1" si="10"/>
        <v/>
      </c>
      <c r="AW16" s="101" t="str">
        <f t="shared" ca="1" si="10"/>
        <v/>
      </c>
      <c r="AX16" s="101" t="str">
        <f t="shared" ca="1" si="10"/>
        <v/>
      </c>
      <c r="AY16" s="101" t="str">
        <f t="shared" ca="1" si="10"/>
        <v/>
      </c>
      <c r="AZ16" s="101" t="str">
        <f t="shared" ca="1" si="10"/>
        <v/>
      </c>
      <c r="BA16" s="101" t="str">
        <f t="shared" ca="1" si="10"/>
        <v/>
      </c>
      <c r="BB16" s="101" t="str">
        <f t="shared" ca="1" si="10"/>
        <v/>
      </c>
      <c r="BC16" s="101" t="str">
        <f t="shared" ca="1" si="10"/>
        <v/>
      </c>
      <c r="BD16" s="101" t="str">
        <f t="shared" ca="1" si="10"/>
        <v/>
      </c>
      <c r="BE16" s="101" t="str">
        <f t="shared" ca="1" si="10"/>
        <v/>
      </c>
      <c r="BF16" s="101" t="str">
        <f t="shared" ca="1" si="10"/>
        <v/>
      </c>
      <c r="BG16" s="101" t="str">
        <f t="shared" ca="1" si="10"/>
        <v/>
      </c>
      <c r="BH16" s="101" t="str">
        <f t="shared" ca="1" si="10"/>
        <v/>
      </c>
      <c r="BI16" s="101" t="str">
        <f t="shared" ca="1" si="10"/>
        <v/>
      </c>
      <c r="BJ16" s="101" t="str">
        <f t="shared" ca="1" si="10"/>
        <v/>
      </c>
      <c r="BK16" s="101" t="str">
        <f t="shared" ca="1" si="10"/>
        <v/>
      </c>
      <c r="BL16" s="101" t="str">
        <f t="shared" ca="1" si="10"/>
        <v/>
      </c>
      <c r="BM16" s="101" t="str">
        <f t="shared" ca="1" si="10"/>
        <v/>
      </c>
    </row>
    <row r="17" spans="1:65">
      <c r="A17" s="88" t="s">
        <v>50</v>
      </c>
      <c r="B17" s="88" t="s">
        <v>51</v>
      </c>
      <c r="C17" s="4" t="s">
        <v>34</v>
      </c>
      <c r="D17" s="4" t="s">
        <v>12</v>
      </c>
      <c r="E17" s="100">
        <f ca="1">SUM(Table2[[#This Row],[ADR-01]:[ADR-113]])</f>
        <v>0</v>
      </c>
      <c r="G17" s="101" t="str">
        <f t="shared" ca="1" si="8"/>
        <v/>
      </c>
      <c r="H17" s="101" t="str">
        <f t="shared" ca="1" si="10"/>
        <v/>
      </c>
      <c r="I17" s="101" t="str">
        <f t="shared" ca="1" si="10"/>
        <v/>
      </c>
      <c r="J17" s="101" t="str">
        <f t="shared" ca="1" si="10"/>
        <v/>
      </c>
      <c r="K17" s="101" t="str">
        <f t="shared" ca="1" si="10"/>
        <v/>
      </c>
      <c r="L17" s="101" t="str">
        <f t="shared" ca="1" si="10"/>
        <v/>
      </c>
      <c r="M17" s="101" t="str">
        <f t="shared" ca="1" si="10"/>
        <v/>
      </c>
      <c r="N17" s="101" t="str">
        <f t="shared" ca="1" si="10"/>
        <v/>
      </c>
      <c r="O17" s="101" t="str">
        <f t="shared" ca="1" si="10"/>
        <v/>
      </c>
      <c r="P17" s="101" t="str">
        <f t="shared" ca="1" si="10"/>
        <v/>
      </c>
      <c r="Q17" s="101" t="str">
        <f t="shared" ca="1" si="10"/>
        <v/>
      </c>
      <c r="R17" s="101" t="str">
        <f t="shared" ca="1" si="10"/>
        <v/>
      </c>
      <c r="S17" s="101" t="str">
        <f t="shared" ca="1" si="10"/>
        <v/>
      </c>
      <c r="T17" s="101" t="str">
        <f t="shared" ca="1" si="10"/>
        <v/>
      </c>
      <c r="U17" s="101" t="str">
        <f t="shared" ca="1" si="10"/>
        <v/>
      </c>
      <c r="V17" s="101" t="str">
        <f t="shared" ca="1" si="10"/>
        <v/>
      </c>
      <c r="W17" s="101" t="str">
        <f t="shared" ca="1" si="10"/>
        <v/>
      </c>
      <c r="X17" s="101" t="str">
        <f t="shared" ca="1" si="10"/>
        <v/>
      </c>
      <c r="Y17" s="101" t="str">
        <f t="shared" ca="1" si="10"/>
        <v/>
      </c>
      <c r="Z17" s="101" t="str">
        <f t="shared" ca="1" si="10"/>
        <v/>
      </c>
      <c r="AA17" s="101" t="str">
        <f t="shared" ca="1" si="10"/>
        <v/>
      </c>
      <c r="AB17" s="101" t="str">
        <f t="shared" ca="1" si="10"/>
        <v/>
      </c>
      <c r="AC17" s="101" t="str">
        <f t="shared" ca="1" si="10"/>
        <v/>
      </c>
      <c r="AD17" s="101" t="str">
        <f t="shared" ca="1" si="10"/>
        <v/>
      </c>
      <c r="AE17" s="101" t="str">
        <f t="shared" ca="1" si="10"/>
        <v/>
      </c>
      <c r="AF17" s="101" t="str">
        <f t="shared" ca="1" si="10"/>
        <v/>
      </c>
      <c r="AG17" s="101" t="str">
        <f t="shared" ca="1" si="10"/>
        <v/>
      </c>
      <c r="AH17" s="101" t="str">
        <f t="shared" ca="1" si="10"/>
        <v/>
      </c>
      <c r="AI17" s="101" t="str">
        <f t="shared" ca="1" si="10"/>
        <v/>
      </c>
      <c r="AJ17" s="101" t="str">
        <f t="shared" ca="1" si="10"/>
        <v/>
      </c>
      <c r="AK17" s="101" t="str">
        <f t="shared" ca="1" si="10"/>
        <v/>
      </c>
      <c r="AL17" s="101" t="str">
        <f t="shared" ca="1" si="10"/>
        <v/>
      </c>
      <c r="AM17" s="101" t="str">
        <f t="shared" ca="1" si="10"/>
        <v/>
      </c>
      <c r="AN17" s="101" t="str">
        <f t="shared" ca="1" si="10"/>
        <v/>
      </c>
      <c r="AO17" s="101" t="str">
        <f t="shared" ca="1" si="10"/>
        <v/>
      </c>
      <c r="AP17" s="101" t="str">
        <f t="shared" ca="1" si="10"/>
        <v/>
      </c>
      <c r="AQ17" s="101" t="str">
        <f t="shared" ca="1" si="10"/>
        <v/>
      </c>
      <c r="AR17" s="101" t="str">
        <f t="shared" ca="1" si="10"/>
        <v/>
      </c>
      <c r="AS17" s="101" t="str">
        <f t="shared" ca="1" si="10"/>
        <v/>
      </c>
      <c r="AT17" s="101" t="str">
        <f t="shared" ca="1" si="10"/>
        <v/>
      </c>
      <c r="AU17" s="101" t="str">
        <f t="shared" ca="1" si="10"/>
        <v/>
      </c>
      <c r="AV17" s="101" t="str">
        <f t="shared" ca="1" si="10"/>
        <v/>
      </c>
      <c r="AW17" s="101" t="str">
        <f t="shared" ca="1" si="10"/>
        <v/>
      </c>
      <c r="AX17" s="101" t="str">
        <f t="shared" ca="1" si="10"/>
        <v/>
      </c>
      <c r="AY17" s="101" t="str">
        <f t="shared" ca="1" si="10"/>
        <v/>
      </c>
      <c r="AZ17" s="101" t="str">
        <f t="shared" ca="1" si="10"/>
        <v/>
      </c>
      <c r="BA17" s="101" t="str">
        <f t="shared" ca="1" si="10"/>
        <v/>
      </c>
      <c r="BB17" s="101" t="str">
        <f t="shared" ca="1" si="10"/>
        <v/>
      </c>
      <c r="BC17" s="101" t="str">
        <f t="shared" ca="1" si="10"/>
        <v/>
      </c>
      <c r="BD17" s="101" t="str">
        <f t="shared" ca="1" si="10"/>
        <v/>
      </c>
      <c r="BE17" s="101" t="str">
        <f t="shared" ca="1" si="10"/>
        <v/>
      </c>
      <c r="BF17" s="101" t="str">
        <f t="shared" ca="1" si="10"/>
        <v/>
      </c>
      <c r="BG17" s="101" t="str">
        <f t="shared" ca="1" si="10"/>
        <v/>
      </c>
      <c r="BH17" s="101" t="str">
        <f t="shared" ca="1" si="10"/>
        <v/>
      </c>
      <c r="BI17" s="101" t="str">
        <f t="shared" ca="1" si="10"/>
        <v/>
      </c>
      <c r="BJ17" s="101" t="str">
        <f t="shared" ca="1" si="10"/>
        <v/>
      </c>
      <c r="BK17" s="101">
        <f t="shared" ca="1" si="10"/>
        <v>0</v>
      </c>
      <c r="BL17" s="101" t="str">
        <f t="shared" ca="1" si="10"/>
        <v/>
      </c>
      <c r="BM17" s="101" t="str">
        <f t="shared" ca="1" si="10"/>
        <v/>
      </c>
    </row>
    <row r="18" spans="1:65">
      <c r="A18" s="88" t="s">
        <v>52</v>
      </c>
      <c r="B18" s="88" t="s">
        <v>53</v>
      </c>
      <c r="C18" s="4" t="s">
        <v>34</v>
      </c>
      <c r="D18" s="4" t="s">
        <v>34</v>
      </c>
      <c r="E18" s="100">
        <f ca="1">SUM(Table2[[#This Row],[ADR-01]:[ADR-113]])</f>
        <v>0</v>
      </c>
      <c r="G18" s="101" t="str">
        <f t="shared" ca="1" si="8"/>
        <v/>
      </c>
      <c r="H18" s="101" t="str">
        <f t="shared" ca="1" si="10"/>
        <v/>
      </c>
      <c r="I18" s="101" t="str">
        <f t="shared" ca="1" si="10"/>
        <v/>
      </c>
      <c r="J18" s="101" t="str">
        <f t="shared" ca="1" si="10"/>
        <v/>
      </c>
      <c r="K18" s="101" t="str">
        <f t="shared" ca="1" si="10"/>
        <v/>
      </c>
      <c r="L18" s="101" t="str">
        <f t="shared" ca="1" si="10"/>
        <v/>
      </c>
      <c r="M18" s="101" t="str">
        <f t="shared" ca="1" si="10"/>
        <v/>
      </c>
      <c r="N18" s="101" t="str">
        <f t="shared" ca="1" si="10"/>
        <v/>
      </c>
      <c r="O18" s="101" t="str">
        <f t="shared" ca="1" si="10"/>
        <v/>
      </c>
      <c r="P18" s="101" t="str">
        <f t="shared" ca="1" si="10"/>
        <v/>
      </c>
      <c r="Q18" s="101" t="str">
        <f t="shared" ca="1" si="10"/>
        <v/>
      </c>
      <c r="R18" s="101" t="str">
        <f t="shared" ca="1" si="10"/>
        <v/>
      </c>
      <c r="S18" s="101" t="str">
        <f t="shared" ca="1" si="10"/>
        <v/>
      </c>
      <c r="T18" s="101" t="str">
        <f t="shared" ca="1" si="10"/>
        <v/>
      </c>
      <c r="U18" s="101" t="str">
        <f t="shared" ca="1" si="10"/>
        <v/>
      </c>
      <c r="V18" s="101" t="str">
        <f t="shared" ca="1" si="10"/>
        <v/>
      </c>
      <c r="W18" s="101" t="str">
        <f t="shared" ca="1" si="10"/>
        <v/>
      </c>
      <c r="X18" s="101" t="str">
        <f t="shared" ca="1" si="10"/>
        <v/>
      </c>
      <c r="Y18" s="101" t="str">
        <f t="shared" ca="1" si="10"/>
        <v/>
      </c>
      <c r="Z18" s="101" t="str">
        <f t="shared" ca="1" si="10"/>
        <v/>
      </c>
      <c r="AA18" s="101" t="str">
        <f t="shared" ca="1" si="10"/>
        <v/>
      </c>
      <c r="AB18" s="101" t="str">
        <f t="shared" ca="1" si="10"/>
        <v/>
      </c>
      <c r="AC18" s="101" t="str">
        <f t="shared" ca="1" si="10"/>
        <v/>
      </c>
      <c r="AD18" s="101" t="str">
        <f t="shared" ca="1" si="10"/>
        <v/>
      </c>
      <c r="AE18" s="101" t="str">
        <f t="shared" ca="1" si="10"/>
        <v/>
      </c>
      <c r="AF18" s="101" t="str">
        <f t="shared" ca="1" si="10"/>
        <v/>
      </c>
      <c r="AG18" s="101" t="str">
        <f t="shared" ca="1" si="10"/>
        <v/>
      </c>
      <c r="AH18" s="101" t="str">
        <f t="shared" ref="H18:BM22" ca="1" si="11">IFERROR(
  IF(
    COUNTIF(
      INDIRECT("'" &amp; "ADR " &amp; VALUE(MID(AH$1, FIND("-", AH$1) + 1, LEN(AH$1) - FIND("-", AH$1))) &amp; "'!E:E"), $A18
    ) = 0,
    "",
    COUNTIFS(
      INDIRECT("'" &amp; "ADR " &amp; VALUE(MID(AH$1, FIND("-", AH$1) + 1, LEN(AH$1) - FIND("-", AH$1))) &amp; "'!E:E"), $A18,
      INDIRECT("'" &amp; "ADR " &amp; VALUE(MID(AH$1, FIND("-", AH$1) + 1, LEN(AH$1) - FIND("-", AH$1))) &amp; "'!M:M"), "NO"
    )
  ),
  ""
)</f>
        <v/>
      </c>
      <c r="AI18" s="101" t="str">
        <f t="shared" ca="1" si="11"/>
        <v/>
      </c>
      <c r="AJ18" s="101" t="str">
        <f t="shared" ca="1" si="11"/>
        <v/>
      </c>
      <c r="AK18" s="101" t="str">
        <f t="shared" ca="1" si="11"/>
        <v/>
      </c>
      <c r="AL18" s="101" t="str">
        <f t="shared" ca="1" si="11"/>
        <v/>
      </c>
      <c r="AM18" s="101" t="str">
        <f t="shared" ca="1" si="11"/>
        <v/>
      </c>
      <c r="AN18" s="101" t="str">
        <f t="shared" ca="1" si="11"/>
        <v/>
      </c>
      <c r="AO18" s="101" t="str">
        <f t="shared" ca="1" si="11"/>
        <v/>
      </c>
      <c r="AP18" s="101" t="str">
        <f t="shared" ca="1" si="11"/>
        <v/>
      </c>
      <c r="AQ18" s="101" t="str">
        <f t="shared" ca="1" si="11"/>
        <v/>
      </c>
      <c r="AR18" s="101" t="str">
        <f t="shared" ca="1" si="11"/>
        <v/>
      </c>
      <c r="AS18" s="101" t="str">
        <f t="shared" ca="1" si="11"/>
        <v/>
      </c>
      <c r="AT18" s="101" t="str">
        <f t="shared" ca="1" si="11"/>
        <v/>
      </c>
      <c r="AU18" s="101" t="str">
        <f t="shared" ca="1" si="11"/>
        <v/>
      </c>
      <c r="AV18" s="101" t="str">
        <f t="shared" ca="1" si="11"/>
        <v/>
      </c>
      <c r="AW18" s="101" t="str">
        <f t="shared" ca="1" si="11"/>
        <v/>
      </c>
      <c r="AX18" s="101" t="str">
        <f t="shared" ca="1" si="11"/>
        <v/>
      </c>
      <c r="AY18" s="101" t="str">
        <f t="shared" ca="1" si="11"/>
        <v/>
      </c>
      <c r="AZ18" s="101" t="str">
        <f t="shared" ca="1" si="11"/>
        <v/>
      </c>
      <c r="BA18" s="101" t="str">
        <f t="shared" ca="1" si="11"/>
        <v/>
      </c>
      <c r="BB18" s="101" t="str">
        <f t="shared" ca="1" si="11"/>
        <v/>
      </c>
      <c r="BC18" s="101" t="str">
        <f t="shared" ca="1" si="11"/>
        <v/>
      </c>
      <c r="BD18" s="101" t="str">
        <f t="shared" ca="1" si="11"/>
        <v/>
      </c>
      <c r="BE18" s="101" t="str">
        <f t="shared" ca="1" si="11"/>
        <v/>
      </c>
      <c r="BF18" s="101" t="str">
        <f t="shared" ca="1" si="11"/>
        <v/>
      </c>
      <c r="BG18" s="101" t="str">
        <f t="shared" ca="1" si="11"/>
        <v/>
      </c>
      <c r="BH18" s="101" t="str">
        <f t="shared" ca="1" si="11"/>
        <v/>
      </c>
      <c r="BI18" s="101" t="str">
        <f t="shared" ca="1" si="11"/>
        <v/>
      </c>
      <c r="BJ18" s="101" t="str">
        <f t="shared" ca="1" si="11"/>
        <v/>
      </c>
      <c r="BK18" s="101" t="str">
        <f t="shared" ca="1" si="11"/>
        <v/>
      </c>
      <c r="BL18" s="101" t="str">
        <f t="shared" ca="1" si="11"/>
        <v/>
      </c>
      <c r="BM18" s="101" t="str">
        <f t="shared" ca="1" si="11"/>
        <v/>
      </c>
    </row>
    <row r="19" spans="1:65">
      <c r="A19" s="88" t="s">
        <v>54</v>
      </c>
      <c r="B19" s="88" t="s">
        <v>450</v>
      </c>
      <c r="C19" s="4" t="s">
        <v>34</v>
      </c>
      <c r="D19" s="4"/>
      <c r="E19" s="100">
        <f ca="1">SUM(Table2[[#This Row],[ADR-01]:[ADR-113]])</f>
        <v>0</v>
      </c>
      <c r="G19" s="101" t="str">
        <f t="shared" ca="1" si="8"/>
        <v/>
      </c>
      <c r="H19" s="101" t="str">
        <f t="shared" ca="1" si="11"/>
        <v/>
      </c>
      <c r="I19" s="101" t="str">
        <f t="shared" ca="1" si="11"/>
        <v/>
      </c>
      <c r="J19" s="101" t="str">
        <f t="shared" ca="1" si="11"/>
        <v/>
      </c>
      <c r="K19" s="101" t="str">
        <f t="shared" ca="1" si="11"/>
        <v/>
      </c>
      <c r="L19" s="101" t="str">
        <f t="shared" ca="1" si="11"/>
        <v/>
      </c>
      <c r="M19" s="101" t="str">
        <f t="shared" ca="1" si="11"/>
        <v/>
      </c>
      <c r="N19" s="101" t="str">
        <f t="shared" ca="1" si="11"/>
        <v/>
      </c>
      <c r="O19" s="101" t="str">
        <f t="shared" ca="1" si="11"/>
        <v/>
      </c>
      <c r="P19" s="101" t="str">
        <f t="shared" ca="1" si="11"/>
        <v/>
      </c>
      <c r="Q19" s="101" t="str">
        <f t="shared" ca="1" si="11"/>
        <v/>
      </c>
      <c r="R19" s="101" t="str">
        <f t="shared" ca="1" si="11"/>
        <v/>
      </c>
      <c r="S19" s="101" t="str">
        <f t="shared" ca="1" si="11"/>
        <v/>
      </c>
      <c r="T19" s="101" t="str">
        <f t="shared" ca="1" si="11"/>
        <v/>
      </c>
      <c r="U19" s="101" t="str">
        <f t="shared" ca="1" si="11"/>
        <v/>
      </c>
      <c r="V19" s="101" t="str">
        <f t="shared" ca="1" si="11"/>
        <v/>
      </c>
      <c r="W19" s="101" t="str">
        <f t="shared" ca="1" si="11"/>
        <v/>
      </c>
      <c r="X19" s="101" t="str">
        <f t="shared" ca="1" si="11"/>
        <v/>
      </c>
      <c r="Y19" s="101" t="str">
        <f t="shared" ca="1" si="11"/>
        <v/>
      </c>
      <c r="Z19" s="101" t="str">
        <f t="shared" ca="1" si="11"/>
        <v/>
      </c>
      <c r="AA19" s="101" t="str">
        <f t="shared" ca="1" si="11"/>
        <v/>
      </c>
      <c r="AB19" s="101" t="str">
        <f t="shared" ca="1" si="11"/>
        <v/>
      </c>
      <c r="AC19" s="101" t="str">
        <f t="shared" ca="1" si="11"/>
        <v/>
      </c>
      <c r="AD19" s="101" t="str">
        <f t="shared" ca="1" si="11"/>
        <v/>
      </c>
      <c r="AE19" s="101" t="str">
        <f t="shared" ca="1" si="11"/>
        <v/>
      </c>
      <c r="AF19" s="101" t="str">
        <f t="shared" ca="1" si="11"/>
        <v/>
      </c>
      <c r="AG19" s="101" t="str">
        <f t="shared" ca="1" si="11"/>
        <v/>
      </c>
      <c r="AH19" s="101" t="str">
        <f t="shared" ca="1" si="11"/>
        <v/>
      </c>
      <c r="AI19" s="101" t="str">
        <f t="shared" ca="1" si="11"/>
        <v/>
      </c>
      <c r="AJ19" s="101" t="str">
        <f t="shared" ca="1" si="11"/>
        <v/>
      </c>
      <c r="AK19" s="101" t="str">
        <f t="shared" ca="1" si="11"/>
        <v/>
      </c>
      <c r="AL19" s="101" t="str">
        <f t="shared" ca="1" si="11"/>
        <v/>
      </c>
      <c r="AM19" s="101" t="str">
        <f t="shared" ca="1" si="11"/>
        <v/>
      </c>
      <c r="AN19" s="101" t="str">
        <f t="shared" ca="1" si="11"/>
        <v/>
      </c>
      <c r="AO19" s="101" t="str">
        <f t="shared" ca="1" si="11"/>
        <v/>
      </c>
      <c r="AP19" s="101" t="str">
        <f t="shared" ca="1" si="11"/>
        <v/>
      </c>
      <c r="AQ19" s="101" t="str">
        <f t="shared" ca="1" si="11"/>
        <v/>
      </c>
      <c r="AR19" s="101" t="str">
        <f t="shared" ca="1" si="11"/>
        <v/>
      </c>
      <c r="AS19" s="101" t="str">
        <f t="shared" ca="1" si="11"/>
        <v/>
      </c>
      <c r="AT19" s="101" t="str">
        <f t="shared" ca="1" si="11"/>
        <v/>
      </c>
      <c r="AU19" s="101" t="str">
        <f t="shared" ca="1" si="11"/>
        <v/>
      </c>
      <c r="AV19" s="101" t="str">
        <f t="shared" ca="1" si="11"/>
        <v/>
      </c>
      <c r="AW19" s="101" t="str">
        <f t="shared" ca="1" si="11"/>
        <v/>
      </c>
      <c r="AX19" s="101" t="str">
        <f t="shared" ca="1" si="11"/>
        <v/>
      </c>
      <c r="AY19" s="101" t="str">
        <f t="shared" ca="1" si="11"/>
        <v/>
      </c>
      <c r="AZ19" s="101" t="str">
        <f t="shared" ca="1" si="11"/>
        <v/>
      </c>
      <c r="BA19" s="101" t="str">
        <f t="shared" ca="1" si="11"/>
        <v/>
      </c>
      <c r="BB19" s="101" t="str">
        <f t="shared" ca="1" si="11"/>
        <v/>
      </c>
      <c r="BC19" s="101" t="str">
        <f t="shared" ca="1" si="11"/>
        <v/>
      </c>
      <c r="BD19" s="101">
        <f t="shared" ca="1" si="11"/>
        <v>0</v>
      </c>
      <c r="BE19" s="101" t="str">
        <f t="shared" ca="1" si="11"/>
        <v/>
      </c>
      <c r="BF19" s="101" t="str">
        <f t="shared" ca="1" si="11"/>
        <v/>
      </c>
      <c r="BG19" s="101" t="str">
        <f t="shared" ca="1" si="11"/>
        <v/>
      </c>
      <c r="BH19" s="101" t="str">
        <f t="shared" ca="1" si="11"/>
        <v/>
      </c>
      <c r="BI19" s="101" t="str">
        <f t="shared" ca="1" si="11"/>
        <v/>
      </c>
      <c r="BJ19" s="101" t="str">
        <f t="shared" ca="1" si="11"/>
        <v/>
      </c>
      <c r="BK19" s="101">
        <f t="shared" ca="1" si="11"/>
        <v>0</v>
      </c>
      <c r="BL19" s="101" t="str">
        <f t="shared" ca="1" si="11"/>
        <v/>
      </c>
      <c r="BM19" s="101" t="str">
        <f t="shared" ca="1" si="11"/>
        <v/>
      </c>
    </row>
    <row r="20" spans="1:65">
      <c r="A20" s="88" t="s">
        <v>56</v>
      </c>
      <c r="B20" s="88" t="s">
        <v>828</v>
      </c>
      <c r="C20" s="4" t="s">
        <v>34</v>
      </c>
      <c r="D20" s="4"/>
      <c r="E20" s="100">
        <f ca="1">SUM(Table2[[#This Row],[ADR-01]:[ADR-113]])</f>
        <v>0</v>
      </c>
      <c r="G20" s="101" t="str">
        <f t="shared" ca="1" si="8"/>
        <v/>
      </c>
      <c r="H20" s="101" t="str">
        <f t="shared" ca="1" si="11"/>
        <v/>
      </c>
      <c r="I20" s="101" t="str">
        <f t="shared" ca="1" si="11"/>
        <v/>
      </c>
      <c r="J20" s="101" t="str">
        <f t="shared" ca="1" si="11"/>
        <v/>
      </c>
      <c r="K20" s="101" t="str">
        <f t="shared" ca="1" si="11"/>
        <v/>
      </c>
      <c r="L20" s="101" t="str">
        <f t="shared" ca="1" si="11"/>
        <v/>
      </c>
      <c r="M20" s="101" t="str">
        <f t="shared" ca="1" si="11"/>
        <v/>
      </c>
      <c r="N20" s="101" t="str">
        <f t="shared" ca="1" si="11"/>
        <v/>
      </c>
      <c r="O20" s="101" t="str">
        <f t="shared" ca="1" si="11"/>
        <v/>
      </c>
      <c r="P20" s="101" t="str">
        <f t="shared" ca="1" si="11"/>
        <v/>
      </c>
      <c r="Q20" s="101" t="str">
        <f t="shared" ca="1" si="11"/>
        <v/>
      </c>
      <c r="R20" s="101" t="str">
        <f t="shared" ca="1" si="11"/>
        <v/>
      </c>
      <c r="S20" s="101" t="str">
        <f t="shared" ca="1" si="11"/>
        <v/>
      </c>
      <c r="T20" s="101" t="str">
        <f t="shared" ca="1" si="11"/>
        <v/>
      </c>
      <c r="U20" s="101" t="str">
        <f t="shared" ca="1" si="11"/>
        <v/>
      </c>
      <c r="V20" s="101" t="str">
        <f t="shared" ca="1" si="11"/>
        <v/>
      </c>
      <c r="W20" s="101" t="str">
        <f t="shared" ca="1" si="11"/>
        <v/>
      </c>
      <c r="X20" s="101" t="str">
        <f t="shared" ca="1" si="11"/>
        <v/>
      </c>
      <c r="Y20" s="101" t="str">
        <f t="shared" ca="1" si="11"/>
        <v/>
      </c>
      <c r="Z20" s="101" t="str">
        <f t="shared" ca="1" si="11"/>
        <v/>
      </c>
      <c r="AA20" s="101" t="str">
        <f t="shared" ca="1" si="11"/>
        <v/>
      </c>
      <c r="AB20" s="101" t="str">
        <f t="shared" ca="1" si="11"/>
        <v/>
      </c>
      <c r="AC20" s="101" t="str">
        <f t="shared" ca="1" si="11"/>
        <v/>
      </c>
      <c r="AD20" s="101" t="str">
        <f t="shared" ca="1" si="11"/>
        <v/>
      </c>
      <c r="AE20" s="101" t="str">
        <f t="shared" ca="1" si="11"/>
        <v/>
      </c>
      <c r="AF20" s="101" t="str">
        <f t="shared" ca="1" si="11"/>
        <v/>
      </c>
      <c r="AG20" s="101" t="str">
        <f t="shared" ca="1" si="11"/>
        <v/>
      </c>
      <c r="AH20" s="101" t="str">
        <f t="shared" ca="1" si="11"/>
        <v/>
      </c>
      <c r="AI20" s="101" t="str">
        <f t="shared" ca="1" si="11"/>
        <v/>
      </c>
      <c r="AJ20" s="101" t="str">
        <f t="shared" ca="1" si="11"/>
        <v/>
      </c>
      <c r="AK20" s="101" t="str">
        <f t="shared" ca="1" si="11"/>
        <v/>
      </c>
      <c r="AL20" s="101" t="str">
        <f t="shared" ca="1" si="11"/>
        <v/>
      </c>
      <c r="AM20" s="101" t="str">
        <f t="shared" ca="1" si="11"/>
        <v/>
      </c>
      <c r="AN20" s="101" t="str">
        <f t="shared" ca="1" si="11"/>
        <v/>
      </c>
      <c r="AO20" s="101" t="str">
        <f t="shared" ca="1" si="11"/>
        <v/>
      </c>
      <c r="AP20" s="101" t="str">
        <f t="shared" ca="1" si="11"/>
        <v/>
      </c>
      <c r="AQ20" s="101" t="str">
        <f t="shared" ca="1" si="11"/>
        <v/>
      </c>
      <c r="AR20" s="101" t="str">
        <f t="shared" ca="1" si="11"/>
        <v/>
      </c>
      <c r="AS20" s="101" t="str">
        <f t="shared" ca="1" si="11"/>
        <v/>
      </c>
      <c r="AT20" s="101" t="str">
        <f t="shared" ca="1" si="11"/>
        <v/>
      </c>
      <c r="AU20" s="101" t="str">
        <f t="shared" ca="1" si="11"/>
        <v/>
      </c>
      <c r="AV20" s="101" t="str">
        <f t="shared" ca="1" si="11"/>
        <v/>
      </c>
      <c r="AW20" s="101" t="str">
        <f t="shared" ca="1" si="11"/>
        <v/>
      </c>
      <c r="AX20" s="101" t="str">
        <f t="shared" ca="1" si="11"/>
        <v/>
      </c>
      <c r="AY20" s="101" t="str">
        <f t="shared" ca="1" si="11"/>
        <v/>
      </c>
      <c r="AZ20" s="101" t="str">
        <f t="shared" ca="1" si="11"/>
        <v/>
      </c>
      <c r="BA20" s="101" t="str">
        <f t="shared" ca="1" si="11"/>
        <v/>
      </c>
      <c r="BB20" s="101" t="str">
        <f t="shared" ca="1" si="11"/>
        <v/>
      </c>
      <c r="BC20" s="101" t="str">
        <f t="shared" ca="1" si="11"/>
        <v/>
      </c>
      <c r="BD20" s="101" t="str">
        <f t="shared" ca="1" si="11"/>
        <v/>
      </c>
      <c r="BE20" s="101" t="str">
        <f t="shared" ca="1" si="11"/>
        <v/>
      </c>
      <c r="BF20" s="101" t="str">
        <f t="shared" ca="1" si="11"/>
        <v/>
      </c>
      <c r="BG20" s="101" t="str">
        <f t="shared" ca="1" si="11"/>
        <v/>
      </c>
      <c r="BH20" s="101" t="str">
        <f t="shared" ca="1" si="11"/>
        <v/>
      </c>
      <c r="BI20" s="101" t="str">
        <f t="shared" ca="1" si="11"/>
        <v/>
      </c>
      <c r="BJ20" s="101" t="str">
        <f t="shared" ca="1" si="11"/>
        <v/>
      </c>
      <c r="BK20" s="101" t="str">
        <f t="shared" ca="1" si="11"/>
        <v/>
      </c>
      <c r="BL20" s="101" t="str">
        <f t="shared" ca="1" si="11"/>
        <v/>
      </c>
      <c r="BM20" s="101" t="str">
        <f t="shared" ca="1" si="11"/>
        <v/>
      </c>
    </row>
    <row r="21" spans="1:65">
      <c r="A21" s="88" t="s">
        <v>58</v>
      </c>
      <c r="B21" s="88" t="s">
        <v>59</v>
      </c>
      <c r="C21" s="4" t="s">
        <v>34</v>
      </c>
      <c r="D21" s="4" t="s">
        <v>12</v>
      </c>
      <c r="E21" s="100">
        <f ca="1">SUM(Table2[[#This Row],[ADR-01]:[ADR-113]])</f>
        <v>0</v>
      </c>
      <c r="G21" s="101" t="str">
        <f t="shared" ca="1" si="8"/>
        <v/>
      </c>
      <c r="H21" s="101" t="str">
        <f t="shared" ca="1" si="11"/>
        <v/>
      </c>
      <c r="I21" s="101" t="str">
        <f t="shared" ca="1" si="11"/>
        <v/>
      </c>
      <c r="J21" s="101" t="str">
        <f t="shared" ca="1" si="11"/>
        <v/>
      </c>
      <c r="K21" s="101" t="str">
        <f t="shared" ca="1" si="11"/>
        <v/>
      </c>
      <c r="L21" s="101" t="str">
        <f t="shared" ca="1" si="11"/>
        <v/>
      </c>
      <c r="M21" s="101" t="str">
        <f t="shared" ca="1" si="11"/>
        <v/>
      </c>
      <c r="N21" s="101" t="str">
        <f t="shared" ca="1" si="11"/>
        <v/>
      </c>
      <c r="O21" s="101" t="str">
        <f t="shared" ca="1" si="11"/>
        <v/>
      </c>
      <c r="P21" s="101" t="str">
        <f t="shared" ca="1" si="11"/>
        <v/>
      </c>
      <c r="Q21" s="101" t="str">
        <f t="shared" ca="1" si="11"/>
        <v/>
      </c>
      <c r="R21" s="101" t="str">
        <f t="shared" ca="1" si="11"/>
        <v/>
      </c>
      <c r="S21" s="101" t="str">
        <f t="shared" ca="1" si="11"/>
        <v/>
      </c>
      <c r="T21" s="101" t="str">
        <f t="shared" ca="1" si="11"/>
        <v/>
      </c>
      <c r="U21" s="101" t="str">
        <f t="shared" ca="1" si="11"/>
        <v/>
      </c>
      <c r="V21" s="101" t="str">
        <f t="shared" ca="1" si="11"/>
        <v/>
      </c>
      <c r="W21" s="101" t="str">
        <f t="shared" ca="1" si="11"/>
        <v/>
      </c>
      <c r="X21" s="101" t="str">
        <f t="shared" ca="1" si="11"/>
        <v/>
      </c>
      <c r="Y21" s="101" t="str">
        <f t="shared" ca="1" si="11"/>
        <v/>
      </c>
      <c r="Z21" s="101" t="str">
        <f t="shared" ca="1" si="11"/>
        <v/>
      </c>
      <c r="AA21" s="101" t="str">
        <f t="shared" ca="1" si="11"/>
        <v/>
      </c>
      <c r="AB21" s="101" t="str">
        <f t="shared" ca="1" si="11"/>
        <v/>
      </c>
      <c r="AC21" s="101" t="str">
        <f t="shared" ca="1" si="11"/>
        <v/>
      </c>
      <c r="AD21" s="101" t="str">
        <f t="shared" ca="1" si="11"/>
        <v/>
      </c>
      <c r="AE21" s="101" t="str">
        <f t="shared" ca="1" si="11"/>
        <v/>
      </c>
      <c r="AF21" s="101" t="str">
        <f t="shared" ca="1" si="11"/>
        <v/>
      </c>
      <c r="AG21" s="101" t="str">
        <f t="shared" ca="1" si="11"/>
        <v/>
      </c>
      <c r="AH21" s="101" t="str">
        <f t="shared" ca="1" si="11"/>
        <v/>
      </c>
      <c r="AI21" s="101" t="str">
        <f t="shared" ca="1" si="11"/>
        <v/>
      </c>
      <c r="AJ21" s="101" t="str">
        <f t="shared" ca="1" si="11"/>
        <v/>
      </c>
      <c r="AK21" s="101" t="str">
        <f t="shared" ca="1" si="11"/>
        <v/>
      </c>
      <c r="AL21" s="101" t="str">
        <f t="shared" ca="1" si="11"/>
        <v/>
      </c>
      <c r="AM21" s="101" t="str">
        <f t="shared" ca="1" si="11"/>
        <v/>
      </c>
      <c r="AN21" s="101" t="str">
        <f t="shared" ca="1" si="11"/>
        <v/>
      </c>
      <c r="AO21" s="101" t="str">
        <f t="shared" ca="1" si="11"/>
        <v/>
      </c>
      <c r="AP21" s="101" t="str">
        <f t="shared" ca="1" si="11"/>
        <v/>
      </c>
      <c r="AQ21" s="101" t="str">
        <f t="shared" ca="1" si="11"/>
        <v/>
      </c>
      <c r="AR21" s="101" t="str">
        <f t="shared" ca="1" si="11"/>
        <v/>
      </c>
      <c r="AS21" s="101" t="str">
        <f t="shared" ca="1" si="11"/>
        <v/>
      </c>
      <c r="AT21" s="101" t="str">
        <f t="shared" ca="1" si="11"/>
        <v/>
      </c>
      <c r="AU21" s="101" t="str">
        <f t="shared" ca="1" si="11"/>
        <v/>
      </c>
      <c r="AV21" s="101" t="str">
        <f t="shared" ca="1" si="11"/>
        <v/>
      </c>
      <c r="AW21" s="101" t="str">
        <f t="shared" ca="1" si="11"/>
        <v/>
      </c>
      <c r="AX21" s="101" t="str">
        <f t="shared" ca="1" si="11"/>
        <v/>
      </c>
      <c r="AY21" s="101" t="str">
        <f t="shared" ca="1" si="11"/>
        <v/>
      </c>
      <c r="AZ21" s="101" t="str">
        <f t="shared" ca="1" si="11"/>
        <v/>
      </c>
      <c r="BA21" s="101" t="str">
        <f t="shared" ca="1" si="11"/>
        <v/>
      </c>
      <c r="BB21" s="101" t="str">
        <f t="shared" ca="1" si="11"/>
        <v/>
      </c>
      <c r="BC21" s="101" t="str">
        <f t="shared" ca="1" si="11"/>
        <v/>
      </c>
      <c r="BD21" s="101" t="str">
        <f t="shared" ca="1" si="11"/>
        <v/>
      </c>
      <c r="BE21" s="101" t="str">
        <f t="shared" ca="1" si="11"/>
        <v/>
      </c>
      <c r="BF21" s="101" t="str">
        <f t="shared" ca="1" si="11"/>
        <v/>
      </c>
      <c r="BG21" s="101" t="str">
        <f t="shared" ca="1" si="11"/>
        <v/>
      </c>
      <c r="BH21" s="101" t="str">
        <f t="shared" ca="1" si="11"/>
        <v/>
      </c>
      <c r="BI21" s="101" t="str">
        <f t="shared" ca="1" si="11"/>
        <v/>
      </c>
      <c r="BJ21" s="101" t="str">
        <f t="shared" ca="1" si="11"/>
        <v/>
      </c>
      <c r="BK21" s="101" t="str">
        <f t="shared" ca="1" si="11"/>
        <v/>
      </c>
      <c r="BL21" s="101" t="str">
        <f t="shared" ca="1" si="11"/>
        <v/>
      </c>
      <c r="BM21" s="101" t="str">
        <f t="shared" ca="1" si="11"/>
        <v/>
      </c>
    </row>
    <row r="22" spans="1:65">
      <c r="A22" s="88" t="s">
        <v>60</v>
      </c>
      <c r="B22" s="88" t="s">
        <v>453</v>
      </c>
      <c r="C22" s="4" t="s">
        <v>34</v>
      </c>
      <c r="D22" s="4" t="s">
        <v>12</v>
      </c>
      <c r="E22" s="100">
        <f ca="1">SUM(Table2[[#This Row],[ADR-01]:[ADR-113]])</f>
        <v>0</v>
      </c>
      <c r="G22" s="101" t="str">
        <f t="shared" ca="1" si="8"/>
        <v/>
      </c>
      <c r="H22" s="101" t="str">
        <f t="shared" ca="1" si="11"/>
        <v/>
      </c>
      <c r="I22" s="101" t="str">
        <f t="shared" ca="1" si="11"/>
        <v/>
      </c>
      <c r="J22" s="101" t="str">
        <f t="shared" ca="1" si="11"/>
        <v/>
      </c>
      <c r="K22" s="101" t="str">
        <f t="shared" ca="1" si="11"/>
        <v/>
      </c>
      <c r="L22" s="101" t="str">
        <f t="shared" ca="1" si="11"/>
        <v/>
      </c>
      <c r="M22" s="101" t="str">
        <f t="shared" ca="1" si="11"/>
        <v/>
      </c>
      <c r="N22" s="101" t="str">
        <f t="shared" ca="1" si="11"/>
        <v/>
      </c>
      <c r="O22" s="101" t="str">
        <f t="shared" ca="1" si="11"/>
        <v/>
      </c>
      <c r="P22" s="101" t="str">
        <f t="shared" ca="1" si="11"/>
        <v/>
      </c>
      <c r="Q22" s="101" t="str">
        <f t="shared" ca="1" si="11"/>
        <v/>
      </c>
      <c r="R22" s="101" t="str">
        <f t="shared" ca="1" si="11"/>
        <v/>
      </c>
      <c r="S22" s="101" t="str">
        <f t="shared" ca="1" si="11"/>
        <v/>
      </c>
      <c r="T22" s="101" t="str">
        <f t="shared" ca="1" si="11"/>
        <v/>
      </c>
      <c r="U22" s="101" t="str">
        <f t="shared" ca="1" si="11"/>
        <v/>
      </c>
      <c r="V22" s="101" t="str">
        <f t="shared" ca="1" si="11"/>
        <v/>
      </c>
      <c r="W22" s="101" t="str">
        <f t="shared" ca="1" si="11"/>
        <v/>
      </c>
      <c r="X22" s="101" t="str">
        <f t="shared" ca="1" si="11"/>
        <v/>
      </c>
      <c r="Y22" s="101" t="str">
        <f t="shared" ca="1" si="11"/>
        <v/>
      </c>
      <c r="Z22" s="101" t="str">
        <f t="shared" ca="1" si="11"/>
        <v/>
      </c>
      <c r="AA22" s="101" t="str">
        <f t="shared" ca="1" si="11"/>
        <v/>
      </c>
      <c r="AB22" s="101" t="str">
        <f t="shared" ca="1" si="11"/>
        <v/>
      </c>
      <c r="AC22" s="101" t="str">
        <f t="shared" ca="1" si="11"/>
        <v/>
      </c>
      <c r="AD22" s="101" t="str">
        <f t="shared" ca="1" si="11"/>
        <v/>
      </c>
      <c r="AE22" s="101" t="str">
        <f t="shared" ca="1" si="11"/>
        <v/>
      </c>
      <c r="AF22" s="101" t="str">
        <f t="shared" ca="1" si="11"/>
        <v/>
      </c>
      <c r="AG22" s="101" t="str">
        <f t="shared" ca="1" si="11"/>
        <v/>
      </c>
      <c r="AH22" s="101" t="str">
        <f t="shared" ca="1" si="11"/>
        <v/>
      </c>
      <c r="AI22" s="101" t="str">
        <f t="shared" ca="1" si="11"/>
        <v/>
      </c>
      <c r="AJ22" s="101" t="str">
        <f t="shared" ca="1" si="11"/>
        <v/>
      </c>
      <c r="AK22" s="101" t="str">
        <f t="shared" ca="1" si="11"/>
        <v/>
      </c>
      <c r="AL22" s="101" t="str">
        <f t="shared" ca="1" si="11"/>
        <v/>
      </c>
      <c r="AM22" s="101" t="str">
        <f t="shared" ca="1" si="11"/>
        <v/>
      </c>
      <c r="AN22" s="101" t="str">
        <f t="shared" ca="1" si="11"/>
        <v/>
      </c>
      <c r="AO22" s="101" t="str">
        <f t="shared" ca="1" si="11"/>
        <v/>
      </c>
      <c r="AP22" s="101" t="str">
        <f t="shared" ca="1" si="11"/>
        <v/>
      </c>
      <c r="AQ22" s="101" t="str">
        <f t="shared" ca="1" si="11"/>
        <v/>
      </c>
      <c r="AR22" s="101" t="str">
        <f t="shared" ca="1" si="11"/>
        <v/>
      </c>
      <c r="AS22" s="101" t="str">
        <f t="shared" ca="1" si="11"/>
        <v/>
      </c>
      <c r="AT22" s="101" t="str">
        <f t="shared" ca="1" si="11"/>
        <v/>
      </c>
      <c r="AU22" s="101" t="str">
        <f t="shared" ca="1" si="11"/>
        <v/>
      </c>
      <c r="AV22" s="101" t="str">
        <f t="shared" ca="1" si="11"/>
        <v/>
      </c>
      <c r="AW22" s="101" t="str">
        <f t="shared" ca="1" si="11"/>
        <v/>
      </c>
      <c r="AX22" s="101" t="str">
        <f t="shared" ca="1" si="11"/>
        <v/>
      </c>
      <c r="AY22" s="101" t="str">
        <f t="shared" ca="1" si="11"/>
        <v/>
      </c>
      <c r="AZ22" s="101" t="str">
        <f t="shared" ca="1" si="11"/>
        <v/>
      </c>
      <c r="BA22" s="101" t="str">
        <f t="shared" ca="1" si="11"/>
        <v/>
      </c>
      <c r="BB22" s="101" t="str">
        <f t="shared" ca="1" si="11"/>
        <v/>
      </c>
      <c r="BC22" s="101" t="str">
        <f t="shared" ca="1" si="11"/>
        <v/>
      </c>
      <c r="BD22" s="101" t="str">
        <f t="shared" ca="1" si="11"/>
        <v/>
      </c>
      <c r="BE22" s="101" t="str">
        <f t="shared" ref="H22:BM27" ca="1" si="12">IFERROR(
  IF(
    COUNTIF(
      INDIRECT("'" &amp; "ADR " &amp; VALUE(MID(BE$1, FIND("-", BE$1) + 1, LEN(BE$1) - FIND("-", BE$1))) &amp; "'!E:E"), $A22
    ) = 0,
    "",
    COUNTIFS(
      INDIRECT("'" &amp; "ADR " &amp; VALUE(MID(BE$1, FIND("-", BE$1) + 1, LEN(BE$1) - FIND("-", BE$1))) &amp; "'!E:E"), $A22,
      INDIRECT("'" &amp; "ADR " &amp; VALUE(MID(BE$1, FIND("-", BE$1) + 1, LEN(BE$1) - FIND("-", BE$1))) &amp; "'!M:M"), "NO"
    )
  ),
  ""
)</f>
        <v/>
      </c>
      <c r="BF22" s="101" t="str">
        <f t="shared" ca="1" si="12"/>
        <v/>
      </c>
      <c r="BG22" s="101" t="str">
        <f t="shared" ca="1" si="12"/>
        <v/>
      </c>
      <c r="BH22" s="101" t="str">
        <f t="shared" ca="1" si="12"/>
        <v/>
      </c>
      <c r="BI22" s="101" t="str">
        <f t="shared" ca="1" si="12"/>
        <v/>
      </c>
      <c r="BJ22" s="101" t="str">
        <f t="shared" ca="1" si="12"/>
        <v/>
      </c>
      <c r="BK22" s="101">
        <f t="shared" ca="1" si="12"/>
        <v>0</v>
      </c>
      <c r="BL22" s="101" t="str">
        <f t="shared" ca="1" si="12"/>
        <v/>
      </c>
      <c r="BM22" s="101" t="str">
        <f t="shared" ca="1" si="12"/>
        <v/>
      </c>
    </row>
    <row r="23" spans="1:65">
      <c r="A23" s="88" t="s">
        <v>62</v>
      </c>
      <c r="B23" s="88" t="s">
        <v>63</v>
      </c>
      <c r="C23" s="4" t="s">
        <v>64</v>
      </c>
      <c r="D23" s="4" t="s">
        <v>37</v>
      </c>
      <c r="E23" s="100">
        <f ca="1">SUM(Table2[[#This Row],[ADR-01]:[ADR-113]])</f>
        <v>5</v>
      </c>
      <c r="G23" s="101" t="str">
        <f t="shared" ca="1" si="8"/>
        <v/>
      </c>
      <c r="H23" s="101" t="str">
        <f t="shared" ca="1" si="12"/>
        <v/>
      </c>
      <c r="I23" s="101" t="str">
        <f t="shared" ca="1" si="12"/>
        <v/>
      </c>
      <c r="J23" s="101" t="str">
        <f t="shared" ca="1" si="12"/>
        <v/>
      </c>
      <c r="K23" s="101" t="str">
        <f t="shared" ca="1" si="12"/>
        <v/>
      </c>
      <c r="L23" s="101" t="str">
        <f t="shared" ca="1" si="12"/>
        <v/>
      </c>
      <c r="M23" s="101" t="str">
        <f t="shared" ca="1" si="12"/>
        <v/>
      </c>
      <c r="N23" s="101">
        <f t="shared" ca="1" si="12"/>
        <v>2</v>
      </c>
      <c r="O23" s="101" t="str">
        <f t="shared" ca="1" si="12"/>
        <v/>
      </c>
      <c r="P23" s="101" t="str">
        <f t="shared" ca="1" si="12"/>
        <v/>
      </c>
      <c r="Q23" s="101" t="str">
        <f t="shared" ca="1" si="12"/>
        <v/>
      </c>
      <c r="R23" s="101" t="str">
        <f t="shared" ca="1" si="12"/>
        <v/>
      </c>
      <c r="S23" s="101" t="str">
        <f t="shared" ca="1" si="12"/>
        <v/>
      </c>
      <c r="T23" s="101" t="str">
        <f t="shared" ca="1" si="12"/>
        <v/>
      </c>
      <c r="U23" s="101" t="str">
        <f t="shared" ca="1" si="12"/>
        <v/>
      </c>
      <c r="V23" s="101" t="str">
        <f t="shared" ca="1" si="12"/>
        <v/>
      </c>
      <c r="W23" s="101" t="str">
        <f t="shared" ca="1" si="12"/>
        <v/>
      </c>
      <c r="X23" s="101" t="str">
        <f t="shared" ca="1" si="12"/>
        <v/>
      </c>
      <c r="Y23" s="101" t="str">
        <f t="shared" ca="1" si="12"/>
        <v/>
      </c>
      <c r="Z23" s="101">
        <f t="shared" ca="1" si="12"/>
        <v>2</v>
      </c>
      <c r="AA23" s="101" t="str">
        <f t="shared" ca="1" si="12"/>
        <v/>
      </c>
      <c r="AB23" s="101" t="str">
        <f t="shared" ca="1" si="12"/>
        <v/>
      </c>
      <c r="AC23" s="101" t="str">
        <f t="shared" ca="1" si="12"/>
        <v/>
      </c>
      <c r="AD23" s="101" t="str">
        <f t="shared" ca="1" si="12"/>
        <v/>
      </c>
      <c r="AE23" s="101" t="str">
        <f t="shared" ca="1" si="12"/>
        <v/>
      </c>
      <c r="AF23" s="101" t="str">
        <f t="shared" ca="1" si="12"/>
        <v/>
      </c>
      <c r="AG23" s="101" t="str">
        <f t="shared" ca="1" si="12"/>
        <v/>
      </c>
      <c r="AH23" s="101" t="str">
        <f t="shared" ca="1" si="12"/>
        <v/>
      </c>
      <c r="AI23" s="101" t="str">
        <f t="shared" ca="1" si="12"/>
        <v/>
      </c>
      <c r="AJ23" s="101" t="str">
        <f t="shared" ca="1" si="12"/>
        <v/>
      </c>
      <c r="AK23" s="101" t="str">
        <f t="shared" ca="1" si="12"/>
        <v/>
      </c>
      <c r="AL23" s="101" t="str">
        <f t="shared" ca="1" si="12"/>
        <v/>
      </c>
      <c r="AM23" s="101" t="str">
        <f t="shared" ca="1" si="12"/>
        <v/>
      </c>
      <c r="AN23" s="101" t="str">
        <f t="shared" ca="1" si="12"/>
        <v/>
      </c>
      <c r="AO23" s="101" t="str">
        <f t="shared" ca="1" si="12"/>
        <v/>
      </c>
      <c r="AP23" s="101" t="str">
        <f t="shared" ca="1" si="12"/>
        <v/>
      </c>
      <c r="AQ23" s="101" t="str">
        <f t="shared" ca="1" si="12"/>
        <v/>
      </c>
      <c r="AR23" s="101" t="str">
        <f t="shared" ca="1" si="12"/>
        <v/>
      </c>
      <c r="AS23" s="101" t="str">
        <f t="shared" ca="1" si="12"/>
        <v/>
      </c>
      <c r="AT23" s="101" t="str">
        <f t="shared" ca="1" si="12"/>
        <v/>
      </c>
      <c r="AU23" s="101" t="str">
        <f t="shared" ca="1" si="12"/>
        <v/>
      </c>
      <c r="AV23" s="101" t="str">
        <f t="shared" ca="1" si="12"/>
        <v/>
      </c>
      <c r="AW23" s="101" t="str">
        <f t="shared" ca="1" si="12"/>
        <v/>
      </c>
      <c r="AX23" s="101" t="str">
        <f t="shared" ca="1" si="12"/>
        <v/>
      </c>
      <c r="AY23" s="101" t="str">
        <f t="shared" ca="1" si="12"/>
        <v/>
      </c>
      <c r="AZ23" s="101" t="str">
        <f t="shared" ca="1" si="12"/>
        <v/>
      </c>
      <c r="BA23" s="101" t="str">
        <f t="shared" ca="1" si="12"/>
        <v/>
      </c>
      <c r="BB23" s="101" t="str">
        <f t="shared" ca="1" si="12"/>
        <v/>
      </c>
      <c r="BC23" s="101" t="str">
        <f t="shared" ca="1" si="12"/>
        <v/>
      </c>
      <c r="BD23" s="101" t="str">
        <f t="shared" ca="1" si="12"/>
        <v/>
      </c>
      <c r="BE23" s="101" t="str">
        <f t="shared" ca="1" si="12"/>
        <v/>
      </c>
      <c r="BF23" s="101">
        <f t="shared" ca="1" si="12"/>
        <v>1</v>
      </c>
      <c r="BG23" s="101" t="str">
        <f t="shared" ca="1" si="12"/>
        <v/>
      </c>
      <c r="BH23" s="101" t="str">
        <f t="shared" ca="1" si="12"/>
        <v/>
      </c>
      <c r="BI23" s="101" t="str">
        <f t="shared" ca="1" si="12"/>
        <v/>
      </c>
      <c r="BJ23" s="101" t="str">
        <f t="shared" ca="1" si="12"/>
        <v/>
      </c>
      <c r="BK23" s="101" t="str">
        <f t="shared" ca="1" si="12"/>
        <v/>
      </c>
      <c r="BL23" s="101" t="str">
        <f t="shared" ca="1" si="12"/>
        <v/>
      </c>
      <c r="BM23" s="101" t="str">
        <f t="shared" ca="1" si="12"/>
        <v/>
      </c>
    </row>
    <row r="24" spans="1:65">
      <c r="A24" s="88" t="s">
        <v>67</v>
      </c>
      <c r="B24" s="88" t="s">
        <v>68</v>
      </c>
      <c r="C24" s="4" t="s">
        <v>64</v>
      </c>
      <c r="D24" s="4" t="s">
        <v>37</v>
      </c>
      <c r="E24" s="100">
        <f ca="1">SUM(Table2[[#This Row],[ADR-01]:[ADR-113]])</f>
        <v>0</v>
      </c>
      <c r="G24" s="101" t="str">
        <f t="shared" ca="1" si="8"/>
        <v/>
      </c>
      <c r="H24" s="101" t="str">
        <f t="shared" ca="1" si="12"/>
        <v/>
      </c>
      <c r="I24" s="101" t="str">
        <f t="shared" ca="1" si="12"/>
        <v/>
      </c>
      <c r="J24" s="101" t="str">
        <f t="shared" ca="1" si="12"/>
        <v/>
      </c>
      <c r="K24" s="101" t="str">
        <f t="shared" ca="1" si="12"/>
        <v/>
      </c>
      <c r="L24" s="101" t="str">
        <f t="shared" ca="1" si="12"/>
        <v/>
      </c>
      <c r="M24" s="101" t="str">
        <f t="shared" ca="1" si="12"/>
        <v/>
      </c>
      <c r="N24" s="101" t="str">
        <f t="shared" ca="1" si="12"/>
        <v/>
      </c>
      <c r="O24" s="101" t="str">
        <f t="shared" ca="1" si="12"/>
        <v/>
      </c>
      <c r="P24" s="101" t="str">
        <f t="shared" ca="1" si="12"/>
        <v/>
      </c>
      <c r="Q24" s="101" t="str">
        <f t="shared" ca="1" si="12"/>
        <v/>
      </c>
      <c r="R24" s="101" t="str">
        <f t="shared" ca="1" si="12"/>
        <v/>
      </c>
      <c r="S24" s="101" t="str">
        <f t="shared" ca="1" si="12"/>
        <v/>
      </c>
      <c r="T24" s="101" t="str">
        <f t="shared" ca="1" si="12"/>
        <v/>
      </c>
      <c r="U24" s="101" t="str">
        <f t="shared" ca="1" si="12"/>
        <v/>
      </c>
      <c r="V24" s="101" t="str">
        <f t="shared" ca="1" si="12"/>
        <v/>
      </c>
      <c r="W24" s="101" t="str">
        <f t="shared" ca="1" si="12"/>
        <v/>
      </c>
      <c r="X24" s="101" t="str">
        <f t="shared" ca="1" si="12"/>
        <v/>
      </c>
      <c r="Y24" s="101" t="str">
        <f t="shared" ca="1" si="12"/>
        <v/>
      </c>
      <c r="Z24" s="101" t="str">
        <f t="shared" ca="1" si="12"/>
        <v/>
      </c>
      <c r="AA24" s="101" t="str">
        <f t="shared" ca="1" si="12"/>
        <v/>
      </c>
      <c r="AB24" s="101" t="str">
        <f t="shared" ca="1" si="12"/>
        <v/>
      </c>
      <c r="AC24" s="101" t="str">
        <f t="shared" ca="1" si="12"/>
        <v/>
      </c>
      <c r="AD24" s="101" t="str">
        <f t="shared" ca="1" si="12"/>
        <v/>
      </c>
      <c r="AE24" s="101" t="str">
        <f t="shared" ca="1" si="12"/>
        <v/>
      </c>
      <c r="AF24" s="101" t="str">
        <f t="shared" ca="1" si="12"/>
        <v/>
      </c>
      <c r="AG24" s="101" t="str">
        <f t="shared" ca="1" si="12"/>
        <v/>
      </c>
      <c r="AH24" s="101" t="str">
        <f t="shared" ca="1" si="12"/>
        <v/>
      </c>
      <c r="AI24" s="101" t="str">
        <f t="shared" ca="1" si="12"/>
        <v/>
      </c>
      <c r="AJ24" s="101" t="str">
        <f t="shared" ca="1" si="12"/>
        <v/>
      </c>
      <c r="AK24" s="101" t="str">
        <f t="shared" ca="1" si="12"/>
        <v/>
      </c>
      <c r="AL24" s="101" t="str">
        <f t="shared" ca="1" si="12"/>
        <v/>
      </c>
      <c r="AM24" s="101" t="str">
        <f t="shared" ca="1" si="12"/>
        <v/>
      </c>
      <c r="AN24" s="101" t="str">
        <f t="shared" ca="1" si="12"/>
        <v/>
      </c>
      <c r="AO24" s="101" t="str">
        <f t="shared" ca="1" si="12"/>
        <v/>
      </c>
      <c r="AP24" s="101" t="str">
        <f t="shared" ca="1" si="12"/>
        <v/>
      </c>
      <c r="AQ24" s="101" t="str">
        <f t="shared" ca="1" si="12"/>
        <v/>
      </c>
      <c r="AR24" s="101" t="str">
        <f t="shared" ca="1" si="12"/>
        <v/>
      </c>
      <c r="AS24" s="101" t="str">
        <f t="shared" ca="1" si="12"/>
        <v/>
      </c>
      <c r="AT24" s="101" t="str">
        <f t="shared" ca="1" si="12"/>
        <v/>
      </c>
      <c r="AU24" s="101" t="str">
        <f t="shared" ca="1" si="12"/>
        <v/>
      </c>
      <c r="AV24" s="101" t="str">
        <f t="shared" ca="1" si="12"/>
        <v/>
      </c>
      <c r="AW24" s="101" t="str">
        <f t="shared" ca="1" si="12"/>
        <v/>
      </c>
      <c r="AX24" s="101" t="str">
        <f t="shared" ca="1" si="12"/>
        <v/>
      </c>
      <c r="AY24" s="101" t="str">
        <f t="shared" ca="1" si="12"/>
        <v/>
      </c>
      <c r="AZ24" s="101" t="str">
        <f t="shared" ca="1" si="12"/>
        <v/>
      </c>
      <c r="BA24" s="101" t="str">
        <f t="shared" ca="1" si="12"/>
        <v/>
      </c>
      <c r="BB24" s="101" t="str">
        <f t="shared" ca="1" si="12"/>
        <v/>
      </c>
      <c r="BC24" s="101" t="str">
        <f t="shared" ca="1" si="12"/>
        <v/>
      </c>
      <c r="BD24" s="101" t="str">
        <f t="shared" ca="1" si="12"/>
        <v/>
      </c>
      <c r="BE24" s="101" t="str">
        <f t="shared" ca="1" si="12"/>
        <v/>
      </c>
      <c r="BF24" s="101" t="str">
        <f t="shared" ca="1" si="12"/>
        <v/>
      </c>
      <c r="BG24" s="101" t="str">
        <f t="shared" ca="1" si="12"/>
        <v/>
      </c>
      <c r="BH24" s="101" t="str">
        <f t="shared" ca="1" si="12"/>
        <v/>
      </c>
      <c r="BI24" s="101" t="str">
        <f t="shared" ca="1" si="12"/>
        <v/>
      </c>
      <c r="BJ24" s="101" t="str">
        <f t="shared" ca="1" si="12"/>
        <v/>
      </c>
      <c r="BK24" s="101" t="str">
        <f t="shared" ca="1" si="12"/>
        <v/>
      </c>
      <c r="BL24" s="101" t="str">
        <f t="shared" ca="1" si="12"/>
        <v/>
      </c>
      <c r="BM24" s="101" t="str">
        <f t="shared" ca="1" si="12"/>
        <v/>
      </c>
    </row>
    <row r="25" spans="1:65">
      <c r="A25" s="88" t="s">
        <v>69</v>
      </c>
      <c r="B25" s="88" t="s">
        <v>70</v>
      </c>
      <c r="C25" s="4" t="s">
        <v>64</v>
      </c>
      <c r="D25" s="4" t="s">
        <v>12</v>
      </c>
      <c r="E25" s="100">
        <f ca="1">SUM(Table2[[#This Row],[ADR-01]:[ADR-113]])</f>
        <v>36</v>
      </c>
      <c r="G25" s="101" t="str">
        <f ca="1">IFERROR(
  IF(
    COUNTIF(
      INDIRECT("'" &amp; "ADR " &amp; VALUE(MID(G$1, FIND("-", G$1) + 1, LEN(G$1) - FIND("-", G$1))) &amp; "'!E:E"), $A25
    ) = 0,
    "",
    COUNTIFS(
      INDIRECT("'" &amp; "ADR " &amp; VALUE(MID(G$1, FIND("-", G$1) + 1, LEN(G$1) - FIND("-", G$1))) &amp; "'!E:E"), $A25,
      INDIRECT("'" &amp; "ADR " &amp; VALUE(MID(G$1, FIND("-", G$1) + 1, LEN(G$1) - FIND("-", G$1))) &amp; "'!M:M"), "NO"
    )
  ),
  ""
)</f>
        <v/>
      </c>
      <c r="H25" s="101" t="str">
        <f t="shared" ca="1" si="12"/>
        <v/>
      </c>
      <c r="I25" s="101" t="str">
        <f ca="1">IFERROR(
  IF(
    COUNTIF(
      INDIRECT("'" &amp; "ADR " &amp; VALUE(MID(I$1, FIND("-", I$1) + 1, LEN(I$1) - FIND("-", I$1))) &amp; "'!E:E"), $A25
    ) = 0,
    "",
    COUNTIFS(
      INDIRECT("'" &amp; "ADR " &amp; VALUE(MID(I$1, FIND("-", I$1) + 1, LEN(I$1) - FIND("-", I$1))) &amp; "'!E:E"), $A25,
      INDIRECT("'" &amp; "ADR " &amp; VALUE(MID(I$1, FIND("-", I$1) + 1, LEN(I$1) - FIND("-", I$1))) &amp; "'!M:M"), "NO"
    )
  ),
  ""
)</f>
        <v/>
      </c>
      <c r="J25" s="101" t="str">
        <f t="shared" ca="1" si="12"/>
        <v/>
      </c>
      <c r="K25" s="101" t="str">
        <f t="shared" ca="1" si="12"/>
        <v/>
      </c>
      <c r="L25" s="101" t="str">
        <f t="shared" ca="1" si="12"/>
        <v/>
      </c>
      <c r="M25" s="101" t="str">
        <f t="shared" ca="1" si="12"/>
        <v/>
      </c>
      <c r="N25" s="101" t="str">
        <f t="shared" ca="1" si="12"/>
        <v/>
      </c>
      <c r="O25" s="101" t="str">
        <f t="shared" ca="1" si="12"/>
        <v/>
      </c>
      <c r="P25" s="101" t="str">
        <f t="shared" ca="1" si="12"/>
        <v/>
      </c>
      <c r="Q25" s="101">
        <f t="shared" ca="1" si="12"/>
        <v>36</v>
      </c>
      <c r="R25" s="101" t="str">
        <f t="shared" ca="1" si="12"/>
        <v/>
      </c>
      <c r="S25" s="101" t="str">
        <f t="shared" ca="1" si="12"/>
        <v/>
      </c>
      <c r="T25" s="101" t="str">
        <f t="shared" ca="1" si="12"/>
        <v/>
      </c>
      <c r="U25" s="101" t="str">
        <f t="shared" ca="1" si="12"/>
        <v/>
      </c>
      <c r="V25" s="101" t="str">
        <f t="shared" ca="1" si="12"/>
        <v/>
      </c>
      <c r="W25" s="101" t="str">
        <f t="shared" ca="1" si="12"/>
        <v/>
      </c>
      <c r="X25" s="101" t="str">
        <f t="shared" ca="1" si="12"/>
        <v/>
      </c>
      <c r="Y25" s="101" t="str">
        <f t="shared" ca="1" si="12"/>
        <v/>
      </c>
      <c r="Z25" s="101" t="str">
        <f t="shared" ca="1" si="12"/>
        <v/>
      </c>
      <c r="AA25" s="101" t="str">
        <f t="shared" ca="1" si="12"/>
        <v/>
      </c>
      <c r="AB25" s="101" t="str">
        <f t="shared" ca="1" si="12"/>
        <v/>
      </c>
      <c r="AC25" s="101" t="str">
        <f t="shared" ca="1" si="12"/>
        <v/>
      </c>
      <c r="AD25" s="101" t="str">
        <f t="shared" ca="1" si="12"/>
        <v/>
      </c>
      <c r="AE25" s="101" t="str">
        <f t="shared" ca="1" si="12"/>
        <v/>
      </c>
      <c r="AF25" s="101" t="str">
        <f t="shared" ca="1" si="12"/>
        <v/>
      </c>
      <c r="AG25" s="101" t="str">
        <f t="shared" ca="1" si="12"/>
        <v/>
      </c>
      <c r="AH25" s="101" t="str">
        <f t="shared" ca="1" si="12"/>
        <v/>
      </c>
      <c r="AI25" s="101" t="str">
        <f t="shared" ca="1" si="12"/>
        <v/>
      </c>
      <c r="AJ25" s="101" t="str">
        <f t="shared" ca="1" si="12"/>
        <v/>
      </c>
      <c r="AK25" s="101" t="str">
        <f t="shared" ca="1" si="12"/>
        <v/>
      </c>
      <c r="AL25" s="101" t="str">
        <f t="shared" ca="1" si="12"/>
        <v/>
      </c>
      <c r="AM25" s="101" t="str">
        <f t="shared" ca="1" si="12"/>
        <v/>
      </c>
      <c r="AN25" s="101" t="str">
        <f t="shared" ca="1" si="12"/>
        <v/>
      </c>
      <c r="AO25" s="101" t="str">
        <f t="shared" ca="1" si="12"/>
        <v/>
      </c>
      <c r="AP25" s="101" t="str">
        <f t="shared" ca="1" si="12"/>
        <v/>
      </c>
      <c r="AQ25" s="101" t="str">
        <f t="shared" ca="1" si="12"/>
        <v/>
      </c>
      <c r="AR25" s="101" t="str">
        <f t="shared" ca="1" si="12"/>
        <v/>
      </c>
      <c r="AS25" s="101" t="str">
        <f t="shared" ca="1" si="12"/>
        <v/>
      </c>
      <c r="AT25" s="101" t="str">
        <f t="shared" ca="1" si="12"/>
        <v/>
      </c>
      <c r="AU25" s="101" t="str">
        <f t="shared" ca="1" si="12"/>
        <v/>
      </c>
      <c r="AV25" s="101" t="str">
        <f t="shared" ca="1" si="12"/>
        <v/>
      </c>
      <c r="AW25" s="101" t="str">
        <f t="shared" ca="1" si="12"/>
        <v/>
      </c>
      <c r="AX25" s="101" t="str">
        <f t="shared" ca="1" si="12"/>
        <v/>
      </c>
      <c r="AY25" s="101" t="str">
        <f t="shared" ca="1" si="12"/>
        <v/>
      </c>
      <c r="AZ25" s="101" t="str">
        <f t="shared" ca="1" si="12"/>
        <v/>
      </c>
      <c r="BA25" s="101" t="str">
        <f t="shared" ca="1" si="12"/>
        <v/>
      </c>
      <c r="BB25" s="101" t="str">
        <f t="shared" ca="1" si="12"/>
        <v/>
      </c>
      <c r="BC25" s="101" t="str">
        <f t="shared" ca="1" si="12"/>
        <v/>
      </c>
      <c r="BD25" s="101" t="str">
        <f t="shared" ca="1" si="12"/>
        <v/>
      </c>
      <c r="BE25" s="101" t="str">
        <f t="shared" ca="1" si="12"/>
        <v/>
      </c>
      <c r="BF25" s="101" t="str">
        <f t="shared" ca="1" si="12"/>
        <v/>
      </c>
      <c r="BG25" s="101" t="str">
        <f t="shared" ca="1" si="12"/>
        <v/>
      </c>
      <c r="BH25" s="101" t="str">
        <f t="shared" ca="1" si="12"/>
        <v/>
      </c>
      <c r="BI25" s="101" t="str">
        <f t="shared" ca="1" si="12"/>
        <v/>
      </c>
      <c r="BJ25" s="101" t="str">
        <f t="shared" ca="1" si="12"/>
        <v/>
      </c>
      <c r="BK25" s="101" t="str">
        <f t="shared" ca="1" si="12"/>
        <v/>
      </c>
      <c r="BL25" s="101" t="str">
        <f t="shared" ca="1" si="12"/>
        <v/>
      </c>
      <c r="BM25" s="101" t="str">
        <f t="shared" ca="1" si="12"/>
        <v/>
      </c>
    </row>
    <row r="26" spans="1:65">
      <c r="A26" s="88" t="s">
        <v>71</v>
      </c>
      <c r="B26" s="88" t="s">
        <v>72</v>
      </c>
      <c r="C26" s="4" t="s">
        <v>64</v>
      </c>
      <c r="D26" s="4" t="s">
        <v>12</v>
      </c>
      <c r="E26" s="100">
        <f ca="1">SUM(Table2[[#This Row],[ADR-01]:[ADR-113]])</f>
        <v>0</v>
      </c>
      <c r="G26" s="101" t="str">
        <f t="shared" ca="1" si="8"/>
        <v/>
      </c>
      <c r="H26" s="101" t="str">
        <f t="shared" ca="1" si="12"/>
        <v/>
      </c>
      <c r="I26" s="101" t="str">
        <f t="shared" ca="1" si="12"/>
        <v/>
      </c>
      <c r="J26" s="101" t="str">
        <f t="shared" ca="1" si="12"/>
        <v/>
      </c>
      <c r="K26" s="101" t="str">
        <f t="shared" ca="1" si="12"/>
        <v/>
      </c>
      <c r="L26" s="101" t="str">
        <f t="shared" ca="1" si="12"/>
        <v/>
      </c>
      <c r="M26" s="101" t="str">
        <f t="shared" ca="1" si="12"/>
        <v/>
      </c>
      <c r="N26" s="101" t="str">
        <f t="shared" ca="1" si="12"/>
        <v/>
      </c>
      <c r="O26" s="101" t="str">
        <f t="shared" ca="1" si="12"/>
        <v/>
      </c>
      <c r="P26" s="101" t="str">
        <f t="shared" ca="1" si="12"/>
        <v/>
      </c>
      <c r="Q26" s="101" t="str">
        <f t="shared" ca="1" si="12"/>
        <v/>
      </c>
      <c r="R26" s="101" t="str">
        <f t="shared" ca="1" si="12"/>
        <v/>
      </c>
      <c r="S26" s="101" t="str">
        <f t="shared" ca="1" si="12"/>
        <v/>
      </c>
      <c r="T26" s="101" t="str">
        <f t="shared" ca="1" si="12"/>
        <v/>
      </c>
      <c r="U26" s="101" t="str">
        <f t="shared" ca="1" si="12"/>
        <v/>
      </c>
      <c r="V26" s="101" t="str">
        <f t="shared" ca="1" si="12"/>
        <v/>
      </c>
      <c r="W26" s="101" t="str">
        <f t="shared" ca="1" si="12"/>
        <v/>
      </c>
      <c r="X26" s="101" t="str">
        <f t="shared" ca="1" si="12"/>
        <v/>
      </c>
      <c r="Y26" s="101" t="str">
        <f t="shared" ca="1" si="12"/>
        <v/>
      </c>
      <c r="Z26" s="101" t="str">
        <f t="shared" ca="1" si="12"/>
        <v/>
      </c>
      <c r="AA26" s="101" t="str">
        <f t="shared" ca="1" si="12"/>
        <v/>
      </c>
      <c r="AB26" s="101" t="str">
        <f t="shared" ca="1" si="12"/>
        <v/>
      </c>
      <c r="AC26" s="101" t="str">
        <f t="shared" ca="1" si="12"/>
        <v/>
      </c>
      <c r="AD26" s="101" t="str">
        <f t="shared" ca="1" si="12"/>
        <v/>
      </c>
      <c r="AE26" s="101" t="str">
        <f t="shared" ca="1" si="12"/>
        <v/>
      </c>
      <c r="AF26" s="101" t="str">
        <f t="shared" ca="1" si="12"/>
        <v/>
      </c>
      <c r="AG26" s="101" t="str">
        <f t="shared" ca="1" si="12"/>
        <v/>
      </c>
      <c r="AH26" s="101" t="str">
        <f t="shared" ca="1" si="12"/>
        <v/>
      </c>
      <c r="AI26" s="101" t="str">
        <f t="shared" ca="1" si="12"/>
        <v/>
      </c>
      <c r="AJ26" s="101" t="str">
        <f t="shared" ca="1" si="12"/>
        <v/>
      </c>
      <c r="AK26" s="101" t="str">
        <f t="shared" ca="1" si="12"/>
        <v/>
      </c>
      <c r="AL26" s="101" t="str">
        <f t="shared" ca="1" si="12"/>
        <v/>
      </c>
      <c r="AM26" s="101" t="str">
        <f t="shared" ca="1" si="12"/>
        <v/>
      </c>
      <c r="AN26" s="101" t="str">
        <f t="shared" ca="1" si="12"/>
        <v/>
      </c>
      <c r="AO26" s="101" t="str">
        <f t="shared" ca="1" si="12"/>
        <v/>
      </c>
      <c r="AP26" s="101" t="str">
        <f t="shared" ca="1" si="12"/>
        <v/>
      </c>
      <c r="AQ26" s="101" t="str">
        <f t="shared" ca="1" si="12"/>
        <v/>
      </c>
      <c r="AR26" s="101" t="str">
        <f t="shared" ca="1" si="12"/>
        <v/>
      </c>
      <c r="AS26" s="101" t="str">
        <f t="shared" ca="1" si="12"/>
        <v/>
      </c>
      <c r="AT26" s="101" t="str">
        <f t="shared" ca="1" si="12"/>
        <v/>
      </c>
      <c r="AU26" s="101" t="str">
        <f t="shared" ca="1" si="12"/>
        <v/>
      </c>
      <c r="AV26" s="101" t="str">
        <f t="shared" ca="1" si="12"/>
        <v/>
      </c>
      <c r="AW26" s="101" t="str">
        <f t="shared" ca="1" si="12"/>
        <v/>
      </c>
      <c r="AX26" s="101" t="str">
        <f t="shared" ca="1" si="12"/>
        <v/>
      </c>
      <c r="AY26" s="101" t="str">
        <f t="shared" ca="1" si="12"/>
        <v/>
      </c>
      <c r="AZ26" s="101" t="str">
        <f t="shared" ca="1" si="12"/>
        <v/>
      </c>
      <c r="BA26" s="101" t="str">
        <f t="shared" ca="1" si="12"/>
        <v/>
      </c>
      <c r="BB26" s="101" t="str">
        <f t="shared" ca="1" si="12"/>
        <v/>
      </c>
      <c r="BC26" s="101" t="str">
        <f t="shared" ca="1" si="12"/>
        <v/>
      </c>
      <c r="BD26" s="101" t="str">
        <f t="shared" ca="1" si="12"/>
        <v/>
      </c>
      <c r="BE26" s="101" t="str">
        <f t="shared" ca="1" si="12"/>
        <v/>
      </c>
      <c r="BF26" s="101" t="str">
        <f t="shared" ca="1" si="12"/>
        <v/>
      </c>
      <c r="BG26" s="101" t="str">
        <f t="shared" ca="1" si="12"/>
        <v/>
      </c>
      <c r="BH26" s="101" t="str">
        <f t="shared" ca="1" si="12"/>
        <v/>
      </c>
      <c r="BI26" s="101" t="str">
        <f t="shared" ca="1" si="12"/>
        <v/>
      </c>
      <c r="BJ26" s="101" t="str">
        <f t="shared" ca="1" si="12"/>
        <v/>
      </c>
      <c r="BK26" s="101" t="str">
        <f t="shared" ca="1" si="12"/>
        <v/>
      </c>
      <c r="BL26" s="101" t="str">
        <f t="shared" ca="1" si="12"/>
        <v/>
      </c>
      <c r="BM26" s="101" t="str">
        <f t="shared" ca="1" si="12"/>
        <v/>
      </c>
    </row>
    <row r="27" spans="1:65">
      <c r="A27" s="88" t="s">
        <v>73</v>
      </c>
      <c r="B27" s="88" t="s">
        <v>74</v>
      </c>
      <c r="C27" s="4" t="s">
        <v>64</v>
      </c>
      <c r="D27" s="4"/>
      <c r="E27" s="100">
        <f ca="1">SUM(Table2[[#This Row],[ADR-01]:[ADR-113]])</f>
        <v>0</v>
      </c>
      <c r="G27" s="101" t="str">
        <f t="shared" ca="1" si="8"/>
        <v/>
      </c>
      <c r="H27" s="101" t="str">
        <f t="shared" ca="1" si="12"/>
        <v/>
      </c>
      <c r="I27" s="101" t="str">
        <f t="shared" ca="1" si="12"/>
        <v/>
      </c>
      <c r="J27" s="101" t="str">
        <f t="shared" ca="1" si="12"/>
        <v/>
      </c>
      <c r="K27" s="101" t="str">
        <f t="shared" ca="1" si="12"/>
        <v/>
      </c>
      <c r="L27" s="101" t="str">
        <f t="shared" ca="1" si="12"/>
        <v/>
      </c>
      <c r="M27" s="101" t="str">
        <f t="shared" ca="1" si="12"/>
        <v/>
      </c>
      <c r="N27" s="101" t="str">
        <f t="shared" ca="1" si="12"/>
        <v/>
      </c>
      <c r="O27" s="101" t="str">
        <f t="shared" ca="1" si="12"/>
        <v/>
      </c>
      <c r="P27" s="101" t="str">
        <f t="shared" ca="1" si="12"/>
        <v/>
      </c>
      <c r="Q27" s="101" t="str">
        <f t="shared" ca="1" si="12"/>
        <v/>
      </c>
      <c r="R27" s="101" t="str">
        <f t="shared" ca="1" si="12"/>
        <v/>
      </c>
      <c r="S27" s="101" t="str">
        <f t="shared" ca="1" si="12"/>
        <v/>
      </c>
      <c r="T27" s="101" t="str">
        <f t="shared" ca="1" si="12"/>
        <v/>
      </c>
      <c r="U27" s="101" t="str">
        <f t="shared" ca="1" si="12"/>
        <v/>
      </c>
      <c r="V27" s="101" t="str">
        <f t="shared" ref="H27:BM31" ca="1" si="13">IFERROR(
  IF(
    COUNTIF(
      INDIRECT("'" &amp; "ADR " &amp; VALUE(MID(V$1, FIND("-", V$1) + 1, LEN(V$1) - FIND("-", V$1))) &amp; "'!E:E"), $A27
    ) = 0,
    "",
    COUNTIFS(
      INDIRECT("'" &amp; "ADR " &amp; VALUE(MID(V$1, FIND("-", V$1) + 1, LEN(V$1) - FIND("-", V$1))) &amp; "'!E:E"), $A27,
      INDIRECT("'" &amp; "ADR " &amp; VALUE(MID(V$1, FIND("-", V$1) + 1, LEN(V$1) - FIND("-", V$1))) &amp; "'!M:M"), "NO"
    )
  ),
  ""
)</f>
        <v/>
      </c>
      <c r="W27" s="101" t="str">
        <f t="shared" ca="1" si="13"/>
        <v/>
      </c>
      <c r="X27" s="101">
        <f t="shared" ca="1" si="13"/>
        <v>0</v>
      </c>
      <c r="Y27" s="101" t="str">
        <f t="shared" ca="1" si="13"/>
        <v/>
      </c>
      <c r="Z27" s="101" t="str">
        <f t="shared" ca="1" si="13"/>
        <v/>
      </c>
      <c r="AA27" s="101" t="str">
        <f t="shared" ca="1" si="13"/>
        <v/>
      </c>
      <c r="AB27" s="101" t="str">
        <f t="shared" ca="1" si="13"/>
        <v/>
      </c>
      <c r="AC27" s="101" t="str">
        <f t="shared" ca="1" si="13"/>
        <v/>
      </c>
      <c r="AD27" s="101" t="str">
        <f t="shared" ca="1" si="13"/>
        <v/>
      </c>
      <c r="AE27" s="101" t="str">
        <f t="shared" ca="1" si="13"/>
        <v/>
      </c>
      <c r="AF27" s="101" t="str">
        <f t="shared" ca="1" si="13"/>
        <v/>
      </c>
      <c r="AG27" s="101" t="str">
        <f t="shared" ca="1" si="13"/>
        <v/>
      </c>
      <c r="AH27" s="101" t="str">
        <f t="shared" ca="1" si="13"/>
        <v/>
      </c>
      <c r="AI27" s="101" t="str">
        <f t="shared" ca="1" si="13"/>
        <v/>
      </c>
      <c r="AJ27" s="101" t="str">
        <f t="shared" ca="1" si="13"/>
        <v/>
      </c>
      <c r="AK27" s="101" t="str">
        <f t="shared" ca="1" si="13"/>
        <v/>
      </c>
      <c r="AL27" s="101" t="str">
        <f t="shared" ca="1" si="13"/>
        <v/>
      </c>
      <c r="AM27" s="101" t="str">
        <f t="shared" ca="1" si="13"/>
        <v/>
      </c>
      <c r="AN27" s="101" t="str">
        <f t="shared" ca="1" si="13"/>
        <v/>
      </c>
      <c r="AO27" s="101" t="str">
        <f t="shared" ca="1" si="13"/>
        <v/>
      </c>
      <c r="AP27" s="101" t="str">
        <f t="shared" ca="1" si="13"/>
        <v/>
      </c>
      <c r="AQ27" s="101" t="str">
        <f t="shared" ca="1" si="13"/>
        <v/>
      </c>
      <c r="AR27" s="101" t="str">
        <f t="shared" ca="1" si="13"/>
        <v/>
      </c>
      <c r="AS27" s="101" t="str">
        <f t="shared" ca="1" si="13"/>
        <v/>
      </c>
      <c r="AT27" s="101" t="str">
        <f t="shared" ca="1" si="13"/>
        <v/>
      </c>
      <c r="AU27" s="101" t="str">
        <f t="shared" ca="1" si="13"/>
        <v/>
      </c>
      <c r="AV27" s="101" t="str">
        <f t="shared" ca="1" si="13"/>
        <v/>
      </c>
      <c r="AW27" s="101" t="str">
        <f t="shared" ca="1" si="13"/>
        <v/>
      </c>
      <c r="AX27" s="101" t="str">
        <f t="shared" ca="1" si="13"/>
        <v/>
      </c>
      <c r="AY27" s="101" t="str">
        <f t="shared" ca="1" si="13"/>
        <v/>
      </c>
      <c r="AZ27" s="101" t="str">
        <f t="shared" ca="1" si="13"/>
        <v/>
      </c>
      <c r="BA27" s="101" t="str">
        <f t="shared" ca="1" si="13"/>
        <v/>
      </c>
      <c r="BB27" s="101" t="str">
        <f t="shared" ca="1" si="13"/>
        <v/>
      </c>
      <c r="BC27" s="101" t="str">
        <f t="shared" ca="1" si="13"/>
        <v/>
      </c>
      <c r="BD27" s="101" t="str">
        <f t="shared" ca="1" si="13"/>
        <v/>
      </c>
      <c r="BE27" s="101" t="str">
        <f t="shared" ca="1" si="13"/>
        <v/>
      </c>
      <c r="BF27" s="101" t="str">
        <f t="shared" ca="1" si="13"/>
        <v/>
      </c>
      <c r="BG27" s="101" t="str">
        <f t="shared" ca="1" si="13"/>
        <v/>
      </c>
      <c r="BH27" s="101" t="str">
        <f t="shared" ca="1" si="13"/>
        <v/>
      </c>
      <c r="BI27" s="101" t="str">
        <f t="shared" ca="1" si="13"/>
        <v/>
      </c>
      <c r="BJ27" s="101" t="str">
        <f t="shared" ca="1" si="13"/>
        <v/>
      </c>
      <c r="BK27" s="101" t="str">
        <f t="shared" ca="1" si="13"/>
        <v/>
      </c>
      <c r="BL27" s="101" t="str">
        <f t="shared" ca="1" si="13"/>
        <v/>
      </c>
      <c r="BM27" s="101" t="str">
        <f t="shared" ca="1" si="13"/>
        <v/>
      </c>
    </row>
    <row r="28" spans="1:65">
      <c r="A28" s="88" t="s">
        <v>75</v>
      </c>
      <c r="B28" s="88" t="s">
        <v>76</v>
      </c>
      <c r="C28" s="4" t="s">
        <v>64</v>
      </c>
      <c r="D28" s="4" t="s">
        <v>12</v>
      </c>
      <c r="E28" s="100">
        <f ca="1">SUM(Table2[[#This Row],[ADR-01]:[ADR-113]])</f>
        <v>12</v>
      </c>
      <c r="G28" s="101" t="str">
        <f t="shared" ca="1" si="8"/>
        <v/>
      </c>
      <c r="H28" s="101" t="str">
        <f t="shared" ca="1" si="13"/>
        <v/>
      </c>
      <c r="I28" s="101" t="str">
        <f t="shared" ca="1" si="13"/>
        <v/>
      </c>
      <c r="J28" s="101" t="str">
        <f t="shared" ca="1" si="13"/>
        <v/>
      </c>
      <c r="K28" s="101" t="str">
        <f t="shared" ca="1" si="13"/>
        <v/>
      </c>
      <c r="L28" s="101" t="str">
        <f t="shared" ca="1" si="13"/>
        <v/>
      </c>
      <c r="M28" s="101" t="str">
        <f t="shared" ca="1" si="13"/>
        <v/>
      </c>
      <c r="N28" s="101" t="str">
        <f t="shared" ca="1" si="13"/>
        <v/>
      </c>
      <c r="O28" s="101">
        <f t="shared" ca="1" si="13"/>
        <v>7</v>
      </c>
      <c r="P28" s="101" t="str">
        <f t="shared" ca="1" si="13"/>
        <v/>
      </c>
      <c r="Q28" s="101" t="str">
        <f t="shared" ca="1" si="13"/>
        <v/>
      </c>
      <c r="R28" s="101" t="str">
        <f t="shared" ca="1" si="13"/>
        <v/>
      </c>
      <c r="S28" s="101">
        <f t="shared" ca="1" si="13"/>
        <v>4</v>
      </c>
      <c r="T28" s="101" t="str">
        <f t="shared" ca="1" si="13"/>
        <v/>
      </c>
      <c r="U28" s="101" t="str">
        <f t="shared" ca="1" si="13"/>
        <v/>
      </c>
      <c r="V28" s="101" t="str">
        <f t="shared" ca="1" si="13"/>
        <v/>
      </c>
      <c r="W28" s="101" t="str">
        <f t="shared" ca="1" si="13"/>
        <v/>
      </c>
      <c r="X28" s="101" t="str">
        <f t="shared" ca="1" si="13"/>
        <v/>
      </c>
      <c r="Y28" s="101" t="str">
        <f t="shared" ca="1" si="13"/>
        <v/>
      </c>
      <c r="Z28" s="101">
        <f t="shared" ca="1" si="13"/>
        <v>1</v>
      </c>
      <c r="AA28" s="101" t="str">
        <f t="shared" ca="1" si="13"/>
        <v/>
      </c>
      <c r="AB28" s="101" t="str">
        <f t="shared" ca="1" si="13"/>
        <v/>
      </c>
      <c r="AC28" s="101" t="str">
        <f t="shared" ca="1" si="13"/>
        <v/>
      </c>
      <c r="AD28" s="101" t="str">
        <f t="shared" ca="1" si="13"/>
        <v/>
      </c>
      <c r="AE28" s="101" t="str">
        <f t="shared" ca="1" si="13"/>
        <v/>
      </c>
      <c r="AF28" s="101" t="str">
        <f t="shared" ca="1" si="13"/>
        <v/>
      </c>
      <c r="AG28" s="101" t="str">
        <f t="shared" ca="1" si="13"/>
        <v/>
      </c>
      <c r="AH28" s="101" t="str">
        <f t="shared" ca="1" si="13"/>
        <v/>
      </c>
      <c r="AI28" s="101" t="str">
        <f t="shared" ca="1" si="13"/>
        <v/>
      </c>
      <c r="AJ28" s="101" t="str">
        <f t="shared" ca="1" si="13"/>
        <v/>
      </c>
      <c r="AK28" s="101" t="str">
        <f t="shared" ca="1" si="13"/>
        <v/>
      </c>
      <c r="AL28" s="101" t="str">
        <f t="shared" ca="1" si="13"/>
        <v/>
      </c>
      <c r="AM28" s="101" t="str">
        <f t="shared" ca="1" si="13"/>
        <v/>
      </c>
      <c r="AN28" s="101" t="str">
        <f t="shared" ca="1" si="13"/>
        <v/>
      </c>
      <c r="AO28" s="101" t="str">
        <f t="shared" ca="1" si="13"/>
        <v/>
      </c>
      <c r="AP28" s="101" t="str">
        <f t="shared" ca="1" si="13"/>
        <v/>
      </c>
      <c r="AQ28" s="101" t="str">
        <f t="shared" ca="1" si="13"/>
        <v/>
      </c>
      <c r="AR28" s="101" t="str">
        <f t="shared" ca="1" si="13"/>
        <v/>
      </c>
      <c r="AS28" s="101" t="str">
        <f t="shared" ca="1" si="13"/>
        <v/>
      </c>
      <c r="AT28" s="101" t="str">
        <f t="shared" ca="1" si="13"/>
        <v/>
      </c>
      <c r="AU28" s="101" t="str">
        <f t="shared" ca="1" si="13"/>
        <v/>
      </c>
      <c r="AV28" s="101" t="str">
        <f t="shared" ca="1" si="13"/>
        <v/>
      </c>
      <c r="AW28" s="101" t="str">
        <f t="shared" ca="1" si="13"/>
        <v/>
      </c>
      <c r="AX28" s="101" t="str">
        <f t="shared" ca="1" si="13"/>
        <v/>
      </c>
      <c r="AY28" s="101" t="str">
        <f t="shared" ca="1" si="13"/>
        <v/>
      </c>
      <c r="AZ28" s="101" t="str">
        <f t="shared" ca="1" si="13"/>
        <v/>
      </c>
      <c r="BA28" s="101" t="str">
        <f t="shared" ca="1" si="13"/>
        <v/>
      </c>
      <c r="BB28" s="101" t="str">
        <f t="shared" ca="1" si="13"/>
        <v/>
      </c>
      <c r="BC28" s="101" t="str">
        <f t="shared" ca="1" si="13"/>
        <v/>
      </c>
      <c r="BD28" s="101" t="str">
        <f t="shared" ca="1" si="13"/>
        <v/>
      </c>
      <c r="BE28" s="101" t="str">
        <f t="shared" ca="1" si="13"/>
        <v/>
      </c>
      <c r="BF28" s="101" t="str">
        <f t="shared" ca="1" si="13"/>
        <v/>
      </c>
      <c r="BG28" s="101" t="str">
        <f t="shared" ca="1" si="13"/>
        <v/>
      </c>
      <c r="BH28" s="101" t="str">
        <f t="shared" ca="1" si="13"/>
        <v/>
      </c>
      <c r="BI28" s="101" t="str">
        <f t="shared" ca="1" si="13"/>
        <v/>
      </c>
      <c r="BJ28" s="101" t="str">
        <f t="shared" ca="1" si="13"/>
        <v/>
      </c>
      <c r="BK28" s="101" t="str">
        <f t="shared" ca="1" si="13"/>
        <v/>
      </c>
      <c r="BL28" s="101" t="str">
        <f t="shared" ca="1" si="13"/>
        <v/>
      </c>
      <c r="BM28" s="101" t="str">
        <f t="shared" ca="1" si="13"/>
        <v/>
      </c>
    </row>
    <row r="29" spans="1:65">
      <c r="A29" s="88" t="s">
        <v>77</v>
      </c>
      <c r="B29" s="88" t="s">
        <v>78</v>
      </c>
      <c r="C29" s="4" t="s">
        <v>64</v>
      </c>
      <c r="D29" s="4" t="s">
        <v>12</v>
      </c>
      <c r="E29" s="100">
        <f ca="1">SUM(Table2[[#This Row],[ADR-01]:[ADR-113]])</f>
        <v>7</v>
      </c>
      <c r="G29" s="101" t="str">
        <f t="shared" ca="1" si="8"/>
        <v/>
      </c>
      <c r="H29" s="101" t="str">
        <f t="shared" ca="1" si="13"/>
        <v/>
      </c>
      <c r="I29" s="101" t="str">
        <f t="shared" ca="1" si="13"/>
        <v/>
      </c>
      <c r="J29" s="101" t="str">
        <f t="shared" ca="1" si="13"/>
        <v/>
      </c>
      <c r="K29" s="101" t="str">
        <f t="shared" ca="1" si="13"/>
        <v/>
      </c>
      <c r="L29" s="101" t="str">
        <f t="shared" ca="1" si="13"/>
        <v/>
      </c>
      <c r="M29" s="101" t="str">
        <f t="shared" ca="1" si="13"/>
        <v/>
      </c>
      <c r="N29" s="101" t="str">
        <f t="shared" ca="1" si="13"/>
        <v/>
      </c>
      <c r="O29" s="101" t="str">
        <f t="shared" ca="1" si="13"/>
        <v/>
      </c>
      <c r="P29" s="101" t="str">
        <f t="shared" ca="1" si="13"/>
        <v/>
      </c>
      <c r="Q29" s="101" t="str">
        <f t="shared" ca="1" si="13"/>
        <v/>
      </c>
      <c r="R29" s="101" t="str">
        <f t="shared" ca="1" si="13"/>
        <v/>
      </c>
      <c r="S29" s="101">
        <f t="shared" ca="1" si="13"/>
        <v>2</v>
      </c>
      <c r="T29" s="101" t="str">
        <f t="shared" ca="1" si="13"/>
        <v/>
      </c>
      <c r="U29" s="101" t="str">
        <f t="shared" ca="1" si="13"/>
        <v/>
      </c>
      <c r="V29" s="101" t="str">
        <f t="shared" ca="1" si="13"/>
        <v/>
      </c>
      <c r="W29" s="101" t="str">
        <f t="shared" ca="1" si="13"/>
        <v/>
      </c>
      <c r="X29" s="101" t="str">
        <f t="shared" ca="1" si="13"/>
        <v/>
      </c>
      <c r="Y29" s="101" t="str">
        <f t="shared" ca="1" si="13"/>
        <v/>
      </c>
      <c r="Z29" s="101">
        <f t="shared" ca="1" si="13"/>
        <v>5</v>
      </c>
      <c r="AA29" s="101" t="str">
        <f t="shared" ca="1" si="13"/>
        <v/>
      </c>
      <c r="AB29" s="101" t="str">
        <f t="shared" ca="1" si="13"/>
        <v/>
      </c>
      <c r="AC29" s="101" t="str">
        <f t="shared" ca="1" si="13"/>
        <v/>
      </c>
      <c r="AD29" s="101" t="str">
        <f t="shared" ca="1" si="13"/>
        <v/>
      </c>
      <c r="AE29" s="101" t="str">
        <f t="shared" ca="1" si="13"/>
        <v/>
      </c>
      <c r="AF29" s="101" t="str">
        <f t="shared" ca="1" si="13"/>
        <v/>
      </c>
      <c r="AG29" s="101" t="str">
        <f t="shared" ca="1" si="13"/>
        <v/>
      </c>
      <c r="AH29" s="101" t="str">
        <f t="shared" ca="1" si="13"/>
        <v/>
      </c>
      <c r="AI29" s="101" t="str">
        <f t="shared" ca="1" si="13"/>
        <v/>
      </c>
      <c r="AJ29" s="101" t="str">
        <f t="shared" ca="1" si="13"/>
        <v/>
      </c>
      <c r="AK29" s="101" t="str">
        <f t="shared" ca="1" si="13"/>
        <v/>
      </c>
      <c r="AL29" s="101" t="str">
        <f t="shared" ca="1" si="13"/>
        <v/>
      </c>
      <c r="AM29" s="101" t="str">
        <f t="shared" ca="1" si="13"/>
        <v/>
      </c>
      <c r="AN29" s="101" t="str">
        <f t="shared" ca="1" si="13"/>
        <v/>
      </c>
      <c r="AO29" s="101" t="str">
        <f t="shared" ca="1" si="13"/>
        <v/>
      </c>
      <c r="AP29" s="101" t="str">
        <f t="shared" ca="1" si="13"/>
        <v/>
      </c>
      <c r="AQ29" s="101" t="str">
        <f t="shared" ca="1" si="13"/>
        <v/>
      </c>
      <c r="AR29" s="101" t="str">
        <f t="shared" ca="1" si="13"/>
        <v/>
      </c>
      <c r="AS29" s="101" t="str">
        <f t="shared" ca="1" si="13"/>
        <v/>
      </c>
      <c r="AT29" s="101" t="str">
        <f t="shared" ca="1" si="13"/>
        <v/>
      </c>
      <c r="AU29" s="101" t="str">
        <f t="shared" ca="1" si="13"/>
        <v/>
      </c>
      <c r="AV29" s="101" t="str">
        <f t="shared" ca="1" si="13"/>
        <v/>
      </c>
      <c r="AW29" s="101" t="str">
        <f t="shared" ca="1" si="13"/>
        <v/>
      </c>
      <c r="AX29" s="101" t="str">
        <f t="shared" ca="1" si="13"/>
        <v/>
      </c>
      <c r="AY29" s="101" t="str">
        <f t="shared" ca="1" si="13"/>
        <v/>
      </c>
      <c r="AZ29" s="101" t="str">
        <f t="shared" ca="1" si="13"/>
        <v/>
      </c>
      <c r="BA29" s="101" t="str">
        <f t="shared" ca="1" si="13"/>
        <v/>
      </c>
      <c r="BB29" s="101" t="str">
        <f t="shared" ca="1" si="13"/>
        <v/>
      </c>
      <c r="BC29" s="101" t="str">
        <f t="shared" ca="1" si="13"/>
        <v/>
      </c>
      <c r="BD29" s="101" t="str">
        <f t="shared" ca="1" si="13"/>
        <v/>
      </c>
      <c r="BE29" s="101" t="str">
        <f t="shared" ca="1" si="13"/>
        <v/>
      </c>
      <c r="BF29" s="101" t="str">
        <f t="shared" ca="1" si="13"/>
        <v/>
      </c>
      <c r="BG29" s="101" t="str">
        <f t="shared" ca="1" si="13"/>
        <v/>
      </c>
      <c r="BH29" s="101" t="str">
        <f t="shared" ca="1" si="13"/>
        <v/>
      </c>
      <c r="BI29" s="101" t="str">
        <f t="shared" ca="1" si="13"/>
        <v/>
      </c>
      <c r="BJ29" s="101" t="str">
        <f t="shared" ca="1" si="13"/>
        <v/>
      </c>
      <c r="BK29" s="101" t="str">
        <f t="shared" ca="1" si="13"/>
        <v/>
      </c>
      <c r="BL29" s="101" t="str">
        <f t="shared" ca="1" si="13"/>
        <v/>
      </c>
      <c r="BM29" s="101" t="str">
        <f t="shared" ca="1" si="13"/>
        <v/>
      </c>
    </row>
    <row r="30" spans="1:65">
      <c r="A30" s="88" t="s">
        <v>79</v>
      </c>
      <c r="B30" s="88" t="s">
        <v>80</v>
      </c>
      <c r="C30" s="4" t="s">
        <v>64</v>
      </c>
      <c r="D30" s="4" t="s">
        <v>37</v>
      </c>
      <c r="E30" s="100">
        <f ca="1">SUM(Table2[[#This Row],[ADR-01]:[ADR-113]])</f>
        <v>16</v>
      </c>
      <c r="G30" s="101" t="str">
        <f t="shared" ca="1" si="8"/>
        <v/>
      </c>
      <c r="H30" s="101" t="str">
        <f t="shared" ca="1" si="13"/>
        <v/>
      </c>
      <c r="I30" s="101" t="str">
        <f t="shared" ca="1" si="13"/>
        <v/>
      </c>
      <c r="J30" s="101" t="str">
        <f t="shared" ca="1" si="13"/>
        <v/>
      </c>
      <c r="K30" s="101" t="str">
        <f t="shared" ca="1" si="13"/>
        <v/>
      </c>
      <c r="L30" s="101" t="str">
        <f t="shared" ca="1" si="13"/>
        <v/>
      </c>
      <c r="M30" s="101" t="str">
        <f t="shared" ca="1" si="13"/>
        <v/>
      </c>
      <c r="N30" s="101" t="str">
        <f t="shared" ca="1" si="13"/>
        <v/>
      </c>
      <c r="O30" s="101" t="str">
        <f t="shared" ca="1" si="13"/>
        <v/>
      </c>
      <c r="P30" s="101" t="str">
        <f t="shared" ca="1" si="13"/>
        <v/>
      </c>
      <c r="Q30" s="101" t="str">
        <f t="shared" ca="1" si="13"/>
        <v/>
      </c>
      <c r="R30" s="101">
        <f t="shared" ca="1" si="13"/>
        <v>4</v>
      </c>
      <c r="S30" s="101">
        <f t="shared" ca="1" si="13"/>
        <v>4</v>
      </c>
      <c r="T30" s="101" t="str">
        <f t="shared" ca="1" si="13"/>
        <v/>
      </c>
      <c r="U30" s="101" t="str">
        <f t="shared" ca="1" si="13"/>
        <v/>
      </c>
      <c r="V30" s="101" t="str">
        <f t="shared" ca="1" si="13"/>
        <v/>
      </c>
      <c r="W30" s="101" t="str">
        <f t="shared" ca="1" si="13"/>
        <v/>
      </c>
      <c r="X30" s="101">
        <f t="shared" ca="1" si="13"/>
        <v>3</v>
      </c>
      <c r="Y30" s="101" t="str">
        <f t="shared" ca="1" si="13"/>
        <v/>
      </c>
      <c r="Z30" s="101">
        <f t="shared" ca="1" si="13"/>
        <v>5</v>
      </c>
      <c r="AA30" s="101" t="str">
        <f t="shared" ca="1" si="13"/>
        <v/>
      </c>
      <c r="AB30" s="101" t="str">
        <f t="shared" ca="1" si="13"/>
        <v/>
      </c>
      <c r="AC30" s="101" t="str">
        <f t="shared" ca="1" si="13"/>
        <v/>
      </c>
      <c r="AD30" s="101" t="str">
        <f t="shared" ca="1" si="13"/>
        <v/>
      </c>
      <c r="AE30" s="101" t="str">
        <f t="shared" ca="1" si="13"/>
        <v/>
      </c>
      <c r="AF30" s="101" t="str">
        <f t="shared" ca="1" si="13"/>
        <v/>
      </c>
      <c r="AG30" s="101" t="str">
        <f t="shared" ca="1" si="13"/>
        <v/>
      </c>
      <c r="AH30" s="101" t="str">
        <f t="shared" ca="1" si="13"/>
        <v/>
      </c>
      <c r="AI30" s="101" t="str">
        <f t="shared" ca="1" si="13"/>
        <v/>
      </c>
      <c r="AJ30" s="101" t="str">
        <f t="shared" ca="1" si="13"/>
        <v/>
      </c>
      <c r="AK30" s="101" t="str">
        <f t="shared" ca="1" si="13"/>
        <v/>
      </c>
      <c r="AL30" s="101" t="str">
        <f t="shared" ca="1" si="13"/>
        <v/>
      </c>
      <c r="AM30" s="101" t="str">
        <f t="shared" ca="1" si="13"/>
        <v/>
      </c>
      <c r="AN30" s="101" t="str">
        <f t="shared" ca="1" si="13"/>
        <v/>
      </c>
      <c r="AO30" s="101" t="str">
        <f t="shared" ca="1" si="13"/>
        <v/>
      </c>
      <c r="AP30" s="101" t="str">
        <f t="shared" ca="1" si="13"/>
        <v/>
      </c>
      <c r="AQ30" s="101" t="str">
        <f t="shared" ca="1" si="13"/>
        <v/>
      </c>
      <c r="AR30" s="101" t="str">
        <f t="shared" ca="1" si="13"/>
        <v/>
      </c>
      <c r="AS30" s="101" t="str">
        <f t="shared" ca="1" si="13"/>
        <v/>
      </c>
      <c r="AT30" s="101" t="str">
        <f t="shared" ca="1" si="13"/>
        <v/>
      </c>
      <c r="AU30" s="101" t="str">
        <f t="shared" ca="1" si="13"/>
        <v/>
      </c>
      <c r="AV30" s="101" t="str">
        <f t="shared" ca="1" si="13"/>
        <v/>
      </c>
      <c r="AW30" s="101" t="str">
        <f t="shared" ca="1" si="13"/>
        <v/>
      </c>
      <c r="AX30" s="101" t="str">
        <f t="shared" ca="1" si="13"/>
        <v/>
      </c>
      <c r="AY30" s="101" t="str">
        <f t="shared" ca="1" si="13"/>
        <v/>
      </c>
      <c r="AZ30" s="101" t="str">
        <f t="shared" ca="1" si="13"/>
        <v/>
      </c>
      <c r="BA30" s="101" t="str">
        <f t="shared" ca="1" si="13"/>
        <v/>
      </c>
      <c r="BB30" s="101" t="str">
        <f t="shared" ca="1" si="13"/>
        <v/>
      </c>
      <c r="BC30" s="101" t="str">
        <f t="shared" ca="1" si="13"/>
        <v/>
      </c>
      <c r="BD30" s="101">
        <f t="shared" ca="1" si="13"/>
        <v>0</v>
      </c>
      <c r="BE30" s="101" t="str">
        <f t="shared" ca="1" si="13"/>
        <v/>
      </c>
      <c r="BF30" s="101" t="str">
        <f t="shared" ca="1" si="13"/>
        <v/>
      </c>
      <c r="BG30" s="101" t="str">
        <f t="shared" ca="1" si="13"/>
        <v/>
      </c>
      <c r="BH30" s="101" t="str">
        <f t="shared" ca="1" si="13"/>
        <v/>
      </c>
      <c r="BI30" s="101" t="str">
        <f t="shared" ca="1" si="13"/>
        <v/>
      </c>
      <c r="BJ30" s="101" t="str">
        <f t="shared" ca="1" si="13"/>
        <v/>
      </c>
      <c r="BK30" s="101" t="str">
        <f t="shared" ca="1" si="13"/>
        <v/>
      </c>
      <c r="BL30" s="101">
        <f t="shared" ca="1" si="13"/>
        <v>0</v>
      </c>
      <c r="BM30" s="101" t="str">
        <f t="shared" ca="1" si="13"/>
        <v/>
      </c>
    </row>
    <row r="31" spans="1:65">
      <c r="A31" s="88" t="s">
        <v>84</v>
      </c>
      <c r="B31" s="88" t="s">
        <v>469</v>
      </c>
      <c r="C31" s="4" t="s">
        <v>64</v>
      </c>
      <c r="D31" s="4"/>
      <c r="E31" s="100">
        <f ca="1">SUM(Table2[[#This Row],[ADR-01]:[ADR-113]])</f>
        <v>31</v>
      </c>
      <c r="G31" s="101" t="str">
        <f t="shared" ca="1" si="8"/>
        <v/>
      </c>
      <c r="H31" s="101" t="str">
        <f t="shared" ca="1" si="13"/>
        <v/>
      </c>
      <c r="I31" s="101">
        <f t="shared" ca="1" si="13"/>
        <v>23</v>
      </c>
      <c r="J31" s="101" t="str">
        <f t="shared" ca="1" si="13"/>
        <v/>
      </c>
      <c r="K31" s="101" t="str">
        <f t="shared" ca="1" si="13"/>
        <v/>
      </c>
      <c r="L31" s="101" t="str">
        <f t="shared" ca="1" si="13"/>
        <v/>
      </c>
      <c r="M31" s="101" t="str">
        <f t="shared" ca="1" si="13"/>
        <v/>
      </c>
      <c r="N31" s="101" t="str">
        <f t="shared" ca="1" si="13"/>
        <v/>
      </c>
      <c r="O31" s="101" t="str">
        <f t="shared" ca="1" si="13"/>
        <v/>
      </c>
      <c r="P31" s="101" t="str">
        <f t="shared" ca="1" si="13"/>
        <v/>
      </c>
      <c r="Q31" s="101" t="str">
        <f t="shared" ca="1" si="13"/>
        <v/>
      </c>
      <c r="R31" s="101" t="str">
        <f t="shared" ca="1" si="13"/>
        <v/>
      </c>
      <c r="S31" s="101">
        <f t="shared" ca="1" si="13"/>
        <v>4</v>
      </c>
      <c r="T31" s="101" t="str">
        <f t="shared" ca="1" si="13"/>
        <v/>
      </c>
      <c r="U31" s="101" t="str">
        <f t="shared" ca="1" si="13"/>
        <v/>
      </c>
      <c r="V31" s="101" t="str">
        <f t="shared" ca="1" si="13"/>
        <v/>
      </c>
      <c r="W31" s="101" t="str">
        <f t="shared" ca="1" si="13"/>
        <v/>
      </c>
      <c r="X31" s="101" t="str">
        <f t="shared" ca="1" si="13"/>
        <v/>
      </c>
      <c r="Y31" s="101" t="str">
        <f t="shared" ca="1" si="13"/>
        <v/>
      </c>
      <c r="Z31" s="101">
        <f t="shared" ca="1" si="13"/>
        <v>2</v>
      </c>
      <c r="AA31" s="101" t="str">
        <f t="shared" ca="1" si="13"/>
        <v/>
      </c>
      <c r="AB31" s="101" t="str">
        <f t="shared" ca="1" si="13"/>
        <v/>
      </c>
      <c r="AC31" s="101" t="str">
        <f t="shared" ca="1" si="13"/>
        <v/>
      </c>
      <c r="AD31" s="101" t="str">
        <f t="shared" ca="1" si="13"/>
        <v/>
      </c>
      <c r="AE31" s="101" t="str">
        <f t="shared" ca="1" si="13"/>
        <v/>
      </c>
      <c r="AF31" s="101" t="str">
        <f t="shared" ca="1" si="13"/>
        <v/>
      </c>
      <c r="AG31" s="101" t="str">
        <f t="shared" ca="1" si="13"/>
        <v/>
      </c>
      <c r="AH31" s="101" t="str">
        <f t="shared" ca="1" si="13"/>
        <v/>
      </c>
      <c r="AI31" s="101" t="str">
        <f t="shared" ca="1" si="13"/>
        <v/>
      </c>
      <c r="AJ31" s="101" t="str">
        <f t="shared" ca="1" si="13"/>
        <v/>
      </c>
      <c r="AK31" s="101" t="str">
        <f t="shared" ca="1" si="13"/>
        <v/>
      </c>
      <c r="AL31" s="101" t="str">
        <f t="shared" ca="1" si="13"/>
        <v/>
      </c>
      <c r="AM31" s="101" t="str">
        <f t="shared" ca="1" si="13"/>
        <v/>
      </c>
      <c r="AN31" s="101" t="str">
        <f t="shared" ca="1" si="13"/>
        <v/>
      </c>
      <c r="AO31" s="101" t="str">
        <f t="shared" ca="1" si="13"/>
        <v/>
      </c>
      <c r="AP31" s="101" t="str">
        <f t="shared" ca="1" si="13"/>
        <v/>
      </c>
      <c r="AQ31" s="101" t="str">
        <f t="shared" ca="1" si="13"/>
        <v/>
      </c>
      <c r="AR31" s="101" t="str">
        <f t="shared" ca="1" si="13"/>
        <v/>
      </c>
      <c r="AS31" s="101" t="str">
        <f t="shared" ref="H31:BM36" ca="1" si="14">IFERROR(
  IF(
    COUNTIF(
      INDIRECT("'" &amp; "ADR " &amp; VALUE(MID(AS$1, FIND("-", AS$1) + 1, LEN(AS$1) - FIND("-", AS$1))) &amp; "'!E:E"), $A31
    ) = 0,
    "",
    COUNTIFS(
      INDIRECT("'" &amp; "ADR " &amp; VALUE(MID(AS$1, FIND("-", AS$1) + 1, LEN(AS$1) - FIND("-", AS$1))) &amp; "'!E:E"), $A31,
      INDIRECT("'" &amp; "ADR " &amp; VALUE(MID(AS$1, FIND("-", AS$1) + 1, LEN(AS$1) - FIND("-", AS$1))) &amp; "'!M:M"), "NO"
    )
  ),
  ""
)</f>
        <v/>
      </c>
      <c r="AT31" s="101" t="str">
        <f t="shared" ca="1" si="14"/>
        <v/>
      </c>
      <c r="AU31" s="101" t="str">
        <f t="shared" ca="1" si="14"/>
        <v/>
      </c>
      <c r="AV31" s="101" t="str">
        <f t="shared" ca="1" si="14"/>
        <v/>
      </c>
      <c r="AW31" s="101" t="str">
        <f t="shared" ca="1" si="14"/>
        <v/>
      </c>
      <c r="AX31" s="101" t="str">
        <f t="shared" ca="1" si="14"/>
        <v/>
      </c>
      <c r="AY31" s="101" t="str">
        <f t="shared" ca="1" si="14"/>
        <v/>
      </c>
      <c r="AZ31" s="101" t="str">
        <f t="shared" ca="1" si="14"/>
        <v/>
      </c>
      <c r="BA31" s="101" t="str">
        <f t="shared" ca="1" si="14"/>
        <v/>
      </c>
      <c r="BB31" s="101" t="str">
        <f t="shared" ca="1" si="14"/>
        <v/>
      </c>
      <c r="BC31" s="101" t="str">
        <f t="shared" ca="1" si="14"/>
        <v/>
      </c>
      <c r="BD31" s="101" t="str">
        <f t="shared" ca="1" si="14"/>
        <v/>
      </c>
      <c r="BE31" s="101" t="str">
        <f t="shared" ca="1" si="14"/>
        <v/>
      </c>
      <c r="BF31" s="101">
        <f t="shared" ca="1" si="14"/>
        <v>2</v>
      </c>
      <c r="BG31" s="101" t="str">
        <f t="shared" ca="1" si="14"/>
        <v/>
      </c>
      <c r="BH31" s="101" t="str">
        <f t="shared" ca="1" si="14"/>
        <v/>
      </c>
      <c r="BI31" s="101" t="str">
        <f t="shared" ca="1" si="14"/>
        <v/>
      </c>
      <c r="BJ31" s="101" t="str">
        <f t="shared" ca="1" si="14"/>
        <v/>
      </c>
      <c r="BK31" s="101" t="str">
        <f t="shared" ca="1" si="14"/>
        <v/>
      </c>
      <c r="BL31" s="101" t="str">
        <f t="shared" ca="1" si="14"/>
        <v/>
      </c>
      <c r="BM31" s="101" t="str">
        <f t="shared" ca="1" si="14"/>
        <v/>
      </c>
    </row>
    <row r="32" spans="1:65">
      <c r="A32" s="88" t="s">
        <v>88</v>
      </c>
      <c r="B32" s="88" t="s">
        <v>89</v>
      </c>
      <c r="C32" s="4" t="s">
        <v>64</v>
      </c>
      <c r="D32" s="4"/>
      <c r="E32" s="100">
        <f ca="1">SUM(Table2[[#This Row],[ADR-01]:[ADR-113]])</f>
        <v>169</v>
      </c>
      <c r="G32" s="101" t="str">
        <f t="shared" ca="1" si="8"/>
        <v/>
      </c>
      <c r="H32" s="101" t="str">
        <f t="shared" ca="1" si="14"/>
        <v/>
      </c>
      <c r="I32" s="101" t="str">
        <f t="shared" ca="1" si="14"/>
        <v/>
      </c>
      <c r="J32" s="101">
        <f t="shared" ca="1" si="14"/>
        <v>122</v>
      </c>
      <c r="K32" s="101">
        <f t="shared" ca="1" si="14"/>
        <v>43</v>
      </c>
      <c r="L32" s="101" t="str">
        <f t="shared" ca="1" si="14"/>
        <v/>
      </c>
      <c r="M32" s="101" t="str">
        <f t="shared" ca="1" si="14"/>
        <v/>
      </c>
      <c r="N32" s="101" t="str">
        <f t="shared" ca="1" si="14"/>
        <v/>
      </c>
      <c r="O32" s="101" t="str">
        <f t="shared" ca="1" si="14"/>
        <v/>
      </c>
      <c r="P32" s="101" t="str">
        <f t="shared" ca="1" si="14"/>
        <v/>
      </c>
      <c r="Q32" s="101" t="str">
        <f t="shared" ca="1" si="14"/>
        <v/>
      </c>
      <c r="R32" s="101" t="str">
        <f t="shared" ca="1" si="14"/>
        <v/>
      </c>
      <c r="S32" s="101" t="str">
        <f t="shared" ca="1" si="14"/>
        <v/>
      </c>
      <c r="T32" s="101" t="str">
        <f t="shared" ca="1" si="14"/>
        <v/>
      </c>
      <c r="U32" s="101" t="str">
        <f t="shared" ca="1" si="14"/>
        <v/>
      </c>
      <c r="V32" s="101" t="str">
        <f t="shared" ca="1" si="14"/>
        <v/>
      </c>
      <c r="W32" s="101" t="str">
        <f t="shared" ca="1" si="14"/>
        <v/>
      </c>
      <c r="X32" s="101" t="str">
        <f t="shared" ca="1" si="14"/>
        <v/>
      </c>
      <c r="Y32" s="101" t="str">
        <f t="shared" ca="1" si="14"/>
        <v/>
      </c>
      <c r="Z32" s="101">
        <f t="shared" ca="1" si="14"/>
        <v>1</v>
      </c>
      <c r="AA32" s="101" t="str">
        <f t="shared" ca="1" si="14"/>
        <v/>
      </c>
      <c r="AB32" s="101" t="str">
        <f t="shared" ca="1" si="14"/>
        <v/>
      </c>
      <c r="AC32" s="101" t="str">
        <f t="shared" ca="1" si="14"/>
        <v/>
      </c>
      <c r="AD32" s="101" t="str">
        <f t="shared" ca="1" si="14"/>
        <v/>
      </c>
      <c r="AE32" s="101" t="str">
        <f t="shared" ca="1" si="14"/>
        <v/>
      </c>
      <c r="AF32" s="101" t="str">
        <f t="shared" ca="1" si="14"/>
        <v/>
      </c>
      <c r="AG32" s="101" t="str">
        <f t="shared" ca="1" si="14"/>
        <v/>
      </c>
      <c r="AH32" s="101" t="str">
        <f t="shared" ca="1" si="14"/>
        <v/>
      </c>
      <c r="AI32" s="101" t="str">
        <f t="shared" ca="1" si="14"/>
        <v/>
      </c>
      <c r="AJ32" s="101" t="str">
        <f t="shared" ca="1" si="14"/>
        <v/>
      </c>
      <c r="AK32" s="101" t="str">
        <f t="shared" ca="1" si="14"/>
        <v/>
      </c>
      <c r="AL32" s="101" t="str">
        <f t="shared" ca="1" si="14"/>
        <v/>
      </c>
      <c r="AM32" s="101">
        <f t="shared" ca="1" si="14"/>
        <v>3</v>
      </c>
      <c r="AN32" s="101" t="str">
        <f t="shared" ca="1" si="14"/>
        <v/>
      </c>
      <c r="AO32" s="101" t="str">
        <f t="shared" ca="1" si="14"/>
        <v/>
      </c>
      <c r="AP32" s="101" t="str">
        <f t="shared" ca="1" si="14"/>
        <v/>
      </c>
      <c r="AQ32" s="101" t="str">
        <f t="shared" ca="1" si="14"/>
        <v/>
      </c>
      <c r="AR32" s="101" t="str">
        <f t="shared" ca="1" si="14"/>
        <v/>
      </c>
      <c r="AS32" s="101" t="str">
        <f t="shared" ca="1" si="14"/>
        <v/>
      </c>
      <c r="AT32" s="101" t="str">
        <f t="shared" ca="1" si="14"/>
        <v/>
      </c>
      <c r="AU32" s="101" t="str">
        <f t="shared" ca="1" si="14"/>
        <v/>
      </c>
      <c r="AV32" s="101" t="str">
        <f t="shared" ca="1" si="14"/>
        <v/>
      </c>
      <c r="AW32" s="101" t="str">
        <f t="shared" ca="1" si="14"/>
        <v/>
      </c>
      <c r="AX32" s="101" t="str">
        <f t="shared" ca="1" si="14"/>
        <v/>
      </c>
      <c r="AY32" s="101" t="str">
        <f t="shared" ca="1" si="14"/>
        <v/>
      </c>
      <c r="AZ32" s="101" t="str">
        <f t="shared" ca="1" si="14"/>
        <v/>
      </c>
      <c r="BA32" s="101" t="str">
        <f t="shared" ca="1" si="14"/>
        <v/>
      </c>
      <c r="BB32" s="101" t="str">
        <f t="shared" ca="1" si="14"/>
        <v/>
      </c>
      <c r="BC32" s="101" t="str">
        <f t="shared" ca="1" si="14"/>
        <v/>
      </c>
      <c r="BD32" s="101" t="str">
        <f t="shared" ca="1" si="14"/>
        <v/>
      </c>
      <c r="BE32" s="101" t="str">
        <f t="shared" ca="1" si="14"/>
        <v/>
      </c>
      <c r="BF32" s="101" t="str">
        <f t="shared" ca="1" si="14"/>
        <v/>
      </c>
      <c r="BG32" s="101" t="str">
        <f t="shared" ca="1" si="14"/>
        <v/>
      </c>
      <c r="BH32" s="101" t="str">
        <f t="shared" ca="1" si="14"/>
        <v/>
      </c>
      <c r="BI32" s="101" t="str">
        <f t="shared" ca="1" si="14"/>
        <v/>
      </c>
      <c r="BJ32" s="101" t="str">
        <f t="shared" ca="1" si="14"/>
        <v/>
      </c>
      <c r="BK32" s="101" t="str">
        <f t="shared" ca="1" si="14"/>
        <v/>
      </c>
      <c r="BL32" s="101" t="str">
        <f t="shared" ca="1" si="14"/>
        <v/>
      </c>
      <c r="BM32" s="101" t="str">
        <f t="shared" ca="1" si="14"/>
        <v/>
      </c>
    </row>
    <row r="33" spans="1:65">
      <c r="A33" s="88" t="s">
        <v>93</v>
      </c>
      <c r="B33" s="88" t="s">
        <v>94</v>
      </c>
      <c r="C33" s="4" t="s">
        <v>64</v>
      </c>
      <c r="D33" s="4"/>
      <c r="E33" s="100">
        <f ca="1">SUM(Table2[[#This Row],[ADR-01]:[ADR-113]])</f>
        <v>5</v>
      </c>
      <c r="G33" s="101" t="str">
        <f t="shared" ca="1" si="8"/>
        <v/>
      </c>
      <c r="H33" s="101" t="str">
        <f t="shared" ca="1" si="14"/>
        <v/>
      </c>
      <c r="I33" s="101">
        <f t="shared" ca="1" si="14"/>
        <v>4</v>
      </c>
      <c r="J33" s="101" t="str">
        <f t="shared" ca="1" si="14"/>
        <v/>
      </c>
      <c r="K33" s="101" t="str">
        <f t="shared" ca="1" si="14"/>
        <v/>
      </c>
      <c r="L33" s="101" t="str">
        <f t="shared" ca="1" si="14"/>
        <v/>
      </c>
      <c r="M33" s="101" t="str">
        <f t="shared" ca="1" si="14"/>
        <v/>
      </c>
      <c r="N33" s="101" t="str">
        <f t="shared" ca="1" si="14"/>
        <v/>
      </c>
      <c r="O33" s="101" t="str">
        <f t="shared" ca="1" si="14"/>
        <v/>
      </c>
      <c r="P33" s="101" t="str">
        <f t="shared" ca="1" si="14"/>
        <v/>
      </c>
      <c r="Q33" s="101" t="str">
        <f t="shared" ca="1" si="14"/>
        <v/>
      </c>
      <c r="R33" s="101" t="str">
        <f t="shared" ca="1" si="14"/>
        <v/>
      </c>
      <c r="S33" s="101" t="str">
        <f t="shared" ca="1" si="14"/>
        <v/>
      </c>
      <c r="T33" s="101" t="str">
        <f t="shared" ca="1" si="14"/>
        <v/>
      </c>
      <c r="U33" s="101" t="str">
        <f t="shared" ca="1" si="14"/>
        <v/>
      </c>
      <c r="V33" s="101" t="str">
        <f t="shared" ca="1" si="14"/>
        <v/>
      </c>
      <c r="W33" s="101" t="str">
        <f t="shared" ca="1" si="14"/>
        <v/>
      </c>
      <c r="X33" s="101" t="str">
        <f t="shared" ca="1" si="14"/>
        <v/>
      </c>
      <c r="Y33" s="101" t="str">
        <f t="shared" ca="1" si="14"/>
        <v/>
      </c>
      <c r="Z33" s="101">
        <f t="shared" ca="1" si="14"/>
        <v>1</v>
      </c>
      <c r="AA33" s="101" t="str">
        <f t="shared" ca="1" si="14"/>
        <v/>
      </c>
      <c r="AB33" s="101" t="str">
        <f t="shared" ca="1" si="14"/>
        <v/>
      </c>
      <c r="AC33" s="101" t="str">
        <f t="shared" ca="1" si="14"/>
        <v/>
      </c>
      <c r="AD33" s="101" t="str">
        <f t="shared" ca="1" si="14"/>
        <v/>
      </c>
      <c r="AE33" s="101" t="str">
        <f t="shared" ca="1" si="14"/>
        <v/>
      </c>
      <c r="AF33" s="101" t="str">
        <f t="shared" ca="1" si="14"/>
        <v/>
      </c>
      <c r="AG33" s="101" t="str">
        <f t="shared" ca="1" si="14"/>
        <v/>
      </c>
      <c r="AH33" s="101" t="str">
        <f t="shared" ca="1" si="14"/>
        <v/>
      </c>
      <c r="AI33" s="101" t="str">
        <f t="shared" ca="1" si="14"/>
        <v/>
      </c>
      <c r="AJ33" s="101" t="str">
        <f t="shared" ca="1" si="14"/>
        <v/>
      </c>
      <c r="AK33" s="101" t="str">
        <f t="shared" ca="1" si="14"/>
        <v/>
      </c>
      <c r="AL33" s="101" t="str">
        <f t="shared" ca="1" si="14"/>
        <v/>
      </c>
      <c r="AM33" s="101" t="str">
        <f t="shared" ca="1" si="14"/>
        <v/>
      </c>
      <c r="AN33" s="101" t="str">
        <f t="shared" ca="1" si="14"/>
        <v/>
      </c>
      <c r="AO33" s="101" t="str">
        <f t="shared" ca="1" si="14"/>
        <v/>
      </c>
      <c r="AP33" s="101" t="str">
        <f t="shared" ca="1" si="14"/>
        <v/>
      </c>
      <c r="AQ33" s="101" t="str">
        <f t="shared" ca="1" si="14"/>
        <v/>
      </c>
      <c r="AR33" s="101" t="str">
        <f t="shared" ca="1" si="14"/>
        <v/>
      </c>
      <c r="AS33" s="101" t="str">
        <f t="shared" ca="1" si="14"/>
        <v/>
      </c>
      <c r="AT33" s="101" t="str">
        <f t="shared" ca="1" si="14"/>
        <v/>
      </c>
      <c r="AU33" s="101" t="str">
        <f t="shared" ca="1" si="14"/>
        <v/>
      </c>
      <c r="AV33" s="101" t="str">
        <f t="shared" ca="1" si="14"/>
        <v/>
      </c>
      <c r="AW33" s="101" t="str">
        <f t="shared" ca="1" si="14"/>
        <v/>
      </c>
      <c r="AX33" s="101" t="str">
        <f t="shared" ca="1" si="14"/>
        <v/>
      </c>
      <c r="AY33" s="101" t="str">
        <f t="shared" ca="1" si="14"/>
        <v/>
      </c>
      <c r="AZ33" s="101" t="str">
        <f t="shared" ca="1" si="14"/>
        <v/>
      </c>
      <c r="BA33" s="101" t="str">
        <f t="shared" ca="1" si="14"/>
        <v/>
      </c>
      <c r="BB33" s="101" t="str">
        <f t="shared" ca="1" si="14"/>
        <v/>
      </c>
      <c r="BC33" s="101" t="str">
        <f t="shared" ca="1" si="14"/>
        <v/>
      </c>
      <c r="BD33" s="101" t="str">
        <f t="shared" ca="1" si="14"/>
        <v/>
      </c>
      <c r="BE33" s="101" t="str">
        <f t="shared" ca="1" si="14"/>
        <v/>
      </c>
      <c r="BF33" s="101" t="str">
        <f t="shared" ca="1" si="14"/>
        <v/>
      </c>
      <c r="BG33" s="101" t="str">
        <f t="shared" ca="1" si="14"/>
        <v/>
      </c>
      <c r="BH33" s="101" t="str">
        <f t="shared" ca="1" si="14"/>
        <v/>
      </c>
      <c r="BI33" s="101" t="str">
        <f t="shared" ca="1" si="14"/>
        <v/>
      </c>
      <c r="BJ33" s="101" t="str">
        <f t="shared" ca="1" si="14"/>
        <v/>
      </c>
      <c r="BK33" s="101" t="str">
        <f t="shared" ca="1" si="14"/>
        <v/>
      </c>
      <c r="BL33" s="101" t="str">
        <f t="shared" ca="1" si="14"/>
        <v/>
      </c>
      <c r="BM33" s="101" t="str">
        <f t="shared" ca="1" si="14"/>
        <v/>
      </c>
    </row>
    <row r="34" spans="1:65">
      <c r="A34" s="88" t="s">
        <v>95</v>
      </c>
      <c r="B34" s="88" t="s">
        <v>96</v>
      </c>
      <c r="C34" s="4" t="s">
        <v>64</v>
      </c>
      <c r="D34" s="4"/>
      <c r="E34" s="100">
        <f ca="1">SUM(Table2[[#This Row],[ADR-01]:[ADR-113]])</f>
        <v>10</v>
      </c>
      <c r="G34" s="101" t="str">
        <f t="shared" ca="1" si="8"/>
        <v/>
      </c>
      <c r="H34" s="101" t="str">
        <f t="shared" ca="1" si="14"/>
        <v/>
      </c>
      <c r="I34" s="101" t="str">
        <f t="shared" ca="1" si="14"/>
        <v/>
      </c>
      <c r="J34" s="101" t="str">
        <f t="shared" ca="1" si="14"/>
        <v/>
      </c>
      <c r="K34" s="101" t="str">
        <f t="shared" ca="1" si="14"/>
        <v/>
      </c>
      <c r="L34" s="101" t="str">
        <f t="shared" ca="1" si="14"/>
        <v/>
      </c>
      <c r="M34" s="101" t="str">
        <f t="shared" ca="1" si="14"/>
        <v/>
      </c>
      <c r="N34" s="101" t="str">
        <f t="shared" ca="1" si="14"/>
        <v/>
      </c>
      <c r="O34" s="101" t="str">
        <f t="shared" ca="1" si="14"/>
        <v/>
      </c>
      <c r="P34" s="101" t="str">
        <f t="shared" ca="1" si="14"/>
        <v/>
      </c>
      <c r="Q34" s="101" t="str">
        <f t="shared" ca="1" si="14"/>
        <v/>
      </c>
      <c r="R34" s="101" t="str">
        <f t="shared" ca="1" si="14"/>
        <v/>
      </c>
      <c r="S34" s="101">
        <f t="shared" ca="1" si="14"/>
        <v>10</v>
      </c>
      <c r="T34" s="101" t="str">
        <f t="shared" ca="1" si="14"/>
        <v/>
      </c>
      <c r="U34" s="101" t="str">
        <f t="shared" ca="1" si="14"/>
        <v/>
      </c>
      <c r="V34" s="101" t="str">
        <f t="shared" ca="1" si="14"/>
        <v/>
      </c>
      <c r="W34" s="101" t="str">
        <f t="shared" ca="1" si="14"/>
        <v/>
      </c>
      <c r="X34" s="101" t="str">
        <f t="shared" ca="1" si="14"/>
        <v/>
      </c>
      <c r="Y34" s="101" t="str">
        <f t="shared" ca="1" si="14"/>
        <v/>
      </c>
      <c r="Z34" s="101" t="str">
        <f t="shared" ca="1" si="14"/>
        <v/>
      </c>
      <c r="AA34" s="101" t="str">
        <f t="shared" ca="1" si="14"/>
        <v/>
      </c>
      <c r="AB34" s="101" t="str">
        <f t="shared" ca="1" si="14"/>
        <v/>
      </c>
      <c r="AC34" s="101" t="str">
        <f t="shared" ca="1" si="14"/>
        <v/>
      </c>
      <c r="AD34" s="101" t="str">
        <f t="shared" ca="1" si="14"/>
        <v/>
      </c>
      <c r="AE34" s="101" t="str">
        <f t="shared" ca="1" si="14"/>
        <v/>
      </c>
      <c r="AF34" s="101" t="str">
        <f t="shared" ca="1" si="14"/>
        <v/>
      </c>
      <c r="AG34" s="101" t="str">
        <f t="shared" ca="1" si="14"/>
        <v/>
      </c>
      <c r="AH34" s="101" t="str">
        <f t="shared" ca="1" si="14"/>
        <v/>
      </c>
      <c r="AI34" s="101" t="str">
        <f t="shared" ca="1" si="14"/>
        <v/>
      </c>
      <c r="AJ34" s="101" t="str">
        <f t="shared" ca="1" si="14"/>
        <v/>
      </c>
      <c r="AK34" s="101" t="str">
        <f t="shared" ca="1" si="14"/>
        <v/>
      </c>
      <c r="AL34" s="101" t="str">
        <f t="shared" ca="1" si="14"/>
        <v/>
      </c>
      <c r="AM34" s="101" t="str">
        <f t="shared" ca="1" si="14"/>
        <v/>
      </c>
      <c r="AN34" s="101" t="str">
        <f t="shared" ca="1" si="14"/>
        <v/>
      </c>
      <c r="AO34" s="101" t="str">
        <f t="shared" ca="1" si="14"/>
        <v/>
      </c>
      <c r="AP34" s="101" t="str">
        <f t="shared" ca="1" si="14"/>
        <v/>
      </c>
      <c r="AQ34" s="101" t="str">
        <f t="shared" ca="1" si="14"/>
        <v/>
      </c>
      <c r="AR34" s="101" t="str">
        <f t="shared" ca="1" si="14"/>
        <v/>
      </c>
      <c r="AS34" s="101" t="str">
        <f t="shared" ca="1" si="14"/>
        <v/>
      </c>
      <c r="AT34" s="101" t="str">
        <f t="shared" ca="1" si="14"/>
        <v/>
      </c>
      <c r="AU34" s="101" t="str">
        <f t="shared" ca="1" si="14"/>
        <v/>
      </c>
      <c r="AV34" s="101" t="str">
        <f t="shared" ca="1" si="14"/>
        <v/>
      </c>
      <c r="AW34" s="101" t="str">
        <f t="shared" ca="1" si="14"/>
        <v/>
      </c>
      <c r="AX34" s="101" t="str">
        <f t="shared" ca="1" si="14"/>
        <v/>
      </c>
      <c r="AY34" s="101" t="str">
        <f t="shared" ca="1" si="14"/>
        <v/>
      </c>
      <c r="AZ34" s="101" t="str">
        <f t="shared" ca="1" si="14"/>
        <v/>
      </c>
      <c r="BA34" s="101" t="str">
        <f t="shared" ca="1" si="14"/>
        <v/>
      </c>
      <c r="BB34" s="101" t="str">
        <f t="shared" ca="1" si="14"/>
        <v/>
      </c>
      <c r="BC34" s="101" t="str">
        <f t="shared" ca="1" si="14"/>
        <v/>
      </c>
      <c r="BD34" s="101" t="str">
        <f t="shared" ca="1" si="14"/>
        <v/>
      </c>
      <c r="BE34" s="101" t="str">
        <f t="shared" ca="1" si="14"/>
        <v/>
      </c>
      <c r="BF34" s="101" t="str">
        <f t="shared" ca="1" si="14"/>
        <v/>
      </c>
      <c r="BG34" s="101" t="str">
        <f t="shared" ca="1" si="14"/>
        <v/>
      </c>
      <c r="BH34" s="101" t="str">
        <f t="shared" ca="1" si="14"/>
        <v/>
      </c>
      <c r="BI34" s="101" t="str">
        <f t="shared" ca="1" si="14"/>
        <v/>
      </c>
      <c r="BJ34" s="101" t="str">
        <f t="shared" ca="1" si="14"/>
        <v/>
      </c>
      <c r="BK34" s="101" t="str">
        <f t="shared" ca="1" si="14"/>
        <v/>
      </c>
      <c r="BL34" s="101" t="str">
        <f t="shared" ca="1" si="14"/>
        <v/>
      </c>
      <c r="BM34" s="101" t="str">
        <f t="shared" ca="1" si="14"/>
        <v/>
      </c>
    </row>
    <row r="35" spans="1:65">
      <c r="A35" s="88" t="s">
        <v>97</v>
      </c>
      <c r="B35" s="88" t="s">
        <v>98</v>
      </c>
      <c r="C35" s="16" t="s">
        <v>99</v>
      </c>
      <c r="D35" s="4" t="s">
        <v>12</v>
      </c>
      <c r="E35" s="100">
        <f ca="1">SUM(Table2[[#This Row],[ADR-01]:[ADR-113]])</f>
        <v>0</v>
      </c>
      <c r="G35" s="101" t="str">
        <f t="shared" ca="1" si="8"/>
        <v/>
      </c>
      <c r="H35" s="101" t="str">
        <f t="shared" ca="1" si="14"/>
        <v/>
      </c>
      <c r="I35" s="101" t="str">
        <f t="shared" ca="1" si="14"/>
        <v/>
      </c>
      <c r="J35" s="101" t="str">
        <f t="shared" ca="1" si="14"/>
        <v/>
      </c>
      <c r="K35" s="101" t="str">
        <f t="shared" ca="1" si="14"/>
        <v/>
      </c>
      <c r="L35" s="101" t="str">
        <f t="shared" ca="1" si="14"/>
        <v/>
      </c>
      <c r="M35" s="101" t="str">
        <f t="shared" ca="1" si="14"/>
        <v/>
      </c>
      <c r="N35" s="101" t="str">
        <f t="shared" ca="1" si="14"/>
        <v/>
      </c>
      <c r="O35" s="101" t="str">
        <f t="shared" ca="1" si="14"/>
        <v/>
      </c>
      <c r="P35" s="101" t="str">
        <f t="shared" ca="1" si="14"/>
        <v/>
      </c>
      <c r="Q35" s="101" t="str">
        <f t="shared" ca="1" si="14"/>
        <v/>
      </c>
      <c r="R35" s="101" t="str">
        <f t="shared" ca="1" si="14"/>
        <v/>
      </c>
      <c r="S35" s="101" t="str">
        <f t="shared" ca="1" si="14"/>
        <v/>
      </c>
      <c r="T35" s="101" t="str">
        <f t="shared" ca="1" si="14"/>
        <v/>
      </c>
      <c r="U35" s="101" t="str">
        <f t="shared" ca="1" si="14"/>
        <v/>
      </c>
      <c r="V35" s="101" t="str">
        <f t="shared" ca="1" si="14"/>
        <v/>
      </c>
      <c r="W35" s="101" t="str">
        <f t="shared" ca="1" si="14"/>
        <v/>
      </c>
      <c r="X35" s="101" t="str">
        <f t="shared" ca="1" si="14"/>
        <v/>
      </c>
      <c r="Y35" s="101" t="str">
        <f t="shared" ca="1" si="14"/>
        <v/>
      </c>
      <c r="Z35" s="101" t="str">
        <f t="shared" ca="1" si="14"/>
        <v/>
      </c>
      <c r="AA35" s="101" t="str">
        <f t="shared" ca="1" si="14"/>
        <v/>
      </c>
      <c r="AB35" s="101" t="str">
        <f t="shared" ca="1" si="14"/>
        <v/>
      </c>
      <c r="AC35" s="101" t="str">
        <f t="shared" ca="1" si="14"/>
        <v/>
      </c>
      <c r="AD35" s="101" t="str">
        <f t="shared" ca="1" si="14"/>
        <v/>
      </c>
      <c r="AE35" s="101" t="str">
        <f t="shared" ca="1" si="14"/>
        <v/>
      </c>
      <c r="AF35" s="101" t="str">
        <f t="shared" ca="1" si="14"/>
        <v/>
      </c>
      <c r="AG35" s="101" t="str">
        <f t="shared" ca="1" si="14"/>
        <v/>
      </c>
      <c r="AH35" s="101" t="str">
        <f t="shared" ca="1" si="14"/>
        <v/>
      </c>
      <c r="AI35" s="101" t="str">
        <f t="shared" ca="1" si="14"/>
        <v/>
      </c>
      <c r="AJ35" s="101" t="str">
        <f t="shared" ca="1" si="14"/>
        <v/>
      </c>
      <c r="AK35" s="101" t="str">
        <f t="shared" ca="1" si="14"/>
        <v/>
      </c>
      <c r="AL35" s="101" t="str">
        <f t="shared" ca="1" si="14"/>
        <v/>
      </c>
      <c r="AM35" s="101" t="str">
        <f t="shared" ca="1" si="14"/>
        <v/>
      </c>
      <c r="AN35" s="101" t="str">
        <f t="shared" ca="1" si="14"/>
        <v/>
      </c>
      <c r="AO35" s="101" t="str">
        <f t="shared" ca="1" si="14"/>
        <v/>
      </c>
      <c r="AP35" s="101" t="str">
        <f t="shared" ca="1" si="14"/>
        <v/>
      </c>
      <c r="AQ35" s="101" t="str">
        <f t="shared" ca="1" si="14"/>
        <v/>
      </c>
      <c r="AR35" s="101" t="str">
        <f t="shared" ca="1" si="14"/>
        <v/>
      </c>
      <c r="AS35" s="101" t="str">
        <f t="shared" ca="1" si="14"/>
        <v/>
      </c>
      <c r="AT35" s="101" t="str">
        <f t="shared" ca="1" si="14"/>
        <v/>
      </c>
      <c r="AU35" s="101" t="str">
        <f t="shared" ca="1" si="14"/>
        <v/>
      </c>
      <c r="AV35" s="101" t="str">
        <f t="shared" ca="1" si="14"/>
        <v/>
      </c>
      <c r="AW35" s="101" t="str">
        <f t="shared" ca="1" si="14"/>
        <v/>
      </c>
      <c r="AX35" s="101" t="str">
        <f t="shared" ca="1" si="14"/>
        <v/>
      </c>
      <c r="AY35" s="101" t="str">
        <f t="shared" ca="1" si="14"/>
        <v/>
      </c>
      <c r="AZ35" s="101" t="str">
        <f t="shared" ca="1" si="14"/>
        <v/>
      </c>
      <c r="BA35" s="101" t="str">
        <f t="shared" ca="1" si="14"/>
        <v/>
      </c>
      <c r="BB35" s="101" t="str">
        <f t="shared" ca="1" si="14"/>
        <v/>
      </c>
      <c r="BC35" s="101" t="str">
        <f t="shared" ca="1" si="14"/>
        <v/>
      </c>
      <c r="BD35" s="101" t="str">
        <f t="shared" ca="1" si="14"/>
        <v/>
      </c>
      <c r="BE35" s="101" t="str">
        <f t="shared" ca="1" si="14"/>
        <v/>
      </c>
      <c r="BF35" s="101" t="str">
        <f t="shared" ca="1" si="14"/>
        <v/>
      </c>
      <c r="BG35" s="101" t="str">
        <f t="shared" ca="1" si="14"/>
        <v/>
      </c>
      <c r="BH35" s="101" t="str">
        <f t="shared" ca="1" si="14"/>
        <v/>
      </c>
      <c r="BI35" s="101" t="str">
        <f t="shared" ca="1" si="14"/>
        <v/>
      </c>
      <c r="BJ35" s="101" t="str">
        <f t="shared" ca="1" si="14"/>
        <v/>
      </c>
      <c r="BK35" s="101" t="str">
        <f t="shared" ca="1" si="14"/>
        <v/>
      </c>
      <c r="BL35" s="101" t="str">
        <f t="shared" ca="1" si="14"/>
        <v/>
      </c>
      <c r="BM35" s="101" t="str">
        <f t="shared" ca="1" si="14"/>
        <v/>
      </c>
    </row>
    <row r="36" spans="1:65">
      <c r="A36" s="88" t="s">
        <v>100</v>
      </c>
      <c r="B36" s="88" t="s">
        <v>101</v>
      </c>
      <c r="C36" s="16" t="s">
        <v>99</v>
      </c>
      <c r="D36" s="4" t="s">
        <v>34</v>
      </c>
      <c r="E36" s="100">
        <f ca="1">SUM(Table2[[#This Row],[ADR-01]:[ADR-113]])</f>
        <v>3</v>
      </c>
      <c r="G36" s="101" t="str">
        <f t="shared" ca="1" si="8"/>
        <v/>
      </c>
      <c r="H36" s="101" t="str">
        <f t="shared" ca="1" si="14"/>
        <v/>
      </c>
      <c r="I36" s="101" t="str">
        <f t="shared" ca="1" si="14"/>
        <v/>
      </c>
      <c r="J36" s="101" t="str">
        <f t="shared" ref="H36:BM40" ca="1" si="15">IFERROR(
  IF(
    COUNTIF(
      INDIRECT("'" &amp; "ADR " &amp; VALUE(MID(J$1, FIND("-", J$1) + 1, LEN(J$1) - FIND("-", J$1))) &amp; "'!E:E"), $A36
    ) = 0,
    "",
    COUNTIFS(
      INDIRECT("'" &amp; "ADR " &amp; VALUE(MID(J$1, FIND("-", J$1) + 1, LEN(J$1) - FIND("-", J$1))) &amp; "'!E:E"), $A36,
      INDIRECT("'" &amp; "ADR " &amp; VALUE(MID(J$1, FIND("-", J$1) + 1, LEN(J$1) - FIND("-", J$1))) &amp; "'!M:M"), "NO"
    )
  ),
  ""
)</f>
        <v/>
      </c>
      <c r="K36" s="101" t="str">
        <f t="shared" ca="1" si="15"/>
        <v/>
      </c>
      <c r="L36" s="101" t="str">
        <f t="shared" ca="1" si="15"/>
        <v/>
      </c>
      <c r="M36" s="101" t="str">
        <f t="shared" ca="1" si="15"/>
        <v/>
      </c>
      <c r="N36" s="101" t="str">
        <f t="shared" ca="1" si="15"/>
        <v/>
      </c>
      <c r="O36" s="101" t="str">
        <f t="shared" ca="1" si="15"/>
        <v/>
      </c>
      <c r="P36" s="101" t="str">
        <f t="shared" ca="1" si="15"/>
        <v/>
      </c>
      <c r="Q36" s="101" t="str">
        <f t="shared" ca="1" si="15"/>
        <v/>
      </c>
      <c r="R36" s="101" t="str">
        <f t="shared" ca="1" si="15"/>
        <v/>
      </c>
      <c r="S36" s="101" t="str">
        <f t="shared" ca="1" si="15"/>
        <v/>
      </c>
      <c r="T36" s="101" t="str">
        <f t="shared" ca="1" si="15"/>
        <v/>
      </c>
      <c r="U36" s="101" t="str">
        <f t="shared" ca="1" si="15"/>
        <v/>
      </c>
      <c r="V36" s="101" t="str">
        <f t="shared" ca="1" si="15"/>
        <v/>
      </c>
      <c r="W36" s="101" t="str">
        <f t="shared" ca="1" si="15"/>
        <v/>
      </c>
      <c r="X36" s="101" t="str">
        <f t="shared" ca="1" si="15"/>
        <v/>
      </c>
      <c r="Y36" s="101" t="str">
        <f t="shared" ca="1" si="15"/>
        <v/>
      </c>
      <c r="Z36" s="101" t="str">
        <f t="shared" ca="1" si="15"/>
        <v/>
      </c>
      <c r="AA36" s="101" t="str">
        <f t="shared" ca="1" si="15"/>
        <v/>
      </c>
      <c r="AB36" s="101" t="str">
        <f t="shared" ca="1" si="15"/>
        <v/>
      </c>
      <c r="AC36" s="101" t="str">
        <f t="shared" ca="1" si="15"/>
        <v/>
      </c>
      <c r="AD36" s="101" t="str">
        <f t="shared" ca="1" si="15"/>
        <v/>
      </c>
      <c r="AE36" s="101" t="str">
        <f t="shared" ca="1" si="15"/>
        <v/>
      </c>
      <c r="AF36" s="101" t="str">
        <f t="shared" ca="1" si="15"/>
        <v/>
      </c>
      <c r="AG36" s="101" t="str">
        <f t="shared" ca="1" si="15"/>
        <v/>
      </c>
      <c r="AH36" s="101" t="str">
        <f t="shared" ca="1" si="15"/>
        <v/>
      </c>
      <c r="AI36" s="101" t="str">
        <f t="shared" ca="1" si="15"/>
        <v/>
      </c>
      <c r="AJ36" s="101" t="str">
        <f t="shared" ca="1" si="15"/>
        <v/>
      </c>
      <c r="AK36" s="101" t="str">
        <f t="shared" ca="1" si="15"/>
        <v/>
      </c>
      <c r="AL36" s="101" t="str">
        <f t="shared" ca="1" si="15"/>
        <v/>
      </c>
      <c r="AM36" s="101" t="str">
        <f t="shared" ca="1" si="15"/>
        <v/>
      </c>
      <c r="AN36" s="101" t="str">
        <f t="shared" ca="1" si="15"/>
        <v/>
      </c>
      <c r="AO36" s="101" t="str">
        <f t="shared" ca="1" si="15"/>
        <v/>
      </c>
      <c r="AP36" s="101" t="str">
        <f t="shared" ca="1" si="15"/>
        <v/>
      </c>
      <c r="AQ36" s="101" t="str">
        <f t="shared" ca="1" si="15"/>
        <v/>
      </c>
      <c r="AR36" s="101" t="str">
        <f t="shared" ca="1" si="15"/>
        <v/>
      </c>
      <c r="AS36" s="101" t="str">
        <f t="shared" ca="1" si="15"/>
        <v/>
      </c>
      <c r="AT36" s="101" t="str">
        <f t="shared" ca="1" si="15"/>
        <v/>
      </c>
      <c r="AU36" s="101" t="str">
        <f t="shared" ca="1" si="15"/>
        <v/>
      </c>
      <c r="AV36" s="101" t="str">
        <f t="shared" ca="1" si="15"/>
        <v/>
      </c>
      <c r="AW36" s="101" t="str">
        <f t="shared" ca="1" si="15"/>
        <v/>
      </c>
      <c r="AX36" s="101" t="str">
        <f t="shared" ca="1" si="15"/>
        <v/>
      </c>
      <c r="AY36" s="101" t="str">
        <f t="shared" ca="1" si="15"/>
        <v/>
      </c>
      <c r="AZ36" s="101" t="str">
        <f t="shared" ca="1" si="15"/>
        <v/>
      </c>
      <c r="BA36" s="101" t="str">
        <f t="shared" ca="1" si="15"/>
        <v/>
      </c>
      <c r="BB36" s="101" t="str">
        <f t="shared" ca="1" si="15"/>
        <v/>
      </c>
      <c r="BC36" s="101" t="str">
        <f t="shared" ca="1" si="15"/>
        <v/>
      </c>
      <c r="BD36" s="101" t="str">
        <f t="shared" ca="1" si="15"/>
        <v/>
      </c>
      <c r="BE36" s="101" t="str">
        <f t="shared" ca="1" si="15"/>
        <v/>
      </c>
      <c r="BF36" s="101" t="str">
        <f t="shared" ca="1" si="15"/>
        <v/>
      </c>
      <c r="BG36" s="101" t="str">
        <f t="shared" ca="1" si="15"/>
        <v/>
      </c>
      <c r="BH36" s="101" t="str">
        <f t="shared" ca="1" si="15"/>
        <v/>
      </c>
      <c r="BI36" s="101" t="str">
        <f t="shared" ca="1" si="15"/>
        <v/>
      </c>
      <c r="BJ36" s="101" t="str">
        <f t="shared" ca="1" si="15"/>
        <v/>
      </c>
      <c r="BK36" s="101">
        <f t="shared" ca="1" si="15"/>
        <v>0</v>
      </c>
      <c r="BL36" s="101" t="str">
        <f t="shared" ca="1" si="15"/>
        <v/>
      </c>
      <c r="BM36" s="101">
        <f t="shared" ca="1" si="15"/>
        <v>3</v>
      </c>
    </row>
    <row r="37" spans="1:65">
      <c r="A37" s="88" t="s">
        <v>108</v>
      </c>
      <c r="B37" s="88" t="s">
        <v>109</v>
      </c>
      <c r="C37" s="16" t="s">
        <v>110</v>
      </c>
      <c r="D37" s="4" t="s">
        <v>12</v>
      </c>
      <c r="E37" s="100">
        <f ca="1">SUM(Table2[[#This Row],[ADR-01]:[ADR-113]])</f>
        <v>0</v>
      </c>
      <c r="G37" s="101" t="str">
        <f t="shared" ca="1" si="8"/>
        <v/>
      </c>
      <c r="H37" s="101" t="str">
        <f t="shared" ca="1" si="15"/>
        <v/>
      </c>
      <c r="I37" s="101" t="str">
        <f t="shared" ca="1" si="15"/>
        <v/>
      </c>
      <c r="J37" s="101" t="str">
        <f t="shared" ca="1" si="15"/>
        <v/>
      </c>
      <c r="K37" s="101" t="str">
        <f t="shared" ca="1" si="15"/>
        <v/>
      </c>
      <c r="L37" s="101" t="str">
        <f t="shared" ca="1" si="15"/>
        <v/>
      </c>
      <c r="M37" s="101" t="str">
        <f t="shared" ca="1" si="15"/>
        <v/>
      </c>
      <c r="N37" s="101" t="str">
        <f t="shared" ca="1" si="15"/>
        <v/>
      </c>
      <c r="O37" s="101" t="str">
        <f t="shared" ca="1" si="15"/>
        <v/>
      </c>
      <c r="P37" s="101" t="str">
        <f t="shared" ca="1" si="15"/>
        <v/>
      </c>
      <c r="Q37" s="101" t="str">
        <f t="shared" ca="1" si="15"/>
        <v/>
      </c>
      <c r="R37" s="101" t="str">
        <f t="shared" ca="1" si="15"/>
        <v/>
      </c>
      <c r="S37" s="101" t="str">
        <f t="shared" ca="1" si="15"/>
        <v/>
      </c>
      <c r="T37" s="101" t="str">
        <f t="shared" ca="1" si="15"/>
        <v/>
      </c>
      <c r="U37" s="101" t="str">
        <f t="shared" ca="1" si="15"/>
        <v/>
      </c>
      <c r="V37" s="101" t="str">
        <f t="shared" ca="1" si="15"/>
        <v/>
      </c>
      <c r="W37" s="101" t="str">
        <f t="shared" ca="1" si="15"/>
        <v/>
      </c>
      <c r="X37" s="101" t="str">
        <f t="shared" ca="1" si="15"/>
        <v/>
      </c>
      <c r="Y37" s="101" t="str">
        <f t="shared" ca="1" si="15"/>
        <v/>
      </c>
      <c r="Z37" s="101" t="str">
        <f t="shared" ca="1" si="15"/>
        <v/>
      </c>
      <c r="AA37" s="101" t="str">
        <f t="shared" ca="1" si="15"/>
        <v/>
      </c>
      <c r="AB37" s="101" t="str">
        <f t="shared" ca="1" si="15"/>
        <v/>
      </c>
      <c r="AC37" s="101" t="str">
        <f t="shared" ca="1" si="15"/>
        <v/>
      </c>
      <c r="AD37" s="101" t="str">
        <f t="shared" ca="1" si="15"/>
        <v/>
      </c>
      <c r="AE37" s="101" t="str">
        <f t="shared" ca="1" si="15"/>
        <v/>
      </c>
      <c r="AF37" s="101" t="str">
        <f t="shared" ca="1" si="15"/>
        <v/>
      </c>
      <c r="AG37" s="101" t="str">
        <f t="shared" ca="1" si="15"/>
        <v/>
      </c>
      <c r="AH37" s="101" t="str">
        <f t="shared" ca="1" si="15"/>
        <v/>
      </c>
      <c r="AI37" s="101" t="str">
        <f t="shared" ca="1" si="15"/>
        <v/>
      </c>
      <c r="AJ37" s="101" t="str">
        <f t="shared" ca="1" si="15"/>
        <v/>
      </c>
      <c r="AK37" s="101" t="str">
        <f t="shared" ca="1" si="15"/>
        <v/>
      </c>
      <c r="AL37" s="101" t="str">
        <f t="shared" ca="1" si="15"/>
        <v/>
      </c>
      <c r="AM37" s="101" t="str">
        <f t="shared" ca="1" si="15"/>
        <v/>
      </c>
      <c r="AN37" s="101" t="str">
        <f t="shared" ca="1" si="15"/>
        <v/>
      </c>
      <c r="AO37" s="101" t="str">
        <f t="shared" ca="1" si="15"/>
        <v/>
      </c>
      <c r="AP37" s="101" t="str">
        <f t="shared" ca="1" si="15"/>
        <v/>
      </c>
      <c r="AQ37" s="101" t="str">
        <f t="shared" ca="1" si="15"/>
        <v/>
      </c>
      <c r="AR37" s="101" t="str">
        <f t="shared" ca="1" si="15"/>
        <v/>
      </c>
      <c r="AS37" s="101" t="str">
        <f t="shared" ca="1" si="15"/>
        <v/>
      </c>
      <c r="AT37" s="101" t="str">
        <f t="shared" ca="1" si="15"/>
        <v/>
      </c>
      <c r="AU37" s="101" t="str">
        <f t="shared" ca="1" si="15"/>
        <v/>
      </c>
      <c r="AV37" s="101" t="str">
        <f t="shared" ca="1" si="15"/>
        <v/>
      </c>
      <c r="AW37" s="101" t="str">
        <f t="shared" ca="1" si="15"/>
        <v/>
      </c>
      <c r="AX37" s="101" t="str">
        <f t="shared" ca="1" si="15"/>
        <v/>
      </c>
      <c r="AY37" s="101" t="str">
        <f t="shared" ca="1" si="15"/>
        <v/>
      </c>
      <c r="AZ37" s="101" t="str">
        <f t="shared" ca="1" si="15"/>
        <v/>
      </c>
      <c r="BA37" s="101" t="str">
        <f t="shared" ca="1" si="15"/>
        <v/>
      </c>
      <c r="BB37" s="101" t="str">
        <f t="shared" ca="1" si="15"/>
        <v/>
      </c>
      <c r="BC37" s="101" t="str">
        <f t="shared" ca="1" si="15"/>
        <v/>
      </c>
      <c r="BD37" s="101">
        <f t="shared" ca="1" si="15"/>
        <v>0</v>
      </c>
      <c r="BE37" s="101" t="str">
        <f t="shared" ca="1" si="15"/>
        <v/>
      </c>
      <c r="BF37" s="101" t="str">
        <f t="shared" ca="1" si="15"/>
        <v/>
      </c>
      <c r="BG37" s="101" t="str">
        <f t="shared" ca="1" si="15"/>
        <v/>
      </c>
      <c r="BH37" s="101" t="str">
        <f t="shared" ca="1" si="15"/>
        <v/>
      </c>
      <c r="BI37" s="101" t="str">
        <f t="shared" ca="1" si="15"/>
        <v/>
      </c>
      <c r="BJ37" s="101" t="str">
        <f t="shared" ca="1" si="15"/>
        <v/>
      </c>
      <c r="BK37" s="101" t="str">
        <f t="shared" ca="1" si="15"/>
        <v/>
      </c>
      <c r="BL37" s="101" t="str">
        <f t="shared" ca="1" si="15"/>
        <v/>
      </c>
      <c r="BM37" s="101" t="str">
        <f t="shared" ca="1" si="15"/>
        <v/>
      </c>
    </row>
    <row r="38" spans="1:65">
      <c r="A38" s="88" t="s">
        <v>112</v>
      </c>
      <c r="B38" s="88" t="s">
        <v>113</v>
      </c>
      <c r="C38" s="16" t="s">
        <v>110</v>
      </c>
      <c r="D38" s="4" t="s">
        <v>12</v>
      </c>
      <c r="E38" s="100">
        <f ca="1">SUM(Table2[[#This Row],[ADR-01]:[ADR-113]])</f>
        <v>0</v>
      </c>
      <c r="G38" s="101" t="str">
        <f t="shared" ca="1" si="8"/>
        <v/>
      </c>
      <c r="H38" s="101" t="str">
        <f t="shared" ca="1" si="15"/>
        <v/>
      </c>
      <c r="I38" s="101" t="str">
        <f t="shared" ca="1" si="15"/>
        <v/>
      </c>
      <c r="J38" s="101" t="str">
        <f t="shared" ca="1" si="15"/>
        <v/>
      </c>
      <c r="K38" s="101" t="str">
        <f t="shared" ca="1" si="15"/>
        <v/>
      </c>
      <c r="L38" s="101" t="str">
        <f t="shared" ca="1" si="15"/>
        <v/>
      </c>
      <c r="M38" s="101" t="str">
        <f t="shared" ca="1" si="15"/>
        <v/>
      </c>
      <c r="N38" s="101" t="str">
        <f t="shared" ca="1" si="15"/>
        <v/>
      </c>
      <c r="O38" s="101" t="str">
        <f t="shared" ca="1" si="15"/>
        <v/>
      </c>
      <c r="P38" s="101" t="str">
        <f t="shared" ca="1" si="15"/>
        <v/>
      </c>
      <c r="Q38" s="101" t="str">
        <f t="shared" ca="1" si="15"/>
        <v/>
      </c>
      <c r="R38" s="101" t="str">
        <f t="shared" ca="1" si="15"/>
        <v/>
      </c>
      <c r="S38" s="101" t="str">
        <f t="shared" ca="1" si="15"/>
        <v/>
      </c>
      <c r="T38" s="101" t="str">
        <f t="shared" ca="1" si="15"/>
        <v/>
      </c>
      <c r="U38" s="101" t="str">
        <f t="shared" ca="1" si="15"/>
        <v/>
      </c>
      <c r="V38" s="101" t="str">
        <f t="shared" ca="1" si="15"/>
        <v/>
      </c>
      <c r="W38" s="101" t="str">
        <f t="shared" ca="1" si="15"/>
        <v/>
      </c>
      <c r="X38" s="101" t="str">
        <f t="shared" ca="1" si="15"/>
        <v/>
      </c>
      <c r="Y38" s="101" t="str">
        <f t="shared" ca="1" si="15"/>
        <v/>
      </c>
      <c r="Z38" s="101" t="str">
        <f t="shared" ca="1" si="15"/>
        <v/>
      </c>
      <c r="AA38" s="101" t="str">
        <f t="shared" ca="1" si="15"/>
        <v/>
      </c>
      <c r="AB38" s="101" t="str">
        <f t="shared" ca="1" si="15"/>
        <v/>
      </c>
      <c r="AC38" s="101" t="str">
        <f t="shared" ca="1" si="15"/>
        <v/>
      </c>
      <c r="AD38" s="101" t="str">
        <f t="shared" ca="1" si="15"/>
        <v/>
      </c>
      <c r="AE38" s="101" t="str">
        <f t="shared" ca="1" si="15"/>
        <v/>
      </c>
      <c r="AF38" s="101" t="str">
        <f t="shared" ca="1" si="15"/>
        <v/>
      </c>
      <c r="AG38" s="101" t="str">
        <f t="shared" ca="1" si="15"/>
        <v/>
      </c>
      <c r="AH38" s="101" t="str">
        <f t="shared" ca="1" si="15"/>
        <v/>
      </c>
      <c r="AI38" s="101" t="str">
        <f t="shared" ca="1" si="15"/>
        <v/>
      </c>
      <c r="AJ38" s="101" t="str">
        <f t="shared" ca="1" si="15"/>
        <v/>
      </c>
      <c r="AK38" s="101" t="str">
        <f t="shared" ca="1" si="15"/>
        <v/>
      </c>
      <c r="AL38" s="101" t="str">
        <f t="shared" ca="1" si="15"/>
        <v/>
      </c>
      <c r="AM38" s="101" t="str">
        <f t="shared" ca="1" si="15"/>
        <v/>
      </c>
      <c r="AN38" s="101" t="str">
        <f t="shared" ca="1" si="15"/>
        <v/>
      </c>
      <c r="AO38" s="101" t="str">
        <f t="shared" ca="1" si="15"/>
        <v/>
      </c>
      <c r="AP38" s="101" t="str">
        <f t="shared" ca="1" si="15"/>
        <v/>
      </c>
      <c r="AQ38" s="101" t="str">
        <f t="shared" ca="1" si="15"/>
        <v/>
      </c>
      <c r="AR38" s="101" t="str">
        <f t="shared" ca="1" si="15"/>
        <v/>
      </c>
      <c r="AS38" s="101" t="str">
        <f t="shared" ca="1" si="15"/>
        <v/>
      </c>
      <c r="AT38" s="101" t="str">
        <f t="shared" ca="1" si="15"/>
        <v/>
      </c>
      <c r="AU38" s="101" t="str">
        <f t="shared" ca="1" si="15"/>
        <v/>
      </c>
      <c r="AV38" s="101" t="str">
        <f t="shared" ca="1" si="15"/>
        <v/>
      </c>
      <c r="AW38" s="101" t="str">
        <f t="shared" ca="1" si="15"/>
        <v/>
      </c>
      <c r="AX38" s="101" t="str">
        <f t="shared" ca="1" si="15"/>
        <v/>
      </c>
      <c r="AY38" s="101" t="str">
        <f t="shared" ca="1" si="15"/>
        <v/>
      </c>
      <c r="AZ38" s="101" t="str">
        <f t="shared" ca="1" si="15"/>
        <v/>
      </c>
      <c r="BA38" s="101" t="str">
        <f t="shared" ca="1" si="15"/>
        <v/>
      </c>
      <c r="BB38" s="101" t="str">
        <f t="shared" ca="1" si="15"/>
        <v/>
      </c>
      <c r="BC38" s="101" t="str">
        <f t="shared" ca="1" si="15"/>
        <v/>
      </c>
      <c r="BD38" s="101" t="str">
        <f t="shared" ca="1" si="15"/>
        <v/>
      </c>
      <c r="BE38" s="101" t="str">
        <f t="shared" ca="1" si="15"/>
        <v/>
      </c>
      <c r="BF38" s="101" t="str">
        <f t="shared" ca="1" si="15"/>
        <v/>
      </c>
      <c r="BG38" s="101" t="str">
        <f t="shared" ca="1" si="15"/>
        <v/>
      </c>
      <c r="BH38" s="101" t="str">
        <f t="shared" ca="1" si="15"/>
        <v/>
      </c>
      <c r="BI38" s="101" t="str">
        <f t="shared" ca="1" si="15"/>
        <v/>
      </c>
      <c r="BJ38" s="101" t="str">
        <f t="shared" ca="1" si="15"/>
        <v/>
      </c>
      <c r="BK38" s="101" t="str">
        <f t="shared" ca="1" si="15"/>
        <v/>
      </c>
      <c r="BL38" s="101" t="str">
        <f t="shared" ca="1" si="15"/>
        <v/>
      </c>
      <c r="BM38" s="101" t="str">
        <f t="shared" ca="1" si="15"/>
        <v/>
      </c>
    </row>
    <row r="39" spans="1:65">
      <c r="A39" s="88" t="s">
        <v>114</v>
      </c>
      <c r="B39" s="88" t="s">
        <v>115</v>
      </c>
      <c r="C39" s="16" t="s">
        <v>110</v>
      </c>
      <c r="D39" s="4"/>
      <c r="E39" s="100">
        <f ca="1">SUM(Table2[[#This Row],[ADR-01]:[ADR-113]])</f>
        <v>22</v>
      </c>
      <c r="G39" s="101" t="str">
        <f t="shared" ca="1" si="8"/>
        <v/>
      </c>
      <c r="H39" s="101" t="str">
        <f t="shared" ca="1" si="15"/>
        <v/>
      </c>
      <c r="I39" s="101" t="str">
        <f t="shared" ca="1" si="15"/>
        <v/>
      </c>
      <c r="J39" s="101" t="str">
        <f t="shared" ca="1" si="15"/>
        <v/>
      </c>
      <c r="K39" s="101" t="str">
        <f t="shared" ca="1" si="15"/>
        <v/>
      </c>
      <c r="L39" s="101" t="str">
        <f t="shared" ca="1" si="15"/>
        <v/>
      </c>
      <c r="M39" s="101" t="str">
        <f t="shared" ca="1" si="15"/>
        <v/>
      </c>
      <c r="N39" s="101" t="str">
        <f t="shared" ca="1" si="15"/>
        <v/>
      </c>
      <c r="O39" s="101" t="str">
        <f t="shared" ca="1" si="15"/>
        <v/>
      </c>
      <c r="P39" s="101" t="str">
        <f t="shared" ca="1" si="15"/>
        <v/>
      </c>
      <c r="Q39" s="101" t="str">
        <f t="shared" ca="1" si="15"/>
        <v/>
      </c>
      <c r="R39" s="101" t="str">
        <f t="shared" ca="1" si="15"/>
        <v/>
      </c>
      <c r="S39" s="101" t="str">
        <f t="shared" ca="1" si="15"/>
        <v/>
      </c>
      <c r="T39" s="101" t="str">
        <f t="shared" ca="1" si="15"/>
        <v/>
      </c>
      <c r="U39" s="101" t="str">
        <f t="shared" ca="1" si="15"/>
        <v/>
      </c>
      <c r="V39" s="101" t="str">
        <f t="shared" ca="1" si="15"/>
        <v/>
      </c>
      <c r="W39" s="101" t="str">
        <f t="shared" ca="1" si="15"/>
        <v/>
      </c>
      <c r="X39" s="101">
        <f t="shared" ca="1" si="15"/>
        <v>21</v>
      </c>
      <c r="Y39" s="101" t="str">
        <f t="shared" ca="1" si="15"/>
        <v/>
      </c>
      <c r="Z39" s="101">
        <f t="shared" ca="1" si="15"/>
        <v>1</v>
      </c>
      <c r="AA39" s="101" t="str">
        <f t="shared" ca="1" si="15"/>
        <v/>
      </c>
      <c r="AB39" s="101" t="str">
        <f t="shared" ca="1" si="15"/>
        <v/>
      </c>
      <c r="AC39" s="101" t="str">
        <f t="shared" ca="1" si="15"/>
        <v/>
      </c>
      <c r="AD39" s="101" t="str">
        <f t="shared" ca="1" si="15"/>
        <v/>
      </c>
      <c r="AE39" s="101" t="str">
        <f t="shared" ca="1" si="15"/>
        <v/>
      </c>
      <c r="AF39" s="101" t="str">
        <f t="shared" ca="1" si="15"/>
        <v/>
      </c>
      <c r="AG39" s="101" t="str">
        <f t="shared" ca="1" si="15"/>
        <v/>
      </c>
      <c r="AH39" s="101" t="str">
        <f t="shared" ca="1" si="15"/>
        <v/>
      </c>
      <c r="AI39" s="101" t="str">
        <f t="shared" ca="1" si="15"/>
        <v/>
      </c>
      <c r="AJ39" s="101" t="str">
        <f t="shared" ca="1" si="15"/>
        <v/>
      </c>
      <c r="AK39" s="101" t="str">
        <f t="shared" ca="1" si="15"/>
        <v/>
      </c>
      <c r="AL39" s="101" t="str">
        <f t="shared" ca="1" si="15"/>
        <v/>
      </c>
      <c r="AM39" s="101" t="str">
        <f t="shared" ca="1" si="15"/>
        <v/>
      </c>
      <c r="AN39" s="101" t="str">
        <f t="shared" ca="1" si="15"/>
        <v/>
      </c>
      <c r="AO39" s="101" t="str">
        <f t="shared" ca="1" si="15"/>
        <v/>
      </c>
      <c r="AP39" s="101" t="str">
        <f t="shared" ca="1" si="15"/>
        <v/>
      </c>
      <c r="AQ39" s="101" t="str">
        <f t="shared" ca="1" si="15"/>
        <v/>
      </c>
      <c r="AR39" s="101" t="str">
        <f t="shared" ca="1" si="15"/>
        <v/>
      </c>
      <c r="AS39" s="101" t="str">
        <f t="shared" ca="1" si="15"/>
        <v/>
      </c>
      <c r="AT39" s="101" t="str">
        <f t="shared" ca="1" si="15"/>
        <v/>
      </c>
      <c r="AU39" s="101" t="str">
        <f t="shared" ca="1" si="15"/>
        <v/>
      </c>
      <c r="AV39" s="101" t="str">
        <f t="shared" ca="1" si="15"/>
        <v/>
      </c>
      <c r="AW39" s="101" t="str">
        <f t="shared" ca="1" si="15"/>
        <v/>
      </c>
      <c r="AX39" s="101" t="str">
        <f t="shared" ca="1" si="15"/>
        <v/>
      </c>
      <c r="AY39" s="101" t="str">
        <f t="shared" ca="1" si="15"/>
        <v/>
      </c>
      <c r="AZ39" s="101" t="str">
        <f t="shared" ca="1" si="15"/>
        <v/>
      </c>
      <c r="BA39" s="101" t="str">
        <f t="shared" ca="1" si="15"/>
        <v/>
      </c>
      <c r="BB39" s="101" t="str">
        <f t="shared" ca="1" si="15"/>
        <v/>
      </c>
      <c r="BC39" s="101" t="str">
        <f t="shared" ca="1" si="15"/>
        <v/>
      </c>
      <c r="BD39" s="101">
        <f t="shared" ca="1" si="15"/>
        <v>0</v>
      </c>
      <c r="BE39" s="101" t="str">
        <f t="shared" ca="1" si="15"/>
        <v/>
      </c>
      <c r="BF39" s="101" t="str">
        <f t="shared" ca="1" si="15"/>
        <v/>
      </c>
      <c r="BG39" s="101" t="str">
        <f t="shared" ca="1" si="15"/>
        <v/>
      </c>
      <c r="BH39" s="101" t="str">
        <f t="shared" ca="1" si="15"/>
        <v/>
      </c>
      <c r="BI39" s="101" t="str">
        <f t="shared" ca="1" si="15"/>
        <v/>
      </c>
      <c r="BJ39" s="101" t="str">
        <f t="shared" ca="1" si="15"/>
        <v/>
      </c>
      <c r="BK39" s="101" t="str">
        <f t="shared" ca="1" si="15"/>
        <v/>
      </c>
      <c r="BL39" s="101" t="str">
        <f t="shared" ca="1" si="15"/>
        <v/>
      </c>
      <c r="BM39" s="101" t="str">
        <f t="shared" ca="1" si="15"/>
        <v/>
      </c>
    </row>
    <row r="40" spans="1:65">
      <c r="A40" s="88" t="s">
        <v>117</v>
      </c>
      <c r="B40" s="88" t="s">
        <v>118</v>
      </c>
      <c r="C40" s="16" t="s">
        <v>110</v>
      </c>
      <c r="D40" s="4"/>
      <c r="E40" s="100">
        <f ca="1">SUM(Table2[[#This Row],[ADR-01]:[ADR-113]])</f>
        <v>5</v>
      </c>
      <c r="G40" s="101" t="str">
        <f t="shared" ca="1" si="8"/>
        <v/>
      </c>
      <c r="H40" s="101" t="str">
        <f t="shared" ca="1" si="15"/>
        <v/>
      </c>
      <c r="I40" s="101" t="str">
        <f t="shared" ca="1" si="15"/>
        <v/>
      </c>
      <c r="J40" s="101" t="str">
        <f t="shared" ca="1" si="15"/>
        <v/>
      </c>
      <c r="K40" s="101" t="str">
        <f t="shared" ca="1" si="15"/>
        <v/>
      </c>
      <c r="L40" s="101" t="str">
        <f t="shared" ca="1" si="15"/>
        <v/>
      </c>
      <c r="M40" s="101" t="str">
        <f t="shared" ca="1" si="15"/>
        <v/>
      </c>
      <c r="N40" s="101" t="str">
        <f t="shared" ca="1" si="15"/>
        <v/>
      </c>
      <c r="O40" s="101" t="str">
        <f t="shared" ca="1" si="15"/>
        <v/>
      </c>
      <c r="P40" s="101" t="str">
        <f t="shared" ca="1" si="15"/>
        <v/>
      </c>
      <c r="Q40" s="101" t="str">
        <f t="shared" ca="1" si="15"/>
        <v/>
      </c>
      <c r="R40" s="101" t="str">
        <f t="shared" ca="1" si="15"/>
        <v/>
      </c>
      <c r="S40" s="101" t="str">
        <f t="shared" ca="1" si="15"/>
        <v/>
      </c>
      <c r="T40" s="101" t="str">
        <f t="shared" ca="1" si="15"/>
        <v/>
      </c>
      <c r="U40" s="101" t="str">
        <f t="shared" ca="1" si="15"/>
        <v/>
      </c>
      <c r="V40" s="101" t="str">
        <f t="shared" ca="1" si="15"/>
        <v/>
      </c>
      <c r="W40" s="101" t="str">
        <f t="shared" ca="1" si="15"/>
        <v/>
      </c>
      <c r="X40" s="101">
        <f t="shared" ca="1" si="15"/>
        <v>4</v>
      </c>
      <c r="Y40" s="101" t="str">
        <f t="shared" ca="1" si="15"/>
        <v/>
      </c>
      <c r="Z40" s="101">
        <f t="shared" ca="1" si="15"/>
        <v>1</v>
      </c>
      <c r="AA40" s="101" t="str">
        <f t="shared" ca="1" si="15"/>
        <v/>
      </c>
      <c r="AB40" s="101" t="str">
        <f t="shared" ca="1" si="15"/>
        <v/>
      </c>
      <c r="AC40" s="101" t="str">
        <f t="shared" ca="1" si="15"/>
        <v/>
      </c>
      <c r="AD40" s="101" t="str">
        <f t="shared" ca="1" si="15"/>
        <v/>
      </c>
      <c r="AE40" s="101" t="str">
        <f t="shared" ca="1" si="15"/>
        <v/>
      </c>
      <c r="AF40" s="101" t="str">
        <f t="shared" ca="1" si="15"/>
        <v/>
      </c>
      <c r="AG40" s="101" t="str">
        <f t="shared" ref="H40:BM44" ca="1" si="16">IFERROR(
  IF(
    COUNTIF(
      INDIRECT("'" &amp; "ADR " &amp; VALUE(MID(AG$1, FIND("-", AG$1) + 1, LEN(AG$1) - FIND("-", AG$1))) &amp; "'!E:E"), $A40
    ) = 0,
    "",
    COUNTIFS(
      INDIRECT("'" &amp; "ADR " &amp; VALUE(MID(AG$1, FIND("-", AG$1) + 1, LEN(AG$1) - FIND("-", AG$1))) &amp; "'!E:E"), $A40,
      INDIRECT("'" &amp; "ADR " &amp; VALUE(MID(AG$1, FIND("-", AG$1) + 1, LEN(AG$1) - FIND("-", AG$1))) &amp; "'!M:M"), "NO"
    )
  ),
  ""
)</f>
        <v/>
      </c>
      <c r="AH40" s="101" t="str">
        <f t="shared" ca="1" si="16"/>
        <v/>
      </c>
      <c r="AI40" s="101" t="str">
        <f t="shared" ca="1" si="16"/>
        <v/>
      </c>
      <c r="AJ40" s="101" t="str">
        <f t="shared" ca="1" si="16"/>
        <v/>
      </c>
      <c r="AK40" s="101" t="str">
        <f t="shared" ca="1" si="16"/>
        <v/>
      </c>
      <c r="AL40" s="101" t="str">
        <f t="shared" ca="1" si="16"/>
        <v/>
      </c>
      <c r="AM40" s="101" t="str">
        <f t="shared" ca="1" si="16"/>
        <v/>
      </c>
      <c r="AN40" s="101" t="str">
        <f t="shared" ca="1" si="16"/>
        <v/>
      </c>
      <c r="AO40" s="101" t="str">
        <f t="shared" ca="1" si="16"/>
        <v/>
      </c>
      <c r="AP40" s="101" t="str">
        <f t="shared" ca="1" si="16"/>
        <v/>
      </c>
      <c r="AQ40" s="101" t="str">
        <f t="shared" ca="1" si="16"/>
        <v/>
      </c>
      <c r="AR40" s="101" t="str">
        <f t="shared" ca="1" si="16"/>
        <v/>
      </c>
      <c r="AS40" s="101" t="str">
        <f t="shared" ca="1" si="16"/>
        <v/>
      </c>
      <c r="AT40" s="101" t="str">
        <f t="shared" ca="1" si="16"/>
        <v/>
      </c>
      <c r="AU40" s="101" t="str">
        <f t="shared" ca="1" si="16"/>
        <v/>
      </c>
      <c r="AV40" s="101" t="str">
        <f t="shared" ca="1" si="16"/>
        <v/>
      </c>
      <c r="AW40" s="101" t="str">
        <f t="shared" ca="1" si="16"/>
        <v/>
      </c>
      <c r="AX40" s="101" t="str">
        <f t="shared" ca="1" si="16"/>
        <v/>
      </c>
      <c r="AY40" s="101" t="str">
        <f t="shared" ca="1" si="16"/>
        <v/>
      </c>
      <c r="AZ40" s="101" t="str">
        <f t="shared" ca="1" si="16"/>
        <v/>
      </c>
      <c r="BA40" s="101" t="str">
        <f t="shared" ca="1" si="16"/>
        <v/>
      </c>
      <c r="BB40" s="101" t="str">
        <f t="shared" ca="1" si="16"/>
        <v/>
      </c>
      <c r="BC40" s="101" t="str">
        <f t="shared" ca="1" si="16"/>
        <v/>
      </c>
      <c r="BD40" s="101" t="str">
        <f t="shared" ca="1" si="16"/>
        <v/>
      </c>
      <c r="BE40" s="101" t="str">
        <f t="shared" ca="1" si="16"/>
        <v/>
      </c>
      <c r="BF40" s="101" t="str">
        <f t="shared" ca="1" si="16"/>
        <v/>
      </c>
      <c r="BG40" s="101" t="str">
        <f t="shared" ca="1" si="16"/>
        <v/>
      </c>
      <c r="BH40" s="101" t="str">
        <f t="shared" ca="1" si="16"/>
        <v/>
      </c>
      <c r="BI40" s="101" t="str">
        <f t="shared" ca="1" si="16"/>
        <v/>
      </c>
      <c r="BJ40" s="101" t="str">
        <f t="shared" ca="1" si="16"/>
        <v/>
      </c>
      <c r="BK40" s="101" t="str">
        <f t="shared" ca="1" si="16"/>
        <v/>
      </c>
      <c r="BL40" s="101" t="str">
        <f t="shared" ca="1" si="16"/>
        <v/>
      </c>
      <c r="BM40" s="101" t="str">
        <f t="shared" ca="1" si="16"/>
        <v/>
      </c>
    </row>
    <row r="41" spans="1:65">
      <c r="A41" s="88" t="s">
        <v>119</v>
      </c>
      <c r="B41" s="88" t="s">
        <v>120</v>
      </c>
      <c r="C41" s="16" t="s">
        <v>110</v>
      </c>
      <c r="D41" s="4" t="s">
        <v>64</v>
      </c>
      <c r="E41" s="100">
        <f ca="1">SUM(Table2[[#This Row],[ADR-01]:[ADR-113]])</f>
        <v>2</v>
      </c>
      <c r="G41" s="101" t="str">
        <f t="shared" ca="1" si="8"/>
        <v/>
      </c>
      <c r="H41" s="101" t="str">
        <f t="shared" ca="1" si="16"/>
        <v/>
      </c>
      <c r="I41" s="101" t="str">
        <f t="shared" ca="1" si="16"/>
        <v/>
      </c>
      <c r="J41" s="101" t="str">
        <f t="shared" ca="1" si="16"/>
        <v/>
      </c>
      <c r="K41" s="101" t="str">
        <f t="shared" ca="1" si="16"/>
        <v/>
      </c>
      <c r="L41" s="101" t="str">
        <f t="shared" ca="1" si="16"/>
        <v/>
      </c>
      <c r="M41" s="101" t="str">
        <f t="shared" ca="1" si="16"/>
        <v/>
      </c>
      <c r="N41" s="101" t="str">
        <f t="shared" ca="1" si="16"/>
        <v/>
      </c>
      <c r="O41" s="101" t="str">
        <f t="shared" ca="1" si="16"/>
        <v/>
      </c>
      <c r="P41" s="101" t="str">
        <f t="shared" ca="1" si="16"/>
        <v/>
      </c>
      <c r="Q41" s="101" t="str">
        <f t="shared" ca="1" si="16"/>
        <v/>
      </c>
      <c r="R41" s="101" t="str">
        <f t="shared" ca="1" si="16"/>
        <v/>
      </c>
      <c r="S41" s="101" t="str">
        <f t="shared" ca="1" si="16"/>
        <v/>
      </c>
      <c r="T41" s="101" t="str">
        <f t="shared" ca="1" si="16"/>
        <v/>
      </c>
      <c r="U41" s="101" t="str">
        <f t="shared" ca="1" si="16"/>
        <v/>
      </c>
      <c r="V41" s="101" t="str">
        <f t="shared" ca="1" si="16"/>
        <v/>
      </c>
      <c r="W41" s="101" t="str">
        <f t="shared" ca="1" si="16"/>
        <v/>
      </c>
      <c r="X41" s="101">
        <f t="shared" ca="1" si="16"/>
        <v>2</v>
      </c>
      <c r="Y41" s="101" t="str">
        <f t="shared" ca="1" si="16"/>
        <v/>
      </c>
      <c r="Z41" s="101" t="str">
        <f t="shared" ca="1" si="16"/>
        <v/>
      </c>
      <c r="AA41" s="101" t="str">
        <f t="shared" ca="1" si="16"/>
        <v/>
      </c>
      <c r="AB41" s="101" t="str">
        <f t="shared" ca="1" si="16"/>
        <v/>
      </c>
      <c r="AC41" s="101" t="str">
        <f t="shared" ca="1" si="16"/>
        <v/>
      </c>
      <c r="AD41" s="101" t="str">
        <f t="shared" ca="1" si="16"/>
        <v/>
      </c>
      <c r="AE41" s="101" t="str">
        <f t="shared" ca="1" si="16"/>
        <v/>
      </c>
      <c r="AF41" s="101" t="str">
        <f t="shared" ca="1" si="16"/>
        <v/>
      </c>
      <c r="AG41" s="101" t="str">
        <f t="shared" ca="1" si="16"/>
        <v/>
      </c>
      <c r="AH41" s="101" t="str">
        <f t="shared" ca="1" si="16"/>
        <v/>
      </c>
      <c r="AI41" s="101" t="str">
        <f t="shared" ca="1" si="16"/>
        <v/>
      </c>
      <c r="AJ41" s="101" t="str">
        <f t="shared" ca="1" si="16"/>
        <v/>
      </c>
      <c r="AK41" s="101" t="str">
        <f t="shared" ca="1" si="16"/>
        <v/>
      </c>
      <c r="AL41" s="101" t="str">
        <f t="shared" ca="1" si="16"/>
        <v/>
      </c>
      <c r="AM41" s="101" t="str">
        <f t="shared" ca="1" si="16"/>
        <v/>
      </c>
      <c r="AN41" s="101" t="str">
        <f t="shared" ca="1" si="16"/>
        <v/>
      </c>
      <c r="AO41" s="101" t="str">
        <f t="shared" ca="1" si="16"/>
        <v/>
      </c>
      <c r="AP41" s="101" t="str">
        <f t="shared" ca="1" si="16"/>
        <v/>
      </c>
      <c r="AQ41" s="101" t="str">
        <f t="shared" ca="1" si="16"/>
        <v/>
      </c>
      <c r="AR41" s="101" t="str">
        <f t="shared" ca="1" si="16"/>
        <v/>
      </c>
      <c r="AS41" s="101" t="str">
        <f t="shared" ca="1" si="16"/>
        <v/>
      </c>
      <c r="AT41" s="101" t="str">
        <f t="shared" ca="1" si="16"/>
        <v/>
      </c>
      <c r="AU41" s="101" t="str">
        <f t="shared" ca="1" si="16"/>
        <v/>
      </c>
      <c r="AV41" s="101" t="str">
        <f t="shared" ca="1" si="16"/>
        <v/>
      </c>
      <c r="AW41" s="101" t="str">
        <f t="shared" ca="1" si="16"/>
        <v/>
      </c>
      <c r="AX41" s="101" t="str">
        <f t="shared" ca="1" si="16"/>
        <v/>
      </c>
      <c r="AY41" s="101" t="str">
        <f t="shared" ca="1" si="16"/>
        <v/>
      </c>
      <c r="AZ41" s="101" t="str">
        <f t="shared" ca="1" si="16"/>
        <v/>
      </c>
      <c r="BA41" s="101" t="str">
        <f t="shared" ca="1" si="16"/>
        <v/>
      </c>
      <c r="BB41" s="101" t="str">
        <f t="shared" ca="1" si="16"/>
        <v/>
      </c>
      <c r="BC41" s="101" t="str">
        <f t="shared" ca="1" si="16"/>
        <v/>
      </c>
      <c r="BD41" s="101" t="str">
        <f t="shared" ca="1" si="16"/>
        <v/>
      </c>
      <c r="BE41" s="101" t="str">
        <f t="shared" ca="1" si="16"/>
        <v/>
      </c>
      <c r="BF41" s="101" t="str">
        <f t="shared" ca="1" si="16"/>
        <v/>
      </c>
      <c r="BG41" s="101" t="str">
        <f t="shared" ca="1" si="16"/>
        <v/>
      </c>
      <c r="BH41" s="101" t="str">
        <f t="shared" ca="1" si="16"/>
        <v/>
      </c>
      <c r="BI41" s="101" t="str">
        <f t="shared" ca="1" si="16"/>
        <v/>
      </c>
      <c r="BJ41" s="101" t="str">
        <f t="shared" ca="1" si="16"/>
        <v/>
      </c>
      <c r="BK41" s="101" t="str">
        <f t="shared" ca="1" si="16"/>
        <v/>
      </c>
      <c r="BL41" s="101" t="str">
        <f t="shared" ca="1" si="16"/>
        <v/>
      </c>
      <c r="BM41" s="101" t="str">
        <f t="shared" ca="1" si="16"/>
        <v/>
      </c>
    </row>
    <row r="42" spans="1:65">
      <c r="A42" s="88" t="s">
        <v>121</v>
      </c>
      <c r="B42" s="88" t="s">
        <v>122</v>
      </c>
      <c r="C42" s="16" t="s">
        <v>110</v>
      </c>
      <c r="D42" s="4" t="s">
        <v>12</v>
      </c>
      <c r="E42" s="100">
        <f ca="1">SUM(Table2[[#This Row],[ADR-01]:[ADR-113]])</f>
        <v>1</v>
      </c>
      <c r="G42" s="101" t="str">
        <f t="shared" ca="1" si="8"/>
        <v/>
      </c>
      <c r="H42" s="101" t="str">
        <f t="shared" ca="1" si="16"/>
        <v/>
      </c>
      <c r="I42" s="101" t="str">
        <f t="shared" ca="1" si="16"/>
        <v/>
      </c>
      <c r="J42" s="101" t="str">
        <f t="shared" ca="1" si="16"/>
        <v/>
      </c>
      <c r="K42" s="101" t="str">
        <f t="shared" ca="1" si="16"/>
        <v/>
      </c>
      <c r="L42" s="101" t="str">
        <f t="shared" ca="1" si="16"/>
        <v/>
      </c>
      <c r="M42" s="101" t="str">
        <f t="shared" ca="1" si="16"/>
        <v/>
      </c>
      <c r="N42" s="101">
        <f t="shared" ca="1" si="16"/>
        <v>1</v>
      </c>
      <c r="O42" s="101" t="str">
        <f t="shared" ca="1" si="16"/>
        <v/>
      </c>
      <c r="P42" s="101" t="str">
        <f t="shared" ca="1" si="16"/>
        <v/>
      </c>
      <c r="Q42" s="101" t="str">
        <f t="shared" ca="1" si="16"/>
        <v/>
      </c>
      <c r="R42" s="101" t="str">
        <f t="shared" ca="1" si="16"/>
        <v/>
      </c>
      <c r="S42" s="101" t="str">
        <f t="shared" ca="1" si="16"/>
        <v/>
      </c>
      <c r="T42" s="101" t="str">
        <f t="shared" ca="1" si="16"/>
        <v/>
      </c>
      <c r="U42" s="101" t="str">
        <f t="shared" ca="1" si="16"/>
        <v/>
      </c>
      <c r="V42" s="101" t="str">
        <f t="shared" ca="1" si="16"/>
        <v/>
      </c>
      <c r="W42" s="101" t="str">
        <f t="shared" ca="1" si="16"/>
        <v/>
      </c>
      <c r="X42" s="101" t="str">
        <f t="shared" ca="1" si="16"/>
        <v/>
      </c>
      <c r="Y42" s="101" t="str">
        <f t="shared" ca="1" si="16"/>
        <v/>
      </c>
      <c r="Z42" s="101" t="str">
        <f t="shared" ca="1" si="16"/>
        <v/>
      </c>
      <c r="AA42" s="101" t="str">
        <f t="shared" ca="1" si="16"/>
        <v/>
      </c>
      <c r="AB42" s="101" t="str">
        <f t="shared" ca="1" si="16"/>
        <v/>
      </c>
      <c r="AC42" s="101" t="str">
        <f t="shared" ca="1" si="16"/>
        <v/>
      </c>
      <c r="AD42" s="101" t="str">
        <f t="shared" ca="1" si="16"/>
        <v/>
      </c>
      <c r="AE42" s="101" t="str">
        <f t="shared" ca="1" si="16"/>
        <v/>
      </c>
      <c r="AF42" s="101" t="str">
        <f t="shared" ca="1" si="16"/>
        <v/>
      </c>
      <c r="AG42" s="101" t="str">
        <f t="shared" ca="1" si="16"/>
        <v/>
      </c>
      <c r="AH42" s="101" t="str">
        <f t="shared" ca="1" si="16"/>
        <v/>
      </c>
      <c r="AI42" s="101" t="str">
        <f t="shared" ca="1" si="16"/>
        <v/>
      </c>
      <c r="AJ42" s="101" t="str">
        <f t="shared" ca="1" si="16"/>
        <v/>
      </c>
      <c r="AK42" s="101" t="str">
        <f t="shared" ca="1" si="16"/>
        <v/>
      </c>
      <c r="AL42" s="101" t="str">
        <f t="shared" ca="1" si="16"/>
        <v/>
      </c>
      <c r="AM42" s="101" t="str">
        <f t="shared" ca="1" si="16"/>
        <v/>
      </c>
      <c r="AN42" s="101" t="str">
        <f t="shared" ca="1" si="16"/>
        <v/>
      </c>
      <c r="AO42" s="101" t="str">
        <f t="shared" ca="1" si="16"/>
        <v/>
      </c>
      <c r="AP42" s="101" t="str">
        <f t="shared" ca="1" si="16"/>
        <v/>
      </c>
      <c r="AQ42" s="101" t="str">
        <f t="shared" ca="1" si="16"/>
        <v/>
      </c>
      <c r="AR42" s="101" t="str">
        <f t="shared" ca="1" si="16"/>
        <v/>
      </c>
      <c r="AS42" s="101" t="str">
        <f t="shared" ca="1" si="16"/>
        <v/>
      </c>
      <c r="AT42" s="101" t="str">
        <f t="shared" ca="1" si="16"/>
        <v/>
      </c>
      <c r="AU42" s="101" t="str">
        <f t="shared" ca="1" si="16"/>
        <v/>
      </c>
      <c r="AV42" s="101" t="str">
        <f t="shared" ca="1" si="16"/>
        <v/>
      </c>
      <c r="AW42" s="101" t="str">
        <f t="shared" ca="1" si="16"/>
        <v/>
      </c>
      <c r="AX42" s="101" t="str">
        <f t="shared" ca="1" si="16"/>
        <v/>
      </c>
      <c r="AY42" s="101" t="str">
        <f t="shared" ca="1" si="16"/>
        <v/>
      </c>
      <c r="AZ42" s="101" t="str">
        <f t="shared" ca="1" si="16"/>
        <v/>
      </c>
      <c r="BA42" s="101" t="str">
        <f t="shared" ca="1" si="16"/>
        <v/>
      </c>
      <c r="BB42" s="101" t="str">
        <f t="shared" ca="1" si="16"/>
        <v/>
      </c>
      <c r="BC42" s="101" t="str">
        <f t="shared" ca="1" si="16"/>
        <v/>
      </c>
      <c r="BD42" s="101">
        <f t="shared" ca="1" si="16"/>
        <v>0</v>
      </c>
      <c r="BE42" s="101" t="str">
        <f t="shared" ca="1" si="16"/>
        <v/>
      </c>
      <c r="BF42" s="101" t="str">
        <f t="shared" ca="1" si="16"/>
        <v/>
      </c>
      <c r="BG42" s="101" t="str">
        <f t="shared" ca="1" si="16"/>
        <v/>
      </c>
      <c r="BH42" s="101" t="str">
        <f t="shared" ca="1" si="16"/>
        <v/>
      </c>
      <c r="BI42" s="101" t="str">
        <f t="shared" ca="1" si="16"/>
        <v/>
      </c>
      <c r="BJ42" s="101" t="str">
        <f t="shared" ca="1" si="16"/>
        <v/>
      </c>
      <c r="BK42" s="101" t="str">
        <f t="shared" ca="1" si="16"/>
        <v/>
      </c>
      <c r="BL42" s="101" t="str">
        <f t="shared" ca="1" si="16"/>
        <v/>
      </c>
      <c r="BM42" s="101" t="str">
        <f t="shared" ca="1" si="16"/>
        <v/>
      </c>
    </row>
    <row r="43" spans="1:65">
      <c r="A43" s="88" t="s">
        <v>123</v>
      </c>
      <c r="B43" s="88" t="s">
        <v>124</v>
      </c>
      <c r="C43" s="16" t="s">
        <v>110</v>
      </c>
      <c r="D43" s="4" t="s">
        <v>12</v>
      </c>
      <c r="E43" s="100">
        <f ca="1">SUM(Table2[[#This Row],[ADR-01]:[ADR-113]])</f>
        <v>5</v>
      </c>
      <c r="G43" s="101" t="str">
        <f t="shared" ca="1" si="8"/>
        <v/>
      </c>
      <c r="H43" s="101" t="str">
        <f t="shared" ca="1" si="16"/>
        <v/>
      </c>
      <c r="I43" s="101" t="str">
        <f t="shared" ca="1" si="16"/>
        <v/>
      </c>
      <c r="J43" s="101" t="str">
        <f t="shared" ca="1" si="16"/>
        <v/>
      </c>
      <c r="K43" s="101" t="str">
        <f t="shared" ca="1" si="16"/>
        <v/>
      </c>
      <c r="L43" s="101" t="str">
        <f t="shared" ca="1" si="16"/>
        <v/>
      </c>
      <c r="M43" s="101" t="str">
        <f t="shared" ca="1" si="16"/>
        <v/>
      </c>
      <c r="N43" s="101" t="str">
        <f t="shared" ca="1" si="16"/>
        <v/>
      </c>
      <c r="O43" s="101" t="str">
        <f t="shared" ca="1" si="16"/>
        <v/>
      </c>
      <c r="P43" s="101" t="str">
        <f t="shared" ca="1" si="16"/>
        <v/>
      </c>
      <c r="Q43" s="101" t="str">
        <f t="shared" ca="1" si="16"/>
        <v/>
      </c>
      <c r="R43" s="101" t="str">
        <f t="shared" ca="1" si="16"/>
        <v/>
      </c>
      <c r="S43" s="101" t="str">
        <f t="shared" ca="1" si="16"/>
        <v/>
      </c>
      <c r="T43" s="101" t="str">
        <f t="shared" ca="1" si="16"/>
        <v/>
      </c>
      <c r="U43" s="101" t="str">
        <f t="shared" ca="1" si="16"/>
        <v/>
      </c>
      <c r="V43" s="101" t="str">
        <f t="shared" ca="1" si="16"/>
        <v/>
      </c>
      <c r="W43" s="101" t="str">
        <f t="shared" ca="1" si="16"/>
        <v/>
      </c>
      <c r="X43" s="101" t="str">
        <f t="shared" ca="1" si="16"/>
        <v/>
      </c>
      <c r="Y43" s="101" t="str">
        <f t="shared" ca="1" si="16"/>
        <v/>
      </c>
      <c r="Z43" s="101" t="str">
        <f t="shared" ca="1" si="16"/>
        <v/>
      </c>
      <c r="AA43" s="101">
        <f t="shared" ca="1" si="16"/>
        <v>2</v>
      </c>
      <c r="AB43" s="101" t="str">
        <f t="shared" ca="1" si="16"/>
        <v/>
      </c>
      <c r="AC43" s="101" t="str">
        <f t="shared" ca="1" si="16"/>
        <v/>
      </c>
      <c r="AD43" s="101" t="str">
        <f t="shared" ca="1" si="16"/>
        <v/>
      </c>
      <c r="AE43" s="101" t="str">
        <f t="shared" ca="1" si="16"/>
        <v/>
      </c>
      <c r="AF43" s="101" t="str">
        <f t="shared" ca="1" si="16"/>
        <v/>
      </c>
      <c r="AG43" s="101" t="str">
        <f t="shared" ca="1" si="16"/>
        <v/>
      </c>
      <c r="AH43" s="101" t="str">
        <f t="shared" ca="1" si="16"/>
        <v/>
      </c>
      <c r="AI43" s="101" t="str">
        <f t="shared" ca="1" si="16"/>
        <v/>
      </c>
      <c r="AJ43" s="101" t="str">
        <f t="shared" ca="1" si="16"/>
        <v/>
      </c>
      <c r="AK43" s="101" t="str">
        <f t="shared" ca="1" si="16"/>
        <v/>
      </c>
      <c r="AL43" s="101" t="str">
        <f t="shared" ca="1" si="16"/>
        <v/>
      </c>
      <c r="AM43" s="101" t="str">
        <f t="shared" ca="1" si="16"/>
        <v/>
      </c>
      <c r="AN43" s="101" t="str">
        <f t="shared" ca="1" si="16"/>
        <v/>
      </c>
      <c r="AO43" s="101" t="str">
        <f t="shared" ca="1" si="16"/>
        <v/>
      </c>
      <c r="AP43" s="101" t="str">
        <f t="shared" ca="1" si="16"/>
        <v/>
      </c>
      <c r="AQ43" s="101" t="str">
        <f t="shared" ca="1" si="16"/>
        <v/>
      </c>
      <c r="AR43" s="101" t="str">
        <f t="shared" ca="1" si="16"/>
        <v/>
      </c>
      <c r="AS43" s="101" t="str">
        <f t="shared" ca="1" si="16"/>
        <v/>
      </c>
      <c r="AT43" s="101" t="str">
        <f t="shared" ca="1" si="16"/>
        <v/>
      </c>
      <c r="AU43" s="101" t="str">
        <f t="shared" ca="1" si="16"/>
        <v/>
      </c>
      <c r="AV43" s="101" t="str">
        <f t="shared" ca="1" si="16"/>
        <v/>
      </c>
      <c r="AW43" s="101" t="str">
        <f t="shared" ca="1" si="16"/>
        <v/>
      </c>
      <c r="AX43" s="101" t="str">
        <f t="shared" ca="1" si="16"/>
        <v/>
      </c>
      <c r="AY43" s="101" t="str">
        <f t="shared" ca="1" si="16"/>
        <v/>
      </c>
      <c r="AZ43" s="101" t="str">
        <f t="shared" ca="1" si="16"/>
        <v/>
      </c>
      <c r="BA43" s="101" t="str">
        <f t="shared" ca="1" si="16"/>
        <v/>
      </c>
      <c r="BB43" s="101" t="str">
        <f t="shared" ca="1" si="16"/>
        <v/>
      </c>
      <c r="BC43" s="101" t="str">
        <f t="shared" ca="1" si="16"/>
        <v/>
      </c>
      <c r="BD43" s="101">
        <f t="shared" ca="1" si="16"/>
        <v>3</v>
      </c>
      <c r="BE43" s="101" t="str">
        <f t="shared" ca="1" si="16"/>
        <v/>
      </c>
      <c r="BF43" s="101" t="str">
        <f t="shared" ca="1" si="16"/>
        <v/>
      </c>
      <c r="BG43" s="101" t="str">
        <f t="shared" ca="1" si="16"/>
        <v/>
      </c>
      <c r="BH43" s="101" t="str">
        <f t="shared" ca="1" si="16"/>
        <v/>
      </c>
      <c r="BI43" s="101" t="str">
        <f t="shared" ca="1" si="16"/>
        <v/>
      </c>
      <c r="BJ43" s="101" t="str">
        <f t="shared" ca="1" si="16"/>
        <v/>
      </c>
      <c r="BK43" s="101" t="str">
        <f t="shared" ca="1" si="16"/>
        <v/>
      </c>
      <c r="BL43" s="101" t="str">
        <f t="shared" ca="1" si="16"/>
        <v/>
      </c>
      <c r="BM43" s="101" t="str">
        <f t="shared" ca="1" si="16"/>
        <v/>
      </c>
    </row>
    <row r="44" spans="1:65">
      <c r="A44" s="88" t="s">
        <v>125</v>
      </c>
      <c r="B44" s="88" t="s">
        <v>126</v>
      </c>
      <c r="C44" s="16" t="s">
        <v>110</v>
      </c>
      <c r="D44" s="4"/>
      <c r="E44" s="100">
        <f ca="1">SUM(Table2[[#This Row],[ADR-01]:[ADR-113]])</f>
        <v>24</v>
      </c>
      <c r="G44" s="101" t="str">
        <f t="shared" ca="1" si="8"/>
        <v/>
      </c>
      <c r="H44" s="101" t="str">
        <f t="shared" ca="1" si="16"/>
        <v/>
      </c>
      <c r="I44" s="101" t="str">
        <f t="shared" ca="1" si="16"/>
        <v/>
      </c>
      <c r="J44" s="101" t="str">
        <f t="shared" ca="1" si="16"/>
        <v/>
      </c>
      <c r="K44" s="101" t="str">
        <f t="shared" ca="1" si="16"/>
        <v/>
      </c>
      <c r="L44" s="101" t="str">
        <f t="shared" ca="1" si="16"/>
        <v/>
      </c>
      <c r="M44" s="101" t="str">
        <f t="shared" ca="1" si="16"/>
        <v/>
      </c>
      <c r="N44" s="101" t="str">
        <f t="shared" ca="1" si="16"/>
        <v/>
      </c>
      <c r="O44" s="101" t="str">
        <f t="shared" ca="1" si="16"/>
        <v/>
      </c>
      <c r="P44" s="101" t="str">
        <f t="shared" ca="1" si="16"/>
        <v/>
      </c>
      <c r="Q44" s="101" t="str">
        <f t="shared" ca="1" si="16"/>
        <v/>
      </c>
      <c r="R44" s="101" t="str">
        <f t="shared" ca="1" si="16"/>
        <v/>
      </c>
      <c r="S44" s="101" t="str">
        <f t="shared" ca="1" si="16"/>
        <v/>
      </c>
      <c r="T44" s="101" t="str">
        <f t="shared" ca="1" si="16"/>
        <v/>
      </c>
      <c r="U44" s="101">
        <f t="shared" ca="1" si="16"/>
        <v>2</v>
      </c>
      <c r="V44" s="101" t="str">
        <f t="shared" ca="1" si="16"/>
        <v/>
      </c>
      <c r="W44" s="101" t="str">
        <f t="shared" ca="1" si="16"/>
        <v/>
      </c>
      <c r="X44" s="101" t="str">
        <f t="shared" ca="1" si="16"/>
        <v/>
      </c>
      <c r="Y44" s="101" t="str">
        <f t="shared" ca="1" si="16"/>
        <v/>
      </c>
      <c r="Z44" s="101">
        <f t="shared" ca="1" si="16"/>
        <v>14</v>
      </c>
      <c r="AA44" s="101">
        <f t="shared" ca="1" si="16"/>
        <v>1</v>
      </c>
      <c r="AB44" s="101" t="str">
        <f t="shared" ca="1" si="16"/>
        <v/>
      </c>
      <c r="AC44" s="101" t="str">
        <f t="shared" ca="1" si="16"/>
        <v/>
      </c>
      <c r="AD44" s="101" t="str">
        <f t="shared" ca="1" si="16"/>
        <v/>
      </c>
      <c r="AE44" s="101" t="str">
        <f t="shared" ca="1" si="16"/>
        <v/>
      </c>
      <c r="AF44" s="101" t="str">
        <f t="shared" ca="1" si="16"/>
        <v/>
      </c>
      <c r="AG44" s="101" t="str">
        <f t="shared" ca="1" si="16"/>
        <v/>
      </c>
      <c r="AH44" s="101" t="str">
        <f t="shared" ca="1" si="16"/>
        <v/>
      </c>
      <c r="AI44" s="101" t="str">
        <f t="shared" ca="1" si="16"/>
        <v/>
      </c>
      <c r="AJ44" s="101" t="str">
        <f t="shared" ca="1" si="16"/>
        <v/>
      </c>
      <c r="AK44" s="101" t="str">
        <f t="shared" ca="1" si="16"/>
        <v/>
      </c>
      <c r="AL44" s="101" t="str">
        <f t="shared" ca="1" si="16"/>
        <v/>
      </c>
      <c r="AM44" s="101" t="str">
        <f t="shared" ca="1" si="16"/>
        <v/>
      </c>
      <c r="AN44" s="101" t="str">
        <f t="shared" ca="1" si="16"/>
        <v/>
      </c>
      <c r="AO44" s="101" t="str">
        <f t="shared" ca="1" si="16"/>
        <v/>
      </c>
      <c r="AP44" s="101" t="str">
        <f t="shared" ca="1" si="16"/>
        <v/>
      </c>
      <c r="AQ44" s="101" t="str">
        <f t="shared" ca="1" si="16"/>
        <v/>
      </c>
      <c r="AR44" s="101" t="str">
        <f t="shared" ca="1" si="16"/>
        <v/>
      </c>
      <c r="AS44" s="101" t="str">
        <f t="shared" ca="1" si="16"/>
        <v/>
      </c>
      <c r="AT44" s="101" t="str">
        <f t="shared" ca="1" si="16"/>
        <v/>
      </c>
      <c r="AU44" s="101" t="str">
        <f t="shared" ca="1" si="16"/>
        <v/>
      </c>
      <c r="AV44" s="101" t="str">
        <f t="shared" ca="1" si="16"/>
        <v/>
      </c>
      <c r="AW44" s="101" t="str">
        <f t="shared" ca="1" si="16"/>
        <v/>
      </c>
      <c r="AX44" s="101" t="str">
        <f t="shared" ca="1" si="16"/>
        <v/>
      </c>
      <c r="AY44" s="101" t="str">
        <f t="shared" ca="1" si="16"/>
        <v/>
      </c>
      <c r="AZ44" s="101" t="str">
        <f t="shared" ca="1" si="16"/>
        <v/>
      </c>
      <c r="BA44" s="101" t="str">
        <f t="shared" ca="1" si="16"/>
        <v/>
      </c>
      <c r="BB44" s="101" t="str">
        <f t="shared" ca="1" si="16"/>
        <v/>
      </c>
      <c r="BC44" s="101" t="str">
        <f t="shared" ca="1" si="16"/>
        <v/>
      </c>
      <c r="BD44" s="101" t="str">
        <f t="shared" ref="H44:BM49" ca="1" si="17">IFERROR(
  IF(
    COUNTIF(
      INDIRECT("'" &amp; "ADR " &amp; VALUE(MID(BD$1, FIND("-", BD$1) + 1, LEN(BD$1) - FIND("-", BD$1))) &amp; "'!E:E"), $A44
    ) = 0,
    "",
    COUNTIFS(
      INDIRECT("'" &amp; "ADR " &amp; VALUE(MID(BD$1, FIND("-", BD$1) + 1, LEN(BD$1) - FIND("-", BD$1))) &amp; "'!E:E"), $A44,
      INDIRECT("'" &amp; "ADR " &amp; VALUE(MID(BD$1, FIND("-", BD$1) + 1, LEN(BD$1) - FIND("-", BD$1))) &amp; "'!M:M"), "NO"
    )
  ),
  ""
)</f>
        <v/>
      </c>
      <c r="BE44" s="101">
        <f t="shared" ca="1" si="17"/>
        <v>4</v>
      </c>
      <c r="BF44" s="101" t="str">
        <f t="shared" ca="1" si="17"/>
        <v/>
      </c>
      <c r="BG44" s="101" t="str">
        <f t="shared" ca="1" si="17"/>
        <v/>
      </c>
      <c r="BH44" s="101">
        <f t="shared" ca="1" si="17"/>
        <v>3</v>
      </c>
      <c r="BI44" s="101" t="str">
        <f t="shared" ca="1" si="17"/>
        <v/>
      </c>
      <c r="BJ44" s="101" t="str">
        <f t="shared" ca="1" si="17"/>
        <v/>
      </c>
      <c r="BK44" s="101" t="str">
        <f t="shared" ca="1" si="17"/>
        <v/>
      </c>
      <c r="BL44" s="101" t="str">
        <f t="shared" ca="1" si="17"/>
        <v/>
      </c>
      <c r="BM44" s="101" t="str">
        <f t="shared" ca="1" si="17"/>
        <v/>
      </c>
    </row>
    <row r="45" spans="1:65">
      <c r="A45" s="88" t="s">
        <v>128</v>
      </c>
      <c r="B45" s="88" t="s">
        <v>129</v>
      </c>
      <c r="C45" s="16" t="s">
        <v>110</v>
      </c>
      <c r="D45" s="4"/>
      <c r="E45" s="100">
        <f ca="1">SUM(Table2[[#This Row],[ADR-01]:[ADR-113]])</f>
        <v>25</v>
      </c>
      <c r="G45" s="101" t="str">
        <f t="shared" ca="1" si="8"/>
        <v/>
      </c>
      <c r="H45" s="101" t="str">
        <f t="shared" ca="1" si="17"/>
        <v/>
      </c>
      <c r="I45" s="101" t="str">
        <f t="shared" ca="1" si="17"/>
        <v/>
      </c>
      <c r="J45" s="101" t="str">
        <f t="shared" ca="1" si="17"/>
        <v/>
      </c>
      <c r="K45" s="101" t="str">
        <f t="shared" ca="1" si="17"/>
        <v/>
      </c>
      <c r="L45" s="101" t="str">
        <f t="shared" ca="1" si="17"/>
        <v/>
      </c>
      <c r="M45" s="101" t="str">
        <f t="shared" ca="1" si="17"/>
        <v/>
      </c>
      <c r="N45" s="101" t="str">
        <f t="shared" ca="1" si="17"/>
        <v/>
      </c>
      <c r="O45" s="101" t="str">
        <f t="shared" ca="1" si="17"/>
        <v/>
      </c>
      <c r="P45" s="101" t="str">
        <f t="shared" ca="1" si="17"/>
        <v/>
      </c>
      <c r="Q45" s="101" t="str">
        <f t="shared" ca="1" si="17"/>
        <v/>
      </c>
      <c r="R45" s="101" t="str">
        <f t="shared" ca="1" si="17"/>
        <v/>
      </c>
      <c r="S45" s="101" t="str">
        <f t="shared" ca="1" si="17"/>
        <v/>
      </c>
      <c r="T45" s="101" t="str">
        <f t="shared" ca="1" si="17"/>
        <v/>
      </c>
      <c r="U45" s="101">
        <f t="shared" ca="1" si="17"/>
        <v>3</v>
      </c>
      <c r="V45" s="101" t="str">
        <f t="shared" ca="1" si="17"/>
        <v/>
      </c>
      <c r="W45" s="101" t="str">
        <f t="shared" ca="1" si="17"/>
        <v/>
      </c>
      <c r="X45" s="101" t="str">
        <f t="shared" ca="1" si="17"/>
        <v/>
      </c>
      <c r="Y45" s="101" t="str">
        <f t="shared" ca="1" si="17"/>
        <v/>
      </c>
      <c r="Z45" s="101">
        <f t="shared" ca="1" si="17"/>
        <v>14</v>
      </c>
      <c r="AA45" s="101">
        <f t="shared" ca="1" si="17"/>
        <v>1</v>
      </c>
      <c r="AB45" s="101" t="str">
        <f t="shared" ca="1" si="17"/>
        <v/>
      </c>
      <c r="AC45" s="101" t="str">
        <f t="shared" ca="1" si="17"/>
        <v/>
      </c>
      <c r="AD45" s="101" t="str">
        <f t="shared" ca="1" si="17"/>
        <v/>
      </c>
      <c r="AE45" s="101" t="str">
        <f t="shared" ca="1" si="17"/>
        <v/>
      </c>
      <c r="AF45" s="101" t="str">
        <f t="shared" ca="1" si="17"/>
        <v/>
      </c>
      <c r="AG45" s="101" t="str">
        <f t="shared" ca="1" si="17"/>
        <v/>
      </c>
      <c r="AH45" s="101" t="str">
        <f t="shared" ca="1" si="17"/>
        <v/>
      </c>
      <c r="AI45" s="101" t="str">
        <f t="shared" ca="1" si="17"/>
        <v/>
      </c>
      <c r="AJ45" s="101" t="str">
        <f t="shared" ca="1" si="17"/>
        <v/>
      </c>
      <c r="AK45" s="101" t="str">
        <f t="shared" ca="1" si="17"/>
        <v/>
      </c>
      <c r="AL45" s="101" t="str">
        <f t="shared" ca="1" si="17"/>
        <v/>
      </c>
      <c r="AM45" s="101" t="str">
        <f t="shared" ca="1" si="17"/>
        <v/>
      </c>
      <c r="AN45" s="101" t="str">
        <f t="shared" ca="1" si="17"/>
        <v/>
      </c>
      <c r="AO45" s="101" t="str">
        <f t="shared" ca="1" si="17"/>
        <v/>
      </c>
      <c r="AP45" s="101" t="str">
        <f t="shared" ca="1" si="17"/>
        <v/>
      </c>
      <c r="AQ45" s="101" t="str">
        <f t="shared" ca="1" si="17"/>
        <v/>
      </c>
      <c r="AR45" s="101" t="str">
        <f t="shared" ca="1" si="17"/>
        <v/>
      </c>
      <c r="AS45" s="101" t="str">
        <f t="shared" ca="1" si="17"/>
        <v/>
      </c>
      <c r="AT45" s="101" t="str">
        <f t="shared" ca="1" si="17"/>
        <v/>
      </c>
      <c r="AU45" s="101" t="str">
        <f t="shared" ca="1" si="17"/>
        <v/>
      </c>
      <c r="AV45" s="101" t="str">
        <f t="shared" ca="1" si="17"/>
        <v/>
      </c>
      <c r="AW45" s="101" t="str">
        <f t="shared" ca="1" si="17"/>
        <v/>
      </c>
      <c r="AX45" s="101" t="str">
        <f t="shared" ca="1" si="17"/>
        <v/>
      </c>
      <c r="AY45" s="101" t="str">
        <f t="shared" ca="1" si="17"/>
        <v/>
      </c>
      <c r="AZ45" s="101" t="str">
        <f t="shared" ca="1" si="17"/>
        <v/>
      </c>
      <c r="BA45" s="101" t="str">
        <f t="shared" ca="1" si="17"/>
        <v/>
      </c>
      <c r="BB45" s="101" t="str">
        <f t="shared" ca="1" si="17"/>
        <v/>
      </c>
      <c r="BC45" s="101" t="str">
        <f t="shared" ca="1" si="17"/>
        <v/>
      </c>
      <c r="BD45" s="101" t="str">
        <f t="shared" ca="1" si="17"/>
        <v/>
      </c>
      <c r="BE45" s="101">
        <f t="shared" ca="1" si="17"/>
        <v>4</v>
      </c>
      <c r="BF45" s="101" t="str">
        <f t="shared" ca="1" si="17"/>
        <v/>
      </c>
      <c r="BG45" s="101" t="str">
        <f t="shared" ca="1" si="17"/>
        <v/>
      </c>
      <c r="BH45" s="101">
        <f t="shared" ca="1" si="17"/>
        <v>3</v>
      </c>
      <c r="BI45" s="101" t="str">
        <f t="shared" ca="1" si="17"/>
        <v/>
      </c>
      <c r="BJ45" s="101" t="str">
        <f t="shared" ca="1" si="17"/>
        <v/>
      </c>
      <c r="BK45" s="101" t="str">
        <f t="shared" ca="1" si="17"/>
        <v/>
      </c>
      <c r="BL45" s="101" t="str">
        <f t="shared" ca="1" si="17"/>
        <v/>
      </c>
      <c r="BM45" s="101" t="str">
        <f t="shared" ca="1" si="17"/>
        <v/>
      </c>
    </row>
    <row r="46" spans="1:65">
      <c r="A46" s="88" t="s">
        <v>136</v>
      </c>
      <c r="B46" s="88" t="s">
        <v>137</v>
      </c>
      <c r="C46" s="16" t="s">
        <v>37</v>
      </c>
      <c r="D46" s="4"/>
      <c r="E46" s="100">
        <f ca="1">SUM(Table2[[#This Row],[ADR-01]:[ADR-113]])</f>
        <v>9</v>
      </c>
      <c r="G46" s="101" t="str">
        <f t="shared" ca="1" si="8"/>
        <v/>
      </c>
      <c r="H46" s="101" t="str">
        <f t="shared" ca="1" si="17"/>
        <v/>
      </c>
      <c r="I46" s="101" t="str">
        <f t="shared" ca="1" si="17"/>
        <v/>
      </c>
      <c r="J46" s="101" t="str">
        <f t="shared" ca="1" si="17"/>
        <v/>
      </c>
      <c r="K46" s="101" t="str">
        <f t="shared" ca="1" si="17"/>
        <v/>
      </c>
      <c r="L46" s="101" t="str">
        <f t="shared" ca="1" si="17"/>
        <v/>
      </c>
      <c r="M46" s="101" t="str">
        <f t="shared" ca="1" si="17"/>
        <v/>
      </c>
      <c r="N46" s="101" t="str">
        <f t="shared" ca="1" si="17"/>
        <v/>
      </c>
      <c r="O46" s="101" t="str">
        <f t="shared" ca="1" si="17"/>
        <v/>
      </c>
      <c r="P46" s="101" t="str">
        <f t="shared" ca="1" si="17"/>
        <v/>
      </c>
      <c r="Q46" s="101" t="str">
        <f t="shared" ca="1" si="17"/>
        <v/>
      </c>
      <c r="R46" s="101" t="str">
        <f t="shared" ca="1" si="17"/>
        <v/>
      </c>
      <c r="S46" s="101" t="str">
        <f t="shared" ca="1" si="17"/>
        <v/>
      </c>
      <c r="T46" s="101" t="str">
        <f t="shared" ca="1" si="17"/>
        <v/>
      </c>
      <c r="U46" s="101" t="str">
        <f t="shared" ca="1" si="17"/>
        <v/>
      </c>
      <c r="V46" s="101" t="str">
        <f t="shared" ca="1" si="17"/>
        <v/>
      </c>
      <c r="W46" s="101" t="str">
        <f t="shared" ca="1" si="17"/>
        <v/>
      </c>
      <c r="X46" s="101" t="str">
        <f t="shared" ca="1" si="17"/>
        <v/>
      </c>
      <c r="Y46" s="101" t="str">
        <f t="shared" ca="1" si="17"/>
        <v/>
      </c>
      <c r="Z46" s="101">
        <f t="shared" ca="1" si="17"/>
        <v>8</v>
      </c>
      <c r="AA46" s="101" t="str">
        <f t="shared" ca="1" si="17"/>
        <v/>
      </c>
      <c r="AB46" s="101">
        <f t="shared" ca="1" si="17"/>
        <v>1</v>
      </c>
      <c r="AC46" s="101" t="str">
        <f t="shared" ca="1" si="17"/>
        <v/>
      </c>
      <c r="AD46" s="101" t="str">
        <f t="shared" ca="1" si="17"/>
        <v/>
      </c>
      <c r="AE46" s="101" t="str">
        <f t="shared" ca="1" si="17"/>
        <v/>
      </c>
      <c r="AF46" s="101" t="str">
        <f t="shared" ca="1" si="17"/>
        <v/>
      </c>
      <c r="AG46" s="101" t="str">
        <f t="shared" ca="1" si="17"/>
        <v/>
      </c>
      <c r="AH46" s="101" t="str">
        <f t="shared" ca="1" si="17"/>
        <v/>
      </c>
      <c r="AI46" s="101" t="str">
        <f t="shared" ca="1" si="17"/>
        <v/>
      </c>
      <c r="AJ46" s="101" t="str">
        <f t="shared" ca="1" si="17"/>
        <v/>
      </c>
      <c r="AK46" s="101" t="str">
        <f t="shared" ca="1" si="17"/>
        <v/>
      </c>
      <c r="AL46" s="101" t="str">
        <f t="shared" ca="1" si="17"/>
        <v/>
      </c>
      <c r="AM46" s="101" t="str">
        <f t="shared" ca="1" si="17"/>
        <v/>
      </c>
      <c r="AN46" s="101" t="str">
        <f t="shared" ca="1" si="17"/>
        <v/>
      </c>
      <c r="AO46" s="101" t="str">
        <f t="shared" ca="1" si="17"/>
        <v/>
      </c>
      <c r="AP46" s="101" t="str">
        <f t="shared" ca="1" si="17"/>
        <v/>
      </c>
      <c r="AQ46" s="101" t="str">
        <f t="shared" ca="1" si="17"/>
        <v/>
      </c>
      <c r="AR46" s="101" t="str">
        <f t="shared" ca="1" si="17"/>
        <v/>
      </c>
      <c r="AS46" s="101" t="str">
        <f t="shared" ca="1" si="17"/>
        <v/>
      </c>
      <c r="AT46" s="101" t="str">
        <f t="shared" ca="1" si="17"/>
        <v/>
      </c>
      <c r="AU46" s="101" t="str">
        <f t="shared" ca="1" si="17"/>
        <v/>
      </c>
      <c r="AV46" s="101" t="str">
        <f t="shared" ca="1" si="17"/>
        <v/>
      </c>
      <c r="AW46" s="101" t="str">
        <f t="shared" ca="1" si="17"/>
        <v/>
      </c>
      <c r="AX46" s="101" t="str">
        <f t="shared" ca="1" si="17"/>
        <v/>
      </c>
      <c r="AY46" s="101" t="str">
        <f t="shared" ca="1" si="17"/>
        <v/>
      </c>
      <c r="AZ46" s="101" t="str">
        <f t="shared" ca="1" si="17"/>
        <v/>
      </c>
      <c r="BA46" s="101" t="str">
        <f t="shared" ca="1" si="17"/>
        <v/>
      </c>
      <c r="BB46" s="101" t="str">
        <f t="shared" ca="1" si="17"/>
        <v/>
      </c>
      <c r="BC46" s="101" t="str">
        <f t="shared" ca="1" si="17"/>
        <v/>
      </c>
      <c r="BD46" s="101">
        <f t="shared" ca="1" si="17"/>
        <v>0</v>
      </c>
      <c r="BE46" s="101" t="str">
        <f t="shared" ca="1" si="17"/>
        <v/>
      </c>
      <c r="BF46" s="101" t="str">
        <f t="shared" ca="1" si="17"/>
        <v/>
      </c>
      <c r="BG46" s="101" t="str">
        <f t="shared" ca="1" si="17"/>
        <v/>
      </c>
      <c r="BH46" s="101" t="str">
        <f t="shared" ca="1" si="17"/>
        <v/>
      </c>
      <c r="BI46" s="101" t="str">
        <f t="shared" ca="1" si="17"/>
        <v/>
      </c>
      <c r="BJ46" s="101" t="str">
        <f t="shared" ca="1" si="17"/>
        <v/>
      </c>
      <c r="BK46" s="101" t="str">
        <f t="shared" ca="1" si="17"/>
        <v/>
      </c>
      <c r="BL46" s="101" t="str">
        <f t="shared" ca="1" si="17"/>
        <v/>
      </c>
      <c r="BM46" s="101" t="str">
        <f t="shared" ca="1" si="17"/>
        <v/>
      </c>
    </row>
    <row r="47" spans="1:65">
      <c r="A47" s="204" t="s">
        <v>139</v>
      </c>
      <c r="B47" s="204" t="s">
        <v>140</v>
      </c>
      <c r="C47" s="16" t="s">
        <v>37</v>
      </c>
      <c r="D47" s="4"/>
      <c r="E47" s="100">
        <f ca="1">SUM(Table2[[#This Row],[ADR-01]:[ADR-113]])</f>
        <v>0</v>
      </c>
      <c r="G47" s="101" t="str">
        <f t="shared" ca="1" si="8"/>
        <v/>
      </c>
      <c r="H47" s="101" t="str">
        <f t="shared" ca="1" si="17"/>
        <v/>
      </c>
      <c r="I47" s="101" t="str">
        <f t="shared" ca="1" si="17"/>
        <v/>
      </c>
      <c r="J47" s="101" t="str">
        <f t="shared" ca="1" si="17"/>
        <v/>
      </c>
      <c r="K47" s="101" t="str">
        <f t="shared" ca="1" si="17"/>
        <v/>
      </c>
      <c r="L47" s="101" t="str">
        <f t="shared" ca="1" si="17"/>
        <v/>
      </c>
      <c r="M47" s="101" t="str">
        <f t="shared" ca="1" si="17"/>
        <v/>
      </c>
      <c r="N47" s="101" t="str">
        <f t="shared" ca="1" si="17"/>
        <v/>
      </c>
      <c r="O47" s="101" t="str">
        <f t="shared" ca="1" si="17"/>
        <v/>
      </c>
      <c r="P47" s="101" t="str">
        <f t="shared" ca="1" si="17"/>
        <v/>
      </c>
      <c r="Q47" s="101" t="str">
        <f t="shared" ca="1" si="17"/>
        <v/>
      </c>
      <c r="R47" s="101" t="str">
        <f t="shared" ca="1" si="17"/>
        <v/>
      </c>
      <c r="S47" s="101" t="str">
        <f t="shared" ca="1" si="17"/>
        <v/>
      </c>
      <c r="T47" s="101" t="str">
        <f t="shared" ca="1" si="17"/>
        <v/>
      </c>
      <c r="U47" s="101" t="str">
        <f t="shared" ca="1" si="17"/>
        <v/>
      </c>
      <c r="V47" s="101" t="str">
        <f t="shared" ca="1" si="17"/>
        <v/>
      </c>
      <c r="W47" s="101" t="str">
        <f t="shared" ca="1" si="17"/>
        <v/>
      </c>
      <c r="X47" s="101" t="str">
        <f t="shared" ca="1" si="17"/>
        <v/>
      </c>
      <c r="Y47" s="101" t="str">
        <f t="shared" ca="1" si="17"/>
        <v/>
      </c>
      <c r="Z47" s="101" t="str">
        <f t="shared" ca="1" si="17"/>
        <v/>
      </c>
      <c r="AA47" s="101" t="str">
        <f t="shared" ca="1" si="17"/>
        <v/>
      </c>
      <c r="AB47" s="101" t="str">
        <f t="shared" ca="1" si="17"/>
        <v/>
      </c>
      <c r="AC47" s="101" t="str">
        <f t="shared" ca="1" si="17"/>
        <v/>
      </c>
      <c r="AD47" s="101" t="str">
        <f t="shared" ca="1" si="17"/>
        <v/>
      </c>
      <c r="AE47" s="101" t="str">
        <f t="shared" ca="1" si="17"/>
        <v/>
      </c>
      <c r="AF47" s="101" t="str">
        <f t="shared" ca="1" si="17"/>
        <v/>
      </c>
      <c r="AG47" s="101" t="str">
        <f t="shared" ca="1" si="17"/>
        <v/>
      </c>
      <c r="AH47" s="101" t="str">
        <f t="shared" ca="1" si="17"/>
        <v/>
      </c>
      <c r="AI47" s="101" t="str">
        <f t="shared" ca="1" si="17"/>
        <v/>
      </c>
      <c r="AJ47" s="101" t="str">
        <f t="shared" ca="1" si="17"/>
        <v/>
      </c>
      <c r="AK47" s="101" t="str">
        <f t="shared" ca="1" si="17"/>
        <v/>
      </c>
      <c r="AL47" s="101" t="str">
        <f t="shared" ca="1" si="17"/>
        <v/>
      </c>
      <c r="AM47" s="101" t="str">
        <f t="shared" ca="1" si="17"/>
        <v/>
      </c>
      <c r="AN47" s="101" t="str">
        <f t="shared" ca="1" si="17"/>
        <v/>
      </c>
      <c r="AO47" s="101" t="str">
        <f t="shared" ca="1" si="17"/>
        <v/>
      </c>
      <c r="AP47" s="101" t="str">
        <f t="shared" ca="1" si="17"/>
        <v/>
      </c>
      <c r="AQ47" s="101" t="str">
        <f t="shared" ca="1" si="17"/>
        <v/>
      </c>
      <c r="AR47" s="101" t="str">
        <f t="shared" ca="1" si="17"/>
        <v/>
      </c>
      <c r="AS47" s="101" t="str">
        <f t="shared" ca="1" si="17"/>
        <v/>
      </c>
      <c r="AT47" s="101" t="str">
        <f t="shared" ca="1" si="17"/>
        <v/>
      </c>
      <c r="AU47" s="101" t="str">
        <f t="shared" ca="1" si="17"/>
        <v/>
      </c>
      <c r="AV47" s="101" t="str">
        <f t="shared" ca="1" si="17"/>
        <v/>
      </c>
      <c r="AW47" s="101" t="str">
        <f t="shared" ca="1" si="17"/>
        <v/>
      </c>
      <c r="AX47" s="101" t="str">
        <f t="shared" ca="1" si="17"/>
        <v/>
      </c>
      <c r="AY47" s="101" t="str">
        <f t="shared" ca="1" si="17"/>
        <v/>
      </c>
      <c r="AZ47" s="101" t="str">
        <f t="shared" ca="1" si="17"/>
        <v/>
      </c>
      <c r="BA47" s="101" t="str">
        <f t="shared" ca="1" si="17"/>
        <v/>
      </c>
      <c r="BB47" s="101" t="str">
        <f t="shared" ca="1" si="17"/>
        <v/>
      </c>
      <c r="BC47" s="101" t="str">
        <f t="shared" ca="1" si="17"/>
        <v/>
      </c>
      <c r="BD47" s="101" t="str">
        <f t="shared" ca="1" si="17"/>
        <v/>
      </c>
      <c r="BE47" s="101" t="str">
        <f t="shared" ca="1" si="17"/>
        <v/>
      </c>
      <c r="BF47" s="101" t="str">
        <f t="shared" ca="1" si="17"/>
        <v/>
      </c>
      <c r="BG47" s="101" t="str">
        <f t="shared" ca="1" si="17"/>
        <v/>
      </c>
      <c r="BH47" s="101" t="str">
        <f t="shared" ca="1" si="17"/>
        <v/>
      </c>
      <c r="BI47" s="101" t="str">
        <f t="shared" ca="1" si="17"/>
        <v/>
      </c>
      <c r="BJ47" s="101" t="str">
        <f t="shared" ca="1" si="17"/>
        <v/>
      </c>
      <c r="BK47" s="101">
        <f t="shared" ca="1" si="17"/>
        <v>0</v>
      </c>
      <c r="BL47" s="101" t="str">
        <f t="shared" ca="1" si="17"/>
        <v/>
      </c>
      <c r="BM47" s="101" t="str">
        <f t="shared" ca="1" si="17"/>
        <v/>
      </c>
    </row>
    <row r="48" spans="1:65">
      <c r="A48" s="88" t="s">
        <v>141</v>
      </c>
      <c r="B48" s="88" t="s">
        <v>142</v>
      </c>
      <c r="C48" s="16" t="s">
        <v>37</v>
      </c>
      <c r="D48" s="4"/>
      <c r="E48" s="100">
        <f ca="1">SUM(Table2[[#This Row],[ADR-01]:[ADR-113]])</f>
        <v>14</v>
      </c>
      <c r="G48" s="101" t="str">
        <f t="shared" ca="1" si="8"/>
        <v/>
      </c>
      <c r="H48" s="101">
        <f t="shared" ca="1" si="17"/>
        <v>1</v>
      </c>
      <c r="I48" s="101" t="str">
        <f t="shared" ca="1" si="17"/>
        <v/>
      </c>
      <c r="J48" s="101" t="str">
        <f t="shared" ca="1" si="17"/>
        <v/>
      </c>
      <c r="K48" s="101" t="str">
        <f t="shared" ca="1" si="17"/>
        <v/>
      </c>
      <c r="L48" s="101" t="str">
        <f t="shared" ca="1" si="17"/>
        <v/>
      </c>
      <c r="M48" s="101" t="str">
        <f t="shared" ca="1" si="17"/>
        <v/>
      </c>
      <c r="N48" s="101" t="str">
        <f t="shared" ca="1" si="17"/>
        <v/>
      </c>
      <c r="O48" s="101" t="str">
        <f t="shared" ca="1" si="17"/>
        <v/>
      </c>
      <c r="P48" s="101" t="str">
        <f t="shared" ca="1" si="17"/>
        <v/>
      </c>
      <c r="Q48" s="101" t="str">
        <f t="shared" ca="1" si="17"/>
        <v/>
      </c>
      <c r="R48" s="101" t="str">
        <f t="shared" ca="1" si="17"/>
        <v/>
      </c>
      <c r="S48" s="101" t="str">
        <f t="shared" ca="1" si="17"/>
        <v/>
      </c>
      <c r="T48" s="101" t="str">
        <f t="shared" ca="1" si="17"/>
        <v/>
      </c>
      <c r="U48" s="101" t="str">
        <f t="shared" ca="1" si="17"/>
        <v/>
      </c>
      <c r="V48" s="101" t="str">
        <f t="shared" ca="1" si="17"/>
        <v/>
      </c>
      <c r="W48" s="101" t="str">
        <f t="shared" ca="1" si="17"/>
        <v/>
      </c>
      <c r="X48" s="101" t="str">
        <f t="shared" ca="1" si="17"/>
        <v/>
      </c>
      <c r="Y48" s="101" t="str">
        <f t="shared" ca="1" si="17"/>
        <v/>
      </c>
      <c r="Z48" s="101">
        <f t="shared" ca="1" si="17"/>
        <v>1</v>
      </c>
      <c r="AA48" s="101" t="str">
        <f t="shared" ca="1" si="17"/>
        <v/>
      </c>
      <c r="AB48" s="101" t="str">
        <f t="shared" ca="1" si="17"/>
        <v/>
      </c>
      <c r="AC48" s="101" t="str">
        <f t="shared" ca="1" si="17"/>
        <v/>
      </c>
      <c r="AD48" s="101" t="str">
        <f t="shared" ca="1" si="17"/>
        <v/>
      </c>
      <c r="AE48" s="101" t="str">
        <f t="shared" ca="1" si="17"/>
        <v/>
      </c>
      <c r="AF48" s="101" t="str">
        <f t="shared" ca="1" si="17"/>
        <v/>
      </c>
      <c r="AG48" s="101" t="str">
        <f t="shared" ca="1" si="17"/>
        <v/>
      </c>
      <c r="AH48" s="101" t="str">
        <f t="shared" ca="1" si="17"/>
        <v/>
      </c>
      <c r="AI48" s="101" t="str">
        <f t="shared" ca="1" si="17"/>
        <v/>
      </c>
      <c r="AJ48" s="101" t="str">
        <f t="shared" ca="1" si="17"/>
        <v/>
      </c>
      <c r="AK48" s="101" t="str">
        <f t="shared" ca="1" si="17"/>
        <v/>
      </c>
      <c r="AL48" s="101" t="str">
        <f t="shared" ca="1" si="17"/>
        <v/>
      </c>
      <c r="AM48" s="101" t="str">
        <f t="shared" ca="1" si="17"/>
        <v/>
      </c>
      <c r="AN48" s="101" t="str">
        <f t="shared" ca="1" si="17"/>
        <v/>
      </c>
      <c r="AO48" s="101" t="str">
        <f t="shared" ca="1" si="17"/>
        <v/>
      </c>
      <c r="AP48" s="101" t="str">
        <f t="shared" ca="1" si="17"/>
        <v/>
      </c>
      <c r="AQ48" s="101" t="str">
        <f t="shared" ca="1" si="17"/>
        <v/>
      </c>
      <c r="AR48" s="101" t="str">
        <f t="shared" ca="1" si="17"/>
        <v/>
      </c>
      <c r="AS48" s="101" t="str">
        <f t="shared" ca="1" si="17"/>
        <v/>
      </c>
      <c r="AT48" s="101" t="str">
        <f t="shared" ca="1" si="17"/>
        <v/>
      </c>
      <c r="AU48" s="101" t="str">
        <f t="shared" ca="1" si="17"/>
        <v/>
      </c>
      <c r="AV48" s="101" t="str">
        <f t="shared" ca="1" si="17"/>
        <v/>
      </c>
      <c r="AW48" s="101" t="str">
        <f t="shared" ca="1" si="17"/>
        <v/>
      </c>
      <c r="AX48" s="101" t="str">
        <f t="shared" ca="1" si="17"/>
        <v/>
      </c>
      <c r="AY48" s="101" t="str">
        <f t="shared" ca="1" si="17"/>
        <v/>
      </c>
      <c r="AZ48" s="101" t="str">
        <f t="shared" ca="1" si="17"/>
        <v/>
      </c>
      <c r="BA48" s="101" t="str">
        <f t="shared" ca="1" si="17"/>
        <v/>
      </c>
      <c r="BB48" s="101" t="str">
        <f t="shared" ca="1" si="17"/>
        <v/>
      </c>
      <c r="BC48" s="101" t="str">
        <f t="shared" ca="1" si="17"/>
        <v/>
      </c>
      <c r="BD48" s="101" t="str">
        <f t="shared" ca="1" si="17"/>
        <v/>
      </c>
      <c r="BE48" s="101" t="str">
        <f t="shared" ca="1" si="17"/>
        <v/>
      </c>
      <c r="BF48" s="101" t="str">
        <f t="shared" ca="1" si="17"/>
        <v/>
      </c>
      <c r="BG48" s="101">
        <f t="shared" ca="1" si="17"/>
        <v>12</v>
      </c>
      <c r="BH48" s="101" t="str">
        <f t="shared" ca="1" si="17"/>
        <v/>
      </c>
      <c r="BI48" s="101" t="str">
        <f t="shared" ca="1" si="17"/>
        <v/>
      </c>
      <c r="BJ48" s="101" t="str">
        <f t="shared" ca="1" si="17"/>
        <v/>
      </c>
      <c r="BK48" s="101" t="str">
        <f t="shared" ca="1" si="17"/>
        <v/>
      </c>
      <c r="BL48" s="101" t="str">
        <f t="shared" ca="1" si="17"/>
        <v/>
      </c>
      <c r="BM48" s="101" t="str">
        <f t="shared" ca="1" si="17"/>
        <v/>
      </c>
    </row>
    <row r="49" spans="1:65">
      <c r="A49" s="88" t="s">
        <v>144</v>
      </c>
      <c r="B49" s="88" t="s">
        <v>145</v>
      </c>
      <c r="C49" s="16" t="s">
        <v>37</v>
      </c>
      <c r="D49" s="4" t="s">
        <v>99</v>
      </c>
      <c r="E49" s="100">
        <f ca="1">SUM(Table2[[#This Row],[ADR-01]:[ADR-113]])</f>
        <v>0</v>
      </c>
      <c r="G49" s="101" t="str">
        <f t="shared" ca="1" si="8"/>
        <v/>
      </c>
      <c r="H49" s="101" t="str">
        <f t="shared" ca="1" si="17"/>
        <v/>
      </c>
      <c r="I49" s="101" t="str">
        <f t="shared" ca="1" si="17"/>
        <v/>
      </c>
      <c r="J49" s="101" t="str">
        <f t="shared" ca="1" si="17"/>
        <v/>
      </c>
      <c r="K49" s="101" t="str">
        <f t="shared" ca="1" si="17"/>
        <v/>
      </c>
      <c r="L49" s="101" t="str">
        <f t="shared" ca="1" si="17"/>
        <v/>
      </c>
      <c r="M49" s="101" t="str">
        <f t="shared" ca="1" si="17"/>
        <v/>
      </c>
      <c r="N49" s="101" t="str">
        <f t="shared" ca="1" si="17"/>
        <v/>
      </c>
      <c r="O49" s="101" t="str">
        <f t="shared" ca="1" si="17"/>
        <v/>
      </c>
      <c r="P49" s="101" t="str">
        <f t="shared" ca="1" si="17"/>
        <v/>
      </c>
      <c r="Q49" s="101" t="str">
        <f t="shared" ca="1" si="17"/>
        <v/>
      </c>
      <c r="R49" s="101" t="str">
        <f t="shared" ca="1" si="17"/>
        <v/>
      </c>
      <c r="S49" s="101" t="str">
        <f t="shared" ca="1" si="17"/>
        <v/>
      </c>
      <c r="T49" s="101" t="str">
        <f t="shared" ca="1" si="17"/>
        <v/>
      </c>
      <c r="U49" s="101" t="str">
        <f t="shared" ref="H49:BM53" ca="1" si="18">IFERROR(
  IF(
    COUNTIF(
      INDIRECT("'" &amp; "ADR " &amp; VALUE(MID(U$1, FIND("-", U$1) + 1, LEN(U$1) - FIND("-", U$1))) &amp; "'!E:E"), $A49
    ) = 0,
    "",
    COUNTIFS(
      INDIRECT("'" &amp; "ADR " &amp; VALUE(MID(U$1, FIND("-", U$1) + 1, LEN(U$1) - FIND("-", U$1))) &amp; "'!E:E"), $A49,
      INDIRECT("'" &amp; "ADR " &amp; VALUE(MID(U$1, FIND("-", U$1) + 1, LEN(U$1) - FIND("-", U$1))) &amp; "'!M:M"), "NO"
    )
  ),
  ""
)</f>
        <v/>
      </c>
      <c r="V49" s="101" t="str">
        <f t="shared" ca="1" si="18"/>
        <v/>
      </c>
      <c r="W49" s="101" t="str">
        <f t="shared" ca="1" si="18"/>
        <v/>
      </c>
      <c r="X49" s="101" t="str">
        <f t="shared" ca="1" si="18"/>
        <v/>
      </c>
      <c r="Y49" s="101" t="str">
        <f t="shared" ca="1" si="18"/>
        <v/>
      </c>
      <c r="Z49" s="101" t="str">
        <f t="shared" ca="1" si="18"/>
        <v/>
      </c>
      <c r="AA49" s="101" t="str">
        <f t="shared" ca="1" si="18"/>
        <v/>
      </c>
      <c r="AB49" s="101" t="str">
        <f t="shared" ca="1" si="18"/>
        <v/>
      </c>
      <c r="AC49" s="101" t="str">
        <f t="shared" ca="1" si="18"/>
        <v/>
      </c>
      <c r="AD49" s="101" t="str">
        <f t="shared" ca="1" si="18"/>
        <v/>
      </c>
      <c r="AE49" s="101" t="str">
        <f t="shared" ca="1" si="18"/>
        <v/>
      </c>
      <c r="AF49" s="101" t="str">
        <f t="shared" ca="1" si="18"/>
        <v/>
      </c>
      <c r="AG49" s="101" t="str">
        <f t="shared" ca="1" si="18"/>
        <v/>
      </c>
      <c r="AH49" s="101" t="str">
        <f t="shared" ca="1" si="18"/>
        <v/>
      </c>
      <c r="AI49" s="101" t="str">
        <f t="shared" ca="1" si="18"/>
        <v/>
      </c>
      <c r="AJ49" s="101" t="str">
        <f t="shared" ca="1" si="18"/>
        <v/>
      </c>
      <c r="AK49" s="101" t="str">
        <f t="shared" ca="1" si="18"/>
        <v/>
      </c>
      <c r="AL49" s="101" t="str">
        <f t="shared" ca="1" si="18"/>
        <v/>
      </c>
      <c r="AM49" s="101" t="str">
        <f t="shared" ca="1" si="18"/>
        <v/>
      </c>
      <c r="AN49" s="101" t="str">
        <f t="shared" ca="1" si="18"/>
        <v/>
      </c>
      <c r="AO49" s="101" t="str">
        <f t="shared" ca="1" si="18"/>
        <v/>
      </c>
      <c r="AP49" s="101" t="str">
        <f t="shared" ca="1" si="18"/>
        <v/>
      </c>
      <c r="AQ49" s="101" t="str">
        <f t="shared" ca="1" si="18"/>
        <v/>
      </c>
      <c r="AR49" s="101" t="str">
        <f t="shared" ca="1" si="18"/>
        <v/>
      </c>
      <c r="AS49" s="101" t="str">
        <f t="shared" ca="1" si="18"/>
        <v/>
      </c>
      <c r="AT49" s="101" t="str">
        <f t="shared" ca="1" si="18"/>
        <v/>
      </c>
      <c r="AU49" s="101" t="str">
        <f t="shared" ca="1" si="18"/>
        <v/>
      </c>
      <c r="AV49" s="101" t="str">
        <f t="shared" ca="1" si="18"/>
        <v/>
      </c>
      <c r="AW49" s="101" t="str">
        <f t="shared" ca="1" si="18"/>
        <v/>
      </c>
      <c r="AX49" s="101" t="str">
        <f t="shared" ca="1" si="18"/>
        <v/>
      </c>
      <c r="AY49" s="101" t="str">
        <f t="shared" ca="1" si="18"/>
        <v/>
      </c>
      <c r="AZ49" s="101" t="str">
        <f t="shared" ca="1" si="18"/>
        <v/>
      </c>
      <c r="BA49" s="101" t="str">
        <f t="shared" ca="1" si="18"/>
        <v/>
      </c>
      <c r="BB49" s="101" t="str">
        <f t="shared" ca="1" si="18"/>
        <v/>
      </c>
      <c r="BC49" s="101" t="str">
        <f t="shared" ca="1" si="18"/>
        <v/>
      </c>
      <c r="BD49" s="101" t="str">
        <f t="shared" ca="1" si="18"/>
        <v/>
      </c>
      <c r="BE49" s="101" t="str">
        <f t="shared" ca="1" si="18"/>
        <v/>
      </c>
      <c r="BF49" s="101" t="str">
        <f t="shared" ca="1" si="18"/>
        <v/>
      </c>
      <c r="BG49" s="101" t="str">
        <f t="shared" ca="1" si="18"/>
        <v/>
      </c>
      <c r="BH49" s="101" t="str">
        <f t="shared" ca="1" si="18"/>
        <v/>
      </c>
      <c r="BI49" s="101" t="str">
        <f t="shared" ca="1" si="18"/>
        <v/>
      </c>
      <c r="BJ49" s="101" t="str">
        <f t="shared" ca="1" si="18"/>
        <v/>
      </c>
      <c r="BK49" s="101">
        <f t="shared" ca="1" si="18"/>
        <v>0</v>
      </c>
      <c r="BL49" s="101" t="str">
        <f t="shared" ca="1" si="18"/>
        <v/>
      </c>
      <c r="BM49" s="101" t="str">
        <f t="shared" ca="1" si="18"/>
        <v/>
      </c>
    </row>
    <row r="50" spans="1:65">
      <c r="A50" s="88" t="s">
        <v>146</v>
      </c>
      <c r="B50" s="88" t="s">
        <v>147</v>
      </c>
      <c r="C50" s="16" t="s">
        <v>37</v>
      </c>
      <c r="D50" s="4"/>
      <c r="E50" s="100">
        <f ca="1">SUM(Table2[[#This Row],[ADR-01]:[ADR-113]])</f>
        <v>0</v>
      </c>
      <c r="G50" s="101" t="str">
        <f t="shared" ca="1" si="8"/>
        <v/>
      </c>
      <c r="H50" s="101" t="str">
        <f t="shared" ca="1" si="18"/>
        <v/>
      </c>
      <c r="I50" s="101" t="str">
        <f t="shared" ca="1" si="18"/>
        <v/>
      </c>
      <c r="J50" s="101" t="str">
        <f t="shared" ca="1" si="18"/>
        <v/>
      </c>
      <c r="K50" s="101" t="str">
        <f t="shared" ca="1" si="18"/>
        <v/>
      </c>
      <c r="L50" s="101" t="str">
        <f t="shared" ca="1" si="18"/>
        <v/>
      </c>
      <c r="M50" s="101" t="str">
        <f t="shared" ca="1" si="18"/>
        <v/>
      </c>
      <c r="N50" s="101" t="str">
        <f t="shared" ca="1" si="18"/>
        <v/>
      </c>
      <c r="O50" s="101" t="str">
        <f t="shared" ca="1" si="18"/>
        <v/>
      </c>
      <c r="P50" s="101" t="str">
        <f t="shared" ca="1" si="18"/>
        <v/>
      </c>
      <c r="Q50" s="101" t="str">
        <f t="shared" ca="1" si="18"/>
        <v/>
      </c>
      <c r="R50" s="101" t="str">
        <f t="shared" ca="1" si="18"/>
        <v/>
      </c>
      <c r="S50" s="101" t="str">
        <f t="shared" ca="1" si="18"/>
        <v/>
      </c>
      <c r="T50" s="101" t="str">
        <f t="shared" ca="1" si="18"/>
        <v/>
      </c>
      <c r="U50" s="101" t="str">
        <f t="shared" ca="1" si="18"/>
        <v/>
      </c>
      <c r="V50" s="101" t="str">
        <f t="shared" ca="1" si="18"/>
        <v/>
      </c>
      <c r="W50" s="101" t="str">
        <f t="shared" ca="1" si="18"/>
        <v/>
      </c>
      <c r="X50" s="101" t="str">
        <f t="shared" ca="1" si="18"/>
        <v/>
      </c>
      <c r="Y50" s="101" t="str">
        <f t="shared" ca="1" si="18"/>
        <v/>
      </c>
      <c r="Z50" s="101" t="str">
        <f t="shared" ca="1" si="18"/>
        <v/>
      </c>
      <c r="AA50" s="101" t="str">
        <f t="shared" ca="1" si="18"/>
        <v/>
      </c>
      <c r="AB50" s="101" t="str">
        <f t="shared" ca="1" si="18"/>
        <v/>
      </c>
      <c r="AC50" s="101" t="str">
        <f t="shared" ca="1" si="18"/>
        <v/>
      </c>
      <c r="AD50" s="101" t="str">
        <f t="shared" ca="1" si="18"/>
        <v/>
      </c>
      <c r="AE50" s="101" t="str">
        <f t="shared" ca="1" si="18"/>
        <v/>
      </c>
      <c r="AF50" s="101" t="str">
        <f t="shared" ca="1" si="18"/>
        <v/>
      </c>
      <c r="AG50" s="101" t="str">
        <f t="shared" ca="1" si="18"/>
        <v/>
      </c>
      <c r="AH50" s="101" t="str">
        <f t="shared" ca="1" si="18"/>
        <v/>
      </c>
      <c r="AI50" s="101" t="str">
        <f t="shared" ca="1" si="18"/>
        <v/>
      </c>
      <c r="AJ50" s="101" t="str">
        <f t="shared" ca="1" si="18"/>
        <v/>
      </c>
      <c r="AK50" s="101" t="str">
        <f t="shared" ca="1" si="18"/>
        <v/>
      </c>
      <c r="AL50" s="101" t="str">
        <f t="shared" ca="1" si="18"/>
        <v/>
      </c>
      <c r="AM50" s="101" t="str">
        <f t="shared" ca="1" si="18"/>
        <v/>
      </c>
      <c r="AN50" s="101" t="str">
        <f t="shared" ca="1" si="18"/>
        <v/>
      </c>
      <c r="AO50" s="101" t="str">
        <f t="shared" ca="1" si="18"/>
        <v/>
      </c>
      <c r="AP50" s="101" t="str">
        <f t="shared" ca="1" si="18"/>
        <v/>
      </c>
      <c r="AQ50" s="101" t="str">
        <f t="shared" ca="1" si="18"/>
        <v/>
      </c>
      <c r="AR50" s="101" t="str">
        <f t="shared" ca="1" si="18"/>
        <v/>
      </c>
      <c r="AS50" s="101" t="str">
        <f t="shared" ca="1" si="18"/>
        <v/>
      </c>
      <c r="AT50" s="101" t="str">
        <f t="shared" ca="1" si="18"/>
        <v/>
      </c>
      <c r="AU50" s="101" t="str">
        <f t="shared" ca="1" si="18"/>
        <v/>
      </c>
      <c r="AV50" s="101" t="str">
        <f t="shared" ca="1" si="18"/>
        <v/>
      </c>
      <c r="AW50" s="101" t="str">
        <f t="shared" ca="1" si="18"/>
        <v/>
      </c>
      <c r="AX50" s="101" t="str">
        <f t="shared" ca="1" si="18"/>
        <v/>
      </c>
      <c r="AY50" s="101" t="str">
        <f t="shared" ca="1" si="18"/>
        <v/>
      </c>
      <c r="AZ50" s="101" t="str">
        <f t="shared" ca="1" si="18"/>
        <v/>
      </c>
      <c r="BA50" s="101" t="str">
        <f t="shared" ca="1" si="18"/>
        <v/>
      </c>
      <c r="BB50" s="101" t="str">
        <f t="shared" ca="1" si="18"/>
        <v/>
      </c>
      <c r="BC50" s="101" t="str">
        <f t="shared" ca="1" si="18"/>
        <v/>
      </c>
      <c r="BD50" s="101" t="str">
        <f t="shared" ca="1" si="18"/>
        <v/>
      </c>
      <c r="BE50" s="101" t="str">
        <f t="shared" ca="1" si="18"/>
        <v/>
      </c>
      <c r="BF50" s="101" t="str">
        <f t="shared" ca="1" si="18"/>
        <v/>
      </c>
      <c r="BG50" s="101" t="str">
        <f t="shared" ca="1" si="18"/>
        <v/>
      </c>
      <c r="BH50" s="101" t="str">
        <f t="shared" ca="1" si="18"/>
        <v/>
      </c>
      <c r="BI50" s="101" t="str">
        <f t="shared" ca="1" si="18"/>
        <v/>
      </c>
      <c r="BJ50" s="101" t="str">
        <f t="shared" ca="1" si="18"/>
        <v/>
      </c>
      <c r="BK50" s="101">
        <f t="shared" ca="1" si="18"/>
        <v>0</v>
      </c>
      <c r="BL50" s="101" t="str">
        <f t="shared" ca="1" si="18"/>
        <v/>
      </c>
      <c r="BM50" s="101" t="str">
        <f t="shared" ca="1" si="18"/>
        <v/>
      </c>
    </row>
    <row r="51" spans="1:65">
      <c r="A51" s="88" t="s">
        <v>148</v>
      </c>
      <c r="B51" s="88" t="s">
        <v>149</v>
      </c>
      <c r="C51" s="16" t="s">
        <v>37</v>
      </c>
      <c r="D51" s="4" t="s">
        <v>64</v>
      </c>
      <c r="E51" s="100">
        <f ca="1">SUM(Table2[[#This Row],[ADR-01]:[ADR-113]])</f>
        <v>0</v>
      </c>
      <c r="G51" s="101" t="str">
        <f t="shared" ca="1" si="8"/>
        <v/>
      </c>
      <c r="H51" s="101" t="str">
        <f t="shared" ca="1" si="18"/>
        <v/>
      </c>
      <c r="I51" s="101" t="str">
        <f t="shared" ca="1" si="18"/>
        <v/>
      </c>
      <c r="J51" s="101" t="str">
        <f t="shared" ca="1" si="18"/>
        <v/>
      </c>
      <c r="K51" s="101" t="str">
        <f t="shared" ca="1" si="18"/>
        <v/>
      </c>
      <c r="L51" s="101" t="str">
        <f t="shared" ca="1" si="18"/>
        <v/>
      </c>
      <c r="M51" s="101" t="str">
        <f t="shared" ca="1" si="18"/>
        <v/>
      </c>
      <c r="N51" s="101" t="str">
        <f t="shared" ca="1" si="18"/>
        <v/>
      </c>
      <c r="O51" s="101" t="str">
        <f t="shared" ca="1" si="18"/>
        <v/>
      </c>
      <c r="P51" s="101" t="str">
        <f t="shared" ca="1" si="18"/>
        <v/>
      </c>
      <c r="Q51" s="101" t="str">
        <f t="shared" ca="1" si="18"/>
        <v/>
      </c>
      <c r="R51" s="101" t="str">
        <f t="shared" ca="1" si="18"/>
        <v/>
      </c>
      <c r="S51" s="101" t="str">
        <f t="shared" ca="1" si="18"/>
        <v/>
      </c>
      <c r="T51" s="101" t="str">
        <f t="shared" ca="1" si="18"/>
        <v/>
      </c>
      <c r="U51" s="101" t="str">
        <f t="shared" ca="1" si="18"/>
        <v/>
      </c>
      <c r="V51" s="101" t="str">
        <f t="shared" ca="1" si="18"/>
        <v/>
      </c>
      <c r="W51" s="101" t="str">
        <f t="shared" ca="1" si="18"/>
        <v/>
      </c>
      <c r="X51" s="101" t="str">
        <f t="shared" ca="1" si="18"/>
        <v/>
      </c>
      <c r="Y51" s="101" t="str">
        <f t="shared" ca="1" si="18"/>
        <v/>
      </c>
      <c r="Z51" s="101" t="str">
        <f t="shared" ca="1" si="18"/>
        <v/>
      </c>
      <c r="AA51" s="101" t="str">
        <f t="shared" ca="1" si="18"/>
        <v/>
      </c>
      <c r="AB51" s="101" t="str">
        <f t="shared" ca="1" si="18"/>
        <v/>
      </c>
      <c r="AC51" s="101" t="str">
        <f t="shared" ca="1" si="18"/>
        <v/>
      </c>
      <c r="AD51" s="101" t="str">
        <f t="shared" ca="1" si="18"/>
        <v/>
      </c>
      <c r="AE51" s="101" t="str">
        <f t="shared" ca="1" si="18"/>
        <v/>
      </c>
      <c r="AF51" s="101" t="str">
        <f t="shared" ca="1" si="18"/>
        <v/>
      </c>
      <c r="AG51" s="101" t="str">
        <f t="shared" ca="1" si="18"/>
        <v/>
      </c>
      <c r="AH51" s="101" t="str">
        <f t="shared" ca="1" si="18"/>
        <v/>
      </c>
      <c r="AI51" s="101" t="str">
        <f t="shared" ca="1" si="18"/>
        <v/>
      </c>
      <c r="AJ51" s="101" t="str">
        <f t="shared" ca="1" si="18"/>
        <v/>
      </c>
      <c r="AK51" s="101" t="str">
        <f t="shared" ca="1" si="18"/>
        <v/>
      </c>
      <c r="AL51" s="101" t="str">
        <f t="shared" ca="1" si="18"/>
        <v/>
      </c>
      <c r="AM51" s="101" t="str">
        <f t="shared" ca="1" si="18"/>
        <v/>
      </c>
      <c r="AN51" s="101" t="str">
        <f t="shared" ca="1" si="18"/>
        <v/>
      </c>
      <c r="AO51" s="101" t="str">
        <f t="shared" ca="1" si="18"/>
        <v/>
      </c>
      <c r="AP51" s="101" t="str">
        <f t="shared" ca="1" si="18"/>
        <v/>
      </c>
      <c r="AQ51" s="101" t="str">
        <f t="shared" ca="1" si="18"/>
        <v/>
      </c>
      <c r="AR51" s="101" t="str">
        <f t="shared" ca="1" si="18"/>
        <v/>
      </c>
      <c r="AS51" s="101" t="str">
        <f t="shared" ca="1" si="18"/>
        <v/>
      </c>
      <c r="AT51" s="101" t="str">
        <f t="shared" ca="1" si="18"/>
        <v/>
      </c>
      <c r="AU51" s="101" t="str">
        <f t="shared" ca="1" si="18"/>
        <v/>
      </c>
      <c r="AV51" s="101" t="str">
        <f t="shared" ca="1" si="18"/>
        <v/>
      </c>
      <c r="AW51" s="101" t="str">
        <f t="shared" ca="1" si="18"/>
        <v/>
      </c>
      <c r="AX51" s="101" t="str">
        <f t="shared" ca="1" si="18"/>
        <v/>
      </c>
      <c r="AY51" s="101" t="str">
        <f t="shared" ca="1" si="18"/>
        <v/>
      </c>
      <c r="AZ51" s="101" t="str">
        <f t="shared" ca="1" si="18"/>
        <v/>
      </c>
      <c r="BA51" s="101" t="str">
        <f t="shared" ca="1" si="18"/>
        <v/>
      </c>
      <c r="BB51" s="101" t="str">
        <f t="shared" ca="1" si="18"/>
        <v/>
      </c>
      <c r="BC51" s="101" t="str">
        <f t="shared" ca="1" si="18"/>
        <v/>
      </c>
      <c r="BD51" s="101" t="str">
        <f t="shared" ca="1" si="18"/>
        <v/>
      </c>
      <c r="BE51" s="101" t="str">
        <f t="shared" ca="1" si="18"/>
        <v/>
      </c>
      <c r="BF51" s="101" t="str">
        <f t="shared" ca="1" si="18"/>
        <v/>
      </c>
      <c r="BG51" s="101" t="str">
        <f t="shared" ca="1" si="18"/>
        <v/>
      </c>
      <c r="BH51" s="101" t="str">
        <f t="shared" ca="1" si="18"/>
        <v/>
      </c>
      <c r="BI51" s="101" t="str">
        <f t="shared" ca="1" si="18"/>
        <v/>
      </c>
      <c r="BJ51" s="101" t="str">
        <f t="shared" ca="1" si="18"/>
        <v/>
      </c>
      <c r="BK51" s="101" t="str">
        <f t="shared" ca="1" si="18"/>
        <v/>
      </c>
      <c r="BL51" s="101" t="str">
        <f t="shared" ca="1" si="18"/>
        <v/>
      </c>
      <c r="BM51" s="101" t="str">
        <f t="shared" ca="1" si="18"/>
        <v/>
      </c>
    </row>
    <row r="52" spans="1:65">
      <c r="A52" s="88" t="s">
        <v>150</v>
      </c>
      <c r="B52" s="88" t="s">
        <v>151</v>
      </c>
      <c r="C52" s="16" t="s">
        <v>152</v>
      </c>
      <c r="D52" s="4"/>
      <c r="E52" s="100">
        <f ca="1">SUM(Table2[[#This Row],[ADR-01]:[ADR-113]])</f>
        <v>0</v>
      </c>
      <c r="G52" s="101" t="str">
        <f t="shared" ca="1" si="8"/>
        <v/>
      </c>
      <c r="H52" s="101" t="str">
        <f t="shared" ca="1" si="18"/>
        <v/>
      </c>
      <c r="I52" s="101" t="str">
        <f t="shared" ca="1" si="18"/>
        <v/>
      </c>
      <c r="J52" s="101" t="str">
        <f t="shared" ca="1" si="18"/>
        <v/>
      </c>
      <c r="K52" s="101" t="str">
        <f t="shared" ca="1" si="18"/>
        <v/>
      </c>
      <c r="L52" s="101" t="str">
        <f t="shared" ca="1" si="18"/>
        <v/>
      </c>
      <c r="M52" s="101" t="str">
        <f t="shared" ca="1" si="18"/>
        <v/>
      </c>
      <c r="N52" s="101" t="str">
        <f t="shared" ca="1" si="18"/>
        <v/>
      </c>
      <c r="O52" s="101" t="str">
        <f t="shared" ca="1" si="18"/>
        <v/>
      </c>
      <c r="P52" s="101" t="str">
        <f t="shared" ca="1" si="18"/>
        <v/>
      </c>
      <c r="Q52" s="101" t="str">
        <f t="shared" ca="1" si="18"/>
        <v/>
      </c>
      <c r="R52" s="101" t="str">
        <f t="shared" ca="1" si="18"/>
        <v/>
      </c>
      <c r="S52" s="101" t="str">
        <f t="shared" ca="1" si="18"/>
        <v/>
      </c>
      <c r="T52" s="101" t="str">
        <f t="shared" ca="1" si="18"/>
        <v/>
      </c>
      <c r="U52" s="101" t="str">
        <f t="shared" ca="1" si="18"/>
        <v/>
      </c>
      <c r="V52" s="101" t="str">
        <f t="shared" ca="1" si="18"/>
        <v/>
      </c>
      <c r="W52" s="101" t="str">
        <f t="shared" ca="1" si="18"/>
        <v/>
      </c>
      <c r="X52" s="101" t="str">
        <f t="shared" ca="1" si="18"/>
        <v/>
      </c>
      <c r="Y52" s="101" t="str">
        <f t="shared" ca="1" si="18"/>
        <v/>
      </c>
      <c r="Z52" s="101" t="str">
        <f t="shared" ca="1" si="18"/>
        <v/>
      </c>
      <c r="AA52" s="101" t="str">
        <f t="shared" ca="1" si="18"/>
        <v/>
      </c>
      <c r="AB52" s="101" t="str">
        <f t="shared" ca="1" si="18"/>
        <v/>
      </c>
      <c r="AC52" s="101" t="str">
        <f t="shared" ca="1" si="18"/>
        <v/>
      </c>
      <c r="AD52" s="101" t="str">
        <f t="shared" ca="1" si="18"/>
        <v/>
      </c>
      <c r="AE52" s="101" t="str">
        <f t="shared" ca="1" si="18"/>
        <v/>
      </c>
      <c r="AF52" s="101" t="str">
        <f t="shared" ca="1" si="18"/>
        <v/>
      </c>
      <c r="AG52" s="101" t="str">
        <f t="shared" ca="1" si="18"/>
        <v/>
      </c>
      <c r="AH52" s="101" t="str">
        <f t="shared" ca="1" si="18"/>
        <v/>
      </c>
      <c r="AI52" s="101" t="str">
        <f t="shared" ca="1" si="18"/>
        <v/>
      </c>
      <c r="AJ52" s="101" t="str">
        <f t="shared" ca="1" si="18"/>
        <v/>
      </c>
      <c r="AK52" s="101" t="str">
        <f t="shared" ca="1" si="18"/>
        <v/>
      </c>
      <c r="AL52" s="101" t="str">
        <f t="shared" ca="1" si="18"/>
        <v/>
      </c>
      <c r="AM52" s="101" t="str">
        <f t="shared" ca="1" si="18"/>
        <v/>
      </c>
      <c r="AN52" s="101" t="str">
        <f t="shared" ca="1" si="18"/>
        <v/>
      </c>
      <c r="AO52" s="101" t="str">
        <f t="shared" ca="1" si="18"/>
        <v/>
      </c>
      <c r="AP52" s="101" t="str">
        <f t="shared" ca="1" si="18"/>
        <v/>
      </c>
      <c r="AQ52" s="101" t="str">
        <f t="shared" ca="1" si="18"/>
        <v/>
      </c>
      <c r="AR52" s="101" t="str">
        <f t="shared" ca="1" si="18"/>
        <v/>
      </c>
      <c r="AS52" s="101" t="str">
        <f t="shared" ca="1" si="18"/>
        <v/>
      </c>
      <c r="AT52" s="101" t="str">
        <f t="shared" ca="1" si="18"/>
        <v/>
      </c>
      <c r="AU52" s="101" t="str">
        <f t="shared" ca="1" si="18"/>
        <v/>
      </c>
      <c r="AV52" s="101" t="str">
        <f t="shared" ca="1" si="18"/>
        <v/>
      </c>
      <c r="AW52" s="101" t="str">
        <f t="shared" ca="1" si="18"/>
        <v/>
      </c>
      <c r="AX52" s="101" t="str">
        <f t="shared" ca="1" si="18"/>
        <v/>
      </c>
      <c r="AY52" s="101" t="str">
        <f t="shared" ca="1" si="18"/>
        <v/>
      </c>
      <c r="AZ52" s="101" t="str">
        <f t="shared" ca="1" si="18"/>
        <v/>
      </c>
      <c r="BA52" s="101" t="str">
        <f t="shared" ca="1" si="18"/>
        <v/>
      </c>
      <c r="BB52" s="101" t="str">
        <f t="shared" ca="1" si="18"/>
        <v/>
      </c>
      <c r="BC52" s="101" t="str">
        <f t="shared" ca="1" si="18"/>
        <v/>
      </c>
      <c r="BD52" s="101" t="str">
        <f t="shared" ca="1" si="18"/>
        <v/>
      </c>
      <c r="BE52" s="101" t="str">
        <f t="shared" ca="1" si="18"/>
        <v/>
      </c>
      <c r="BF52" s="101" t="str">
        <f t="shared" ca="1" si="18"/>
        <v/>
      </c>
      <c r="BG52" s="101" t="str">
        <f t="shared" ca="1" si="18"/>
        <v/>
      </c>
      <c r="BH52" s="101" t="str">
        <f t="shared" ca="1" si="18"/>
        <v/>
      </c>
      <c r="BI52" s="101" t="str">
        <f t="shared" ca="1" si="18"/>
        <v/>
      </c>
      <c r="BJ52" s="101" t="str">
        <f t="shared" ca="1" si="18"/>
        <v/>
      </c>
      <c r="BK52" s="101" t="str">
        <f t="shared" ca="1" si="18"/>
        <v/>
      </c>
      <c r="BL52" s="101" t="str">
        <f t="shared" ca="1" si="18"/>
        <v/>
      </c>
      <c r="BM52" s="101" t="str">
        <f t="shared" ca="1" si="18"/>
        <v/>
      </c>
    </row>
    <row r="53" spans="1:65">
      <c r="A53" s="88" t="s">
        <v>153</v>
      </c>
      <c r="B53" s="88" t="s">
        <v>154</v>
      </c>
      <c r="C53" s="16" t="s">
        <v>37</v>
      </c>
      <c r="D53" s="4"/>
      <c r="E53" s="100">
        <f ca="1">SUM(Table2[[#This Row],[ADR-01]:[ADR-113]])</f>
        <v>0</v>
      </c>
      <c r="G53" s="101" t="str">
        <f t="shared" ca="1" si="8"/>
        <v/>
      </c>
      <c r="H53" s="101" t="str">
        <f t="shared" ca="1" si="18"/>
        <v/>
      </c>
      <c r="I53" s="101" t="str">
        <f t="shared" ca="1" si="18"/>
        <v/>
      </c>
      <c r="J53" s="101" t="str">
        <f t="shared" ca="1" si="18"/>
        <v/>
      </c>
      <c r="K53" s="101" t="str">
        <f t="shared" ca="1" si="18"/>
        <v/>
      </c>
      <c r="L53" s="101" t="str">
        <f t="shared" ca="1" si="18"/>
        <v/>
      </c>
      <c r="M53" s="101" t="str">
        <f t="shared" ca="1" si="18"/>
        <v/>
      </c>
      <c r="N53" s="101" t="str">
        <f t="shared" ca="1" si="18"/>
        <v/>
      </c>
      <c r="O53" s="101" t="str">
        <f t="shared" ca="1" si="18"/>
        <v/>
      </c>
      <c r="P53" s="101" t="str">
        <f t="shared" ca="1" si="18"/>
        <v/>
      </c>
      <c r="Q53" s="101" t="str">
        <f t="shared" ca="1" si="18"/>
        <v/>
      </c>
      <c r="R53" s="101" t="str">
        <f t="shared" ca="1" si="18"/>
        <v/>
      </c>
      <c r="S53" s="101" t="str">
        <f t="shared" ca="1" si="18"/>
        <v/>
      </c>
      <c r="T53" s="101" t="str">
        <f t="shared" ca="1" si="18"/>
        <v/>
      </c>
      <c r="U53" s="101" t="str">
        <f t="shared" ca="1" si="18"/>
        <v/>
      </c>
      <c r="V53" s="101" t="str">
        <f t="shared" ca="1" si="18"/>
        <v/>
      </c>
      <c r="W53" s="101" t="str">
        <f t="shared" ca="1" si="18"/>
        <v/>
      </c>
      <c r="X53" s="101" t="str">
        <f t="shared" ca="1" si="18"/>
        <v/>
      </c>
      <c r="Y53" s="101" t="str">
        <f t="shared" ca="1" si="18"/>
        <v/>
      </c>
      <c r="Z53" s="101" t="str">
        <f t="shared" ca="1" si="18"/>
        <v/>
      </c>
      <c r="AA53" s="101" t="str">
        <f t="shared" ca="1" si="18"/>
        <v/>
      </c>
      <c r="AB53" s="101" t="str">
        <f t="shared" ca="1" si="18"/>
        <v/>
      </c>
      <c r="AC53" s="101" t="str">
        <f t="shared" ca="1" si="18"/>
        <v/>
      </c>
      <c r="AD53" s="101" t="str">
        <f t="shared" ca="1" si="18"/>
        <v/>
      </c>
      <c r="AE53" s="101" t="str">
        <f t="shared" ca="1" si="18"/>
        <v/>
      </c>
      <c r="AF53" s="101" t="str">
        <f t="shared" ca="1" si="18"/>
        <v/>
      </c>
      <c r="AG53" s="101" t="str">
        <f t="shared" ca="1" si="18"/>
        <v/>
      </c>
      <c r="AH53" s="101" t="str">
        <f t="shared" ca="1" si="18"/>
        <v/>
      </c>
      <c r="AI53" s="101" t="str">
        <f t="shared" ca="1" si="18"/>
        <v/>
      </c>
      <c r="AJ53" s="101" t="str">
        <f t="shared" ca="1" si="18"/>
        <v/>
      </c>
      <c r="AK53" s="101" t="str">
        <f t="shared" ca="1" si="18"/>
        <v/>
      </c>
      <c r="AL53" s="101" t="str">
        <f t="shared" ca="1" si="18"/>
        <v/>
      </c>
      <c r="AM53" s="101" t="str">
        <f t="shared" ca="1" si="18"/>
        <v/>
      </c>
      <c r="AN53" s="101" t="str">
        <f t="shared" ca="1" si="18"/>
        <v/>
      </c>
      <c r="AO53" s="101" t="str">
        <f t="shared" ca="1" si="18"/>
        <v/>
      </c>
      <c r="AP53" s="101" t="str">
        <f t="shared" ca="1" si="18"/>
        <v/>
      </c>
      <c r="AQ53" s="101" t="str">
        <f t="shared" ca="1" si="18"/>
        <v/>
      </c>
      <c r="AR53" s="101" t="str">
        <f t="shared" ref="H53:BM58" ca="1" si="19">IFERROR(
  IF(
    COUNTIF(
      INDIRECT("'" &amp; "ADR " &amp; VALUE(MID(AR$1, FIND("-", AR$1) + 1, LEN(AR$1) - FIND("-", AR$1))) &amp; "'!E:E"), $A53
    ) = 0,
    "",
    COUNTIFS(
      INDIRECT("'" &amp; "ADR " &amp; VALUE(MID(AR$1, FIND("-", AR$1) + 1, LEN(AR$1) - FIND("-", AR$1))) &amp; "'!E:E"), $A53,
      INDIRECT("'" &amp; "ADR " &amp; VALUE(MID(AR$1, FIND("-", AR$1) + 1, LEN(AR$1) - FIND("-", AR$1))) &amp; "'!M:M"), "NO"
    )
  ),
  ""
)</f>
        <v/>
      </c>
      <c r="AS53" s="101" t="str">
        <f t="shared" ca="1" si="19"/>
        <v/>
      </c>
      <c r="AT53" s="101" t="str">
        <f t="shared" ca="1" si="19"/>
        <v/>
      </c>
      <c r="AU53" s="101" t="str">
        <f t="shared" ca="1" si="19"/>
        <v/>
      </c>
      <c r="AV53" s="101" t="str">
        <f t="shared" ca="1" si="19"/>
        <v/>
      </c>
      <c r="AW53" s="101" t="str">
        <f t="shared" ca="1" si="19"/>
        <v/>
      </c>
      <c r="AX53" s="101" t="str">
        <f t="shared" ca="1" si="19"/>
        <v/>
      </c>
      <c r="AY53" s="101" t="str">
        <f t="shared" ca="1" si="19"/>
        <v/>
      </c>
      <c r="AZ53" s="101" t="str">
        <f t="shared" ca="1" si="19"/>
        <v/>
      </c>
      <c r="BA53" s="101" t="str">
        <f t="shared" ca="1" si="19"/>
        <v/>
      </c>
      <c r="BB53" s="101" t="str">
        <f t="shared" ca="1" si="19"/>
        <v/>
      </c>
      <c r="BC53" s="101" t="str">
        <f t="shared" ca="1" si="19"/>
        <v/>
      </c>
      <c r="BD53" s="101" t="str">
        <f t="shared" ca="1" si="19"/>
        <v/>
      </c>
      <c r="BE53" s="101" t="str">
        <f t="shared" ca="1" si="19"/>
        <v/>
      </c>
      <c r="BF53" s="101" t="str">
        <f t="shared" ca="1" si="19"/>
        <v/>
      </c>
      <c r="BG53" s="101" t="str">
        <f t="shared" ca="1" si="19"/>
        <v/>
      </c>
      <c r="BH53" s="101" t="str">
        <f t="shared" ca="1" si="19"/>
        <v/>
      </c>
      <c r="BI53" s="101" t="str">
        <f t="shared" ca="1" si="19"/>
        <v/>
      </c>
      <c r="BJ53" s="101" t="str">
        <f t="shared" ca="1" si="19"/>
        <v/>
      </c>
      <c r="BK53" s="101" t="str">
        <f t="shared" ca="1" si="19"/>
        <v/>
      </c>
      <c r="BL53" s="101" t="str">
        <f t="shared" ca="1" si="19"/>
        <v/>
      </c>
      <c r="BM53" s="101" t="str">
        <f t="shared" ca="1" si="19"/>
        <v/>
      </c>
    </row>
    <row r="54" spans="1:65">
      <c r="A54" s="88" t="s">
        <v>155</v>
      </c>
      <c r="B54" s="88" t="s">
        <v>829</v>
      </c>
      <c r="C54" s="16" t="s">
        <v>152</v>
      </c>
      <c r="D54" s="4" t="s">
        <v>37</v>
      </c>
      <c r="E54" s="100">
        <f ca="1">SUM(Table2[[#This Row],[ADR-01]:[ADR-113]])</f>
        <v>0</v>
      </c>
      <c r="G54" s="101" t="str">
        <f t="shared" ca="1" si="8"/>
        <v/>
      </c>
      <c r="H54" s="101" t="str">
        <f t="shared" ca="1" si="19"/>
        <v/>
      </c>
      <c r="I54" s="101" t="str">
        <f t="shared" ca="1" si="19"/>
        <v/>
      </c>
      <c r="J54" s="101" t="str">
        <f t="shared" ca="1" si="19"/>
        <v/>
      </c>
      <c r="K54" s="101" t="str">
        <f t="shared" ca="1" si="19"/>
        <v/>
      </c>
      <c r="L54" s="101" t="str">
        <f t="shared" ca="1" si="19"/>
        <v/>
      </c>
      <c r="M54" s="101" t="str">
        <f t="shared" ca="1" si="19"/>
        <v/>
      </c>
      <c r="N54" s="101" t="str">
        <f t="shared" ca="1" si="19"/>
        <v/>
      </c>
      <c r="O54" s="101" t="str">
        <f t="shared" ca="1" si="19"/>
        <v/>
      </c>
      <c r="P54" s="101" t="str">
        <f t="shared" ca="1" si="19"/>
        <v/>
      </c>
      <c r="Q54" s="101" t="str">
        <f t="shared" ca="1" si="19"/>
        <v/>
      </c>
      <c r="R54" s="101" t="str">
        <f t="shared" ca="1" si="19"/>
        <v/>
      </c>
      <c r="S54" s="101" t="str">
        <f t="shared" ca="1" si="19"/>
        <v/>
      </c>
      <c r="T54" s="101" t="str">
        <f t="shared" ca="1" si="19"/>
        <v/>
      </c>
      <c r="U54" s="101" t="str">
        <f t="shared" ca="1" si="19"/>
        <v/>
      </c>
      <c r="V54" s="101" t="str">
        <f t="shared" ca="1" si="19"/>
        <v/>
      </c>
      <c r="W54" s="101" t="str">
        <f t="shared" ca="1" si="19"/>
        <v/>
      </c>
      <c r="X54" s="101" t="str">
        <f t="shared" ca="1" si="19"/>
        <v/>
      </c>
      <c r="Y54" s="101" t="str">
        <f t="shared" ca="1" si="19"/>
        <v/>
      </c>
      <c r="Z54" s="101" t="str">
        <f t="shared" ca="1" si="19"/>
        <v/>
      </c>
      <c r="AA54" s="101" t="str">
        <f t="shared" ca="1" si="19"/>
        <v/>
      </c>
      <c r="AB54" s="101" t="str">
        <f t="shared" ca="1" si="19"/>
        <v/>
      </c>
      <c r="AC54" s="101" t="str">
        <f t="shared" ca="1" si="19"/>
        <v/>
      </c>
      <c r="AD54" s="101" t="str">
        <f t="shared" ca="1" si="19"/>
        <v/>
      </c>
      <c r="AE54" s="101" t="str">
        <f t="shared" ca="1" si="19"/>
        <v/>
      </c>
      <c r="AF54" s="101" t="str">
        <f t="shared" ca="1" si="19"/>
        <v/>
      </c>
      <c r="AG54" s="101" t="str">
        <f t="shared" ca="1" si="19"/>
        <v/>
      </c>
      <c r="AH54" s="101" t="str">
        <f t="shared" ca="1" si="19"/>
        <v/>
      </c>
      <c r="AI54" s="101" t="str">
        <f t="shared" ca="1" si="19"/>
        <v/>
      </c>
      <c r="AJ54" s="101" t="str">
        <f t="shared" ca="1" si="19"/>
        <v/>
      </c>
      <c r="AK54" s="101" t="str">
        <f t="shared" ca="1" si="19"/>
        <v/>
      </c>
      <c r="AL54" s="101" t="str">
        <f t="shared" ca="1" si="19"/>
        <v/>
      </c>
      <c r="AM54" s="101" t="str">
        <f t="shared" ca="1" si="19"/>
        <v/>
      </c>
      <c r="AN54" s="101" t="str">
        <f t="shared" ca="1" si="19"/>
        <v/>
      </c>
      <c r="AO54" s="101" t="str">
        <f t="shared" ca="1" si="19"/>
        <v/>
      </c>
      <c r="AP54" s="101" t="str">
        <f t="shared" ca="1" si="19"/>
        <v/>
      </c>
      <c r="AQ54" s="101" t="str">
        <f t="shared" ca="1" si="19"/>
        <v/>
      </c>
      <c r="AR54" s="101" t="str">
        <f t="shared" ca="1" si="19"/>
        <v/>
      </c>
      <c r="AS54" s="101" t="str">
        <f t="shared" ca="1" si="19"/>
        <v/>
      </c>
      <c r="AT54" s="101" t="str">
        <f t="shared" ca="1" si="19"/>
        <v/>
      </c>
      <c r="AU54" s="101" t="str">
        <f t="shared" ca="1" si="19"/>
        <v/>
      </c>
      <c r="AV54" s="101" t="str">
        <f t="shared" ca="1" si="19"/>
        <v/>
      </c>
      <c r="AW54" s="101" t="str">
        <f t="shared" ca="1" si="19"/>
        <v/>
      </c>
      <c r="AX54" s="101" t="str">
        <f t="shared" ca="1" si="19"/>
        <v/>
      </c>
      <c r="AY54" s="101" t="str">
        <f t="shared" ca="1" si="19"/>
        <v/>
      </c>
      <c r="AZ54" s="101" t="str">
        <f t="shared" ca="1" si="19"/>
        <v/>
      </c>
      <c r="BA54" s="101" t="str">
        <f t="shared" ca="1" si="19"/>
        <v/>
      </c>
      <c r="BB54" s="101" t="str">
        <f t="shared" ca="1" si="19"/>
        <v/>
      </c>
      <c r="BC54" s="101" t="str">
        <f t="shared" ca="1" si="19"/>
        <v/>
      </c>
      <c r="BD54" s="101" t="str">
        <f t="shared" ca="1" si="19"/>
        <v/>
      </c>
      <c r="BE54" s="101" t="str">
        <f t="shared" ca="1" si="19"/>
        <v/>
      </c>
      <c r="BF54" s="101" t="str">
        <f t="shared" ca="1" si="19"/>
        <v/>
      </c>
      <c r="BG54" s="101" t="str">
        <f t="shared" ca="1" si="19"/>
        <v/>
      </c>
      <c r="BH54" s="101" t="str">
        <f t="shared" ca="1" si="19"/>
        <v/>
      </c>
      <c r="BI54" s="101" t="str">
        <f t="shared" ca="1" si="19"/>
        <v/>
      </c>
      <c r="BJ54" s="101" t="str">
        <f t="shared" ca="1" si="19"/>
        <v/>
      </c>
      <c r="BK54" s="101" t="str">
        <f t="shared" ca="1" si="19"/>
        <v/>
      </c>
      <c r="BL54" s="101" t="str">
        <f t="shared" ca="1" si="19"/>
        <v/>
      </c>
      <c r="BM54" s="101" t="str">
        <f t="shared" ca="1" si="19"/>
        <v/>
      </c>
    </row>
    <row r="55" spans="1:65">
      <c r="A55" s="88" t="s">
        <v>159</v>
      </c>
      <c r="B55" s="88" t="s">
        <v>160</v>
      </c>
      <c r="C55" s="16" t="s">
        <v>12</v>
      </c>
      <c r="D55" s="4"/>
      <c r="E55" s="100">
        <f ca="1">SUM(Table2[[#This Row],[ADR-01]:[ADR-113]])</f>
        <v>20</v>
      </c>
      <c r="G55" s="101" t="str">
        <f t="shared" ca="1" si="8"/>
        <v/>
      </c>
      <c r="H55" s="101" t="str">
        <f t="shared" ca="1" si="19"/>
        <v/>
      </c>
      <c r="I55" s="101" t="str">
        <f t="shared" ca="1" si="19"/>
        <v/>
      </c>
      <c r="J55" s="101" t="str">
        <f t="shared" ca="1" si="19"/>
        <v/>
      </c>
      <c r="K55" s="101" t="str">
        <f t="shared" ca="1" si="19"/>
        <v/>
      </c>
      <c r="L55" s="101" t="str">
        <f t="shared" ca="1" si="19"/>
        <v/>
      </c>
      <c r="M55" s="101" t="str">
        <f t="shared" ca="1" si="19"/>
        <v/>
      </c>
      <c r="N55" s="101" t="str">
        <f t="shared" ca="1" si="19"/>
        <v/>
      </c>
      <c r="O55" s="101" t="str">
        <f t="shared" ca="1" si="19"/>
        <v/>
      </c>
      <c r="P55" s="101" t="str">
        <f t="shared" ca="1" si="19"/>
        <v/>
      </c>
      <c r="Q55" s="101" t="str">
        <f t="shared" ca="1" si="19"/>
        <v/>
      </c>
      <c r="R55" s="101" t="str">
        <f t="shared" ca="1" si="19"/>
        <v/>
      </c>
      <c r="S55" s="101" t="str">
        <f t="shared" ca="1" si="19"/>
        <v/>
      </c>
      <c r="T55" s="101" t="str">
        <f t="shared" ca="1" si="19"/>
        <v/>
      </c>
      <c r="U55" s="101" t="str">
        <f t="shared" ca="1" si="19"/>
        <v/>
      </c>
      <c r="V55" s="101" t="str">
        <f t="shared" ca="1" si="19"/>
        <v/>
      </c>
      <c r="W55" s="101" t="str">
        <f t="shared" ca="1" si="19"/>
        <v/>
      </c>
      <c r="X55" s="101" t="str">
        <f t="shared" ca="1" si="19"/>
        <v/>
      </c>
      <c r="Y55" s="101" t="str">
        <f t="shared" ca="1" si="19"/>
        <v/>
      </c>
      <c r="Z55" s="101" t="str">
        <f t="shared" ca="1" si="19"/>
        <v/>
      </c>
      <c r="AA55" s="101">
        <f t="shared" ca="1" si="19"/>
        <v>1</v>
      </c>
      <c r="AB55" s="101" t="str">
        <f t="shared" ca="1" si="19"/>
        <v/>
      </c>
      <c r="AC55" s="101" t="str">
        <f t="shared" ca="1" si="19"/>
        <v/>
      </c>
      <c r="AD55" s="101" t="str">
        <f t="shared" ca="1" si="19"/>
        <v/>
      </c>
      <c r="AE55" s="101" t="str">
        <f t="shared" ca="1" si="19"/>
        <v/>
      </c>
      <c r="AF55" s="101" t="str">
        <f t="shared" ca="1" si="19"/>
        <v/>
      </c>
      <c r="AG55" s="101" t="str">
        <f t="shared" ca="1" si="19"/>
        <v/>
      </c>
      <c r="AH55" s="101" t="str">
        <f t="shared" ca="1" si="19"/>
        <v/>
      </c>
      <c r="AI55" s="101" t="str">
        <f t="shared" ca="1" si="19"/>
        <v/>
      </c>
      <c r="AJ55" s="101" t="str">
        <f t="shared" ca="1" si="19"/>
        <v/>
      </c>
      <c r="AK55" s="101" t="str">
        <f t="shared" ca="1" si="19"/>
        <v/>
      </c>
      <c r="AL55" s="101" t="str">
        <f t="shared" ca="1" si="19"/>
        <v/>
      </c>
      <c r="AM55" s="101" t="str">
        <f t="shared" ca="1" si="19"/>
        <v/>
      </c>
      <c r="AN55" s="101" t="str">
        <f t="shared" ca="1" si="19"/>
        <v/>
      </c>
      <c r="AO55" s="101" t="str">
        <f t="shared" ca="1" si="19"/>
        <v/>
      </c>
      <c r="AP55" s="101" t="str">
        <f t="shared" ca="1" si="19"/>
        <v/>
      </c>
      <c r="AQ55" s="101" t="str">
        <f t="shared" ca="1" si="19"/>
        <v/>
      </c>
      <c r="AR55" s="101" t="str">
        <f t="shared" ca="1" si="19"/>
        <v/>
      </c>
      <c r="AS55" s="101" t="str">
        <f t="shared" ca="1" si="19"/>
        <v/>
      </c>
      <c r="AT55" s="101" t="str">
        <f t="shared" ca="1" si="19"/>
        <v/>
      </c>
      <c r="AU55" s="101" t="str">
        <f t="shared" ca="1" si="19"/>
        <v/>
      </c>
      <c r="AV55" s="101" t="str">
        <f t="shared" ca="1" si="19"/>
        <v/>
      </c>
      <c r="AW55" s="101" t="str">
        <f t="shared" ca="1" si="19"/>
        <v/>
      </c>
      <c r="AX55" s="101" t="str">
        <f t="shared" ca="1" si="19"/>
        <v/>
      </c>
      <c r="AY55" s="101" t="str">
        <f t="shared" ca="1" si="19"/>
        <v/>
      </c>
      <c r="AZ55" s="101" t="str">
        <f t="shared" ca="1" si="19"/>
        <v/>
      </c>
      <c r="BA55" s="101" t="str">
        <f t="shared" ca="1" si="19"/>
        <v/>
      </c>
      <c r="BB55" s="101" t="str">
        <f t="shared" ca="1" si="19"/>
        <v/>
      </c>
      <c r="BC55" s="101" t="str">
        <f t="shared" ca="1" si="19"/>
        <v/>
      </c>
      <c r="BD55" s="101" t="str">
        <f t="shared" ca="1" si="19"/>
        <v/>
      </c>
      <c r="BE55" s="101">
        <f t="shared" ca="1" si="19"/>
        <v>2</v>
      </c>
      <c r="BF55" s="101">
        <f t="shared" ca="1" si="19"/>
        <v>17</v>
      </c>
      <c r="BG55" s="101" t="str">
        <f t="shared" ca="1" si="19"/>
        <v/>
      </c>
      <c r="BH55" s="101" t="str">
        <f t="shared" ca="1" si="19"/>
        <v/>
      </c>
      <c r="BI55" s="101" t="str">
        <f t="shared" ca="1" si="19"/>
        <v/>
      </c>
      <c r="BJ55" s="101" t="str">
        <f t="shared" ca="1" si="19"/>
        <v/>
      </c>
      <c r="BK55" s="101" t="str">
        <f t="shared" ca="1" si="19"/>
        <v/>
      </c>
      <c r="BL55" s="101" t="str">
        <f t="shared" ca="1" si="19"/>
        <v/>
      </c>
      <c r="BM55" s="101" t="str">
        <f t="shared" ca="1" si="19"/>
        <v/>
      </c>
    </row>
    <row r="56" spans="1:65">
      <c r="A56" s="88" t="s">
        <v>161</v>
      </c>
      <c r="B56" s="88" t="s">
        <v>830</v>
      </c>
      <c r="C56" s="16" t="s">
        <v>12</v>
      </c>
      <c r="D56" s="4"/>
      <c r="E56" s="100">
        <f ca="1">SUM(Table2[[#This Row],[ADR-01]:[ADR-113]])</f>
        <v>0</v>
      </c>
      <c r="G56" s="101" t="str">
        <f t="shared" ca="1" si="8"/>
        <v/>
      </c>
      <c r="H56" s="101" t="str">
        <f t="shared" ca="1" si="19"/>
        <v/>
      </c>
      <c r="I56" s="101" t="str">
        <f t="shared" ca="1" si="19"/>
        <v/>
      </c>
      <c r="J56" s="101" t="str">
        <f t="shared" ca="1" si="19"/>
        <v/>
      </c>
      <c r="K56" s="101" t="str">
        <f t="shared" ca="1" si="19"/>
        <v/>
      </c>
      <c r="L56" s="101" t="str">
        <f t="shared" ca="1" si="19"/>
        <v/>
      </c>
      <c r="M56" s="101" t="str">
        <f t="shared" ca="1" si="19"/>
        <v/>
      </c>
      <c r="N56" s="101" t="str">
        <f t="shared" ca="1" si="19"/>
        <v/>
      </c>
      <c r="O56" s="101" t="str">
        <f t="shared" ca="1" si="19"/>
        <v/>
      </c>
      <c r="P56" s="101" t="str">
        <f t="shared" ca="1" si="19"/>
        <v/>
      </c>
      <c r="Q56" s="101" t="str">
        <f t="shared" ca="1" si="19"/>
        <v/>
      </c>
      <c r="R56" s="101" t="str">
        <f t="shared" ca="1" si="19"/>
        <v/>
      </c>
      <c r="S56" s="101" t="str">
        <f t="shared" ca="1" si="19"/>
        <v/>
      </c>
      <c r="T56" s="101" t="str">
        <f t="shared" ca="1" si="19"/>
        <v/>
      </c>
      <c r="U56" s="101" t="str">
        <f t="shared" ca="1" si="19"/>
        <v/>
      </c>
      <c r="V56" s="101" t="str">
        <f t="shared" ca="1" si="19"/>
        <v/>
      </c>
      <c r="W56" s="101" t="str">
        <f t="shared" ca="1" si="19"/>
        <v/>
      </c>
      <c r="X56" s="101" t="str">
        <f t="shared" ca="1" si="19"/>
        <v/>
      </c>
      <c r="Y56" s="101" t="str">
        <f t="shared" ca="1" si="19"/>
        <v/>
      </c>
      <c r="Z56" s="101" t="str">
        <f t="shared" ca="1" si="19"/>
        <v/>
      </c>
      <c r="AA56" s="101" t="str">
        <f t="shared" ca="1" si="19"/>
        <v/>
      </c>
      <c r="AB56" s="101" t="str">
        <f t="shared" ca="1" si="19"/>
        <v/>
      </c>
      <c r="AC56" s="101" t="str">
        <f t="shared" ca="1" si="19"/>
        <v/>
      </c>
      <c r="AD56" s="101" t="str">
        <f t="shared" ca="1" si="19"/>
        <v/>
      </c>
      <c r="AE56" s="101" t="str">
        <f t="shared" ca="1" si="19"/>
        <v/>
      </c>
      <c r="AF56" s="101" t="str">
        <f t="shared" ca="1" si="19"/>
        <v/>
      </c>
      <c r="AG56" s="101" t="str">
        <f t="shared" ca="1" si="19"/>
        <v/>
      </c>
      <c r="AH56" s="101" t="str">
        <f t="shared" ca="1" si="19"/>
        <v/>
      </c>
      <c r="AI56" s="101" t="str">
        <f t="shared" ca="1" si="19"/>
        <v/>
      </c>
      <c r="AJ56" s="101" t="str">
        <f t="shared" ca="1" si="19"/>
        <v/>
      </c>
      <c r="AK56" s="101" t="str">
        <f t="shared" ca="1" si="19"/>
        <v/>
      </c>
      <c r="AL56" s="101" t="str">
        <f t="shared" ca="1" si="19"/>
        <v/>
      </c>
      <c r="AM56" s="101" t="str">
        <f t="shared" ca="1" si="19"/>
        <v/>
      </c>
      <c r="AN56" s="101" t="str">
        <f t="shared" ca="1" si="19"/>
        <v/>
      </c>
      <c r="AO56" s="101" t="str">
        <f t="shared" ca="1" si="19"/>
        <v/>
      </c>
      <c r="AP56" s="101" t="str">
        <f t="shared" ca="1" si="19"/>
        <v/>
      </c>
      <c r="AQ56" s="101" t="str">
        <f t="shared" ca="1" si="19"/>
        <v/>
      </c>
      <c r="AR56" s="101" t="str">
        <f t="shared" ca="1" si="19"/>
        <v/>
      </c>
      <c r="AS56" s="101" t="str">
        <f t="shared" ca="1" si="19"/>
        <v/>
      </c>
      <c r="AT56" s="101" t="str">
        <f t="shared" ca="1" si="19"/>
        <v/>
      </c>
      <c r="AU56" s="101" t="str">
        <f t="shared" ca="1" si="19"/>
        <v/>
      </c>
      <c r="AV56" s="101" t="str">
        <f t="shared" ca="1" si="19"/>
        <v/>
      </c>
      <c r="AW56" s="101" t="str">
        <f t="shared" ca="1" si="19"/>
        <v/>
      </c>
      <c r="AX56" s="101" t="str">
        <f t="shared" ca="1" si="19"/>
        <v/>
      </c>
      <c r="AY56" s="101" t="str">
        <f t="shared" ca="1" si="19"/>
        <v/>
      </c>
      <c r="AZ56" s="101" t="str">
        <f t="shared" ca="1" si="19"/>
        <v/>
      </c>
      <c r="BA56" s="101" t="str">
        <f t="shared" ca="1" si="19"/>
        <v/>
      </c>
      <c r="BB56" s="101" t="str">
        <f t="shared" ca="1" si="19"/>
        <v/>
      </c>
      <c r="BC56" s="101" t="str">
        <f t="shared" ca="1" si="19"/>
        <v/>
      </c>
      <c r="BD56" s="101" t="str">
        <f t="shared" ca="1" si="19"/>
        <v/>
      </c>
      <c r="BE56" s="101" t="str">
        <f t="shared" ca="1" si="19"/>
        <v/>
      </c>
      <c r="BF56" s="101" t="str">
        <f t="shared" ca="1" si="19"/>
        <v/>
      </c>
      <c r="BG56" s="101" t="str">
        <f t="shared" ca="1" si="19"/>
        <v/>
      </c>
      <c r="BH56" s="101" t="str">
        <f t="shared" ca="1" si="19"/>
        <v/>
      </c>
      <c r="BI56" s="101" t="str">
        <f t="shared" ca="1" si="19"/>
        <v/>
      </c>
      <c r="BJ56" s="101" t="str">
        <f t="shared" ca="1" si="19"/>
        <v/>
      </c>
      <c r="BK56" s="101" t="str">
        <f t="shared" ca="1" si="19"/>
        <v/>
      </c>
      <c r="BL56" s="101" t="str">
        <f t="shared" ca="1" si="19"/>
        <v/>
      </c>
      <c r="BM56" s="101" t="str">
        <f t="shared" ca="1" si="19"/>
        <v/>
      </c>
    </row>
    <row r="57" spans="1:65">
      <c r="A57" s="88" t="s">
        <v>169</v>
      </c>
      <c r="B57" s="88" t="s">
        <v>170</v>
      </c>
      <c r="C57" s="16"/>
      <c r="D57" s="4"/>
      <c r="E57" s="100">
        <f ca="1">SUM(Table2[[#This Row],[ADR-01]:[ADR-113]])</f>
        <v>0</v>
      </c>
      <c r="G57" s="101" t="str">
        <f t="shared" ca="1" si="8"/>
        <v/>
      </c>
      <c r="H57" s="101" t="str">
        <f t="shared" ca="1" si="19"/>
        <v/>
      </c>
      <c r="I57" s="101" t="str">
        <f t="shared" ca="1" si="19"/>
        <v/>
      </c>
      <c r="J57" s="101" t="str">
        <f t="shared" ca="1" si="19"/>
        <v/>
      </c>
      <c r="K57" s="101" t="str">
        <f t="shared" ca="1" si="19"/>
        <v/>
      </c>
      <c r="L57" s="101" t="str">
        <f t="shared" ca="1" si="19"/>
        <v/>
      </c>
      <c r="M57" s="101" t="str">
        <f t="shared" ca="1" si="19"/>
        <v/>
      </c>
      <c r="N57" s="101" t="str">
        <f t="shared" ca="1" si="19"/>
        <v/>
      </c>
      <c r="O57" s="101" t="str">
        <f t="shared" ca="1" si="19"/>
        <v/>
      </c>
      <c r="P57" s="101" t="str">
        <f t="shared" ca="1" si="19"/>
        <v/>
      </c>
      <c r="Q57" s="101" t="str">
        <f t="shared" ca="1" si="19"/>
        <v/>
      </c>
      <c r="R57" s="101" t="str">
        <f t="shared" ca="1" si="19"/>
        <v/>
      </c>
      <c r="S57" s="101" t="str">
        <f t="shared" ca="1" si="19"/>
        <v/>
      </c>
      <c r="T57" s="101" t="str">
        <f t="shared" ca="1" si="19"/>
        <v/>
      </c>
      <c r="U57" s="101" t="str">
        <f t="shared" ca="1" si="19"/>
        <v/>
      </c>
      <c r="V57" s="101" t="str">
        <f t="shared" ca="1" si="19"/>
        <v/>
      </c>
      <c r="W57" s="101" t="str">
        <f t="shared" ca="1" si="19"/>
        <v/>
      </c>
      <c r="X57" s="101" t="str">
        <f t="shared" ca="1" si="19"/>
        <v/>
      </c>
      <c r="Y57" s="101" t="str">
        <f t="shared" ca="1" si="19"/>
        <v/>
      </c>
      <c r="Z57" s="101" t="str">
        <f t="shared" ca="1" si="19"/>
        <v/>
      </c>
      <c r="AA57" s="101" t="str">
        <f t="shared" ca="1" si="19"/>
        <v/>
      </c>
      <c r="AB57" s="101" t="str">
        <f t="shared" ca="1" si="19"/>
        <v/>
      </c>
      <c r="AC57" s="101" t="str">
        <f t="shared" ca="1" si="19"/>
        <v/>
      </c>
      <c r="AD57" s="101" t="str">
        <f t="shared" ca="1" si="19"/>
        <v/>
      </c>
      <c r="AE57" s="101" t="str">
        <f t="shared" ca="1" si="19"/>
        <v/>
      </c>
      <c r="AF57" s="101" t="str">
        <f t="shared" ca="1" si="19"/>
        <v/>
      </c>
      <c r="AG57" s="101" t="str">
        <f t="shared" ca="1" si="19"/>
        <v/>
      </c>
      <c r="AH57" s="101" t="str">
        <f t="shared" ca="1" si="19"/>
        <v/>
      </c>
      <c r="AI57" s="101" t="str">
        <f t="shared" ca="1" si="19"/>
        <v/>
      </c>
      <c r="AJ57" s="101" t="str">
        <f t="shared" ca="1" si="19"/>
        <v/>
      </c>
      <c r="AK57" s="101" t="str">
        <f t="shared" ca="1" si="19"/>
        <v/>
      </c>
      <c r="AL57" s="101" t="str">
        <f t="shared" ca="1" si="19"/>
        <v/>
      </c>
      <c r="AM57" s="101" t="str">
        <f t="shared" ca="1" si="19"/>
        <v/>
      </c>
      <c r="AN57" s="101" t="str">
        <f t="shared" ca="1" si="19"/>
        <v/>
      </c>
      <c r="AO57" s="101" t="str">
        <f t="shared" ca="1" si="19"/>
        <v/>
      </c>
      <c r="AP57" s="101" t="str">
        <f t="shared" ca="1" si="19"/>
        <v/>
      </c>
      <c r="AQ57" s="101" t="str">
        <f t="shared" ca="1" si="19"/>
        <v/>
      </c>
      <c r="AR57" s="101" t="str">
        <f t="shared" ca="1" si="19"/>
        <v/>
      </c>
      <c r="AS57" s="101" t="str">
        <f t="shared" ca="1" si="19"/>
        <v/>
      </c>
      <c r="AT57" s="101" t="str">
        <f t="shared" ca="1" si="19"/>
        <v/>
      </c>
      <c r="AU57" s="101" t="str">
        <f t="shared" ca="1" si="19"/>
        <v/>
      </c>
      <c r="AV57" s="101" t="str">
        <f t="shared" ca="1" si="19"/>
        <v/>
      </c>
      <c r="AW57" s="101" t="str">
        <f t="shared" ca="1" si="19"/>
        <v/>
      </c>
      <c r="AX57" s="101" t="str">
        <f t="shared" ca="1" si="19"/>
        <v/>
      </c>
      <c r="AY57" s="101" t="str">
        <f t="shared" ca="1" si="19"/>
        <v/>
      </c>
      <c r="AZ57" s="101" t="str">
        <f t="shared" ca="1" si="19"/>
        <v/>
      </c>
      <c r="BA57" s="101" t="str">
        <f t="shared" ca="1" si="19"/>
        <v/>
      </c>
      <c r="BB57" s="101" t="str">
        <f t="shared" ca="1" si="19"/>
        <v/>
      </c>
      <c r="BC57" s="101" t="str">
        <f t="shared" ca="1" si="19"/>
        <v/>
      </c>
      <c r="BD57" s="101" t="str">
        <f t="shared" ca="1" si="19"/>
        <v/>
      </c>
      <c r="BE57" s="101" t="str">
        <f t="shared" ca="1" si="19"/>
        <v/>
      </c>
      <c r="BF57" s="101" t="str">
        <f t="shared" ca="1" si="19"/>
        <v/>
      </c>
      <c r="BG57" s="101" t="str">
        <f t="shared" ca="1" si="19"/>
        <v/>
      </c>
      <c r="BH57" s="101" t="str">
        <f t="shared" ca="1" si="19"/>
        <v/>
      </c>
      <c r="BI57" s="101" t="str">
        <f t="shared" ca="1" si="19"/>
        <v/>
      </c>
      <c r="BJ57" s="101" t="str">
        <f t="shared" ca="1" si="19"/>
        <v/>
      </c>
      <c r="BK57" s="101" t="str">
        <f t="shared" ca="1" si="19"/>
        <v/>
      </c>
      <c r="BL57" s="101" t="str">
        <f t="shared" ca="1" si="19"/>
        <v/>
      </c>
      <c r="BM57" s="101" t="str">
        <f t="shared" ca="1" si="19"/>
        <v/>
      </c>
    </row>
    <row r="58" spans="1:65">
      <c r="A58" s="88" t="s">
        <v>183</v>
      </c>
      <c r="B58" s="88" t="s">
        <v>184</v>
      </c>
      <c r="C58" s="16" t="s">
        <v>37</v>
      </c>
      <c r="D58" s="4"/>
      <c r="E58" s="100">
        <f ca="1">SUM(Table2[[#This Row],[ADR-01]:[ADR-113]])</f>
        <v>95</v>
      </c>
      <c r="G58" s="101" t="str">
        <f t="shared" ca="1" si="8"/>
        <v/>
      </c>
      <c r="H58" s="101" t="str">
        <f t="shared" ca="1" si="19"/>
        <v/>
      </c>
      <c r="I58" s="101" t="str">
        <f t="shared" ref="H58:BM62" ca="1" si="20">IFERROR(
  IF(
    COUNTIF(
      INDIRECT("'" &amp; "ADR " &amp; VALUE(MID(I$1, FIND("-", I$1) + 1, LEN(I$1) - FIND("-", I$1))) &amp; "'!E:E"), $A58
    ) = 0,
    "",
    COUNTIFS(
      INDIRECT("'" &amp; "ADR " &amp; VALUE(MID(I$1, FIND("-", I$1) + 1, LEN(I$1) - FIND("-", I$1))) &amp; "'!E:E"), $A58,
      INDIRECT("'" &amp; "ADR " &amp; VALUE(MID(I$1, FIND("-", I$1) + 1, LEN(I$1) - FIND("-", I$1))) &amp; "'!M:M"), "NO"
    )
  ),
  ""
)</f>
        <v/>
      </c>
      <c r="J58" s="101" t="str">
        <f t="shared" ca="1" si="20"/>
        <v/>
      </c>
      <c r="K58" s="101" t="str">
        <f t="shared" ca="1" si="20"/>
        <v/>
      </c>
      <c r="L58" s="101" t="str">
        <f t="shared" ca="1" si="20"/>
        <v/>
      </c>
      <c r="M58" s="101" t="str">
        <f t="shared" ca="1" si="20"/>
        <v/>
      </c>
      <c r="N58" s="101" t="str">
        <f t="shared" ca="1" si="20"/>
        <v/>
      </c>
      <c r="O58" s="101" t="str">
        <f t="shared" ca="1" si="20"/>
        <v/>
      </c>
      <c r="P58" s="101">
        <f t="shared" ca="1" si="20"/>
        <v>56</v>
      </c>
      <c r="Q58" s="101" t="str">
        <f t="shared" ca="1" si="20"/>
        <v/>
      </c>
      <c r="R58" s="101" t="str">
        <f t="shared" ca="1" si="20"/>
        <v/>
      </c>
      <c r="S58" s="101" t="str">
        <f t="shared" ca="1" si="20"/>
        <v/>
      </c>
      <c r="T58" s="101" t="str">
        <f t="shared" ca="1" si="20"/>
        <v/>
      </c>
      <c r="U58" s="101" t="str">
        <f t="shared" ca="1" si="20"/>
        <v/>
      </c>
      <c r="V58" s="101" t="str">
        <f t="shared" ca="1" si="20"/>
        <v/>
      </c>
      <c r="W58" s="101" t="str">
        <f t="shared" ca="1" si="20"/>
        <v/>
      </c>
      <c r="X58" s="101" t="str">
        <f t="shared" ca="1" si="20"/>
        <v/>
      </c>
      <c r="Y58" s="101" t="str">
        <f t="shared" ca="1" si="20"/>
        <v/>
      </c>
      <c r="Z58" s="101" t="str">
        <f t="shared" ca="1" si="20"/>
        <v/>
      </c>
      <c r="AA58" s="101" t="str">
        <f t="shared" ca="1" si="20"/>
        <v/>
      </c>
      <c r="AB58" s="101" t="str">
        <f t="shared" ca="1" si="20"/>
        <v/>
      </c>
      <c r="AC58" s="101" t="str">
        <f t="shared" ca="1" si="20"/>
        <v/>
      </c>
      <c r="AD58" s="101" t="str">
        <f t="shared" ca="1" si="20"/>
        <v/>
      </c>
      <c r="AE58" s="101" t="str">
        <f t="shared" ca="1" si="20"/>
        <v/>
      </c>
      <c r="AF58" s="101">
        <f t="shared" ca="1" si="20"/>
        <v>4</v>
      </c>
      <c r="AG58" s="101" t="str">
        <f t="shared" ca="1" si="20"/>
        <v/>
      </c>
      <c r="AH58" s="101" t="str">
        <f t="shared" ca="1" si="20"/>
        <v/>
      </c>
      <c r="AI58" s="101" t="str">
        <f t="shared" ca="1" si="20"/>
        <v/>
      </c>
      <c r="AJ58" s="101">
        <f t="shared" ca="1" si="20"/>
        <v>35</v>
      </c>
      <c r="AK58" s="101" t="str">
        <f t="shared" ca="1" si="20"/>
        <v/>
      </c>
      <c r="AL58" s="101" t="str">
        <f t="shared" ca="1" si="20"/>
        <v/>
      </c>
      <c r="AM58" s="101" t="str">
        <f t="shared" ca="1" si="20"/>
        <v/>
      </c>
      <c r="AN58" s="101" t="str">
        <f t="shared" ca="1" si="20"/>
        <v/>
      </c>
      <c r="AO58" s="101" t="str">
        <f t="shared" ca="1" si="20"/>
        <v/>
      </c>
      <c r="AP58" s="101" t="str">
        <f t="shared" ca="1" si="20"/>
        <v/>
      </c>
      <c r="AQ58" s="101" t="str">
        <f t="shared" ca="1" si="20"/>
        <v/>
      </c>
      <c r="AR58" s="101" t="str">
        <f t="shared" ca="1" si="20"/>
        <v/>
      </c>
      <c r="AS58" s="101" t="str">
        <f t="shared" ca="1" si="20"/>
        <v/>
      </c>
      <c r="AT58" s="101" t="str">
        <f t="shared" ca="1" si="20"/>
        <v/>
      </c>
      <c r="AU58" s="101" t="str">
        <f t="shared" ca="1" si="20"/>
        <v/>
      </c>
      <c r="AV58" s="101" t="str">
        <f t="shared" ca="1" si="20"/>
        <v/>
      </c>
      <c r="AW58" s="101" t="str">
        <f t="shared" ca="1" si="20"/>
        <v/>
      </c>
      <c r="AX58" s="101" t="str">
        <f t="shared" ca="1" si="20"/>
        <v/>
      </c>
      <c r="AY58" s="101" t="str">
        <f t="shared" ca="1" si="20"/>
        <v/>
      </c>
      <c r="AZ58" s="101" t="str">
        <f t="shared" ca="1" si="20"/>
        <v/>
      </c>
      <c r="BA58" s="101" t="str">
        <f t="shared" ca="1" si="20"/>
        <v/>
      </c>
      <c r="BB58" s="101" t="str">
        <f t="shared" ca="1" si="20"/>
        <v/>
      </c>
      <c r="BC58" s="101" t="str">
        <f t="shared" ca="1" si="20"/>
        <v/>
      </c>
      <c r="BD58" s="101" t="str">
        <f t="shared" ca="1" si="20"/>
        <v/>
      </c>
      <c r="BE58" s="101" t="str">
        <f t="shared" ca="1" si="20"/>
        <v/>
      </c>
      <c r="BF58" s="101" t="str">
        <f t="shared" ca="1" si="20"/>
        <v/>
      </c>
      <c r="BG58" s="101" t="str">
        <f t="shared" ca="1" si="20"/>
        <v/>
      </c>
      <c r="BH58" s="101" t="str">
        <f t="shared" ca="1" si="20"/>
        <v/>
      </c>
      <c r="BI58" s="101" t="str">
        <f t="shared" ca="1" si="20"/>
        <v/>
      </c>
      <c r="BJ58" s="101" t="str">
        <f t="shared" ca="1" si="20"/>
        <v/>
      </c>
      <c r="BK58" s="101" t="str">
        <f t="shared" ca="1" si="20"/>
        <v/>
      </c>
      <c r="BL58" s="101" t="str">
        <f t="shared" ca="1" si="20"/>
        <v/>
      </c>
      <c r="BM58" s="101" t="str">
        <f t="shared" ca="1" si="20"/>
        <v/>
      </c>
    </row>
    <row r="59" spans="1:65">
      <c r="A59" s="88" t="s">
        <v>187</v>
      </c>
      <c r="B59" s="88" t="s">
        <v>188</v>
      </c>
      <c r="C59" s="16" t="s">
        <v>34</v>
      </c>
      <c r="D59" s="4"/>
      <c r="E59" s="100">
        <f ca="1">SUM(Table2[[#This Row],[ADR-01]:[ADR-113]])</f>
        <v>0</v>
      </c>
      <c r="G59" s="101" t="str">
        <f t="shared" ca="1" si="8"/>
        <v/>
      </c>
      <c r="H59" s="101" t="str">
        <f t="shared" ca="1" si="20"/>
        <v/>
      </c>
      <c r="I59" s="101" t="str">
        <f t="shared" ca="1" si="20"/>
        <v/>
      </c>
      <c r="J59" s="101" t="str">
        <f t="shared" ca="1" si="20"/>
        <v/>
      </c>
      <c r="K59" s="101" t="str">
        <f t="shared" ca="1" si="20"/>
        <v/>
      </c>
      <c r="L59" s="101" t="str">
        <f t="shared" ca="1" si="20"/>
        <v/>
      </c>
      <c r="M59" s="101" t="str">
        <f t="shared" ca="1" si="20"/>
        <v/>
      </c>
      <c r="N59" s="101" t="str">
        <f t="shared" ca="1" si="20"/>
        <v/>
      </c>
      <c r="O59" s="101" t="str">
        <f t="shared" ca="1" si="20"/>
        <v/>
      </c>
      <c r="P59" s="101" t="str">
        <f t="shared" ca="1" si="20"/>
        <v/>
      </c>
      <c r="Q59" s="101" t="str">
        <f t="shared" ca="1" si="20"/>
        <v/>
      </c>
      <c r="R59" s="101" t="str">
        <f t="shared" ca="1" si="20"/>
        <v/>
      </c>
      <c r="S59" s="101" t="str">
        <f t="shared" ca="1" si="20"/>
        <v/>
      </c>
      <c r="T59" s="101" t="str">
        <f t="shared" ca="1" si="20"/>
        <v/>
      </c>
      <c r="U59" s="101" t="str">
        <f t="shared" ca="1" si="20"/>
        <v/>
      </c>
      <c r="V59" s="101" t="str">
        <f t="shared" ca="1" si="20"/>
        <v/>
      </c>
      <c r="W59" s="101" t="str">
        <f t="shared" ca="1" si="20"/>
        <v/>
      </c>
      <c r="X59" s="101" t="str">
        <f t="shared" ca="1" si="20"/>
        <v/>
      </c>
      <c r="Y59" s="101" t="str">
        <f t="shared" ca="1" si="20"/>
        <v/>
      </c>
      <c r="Z59" s="101" t="str">
        <f t="shared" ca="1" si="20"/>
        <v/>
      </c>
      <c r="AA59" s="101" t="str">
        <f t="shared" ca="1" si="20"/>
        <v/>
      </c>
      <c r="AB59" s="101" t="str">
        <f t="shared" ca="1" si="20"/>
        <v/>
      </c>
      <c r="AC59" s="101" t="str">
        <f t="shared" ca="1" si="20"/>
        <v/>
      </c>
      <c r="AD59" s="101" t="str">
        <f t="shared" ca="1" si="20"/>
        <v/>
      </c>
      <c r="AE59" s="101" t="str">
        <f t="shared" ca="1" si="20"/>
        <v/>
      </c>
      <c r="AF59" s="101" t="str">
        <f t="shared" ca="1" si="20"/>
        <v/>
      </c>
      <c r="AG59" s="101" t="str">
        <f t="shared" ca="1" si="20"/>
        <v/>
      </c>
      <c r="AH59" s="101" t="str">
        <f t="shared" ca="1" si="20"/>
        <v/>
      </c>
      <c r="AI59" s="101" t="str">
        <f t="shared" ca="1" si="20"/>
        <v/>
      </c>
      <c r="AJ59" s="101" t="str">
        <f t="shared" ca="1" si="20"/>
        <v/>
      </c>
      <c r="AK59" s="101" t="str">
        <f t="shared" ca="1" si="20"/>
        <v/>
      </c>
      <c r="AL59" s="101" t="str">
        <f t="shared" ca="1" si="20"/>
        <v/>
      </c>
      <c r="AM59" s="101" t="str">
        <f t="shared" ca="1" si="20"/>
        <v/>
      </c>
      <c r="AN59" s="101" t="str">
        <f t="shared" ca="1" si="20"/>
        <v/>
      </c>
      <c r="AO59" s="101" t="str">
        <f t="shared" ca="1" si="20"/>
        <v/>
      </c>
      <c r="AP59" s="101" t="str">
        <f t="shared" ca="1" si="20"/>
        <v/>
      </c>
      <c r="AQ59" s="101" t="str">
        <f t="shared" ca="1" si="20"/>
        <v/>
      </c>
      <c r="AR59" s="101" t="str">
        <f t="shared" ca="1" si="20"/>
        <v/>
      </c>
      <c r="AS59" s="101" t="str">
        <f t="shared" ca="1" si="20"/>
        <v/>
      </c>
      <c r="AT59" s="101" t="str">
        <f t="shared" ca="1" si="20"/>
        <v/>
      </c>
      <c r="AU59" s="101" t="str">
        <f t="shared" ca="1" si="20"/>
        <v/>
      </c>
      <c r="AV59" s="101" t="str">
        <f t="shared" ca="1" si="20"/>
        <v/>
      </c>
      <c r="AW59" s="101" t="str">
        <f t="shared" ca="1" si="20"/>
        <v/>
      </c>
      <c r="AX59" s="101" t="str">
        <f t="shared" ca="1" si="20"/>
        <v/>
      </c>
      <c r="AY59" s="101" t="str">
        <f t="shared" ca="1" si="20"/>
        <v/>
      </c>
      <c r="AZ59" s="101" t="str">
        <f t="shared" ca="1" si="20"/>
        <v/>
      </c>
      <c r="BA59" s="101" t="str">
        <f t="shared" ca="1" si="20"/>
        <v/>
      </c>
      <c r="BB59" s="101" t="str">
        <f t="shared" ca="1" si="20"/>
        <v/>
      </c>
      <c r="BC59" s="101" t="str">
        <f t="shared" ca="1" si="20"/>
        <v/>
      </c>
      <c r="BD59" s="101" t="str">
        <f t="shared" ca="1" si="20"/>
        <v/>
      </c>
      <c r="BE59" s="101" t="str">
        <f t="shared" ca="1" si="20"/>
        <v/>
      </c>
      <c r="BF59" s="101" t="str">
        <f t="shared" ca="1" si="20"/>
        <v/>
      </c>
      <c r="BG59" s="101" t="str">
        <f t="shared" ca="1" si="20"/>
        <v/>
      </c>
      <c r="BH59" s="101" t="str">
        <f t="shared" ca="1" si="20"/>
        <v/>
      </c>
      <c r="BI59" s="101" t="str">
        <f t="shared" ca="1" si="20"/>
        <v/>
      </c>
      <c r="BJ59" s="101" t="str">
        <f t="shared" ca="1" si="20"/>
        <v/>
      </c>
      <c r="BK59" s="101" t="str">
        <f t="shared" ca="1" si="20"/>
        <v/>
      </c>
      <c r="BL59" s="101" t="str">
        <f t="shared" ca="1" si="20"/>
        <v/>
      </c>
      <c r="BM59" s="101" t="str">
        <f t="shared" ca="1" si="20"/>
        <v/>
      </c>
    </row>
    <row r="60" spans="1:65">
      <c r="A60" s="88" t="s">
        <v>189</v>
      </c>
      <c r="B60" s="88" t="s">
        <v>190</v>
      </c>
      <c r="C60" s="16" t="s">
        <v>12</v>
      </c>
      <c r="D60" s="4"/>
      <c r="E60" s="100">
        <f ca="1">SUM(Table2[[#This Row],[ADR-01]:[ADR-113]])</f>
        <v>0</v>
      </c>
      <c r="G60" s="101" t="str">
        <f t="shared" ca="1" si="8"/>
        <v/>
      </c>
      <c r="H60" s="101" t="str">
        <f t="shared" ca="1" si="20"/>
        <v/>
      </c>
      <c r="I60" s="101" t="str">
        <f t="shared" ca="1" si="20"/>
        <v/>
      </c>
      <c r="J60" s="101" t="str">
        <f t="shared" ca="1" si="20"/>
        <v/>
      </c>
      <c r="K60" s="101" t="str">
        <f t="shared" ca="1" si="20"/>
        <v/>
      </c>
      <c r="L60" s="101" t="str">
        <f t="shared" ca="1" si="20"/>
        <v/>
      </c>
      <c r="M60" s="101" t="str">
        <f t="shared" ca="1" si="20"/>
        <v/>
      </c>
      <c r="N60" s="101" t="str">
        <f t="shared" ca="1" si="20"/>
        <v/>
      </c>
      <c r="O60" s="101" t="str">
        <f t="shared" ca="1" si="20"/>
        <v/>
      </c>
      <c r="P60" s="101" t="str">
        <f t="shared" ca="1" si="20"/>
        <v/>
      </c>
      <c r="Q60" s="101" t="str">
        <f t="shared" ca="1" si="20"/>
        <v/>
      </c>
      <c r="R60" s="101" t="str">
        <f t="shared" ca="1" si="20"/>
        <v/>
      </c>
      <c r="S60" s="101" t="str">
        <f t="shared" ca="1" si="20"/>
        <v/>
      </c>
      <c r="T60" s="101" t="str">
        <f t="shared" ca="1" si="20"/>
        <v/>
      </c>
      <c r="U60" s="101" t="str">
        <f t="shared" ca="1" si="20"/>
        <v/>
      </c>
      <c r="V60" s="101" t="str">
        <f t="shared" ca="1" si="20"/>
        <v/>
      </c>
      <c r="W60" s="101" t="str">
        <f t="shared" ca="1" si="20"/>
        <v/>
      </c>
      <c r="X60" s="101" t="str">
        <f t="shared" ca="1" si="20"/>
        <v/>
      </c>
      <c r="Y60" s="101" t="str">
        <f t="shared" ca="1" si="20"/>
        <v/>
      </c>
      <c r="Z60" s="101" t="str">
        <f t="shared" ca="1" si="20"/>
        <v/>
      </c>
      <c r="AA60" s="101" t="str">
        <f t="shared" ca="1" si="20"/>
        <v/>
      </c>
      <c r="AB60" s="101" t="str">
        <f t="shared" ca="1" si="20"/>
        <v/>
      </c>
      <c r="AC60" s="101" t="str">
        <f t="shared" ca="1" si="20"/>
        <v/>
      </c>
      <c r="AD60" s="101" t="str">
        <f t="shared" ca="1" si="20"/>
        <v/>
      </c>
      <c r="AE60" s="101" t="str">
        <f t="shared" ca="1" si="20"/>
        <v/>
      </c>
      <c r="AF60" s="101" t="str">
        <f t="shared" ca="1" si="20"/>
        <v/>
      </c>
      <c r="AG60" s="101" t="str">
        <f t="shared" ca="1" si="20"/>
        <v/>
      </c>
      <c r="AH60" s="101" t="str">
        <f t="shared" ca="1" si="20"/>
        <v/>
      </c>
      <c r="AI60" s="101" t="str">
        <f t="shared" ca="1" si="20"/>
        <v/>
      </c>
      <c r="AJ60" s="101" t="str">
        <f t="shared" ca="1" si="20"/>
        <v/>
      </c>
      <c r="AK60" s="101" t="str">
        <f t="shared" ca="1" si="20"/>
        <v/>
      </c>
      <c r="AL60" s="101" t="str">
        <f t="shared" ca="1" si="20"/>
        <v/>
      </c>
      <c r="AM60" s="101" t="str">
        <f t="shared" ca="1" si="20"/>
        <v/>
      </c>
      <c r="AN60" s="101" t="str">
        <f t="shared" ca="1" si="20"/>
        <v/>
      </c>
      <c r="AO60" s="101" t="str">
        <f t="shared" ca="1" si="20"/>
        <v/>
      </c>
      <c r="AP60" s="101" t="str">
        <f t="shared" ca="1" si="20"/>
        <v/>
      </c>
      <c r="AQ60" s="101" t="str">
        <f t="shared" ca="1" si="20"/>
        <v/>
      </c>
      <c r="AR60" s="101" t="str">
        <f t="shared" ca="1" si="20"/>
        <v/>
      </c>
      <c r="AS60" s="101" t="str">
        <f t="shared" ca="1" si="20"/>
        <v/>
      </c>
      <c r="AT60" s="101" t="str">
        <f t="shared" ca="1" si="20"/>
        <v/>
      </c>
      <c r="AU60" s="101" t="str">
        <f t="shared" ca="1" si="20"/>
        <v/>
      </c>
      <c r="AV60" s="101" t="str">
        <f t="shared" ca="1" si="20"/>
        <v/>
      </c>
      <c r="AW60" s="101" t="str">
        <f t="shared" ca="1" si="20"/>
        <v/>
      </c>
      <c r="AX60" s="101" t="str">
        <f t="shared" ca="1" si="20"/>
        <v/>
      </c>
      <c r="AY60" s="101" t="str">
        <f t="shared" ca="1" si="20"/>
        <v/>
      </c>
      <c r="AZ60" s="101" t="str">
        <f t="shared" ca="1" si="20"/>
        <v/>
      </c>
      <c r="BA60" s="101" t="str">
        <f t="shared" ca="1" si="20"/>
        <v/>
      </c>
      <c r="BB60" s="101" t="str">
        <f t="shared" ca="1" si="20"/>
        <v/>
      </c>
      <c r="BC60" s="101" t="str">
        <f t="shared" ca="1" si="20"/>
        <v/>
      </c>
      <c r="BD60" s="101" t="str">
        <f t="shared" ca="1" si="20"/>
        <v/>
      </c>
      <c r="BE60" s="101" t="str">
        <f t="shared" ca="1" si="20"/>
        <v/>
      </c>
      <c r="BF60" s="101" t="str">
        <f t="shared" ca="1" si="20"/>
        <v/>
      </c>
      <c r="BG60" s="101" t="str">
        <f t="shared" ca="1" si="20"/>
        <v/>
      </c>
      <c r="BH60" s="101" t="str">
        <f t="shared" ca="1" si="20"/>
        <v/>
      </c>
      <c r="BI60" s="101" t="str">
        <f t="shared" ca="1" si="20"/>
        <v/>
      </c>
      <c r="BJ60" s="101" t="str">
        <f t="shared" ca="1" si="20"/>
        <v/>
      </c>
      <c r="BK60" s="101" t="str">
        <f t="shared" ca="1" si="20"/>
        <v/>
      </c>
      <c r="BL60" s="101" t="str">
        <f t="shared" ca="1" si="20"/>
        <v/>
      </c>
      <c r="BM60" s="101" t="str">
        <f t="shared" ca="1" si="20"/>
        <v/>
      </c>
    </row>
    <row r="61" spans="1:65">
      <c r="A61" s="88" t="s">
        <v>191</v>
      </c>
      <c r="B61" s="88" t="s">
        <v>192</v>
      </c>
      <c r="C61" s="16" t="s">
        <v>12</v>
      </c>
      <c r="D61" s="4"/>
      <c r="E61" s="100">
        <f ca="1">SUM(Table2[[#This Row],[ADR-01]:[ADR-113]])</f>
        <v>0</v>
      </c>
      <c r="G61" s="101" t="str">
        <f t="shared" ca="1" si="8"/>
        <v/>
      </c>
      <c r="H61" s="101" t="str">
        <f t="shared" ca="1" si="20"/>
        <v/>
      </c>
      <c r="I61" s="101" t="str">
        <f t="shared" ca="1" si="20"/>
        <v/>
      </c>
      <c r="J61" s="101" t="str">
        <f t="shared" ca="1" si="20"/>
        <v/>
      </c>
      <c r="K61" s="101" t="str">
        <f t="shared" ca="1" si="20"/>
        <v/>
      </c>
      <c r="L61" s="101" t="str">
        <f t="shared" ca="1" si="20"/>
        <v/>
      </c>
      <c r="M61" s="101" t="str">
        <f t="shared" ca="1" si="20"/>
        <v/>
      </c>
      <c r="N61" s="101" t="str">
        <f t="shared" ca="1" si="20"/>
        <v/>
      </c>
      <c r="O61" s="101" t="str">
        <f t="shared" ca="1" si="20"/>
        <v/>
      </c>
      <c r="P61" s="101" t="str">
        <f t="shared" ca="1" si="20"/>
        <v/>
      </c>
      <c r="Q61" s="101" t="str">
        <f t="shared" ca="1" si="20"/>
        <v/>
      </c>
      <c r="R61" s="101" t="str">
        <f t="shared" ca="1" si="20"/>
        <v/>
      </c>
      <c r="S61" s="101" t="str">
        <f t="shared" ca="1" si="20"/>
        <v/>
      </c>
      <c r="T61" s="101" t="str">
        <f t="shared" ca="1" si="20"/>
        <v/>
      </c>
      <c r="U61" s="101" t="str">
        <f t="shared" ca="1" si="20"/>
        <v/>
      </c>
      <c r="V61" s="101" t="str">
        <f t="shared" ca="1" si="20"/>
        <v/>
      </c>
      <c r="W61" s="101" t="str">
        <f t="shared" ca="1" si="20"/>
        <v/>
      </c>
      <c r="X61" s="101" t="str">
        <f t="shared" ca="1" si="20"/>
        <v/>
      </c>
      <c r="Y61" s="101" t="str">
        <f t="shared" ca="1" si="20"/>
        <v/>
      </c>
      <c r="Z61" s="101" t="str">
        <f t="shared" ca="1" si="20"/>
        <v/>
      </c>
      <c r="AA61" s="101" t="str">
        <f t="shared" ca="1" si="20"/>
        <v/>
      </c>
      <c r="AB61" s="101" t="str">
        <f t="shared" ca="1" si="20"/>
        <v/>
      </c>
      <c r="AC61" s="101" t="str">
        <f t="shared" ca="1" si="20"/>
        <v/>
      </c>
      <c r="AD61" s="101" t="str">
        <f t="shared" ca="1" si="20"/>
        <v/>
      </c>
      <c r="AE61" s="101" t="str">
        <f t="shared" ca="1" si="20"/>
        <v/>
      </c>
      <c r="AF61" s="101" t="str">
        <f t="shared" ca="1" si="20"/>
        <v/>
      </c>
      <c r="AG61" s="101" t="str">
        <f t="shared" ca="1" si="20"/>
        <v/>
      </c>
      <c r="AH61" s="101" t="str">
        <f t="shared" ca="1" si="20"/>
        <v/>
      </c>
      <c r="AI61" s="101" t="str">
        <f t="shared" ca="1" si="20"/>
        <v/>
      </c>
      <c r="AJ61" s="101" t="str">
        <f t="shared" ca="1" si="20"/>
        <v/>
      </c>
      <c r="AK61" s="101" t="str">
        <f t="shared" ca="1" si="20"/>
        <v/>
      </c>
      <c r="AL61" s="101" t="str">
        <f t="shared" ca="1" si="20"/>
        <v/>
      </c>
      <c r="AM61" s="101" t="str">
        <f t="shared" ca="1" si="20"/>
        <v/>
      </c>
      <c r="AN61" s="101" t="str">
        <f t="shared" ca="1" si="20"/>
        <v/>
      </c>
      <c r="AO61" s="101" t="str">
        <f t="shared" ca="1" si="20"/>
        <v/>
      </c>
      <c r="AP61" s="101" t="str">
        <f t="shared" ca="1" si="20"/>
        <v/>
      </c>
      <c r="AQ61" s="101" t="str">
        <f t="shared" ca="1" si="20"/>
        <v/>
      </c>
      <c r="AR61" s="101" t="str">
        <f t="shared" ca="1" si="20"/>
        <v/>
      </c>
      <c r="AS61" s="101" t="str">
        <f t="shared" ca="1" si="20"/>
        <v/>
      </c>
      <c r="AT61" s="101" t="str">
        <f t="shared" ca="1" si="20"/>
        <v/>
      </c>
      <c r="AU61" s="101" t="str">
        <f t="shared" ca="1" si="20"/>
        <v/>
      </c>
      <c r="AV61" s="101" t="str">
        <f t="shared" ca="1" si="20"/>
        <v/>
      </c>
      <c r="AW61" s="101" t="str">
        <f t="shared" ca="1" si="20"/>
        <v/>
      </c>
      <c r="AX61" s="101" t="str">
        <f t="shared" ca="1" si="20"/>
        <v/>
      </c>
      <c r="AY61" s="101" t="str">
        <f t="shared" ca="1" si="20"/>
        <v/>
      </c>
      <c r="AZ61" s="101" t="str">
        <f t="shared" ca="1" si="20"/>
        <v/>
      </c>
      <c r="BA61" s="101" t="str">
        <f t="shared" ca="1" si="20"/>
        <v/>
      </c>
      <c r="BB61" s="101" t="str">
        <f t="shared" ca="1" si="20"/>
        <v/>
      </c>
      <c r="BC61" s="101" t="str">
        <f t="shared" ca="1" si="20"/>
        <v/>
      </c>
      <c r="BD61" s="101" t="str">
        <f t="shared" ca="1" si="20"/>
        <v/>
      </c>
      <c r="BE61" s="101" t="str">
        <f t="shared" ca="1" si="20"/>
        <v/>
      </c>
      <c r="BF61" s="101" t="str">
        <f t="shared" ca="1" si="20"/>
        <v/>
      </c>
      <c r="BG61" s="101" t="str">
        <f t="shared" ca="1" si="20"/>
        <v/>
      </c>
      <c r="BH61" s="101" t="str">
        <f t="shared" ca="1" si="20"/>
        <v/>
      </c>
      <c r="BI61" s="101" t="str">
        <f t="shared" ca="1" si="20"/>
        <v/>
      </c>
      <c r="BJ61" s="101" t="str">
        <f t="shared" ca="1" si="20"/>
        <v/>
      </c>
      <c r="BK61" s="101" t="str">
        <f t="shared" ca="1" si="20"/>
        <v/>
      </c>
      <c r="BL61" s="101" t="str">
        <f t="shared" ca="1" si="20"/>
        <v/>
      </c>
      <c r="BM61" s="101" t="str">
        <f t="shared" ca="1" si="20"/>
        <v/>
      </c>
    </row>
    <row r="62" spans="1:65">
      <c r="A62" s="88" t="s">
        <v>193</v>
      </c>
      <c r="B62" s="88" t="s">
        <v>194</v>
      </c>
      <c r="C62" s="16" t="s">
        <v>12</v>
      </c>
      <c r="D62" s="4"/>
      <c r="E62" s="100">
        <f ca="1">SUM(Table2[[#This Row],[ADR-01]:[ADR-113]])</f>
        <v>1</v>
      </c>
      <c r="G62" s="101" t="str">
        <f t="shared" ca="1" si="8"/>
        <v/>
      </c>
      <c r="H62" s="101" t="str">
        <f t="shared" ca="1" si="20"/>
        <v/>
      </c>
      <c r="I62" s="101" t="str">
        <f t="shared" ca="1" si="20"/>
        <v/>
      </c>
      <c r="J62" s="101" t="str">
        <f t="shared" ca="1" si="20"/>
        <v/>
      </c>
      <c r="K62" s="101" t="str">
        <f t="shared" ca="1" si="20"/>
        <v/>
      </c>
      <c r="L62" s="101" t="str">
        <f t="shared" ca="1" si="20"/>
        <v/>
      </c>
      <c r="M62" s="101" t="str">
        <f t="shared" ca="1" si="20"/>
        <v/>
      </c>
      <c r="N62" s="101" t="str">
        <f t="shared" ca="1" si="20"/>
        <v/>
      </c>
      <c r="O62" s="101" t="str">
        <f t="shared" ca="1" si="20"/>
        <v/>
      </c>
      <c r="P62" s="101" t="str">
        <f t="shared" ca="1" si="20"/>
        <v/>
      </c>
      <c r="Q62" s="101" t="str">
        <f t="shared" ca="1" si="20"/>
        <v/>
      </c>
      <c r="R62" s="101" t="str">
        <f t="shared" ca="1" si="20"/>
        <v/>
      </c>
      <c r="S62" s="101" t="str">
        <f t="shared" ca="1" si="20"/>
        <v/>
      </c>
      <c r="T62" s="101" t="str">
        <f t="shared" ca="1" si="20"/>
        <v/>
      </c>
      <c r="U62" s="101" t="str">
        <f t="shared" ca="1" si="20"/>
        <v/>
      </c>
      <c r="V62" s="101" t="str">
        <f t="shared" ca="1" si="20"/>
        <v/>
      </c>
      <c r="W62" s="101" t="str">
        <f t="shared" ca="1" si="20"/>
        <v/>
      </c>
      <c r="X62" s="101" t="str">
        <f t="shared" ca="1" si="20"/>
        <v/>
      </c>
      <c r="Y62" s="101" t="str">
        <f t="shared" ca="1" si="20"/>
        <v/>
      </c>
      <c r="Z62" s="101">
        <f t="shared" ca="1" si="20"/>
        <v>1</v>
      </c>
      <c r="AA62" s="101" t="str">
        <f t="shared" ca="1" si="20"/>
        <v/>
      </c>
      <c r="AB62" s="101" t="str">
        <f t="shared" ca="1" si="20"/>
        <v/>
      </c>
      <c r="AC62" s="101" t="str">
        <f t="shared" ca="1" si="20"/>
        <v/>
      </c>
      <c r="AD62" s="101" t="str">
        <f t="shared" ca="1" si="20"/>
        <v/>
      </c>
      <c r="AE62" s="101" t="str">
        <f t="shared" ca="1" si="20"/>
        <v/>
      </c>
      <c r="AF62" s="101" t="str">
        <f t="shared" ref="H62:BM66" ca="1" si="21">IFERROR(
  IF(
    COUNTIF(
      INDIRECT("'" &amp; "ADR " &amp; VALUE(MID(AF$1, FIND("-", AF$1) + 1, LEN(AF$1) - FIND("-", AF$1))) &amp; "'!E:E"), $A62
    ) = 0,
    "",
    COUNTIFS(
      INDIRECT("'" &amp; "ADR " &amp; VALUE(MID(AF$1, FIND("-", AF$1) + 1, LEN(AF$1) - FIND("-", AF$1))) &amp; "'!E:E"), $A62,
      INDIRECT("'" &amp; "ADR " &amp; VALUE(MID(AF$1, FIND("-", AF$1) + 1, LEN(AF$1) - FIND("-", AF$1))) &amp; "'!M:M"), "NO"
    )
  ),
  ""
)</f>
        <v/>
      </c>
      <c r="AG62" s="101" t="str">
        <f t="shared" ca="1" si="21"/>
        <v/>
      </c>
      <c r="AH62" s="101" t="str">
        <f t="shared" ca="1" si="21"/>
        <v/>
      </c>
      <c r="AI62" s="101" t="str">
        <f t="shared" ca="1" si="21"/>
        <v/>
      </c>
      <c r="AJ62" s="101" t="str">
        <f t="shared" ca="1" si="21"/>
        <v/>
      </c>
      <c r="AK62" s="101" t="str">
        <f t="shared" ca="1" si="21"/>
        <v/>
      </c>
      <c r="AL62" s="101" t="str">
        <f t="shared" ca="1" si="21"/>
        <v/>
      </c>
      <c r="AM62" s="101" t="str">
        <f t="shared" ca="1" si="21"/>
        <v/>
      </c>
      <c r="AN62" s="101" t="str">
        <f t="shared" ca="1" si="21"/>
        <v/>
      </c>
      <c r="AO62" s="101" t="str">
        <f t="shared" ca="1" si="21"/>
        <v/>
      </c>
      <c r="AP62" s="101" t="str">
        <f t="shared" ca="1" si="21"/>
        <v/>
      </c>
      <c r="AQ62" s="101" t="str">
        <f t="shared" ca="1" si="21"/>
        <v/>
      </c>
      <c r="AR62" s="101" t="str">
        <f t="shared" ca="1" si="21"/>
        <v/>
      </c>
      <c r="AS62" s="101" t="str">
        <f t="shared" ca="1" si="21"/>
        <v/>
      </c>
      <c r="AT62" s="101" t="str">
        <f t="shared" ca="1" si="21"/>
        <v/>
      </c>
      <c r="AU62" s="101" t="str">
        <f t="shared" ca="1" si="21"/>
        <v/>
      </c>
      <c r="AV62" s="101" t="str">
        <f t="shared" ca="1" si="21"/>
        <v/>
      </c>
      <c r="AW62" s="101" t="str">
        <f t="shared" ca="1" si="21"/>
        <v/>
      </c>
      <c r="AX62" s="101" t="str">
        <f t="shared" ca="1" si="21"/>
        <v/>
      </c>
      <c r="AY62" s="101" t="str">
        <f t="shared" ca="1" si="21"/>
        <v/>
      </c>
      <c r="AZ62" s="101" t="str">
        <f t="shared" ca="1" si="21"/>
        <v/>
      </c>
      <c r="BA62" s="101" t="str">
        <f t="shared" ca="1" si="21"/>
        <v/>
      </c>
      <c r="BB62" s="101" t="str">
        <f t="shared" ca="1" si="21"/>
        <v/>
      </c>
      <c r="BC62" s="101" t="str">
        <f t="shared" ca="1" si="21"/>
        <v/>
      </c>
      <c r="BD62" s="101" t="str">
        <f t="shared" ca="1" si="21"/>
        <v/>
      </c>
      <c r="BE62" s="101" t="str">
        <f t="shared" ca="1" si="21"/>
        <v/>
      </c>
      <c r="BF62" s="101" t="str">
        <f t="shared" ca="1" si="21"/>
        <v/>
      </c>
      <c r="BG62" s="101" t="str">
        <f t="shared" ca="1" si="21"/>
        <v/>
      </c>
      <c r="BH62" s="101" t="str">
        <f t="shared" ca="1" si="21"/>
        <v/>
      </c>
      <c r="BI62" s="101" t="str">
        <f t="shared" ca="1" si="21"/>
        <v/>
      </c>
      <c r="BJ62" s="101" t="str">
        <f t="shared" ca="1" si="21"/>
        <v/>
      </c>
      <c r="BK62" s="101" t="str">
        <f t="shared" ca="1" si="21"/>
        <v/>
      </c>
      <c r="BL62" s="101" t="str">
        <f t="shared" ca="1" si="21"/>
        <v/>
      </c>
      <c r="BM62" s="101" t="str">
        <f t="shared" ca="1" si="21"/>
        <v/>
      </c>
    </row>
    <row r="63" spans="1:65">
      <c r="A63" s="88" t="s">
        <v>195</v>
      </c>
      <c r="B63" s="88" t="s">
        <v>196</v>
      </c>
      <c r="C63" s="16" t="s">
        <v>12</v>
      </c>
      <c r="D63" s="4"/>
      <c r="E63" s="100">
        <f ca="1">SUM(Table2[[#This Row],[ADR-01]:[ADR-113]])</f>
        <v>4</v>
      </c>
      <c r="G63" s="101" t="str">
        <f t="shared" ca="1" si="8"/>
        <v/>
      </c>
      <c r="H63" s="101" t="str">
        <f t="shared" ca="1" si="21"/>
        <v/>
      </c>
      <c r="I63" s="101" t="str">
        <f t="shared" ca="1" si="21"/>
        <v/>
      </c>
      <c r="J63" s="101" t="str">
        <f t="shared" ca="1" si="21"/>
        <v/>
      </c>
      <c r="K63" s="101" t="str">
        <f t="shared" ca="1" si="21"/>
        <v/>
      </c>
      <c r="L63" s="101" t="str">
        <f t="shared" ca="1" si="21"/>
        <v/>
      </c>
      <c r="M63" s="101" t="str">
        <f t="shared" ca="1" si="21"/>
        <v/>
      </c>
      <c r="N63" s="101" t="str">
        <f t="shared" ca="1" si="21"/>
        <v/>
      </c>
      <c r="O63" s="101" t="str">
        <f t="shared" ca="1" si="21"/>
        <v/>
      </c>
      <c r="P63" s="101" t="str">
        <f t="shared" ca="1" si="21"/>
        <v/>
      </c>
      <c r="Q63" s="101" t="str">
        <f t="shared" ca="1" si="21"/>
        <v/>
      </c>
      <c r="R63" s="101" t="str">
        <f t="shared" ca="1" si="21"/>
        <v/>
      </c>
      <c r="S63" s="101" t="str">
        <f t="shared" ca="1" si="21"/>
        <v/>
      </c>
      <c r="T63" s="101" t="str">
        <f t="shared" ca="1" si="21"/>
        <v/>
      </c>
      <c r="U63" s="101" t="str">
        <f t="shared" ca="1" si="21"/>
        <v/>
      </c>
      <c r="V63" s="101" t="str">
        <f t="shared" ca="1" si="21"/>
        <v/>
      </c>
      <c r="W63" s="101" t="str">
        <f t="shared" ca="1" si="21"/>
        <v/>
      </c>
      <c r="X63" s="101" t="str">
        <f t="shared" ca="1" si="21"/>
        <v/>
      </c>
      <c r="Y63" s="101" t="str">
        <f t="shared" ca="1" si="21"/>
        <v/>
      </c>
      <c r="Z63" s="101" t="str">
        <f t="shared" ca="1" si="21"/>
        <v/>
      </c>
      <c r="AA63" s="101" t="str">
        <f t="shared" ca="1" si="21"/>
        <v/>
      </c>
      <c r="AB63" s="101" t="str">
        <f t="shared" ca="1" si="21"/>
        <v/>
      </c>
      <c r="AC63" s="101" t="str">
        <f t="shared" ca="1" si="21"/>
        <v/>
      </c>
      <c r="AD63" s="101" t="str">
        <f t="shared" ca="1" si="21"/>
        <v/>
      </c>
      <c r="AE63" s="101" t="str">
        <f t="shared" ca="1" si="21"/>
        <v/>
      </c>
      <c r="AF63" s="101" t="str">
        <f t="shared" ca="1" si="21"/>
        <v/>
      </c>
      <c r="AG63" s="101" t="str">
        <f t="shared" ca="1" si="21"/>
        <v/>
      </c>
      <c r="AH63" s="101" t="str">
        <f t="shared" ca="1" si="21"/>
        <v/>
      </c>
      <c r="AI63" s="101" t="str">
        <f t="shared" ca="1" si="21"/>
        <v/>
      </c>
      <c r="AJ63" s="101" t="str">
        <f t="shared" ca="1" si="21"/>
        <v/>
      </c>
      <c r="AK63" s="101" t="str">
        <f t="shared" ca="1" si="21"/>
        <v/>
      </c>
      <c r="AL63" s="101" t="str">
        <f t="shared" ca="1" si="21"/>
        <v/>
      </c>
      <c r="AM63" s="101" t="str">
        <f t="shared" ca="1" si="21"/>
        <v/>
      </c>
      <c r="AN63" s="101" t="str">
        <f t="shared" ca="1" si="21"/>
        <v/>
      </c>
      <c r="AO63" s="101" t="str">
        <f t="shared" ca="1" si="21"/>
        <v/>
      </c>
      <c r="AP63" s="101" t="str">
        <f t="shared" ca="1" si="21"/>
        <v/>
      </c>
      <c r="AQ63" s="101" t="str">
        <f t="shared" ca="1" si="21"/>
        <v/>
      </c>
      <c r="AR63" s="101" t="str">
        <f t="shared" ca="1" si="21"/>
        <v/>
      </c>
      <c r="AS63" s="101" t="str">
        <f t="shared" ca="1" si="21"/>
        <v/>
      </c>
      <c r="AT63" s="101" t="str">
        <f t="shared" ca="1" si="21"/>
        <v/>
      </c>
      <c r="AU63" s="101" t="str">
        <f t="shared" ca="1" si="21"/>
        <v/>
      </c>
      <c r="AV63" s="101" t="str">
        <f t="shared" ca="1" si="21"/>
        <v/>
      </c>
      <c r="AW63" s="101" t="str">
        <f t="shared" ca="1" si="21"/>
        <v/>
      </c>
      <c r="AX63" s="101" t="str">
        <f t="shared" ca="1" si="21"/>
        <v/>
      </c>
      <c r="AY63" s="101" t="str">
        <f t="shared" ca="1" si="21"/>
        <v/>
      </c>
      <c r="AZ63" s="101" t="str">
        <f t="shared" ca="1" si="21"/>
        <v/>
      </c>
      <c r="BA63" s="101" t="str">
        <f t="shared" ca="1" si="21"/>
        <v/>
      </c>
      <c r="BB63" s="101" t="str">
        <f t="shared" ca="1" si="21"/>
        <v/>
      </c>
      <c r="BC63" s="101" t="str">
        <f t="shared" ca="1" si="21"/>
        <v/>
      </c>
      <c r="BD63" s="101" t="str">
        <f t="shared" ca="1" si="21"/>
        <v/>
      </c>
      <c r="BE63" s="101">
        <f t="shared" ca="1" si="21"/>
        <v>4</v>
      </c>
      <c r="BF63" s="101" t="str">
        <f t="shared" ca="1" si="21"/>
        <v/>
      </c>
      <c r="BG63" s="101" t="str">
        <f t="shared" ca="1" si="21"/>
        <v/>
      </c>
      <c r="BH63" s="101" t="str">
        <f t="shared" ca="1" si="21"/>
        <v/>
      </c>
      <c r="BI63" s="101" t="str">
        <f t="shared" ca="1" si="21"/>
        <v/>
      </c>
      <c r="BJ63" s="101" t="str">
        <f t="shared" ca="1" si="21"/>
        <v/>
      </c>
      <c r="BK63" s="101" t="str">
        <f t="shared" ca="1" si="21"/>
        <v/>
      </c>
      <c r="BL63" s="101" t="str">
        <f t="shared" ca="1" si="21"/>
        <v/>
      </c>
      <c r="BM63" s="101" t="str">
        <f t="shared" ca="1" si="21"/>
        <v/>
      </c>
    </row>
    <row r="64" spans="1:65">
      <c r="A64" s="88" t="s">
        <v>197</v>
      </c>
      <c r="B64" s="88" t="s">
        <v>198</v>
      </c>
      <c r="C64" s="16" t="s">
        <v>37</v>
      </c>
      <c r="D64" s="4" t="s">
        <v>64</v>
      </c>
      <c r="E64" s="100">
        <f ca="1">SUM(Table2[[#This Row],[ADR-01]:[ADR-113]])</f>
        <v>0</v>
      </c>
      <c r="G64" s="101" t="str">
        <f t="shared" ca="1" si="8"/>
        <v/>
      </c>
      <c r="H64" s="101" t="str">
        <f t="shared" ca="1" si="21"/>
        <v/>
      </c>
      <c r="I64" s="101" t="str">
        <f t="shared" ca="1" si="21"/>
        <v/>
      </c>
      <c r="J64" s="101" t="str">
        <f t="shared" ca="1" si="21"/>
        <v/>
      </c>
      <c r="K64" s="101" t="str">
        <f t="shared" ca="1" si="21"/>
        <v/>
      </c>
      <c r="L64" s="101" t="str">
        <f t="shared" ca="1" si="21"/>
        <v/>
      </c>
      <c r="M64" s="101" t="str">
        <f t="shared" ca="1" si="21"/>
        <v/>
      </c>
      <c r="N64" s="101" t="str">
        <f t="shared" ca="1" si="21"/>
        <v/>
      </c>
      <c r="O64" s="101" t="str">
        <f t="shared" ca="1" si="21"/>
        <v/>
      </c>
      <c r="P64" s="101" t="str">
        <f t="shared" ca="1" si="21"/>
        <v/>
      </c>
      <c r="Q64" s="101" t="str">
        <f t="shared" ca="1" si="21"/>
        <v/>
      </c>
      <c r="R64" s="101" t="str">
        <f t="shared" ca="1" si="21"/>
        <v/>
      </c>
      <c r="S64" s="101" t="str">
        <f t="shared" ca="1" si="21"/>
        <v/>
      </c>
      <c r="T64" s="101" t="str">
        <f t="shared" ca="1" si="21"/>
        <v/>
      </c>
      <c r="U64" s="101" t="str">
        <f t="shared" ca="1" si="21"/>
        <v/>
      </c>
      <c r="V64" s="101" t="str">
        <f t="shared" ca="1" si="21"/>
        <v/>
      </c>
      <c r="W64" s="101" t="str">
        <f t="shared" ca="1" si="21"/>
        <v/>
      </c>
      <c r="X64" s="101" t="str">
        <f t="shared" ca="1" si="21"/>
        <v/>
      </c>
      <c r="Y64" s="101" t="str">
        <f t="shared" ca="1" si="21"/>
        <v/>
      </c>
      <c r="Z64" s="101" t="str">
        <f t="shared" ca="1" si="21"/>
        <v/>
      </c>
      <c r="AA64" s="101" t="str">
        <f t="shared" ca="1" si="21"/>
        <v/>
      </c>
      <c r="AB64" s="101" t="str">
        <f t="shared" ca="1" si="21"/>
        <v/>
      </c>
      <c r="AC64" s="101" t="str">
        <f t="shared" ca="1" si="21"/>
        <v/>
      </c>
      <c r="AD64" s="101" t="str">
        <f t="shared" ca="1" si="21"/>
        <v/>
      </c>
      <c r="AE64" s="101" t="str">
        <f t="shared" ca="1" si="21"/>
        <v/>
      </c>
      <c r="AF64" s="101" t="str">
        <f t="shared" ca="1" si="21"/>
        <v/>
      </c>
      <c r="AG64" s="101" t="str">
        <f t="shared" ca="1" si="21"/>
        <v/>
      </c>
      <c r="AH64" s="101" t="str">
        <f t="shared" ca="1" si="21"/>
        <v/>
      </c>
      <c r="AI64" s="101" t="str">
        <f t="shared" ca="1" si="21"/>
        <v/>
      </c>
      <c r="AJ64" s="101" t="str">
        <f t="shared" ca="1" si="21"/>
        <v/>
      </c>
      <c r="AK64" s="101" t="str">
        <f t="shared" ca="1" si="21"/>
        <v/>
      </c>
      <c r="AL64" s="101" t="str">
        <f t="shared" ca="1" si="21"/>
        <v/>
      </c>
      <c r="AM64" s="101" t="str">
        <f t="shared" ca="1" si="21"/>
        <v/>
      </c>
      <c r="AN64" s="101" t="str">
        <f t="shared" ca="1" si="21"/>
        <v/>
      </c>
      <c r="AO64" s="101" t="str">
        <f t="shared" ca="1" si="21"/>
        <v/>
      </c>
      <c r="AP64" s="101" t="str">
        <f t="shared" ca="1" si="21"/>
        <v/>
      </c>
      <c r="AQ64" s="101" t="str">
        <f t="shared" ca="1" si="21"/>
        <v/>
      </c>
      <c r="AR64" s="101" t="str">
        <f t="shared" ca="1" si="21"/>
        <v/>
      </c>
      <c r="AS64" s="101" t="str">
        <f t="shared" ca="1" si="21"/>
        <v/>
      </c>
      <c r="AT64" s="101" t="str">
        <f t="shared" ca="1" si="21"/>
        <v/>
      </c>
      <c r="AU64" s="101" t="str">
        <f t="shared" ca="1" si="21"/>
        <v/>
      </c>
      <c r="AV64" s="101" t="str">
        <f t="shared" ca="1" si="21"/>
        <v/>
      </c>
      <c r="AW64" s="101" t="str">
        <f t="shared" ca="1" si="21"/>
        <v/>
      </c>
      <c r="AX64" s="101" t="str">
        <f t="shared" ca="1" si="21"/>
        <v/>
      </c>
      <c r="AY64" s="101" t="str">
        <f t="shared" ca="1" si="21"/>
        <v/>
      </c>
      <c r="AZ64" s="101" t="str">
        <f t="shared" ca="1" si="21"/>
        <v/>
      </c>
      <c r="BA64" s="101" t="str">
        <f t="shared" ca="1" si="21"/>
        <v/>
      </c>
      <c r="BB64" s="101" t="str">
        <f t="shared" ca="1" si="21"/>
        <v/>
      </c>
      <c r="BC64" s="101" t="str">
        <f t="shared" ca="1" si="21"/>
        <v/>
      </c>
      <c r="BD64" s="101" t="str">
        <f t="shared" ca="1" si="21"/>
        <v/>
      </c>
      <c r="BE64" s="101" t="str">
        <f t="shared" ca="1" si="21"/>
        <v/>
      </c>
      <c r="BF64" s="101" t="str">
        <f t="shared" ca="1" si="21"/>
        <v/>
      </c>
      <c r="BG64" s="101" t="str">
        <f t="shared" ca="1" si="21"/>
        <v/>
      </c>
      <c r="BH64" s="101" t="str">
        <f t="shared" ca="1" si="21"/>
        <v/>
      </c>
      <c r="BI64" s="101" t="str">
        <f t="shared" ca="1" si="21"/>
        <v/>
      </c>
      <c r="BJ64" s="101" t="str">
        <f t="shared" ca="1" si="21"/>
        <v/>
      </c>
      <c r="BK64" s="101" t="str">
        <f t="shared" ca="1" si="21"/>
        <v/>
      </c>
      <c r="BL64" s="101" t="str">
        <f t="shared" ca="1" si="21"/>
        <v/>
      </c>
      <c r="BM64" s="101" t="str">
        <f t="shared" ca="1" si="21"/>
        <v/>
      </c>
    </row>
    <row r="65" spans="1:65">
      <c r="A65" s="88" t="s">
        <v>199</v>
      </c>
      <c r="B65" s="88" t="s">
        <v>490</v>
      </c>
      <c r="C65" s="16" t="s">
        <v>64</v>
      </c>
      <c r="D65" s="4"/>
      <c r="E65" s="100">
        <f ca="1">SUM(Table2[[#This Row],[ADR-01]:[ADR-113]])</f>
        <v>7</v>
      </c>
      <c r="G65" s="101" t="str">
        <f t="shared" ca="1" si="8"/>
        <v/>
      </c>
      <c r="H65" s="101" t="str">
        <f t="shared" ca="1" si="21"/>
        <v/>
      </c>
      <c r="I65" s="101" t="str">
        <f t="shared" ca="1" si="21"/>
        <v/>
      </c>
      <c r="J65" s="101" t="str">
        <f t="shared" ca="1" si="21"/>
        <v/>
      </c>
      <c r="K65" s="101" t="str">
        <f t="shared" ca="1" si="21"/>
        <v/>
      </c>
      <c r="L65" s="101" t="str">
        <f t="shared" ca="1" si="21"/>
        <v/>
      </c>
      <c r="M65" s="101" t="str">
        <f t="shared" ca="1" si="21"/>
        <v/>
      </c>
      <c r="N65" s="101" t="str">
        <f t="shared" ca="1" si="21"/>
        <v/>
      </c>
      <c r="O65" s="101" t="str">
        <f t="shared" ca="1" si="21"/>
        <v/>
      </c>
      <c r="P65" s="101" t="str">
        <f t="shared" ca="1" si="21"/>
        <v/>
      </c>
      <c r="Q65" s="101" t="str">
        <f t="shared" ca="1" si="21"/>
        <v/>
      </c>
      <c r="R65" s="101" t="str">
        <f t="shared" ca="1" si="21"/>
        <v/>
      </c>
      <c r="S65" s="101" t="str">
        <f t="shared" ca="1" si="21"/>
        <v/>
      </c>
      <c r="T65" s="101" t="str">
        <f t="shared" ca="1" si="21"/>
        <v/>
      </c>
      <c r="U65" s="101" t="str">
        <f t="shared" ca="1" si="21"/>
        <v/>
      </c>
      <c r="V65" s="101" t="str">
        <f t="shared" ca="1" si="21"/>
        <v/>
      </c>
      <c r="W65" s="101" t="str">
        <f t="shared" ca="1" si="21"/>
        <v/>
      </c>
      <c r="X65" s="101" t="str">
        <f t="shared" ca="1" si="21"/>
        <v/>
      </c>
      <c r="Y65" s="101" t="str">
        <f t="shared" ca="1" si="21"/>
        <v/>
      </c>
      <c r="Z65" s="101" t="str">
        <f t="shared" ca="1" si="21"/>
        <v/>
      </c>
      <c r="AA65" s="101" t="str">
        <f t="shared" ca="1" si="21"/>
        <v/>
      </c>
      <c r="AB65" s="101" t="str">
        <f t="shared" ca="1" si="21"/>
        <v/>
      </c>
      <c r="AC65" s="101" t="str">
        <f t="shared" ca="1" si="21"/>
        <v/>
      </c>
      <c r="AD65" s="101" t="str">
        <f t="shared" ca="1" si="21"/>
        <v/>
      </c>
      <c r="AE65" s="101" t="str">
        <f t="shared" ca="1" si="21"/>
        <v/>
      </c>
      <c r="AF65" s="101" t="str">
        <f t="shared" ca="1" si="21"/>
        <v/>
      </c>
      <c r="AG65" s="101" t="str">
        <f t="shared" ca="1" si="21"/>
        <v/>
      </c>
      <c r="AH65" s="101" t="str">
        <f t="shared" ca="1" si="21"/>
        <v/>
      </c>
      <c r="AI65" s="101" t="str">
        <f t="shared" ca="1" si="21"/>
        <v/>
      </c>
      <c r="AJ65" s="101" t="str">
        <f t="shared" ca="1" si="21"/>
        <v/>
      </c>
      <c r="AK65" s="101" t="str">
        <f t="shared" ca="1" si="21"/>
        <v/>
      </c>
      <c r="AL65" s="101" t="str">
        <f t="shared" ca="1" si="21"/>
        <v/>
      </c>
      <c r="AM65" s="101" t="str">
        <f t="shared" ca="1" si="21"/>
        <v/>
      </c>
      <c r="AN65" s="101" t="str">
        <f t="shared" ca="1" si="21"/>
        <v/>
      </c>
      <c r="AO65" s="101" t="str">
        <f t="shared" ca="1" si="21"/>
        <v/>
      </c>
      <c r="AP65" s="101" t="str">
        <f t="shared" ca="1" si="21"/>
        <v/>
      </c>
      <c r="AQ65" s="101" t="str">
        <f t="shared" ca="1" si="21"/>
        <v/>
      </c>
      <c r="AR65" s="101" t="str">
        <f t="shared" ca="1" si="21"/>
        <v/>
      </c>
      <c r="AS65" s="101" t="str">
        <f t="shared" ca="1" si="21"/>
        <v/>
      </c>
      <c r="AT65" s="101" t="str">
        <f t="shared" ca="1" si="21"/>
        <v/>
      </c>
      <c r="AU65" s="101" t="str">
        <f t="shared" ca="1" si="21"/>
        <v/>
      </c>
      <c r="AV65" s="101" t="str">
        <f t="shared" ca="1" si="21"/>
        <v/>
      </c>
      <c r="AW65" s="101" t="str">
        <f t="shared" ca="1" si="21"/>
        <v/>
      </c>
      <c r="AX65" s="101" t="str">
        <f t="shared" ca="1" si="21"/>
        <v/>
      </c>
      <c r="AY65" s="101" t="str">
        <f t="shared" ca="1" si="21"/>
        <v/>
      </c>
      <c r="AZ65" s="101" t="str">
        <f t="shared" ca="1" si="21"/>
        <v/>
      </c>
      <c r="BA65" s="101" t="str">
        <f t="shared" ca="1" si="21"/>
        <v/>
      </c>
      <c r="BB65" s="101" t="str">
        <f t="shared" ca="1" si="21"/>
        <v/>
      </c>
      <c r="BC65" s="101" t="str">
        <f t="shared" ca="1" si="21"/>
        <v/>
      </c>
      <c r="BD65" s="101" t="str">
        <f t="shared" ca="1" si="21"/>
        <v/>
      </c>
      <c r="BE65" s="101">
        <f t="shared" ca="1" si="21"/>
        <v>1</v>
      </c>
      <c r="BF65" s="101" t="str">
        <f t="shared" ca="1" si="21"/>
        <v/>
      </c>
      <c r="BG65" s="101" t="str">
        <f t="shared" ca="1" si="21"/>
        <v/>
      </c>
      <c r="BH65" s="101" t="str">
        <f t="shared" ca="1" si="21"/>
        <v/>
      </c>
      <c r="BI65" s="101" t="str">
        <f t="shared" ca="1" si="21"/>
        <v/>
      </c>
      <c r="BJ65" s="101" t="str">
        <f t="shared" ca="1" si="21"/>
        <v/>
      </c>
      <c r="BK65" s="101">
        <f t="shared" ca="1" si="21"/>
        <v>0</v>
      </c>
      <c r="BL65" s="101" t="str">
        <f t="shared" ca="1" si="21"/>
        <v/>
      </c>
      <c r="BM65" s="101">
        <f t="shared" ca="1" si="21"/>
        <v>6</v>
      </c>
    </row>
    <row r="66" spans="1:65">
      <c r="A66" s="88" t="s">
        <v>201</v>
      </c>
      <c r="B66" s="88" t="s">
        <v>202</v>
      </c>
      <c r="C66" s="16" t="s">
        <v>99</v>
      </c>
      <c r="D66" s="4"/>
      <c r="E66" s="100">
        <f ca="1">SUM(Table2[[#This Row],[ADR-01]:[ADR-113]])</f>
        <v>2</v>
      </c>
      <c r="G66" s="101" t="str">
        <f t="shared" ca="1" si="8"/>
        <v/>
      </c>
      <c r="H66" s="101" t="str">
        <f t="shared" ca="1" si="21"/>
        <v/>
      </c>
      <c r="I66" s="101" t="str">
        <f t="shared" ca="1" si="21"/>
        <v/>
      </c>
      <c r="J66" s="101" t="str">
        <f t="shared" ca="1" si="21"/>
        <v/>
      </c>
      <c r="K66" s="101" t="str">
        <f t="shared" ca="1" si="21"/>
        <v/>
      </c>
      <c r="L66" s="101" t="str">
        <f t="shared" ca="1" si="21"/>
        <v/>
      </c>
      <c r="M66" s="101" t="str">
        <f t="shared" ca="1" si="21"/>
        <v/>
      </c>
      <c r="N66" s="101" t="str">
        <f t="shared" ca="1" si="21"/>
        <v/>
      </c>
      <c r="O66" s="101" t="str">
        <f t="shared" ca="1" si="21"/>
        <v/>
      </c>
      <c r="P66" s="101" t="str">
        <f t="shared" ca="1" si="21"/>
        <v/>
      </c>
      <c r="Q66" s="101" t="str">
        <f t="shared" ca="1" si="21"/>
        <v/>
      </c>
      <c r="R66" s="101" t="str">
        <f t="shared" ca="1" si="21"/>
        <v/>
      </c>
      <c r="S66" s="101" t="str">
        <f t="shared" ca="1" si="21"/>
        <v/>
      </c>
      <c r="T66" s="101" t="str">
        <f t="shared" ca="1" si="21"/>
        <v/>
      </c>
      <c r="U66" s="101" t="str">
        <f t="shared" ca="1" si="21"/>
        <v/>
      </c>
      <c r="V66" s="101" t="str">
        <f t="shared" ca="1" si="21"/>
        <v/>
      </c>
      <c r="W66" s="101" t="str">
        <f t="shared" ca="1" si="21"/>
        <v/>
      </c>
      <c r="X66" s="101" t="str">
        <f t="shared" ca="1" si="21"/>
        <v/>
      </c>
      <c r="Y66" s="101" t="str">
        <f t="shared" ca="1" si="21"/>
        <v/>
      </c>
      <c r="Z66" s="101">
        <f t="shared" ca="1" si="21"/>
        <v>1</v>
      </c>
      <c r="AA66" s="101" t="str">
        <f t="shared" ca="1" si="21"/>
        <v/>
      </c>
      <c r="AB66" s="101" t="str">
        <f t="shared" ca="1" si="21"/>
        <v/>
      </c>
      <c r="AC66" s="101" t="str">
        <f t="shared" ca="1" si="21"/>
        <v/>
      </c>
      <c r="AD66" s="101" t="str">
        <f t="shared" ca="1" si="21"/>
        <v/>
      </c>
      <c r="AE66" s="101" t="str">
        <f t="shared" ca="1" si="21"/>
        <v/>
      </c>
      <c r="AF66" s="101" t="str">
        <f t="shared" ca="1" si="21"/>
        <v/>
      </c>
      <c r="AG66" s="101" t="str">
        <f t="shared" ca="1" si="21"/>
        <v/>
      </c>
      <c r="AH66" s="101" t="str">
        <f t="shared" ca="1" si="21"/>
        <v/>
      </c>
      <c r="AI66" s="101" t="str">
        <f t="shared" ca="1" si="21"/>
        <v/>
      </c>
      <c r="AJ66" s="101" t="str">
        <f t="shared" ca="1" si="21"/>
        <v/>
      </c>
      <c r="AK66" s="101" t="str">
        <f t="shared" ca="1" si="21"/>
        <v/>
      </c>
      <c r="AL66" s="101" t="str">
        <f t="shared" ca="1" si="21"/>
        <v/>
      </c>
      <c r="AM66" s="101" t="str">
        <f t="shared" ca="1" si="21"/>
        <v/>
      </c>
      <c r="AN66" s="101" t="str">
        <f t="shared" ca="1" si="21"/>
        <v/>
      </c>
      <c r="AO66" s="101" t="str">
        <f t="shared" ca="1" si="21"/>
        <v/>
      </c>
      <c r="AP66" s="101" t="str">
        <f t="shared" ca="1" si="21"/>
        <v/>
      </c>
      <c r="AQ66" s="101" t="str">
        <f t="shared" ca="1" si="21"/>
        <v/>
      </c>
      <c r="AR66" s="101" t="str">
        <f t="shared" ca="1" si="21"/>
        <v/>
      </c>
      <c r="AS66" s="101" t="str">
        <f t="shared" ca="1" si="21"/>
        <v/>
      </c>
      <c r="AT66" s="101" t="str">
        <f t="shared" ca="1" si="21"/>
        <v/>
      </c>
      <c r="AU66" s="101" t="str">
        <f t="shared" ca="1" si="21"/>
        <v/>
      </c>
      <c r="AV66" s="101" t="str">
        <f t="shared" ca="1" si="21"/>
        <v/>
      </c>
      <c r="AW66" s="101" t="str">
        <f t="shared" ca="1" si="21"/>
        <v/>
      </c>
      <c r="AX66" s="101" t="str">
        <f t="shared" ca="1" si="21"/>
        <v/>
      </c>
      <c r="AY66" s="101" t="str">
        <f t="shared" ca="1" si="21"/>
        <v/>
      </c>
      <c r="AZ66" s="101" t="str">
        <f t="shared" ca="1" si="21"/>
        <v/>
      </c>
      <c r="BA66" s="101" t="str">
        <f t="shared" ca="1" si="21"/>
        <v/>
      </c>
      <c r="BB66" s="101" t="str">
        <f t="shared" ca="1" si="21"/>
        <v/>
      </c>
      <c r="BC66" s="101" t="str">
        <f t="shared" ref="H66:BM71" ca="1" si="22">IFERROR(
  IF(
    COUNTIF(
      INDIRECT("'" &amp; "ADR " &amp; VALUE(MID(BC$1, FIND("-", BC$1) + 1, LEN(BC$1) - FIND("-", BC$1))) &amp; "'!E:E"), $A66
    ) = 0,
    "",
    COUNTIFS(
      INDIRECT("'" &amp; "ADR " &amp; VALUE(MID(BC$1, FIND("-", BC$1) + 1, LEN(BC$1) - FIND("-", BC$1))) &amp; "'!E:E"), $A66,
      INDIRECT("'" &amp; "ADR " &amp; VALUE(MID(BC$1, FIND("-", BC$1) + 1, LEN(BC$1) - FIND("-", BC$1))) &amp; "'!M:M"), "NO"
    )
  ),
  ""
)</f>
        <v/>
      </c>
      <c r="BD66" s="101" t="str">
        <f t="shared" ca="1" si="22"/>
        <v/>
      </c>
      <c r="BE66" s="101">
        <f t="shared" ca="1" si="22"/>
        <v>1</v>
      </c>
      <c r="BF66" s="101" t="str">
        <f t="shared" ca="1" si="22"/>
        <v/>
      </c>
      <c r="BG66" s="101" t="str">
        <f t="shared" ca="1" si="22"/>
        <v/>
      </c>
      <c r="BH66" s="101" t="str">
        <f t="shared" ca="1" si="22"/>
        <v/>
      </c>
      <c r="BI66" s="101" t="str">
        <f t="shared" ca="1" si="22"/>
        <v/>
      </c>
      <c r="BJ66" s="101" t="str">
        <f t="shared" ca="1" si="22"/>
        <v/>
      </c>
      <c r="BK66" s="101" t="str">
        <f t="shared" ca="1" si="22"/>
        <v/>
      </c>
      <c r="BL66" s="101" t="str">
        <f t="shared" ca="1" si="22"/>
        <v/>
      </c>
      <c r="BM66" s="101" t="str">
        <f t="shared" ca="1" si="22"/>
        <v/>
      </c>
    </row>
    <row r="67" spans="1:65">
      <c r="A67" s="88" t="s">
        <v>203</v>
      </c>
      <c r="B67" s="88" t="s">
        <v>204</v>
      </c>
      <c r="C67" s="16" t="s">
        <v>12</v>
      </c>
      <c r="D67" s="4"/>
      <c r="E67" s="100">
        <f ca="1">SUM(Table2[[#This Row],[ADR-01]:[ADR-113]])</f>
        <v>0</v>
      </c>
      <c r="G67" s="101" t="str">
        <f t="shared" ca="1" si="8"/>
        <v/>
      </c>
      <c r="H67" s="101" t="str">
        <f t="shared" ca="1" si="22"/>
        <v/>
      </c>
      <c r="I67" s="101" t="str">
        <f t="shared" ca="1" si="22"/>
        <v/>
      </c>
      <c r="J67" s="101" t="str">
        <f t="shared" ca="1" si="22"/>
        <v/>
      </c>
      <c r="K67" s="101" t="str">
        <f t="shared" ca="1" si="22"/>
        <v/>
      </c>
      <c r="L67" s="101" t="str">
        <f t="shared" ca="1" si="22"/>
        <v/>
      </c>
      <c r="M67" s="101" t="str">
        <f t="shared" ca="1" si="22"/>
        <v/>
      </c>
      <c r="N67" s="101" t="str">
        <f t="shared" ca="1" si="22"/>
        <v/>
      </c>
      <c r="O67" s="101" t="str">
        <f t="shared" ca="1" si="22"/>
        <v/>
      </c>
      <c r="P67" s="101" t="str">
        <f t="shared" ca="1" si="22"/>
        <v/>
      </c>
      <c r="Q67" s="101" t="str">
        <f t="shared" ca="1" si="22"/>
        <v/>
      </c>
      <c r="R67" s="101" t="str">
        <f t="shared" ca="1" si="22"/>
        <v/>
      </c>
      <c r="S67" s="101" t="str">
        <f t="shared" ca="1" si="22"/>
        <v/>
      </c>
      <c r="T67" s="101" t="str">
        <f t="shared" ca="1" si="22"/>
        <v/>
      </c>
      <c r="U67" s="101" t="str">
        <f t="shared" ca="1" si="22"/>
        <v/>
      </c>
      <c r="V67" s="101" t="str">
        <f t="shared" ca="1" si="22"/>
        <v/>
      </c>
      <c r="W67" s="101" t="str">
        <f t="shared" ca="1" si="22"/>
        <v/>
      </c>
      <c r="X67" s="101" t="str">
        <f t="shared" ca="1" si="22"/>
        <v/>
      </c>
      <c r="Y67" s="101" t="str">
        <f t="shared" ca="1" si="22"/>
        <v/>
      </c>
      <c r="Z67" s="101" t="str">
        <f t="shared" ca="1" si="22"/>
        <v/>
      </c>
      <c r="AA67" s="101" t="str">
        <f t="shared" ca="1" si="22"/>
        <v/>
      </c>
      <c r="AB67" s="101" t="str">
        <f t="shared" ca="1" si="22"/>
        <v/>
      </c>
      <c r="AC67" s="101" t="str">
        <f t="shared" ca="1" si="22"/>
        <v/>
      </c>
      <c r="AD67" s="101" t="str">
        <f t="shared" ca="1" si="22"/>
        <v/>
      </c>
      <c r="AE67" s="101" t="str">
        <f t="shared" ca="1" si="22"/>
        <v/>
      </c>
      <c r="AF67" s="101" t="str">
        <f t="shared" ca="1" si="22"/>
        <v/>
      </c>
      <c r="AG67" s="101" t="str">
        <f t="shared" ca="1" si="22"/>
        <v/>
      </c>
      <c r="AH67" s="101" t="str">
        <f t="shared" ca="1" si="22"/>
        <v/>
      </c>
      <c r="AI67" s="101" t="str">
        <f t="shared" ca="1" si="22"/>
        <v/>
      </c>
      <c r="AJ67" s="101" t="str">
        <f t="shared" ca="1" si="22"/>
        <v/>
      </c>
      <c r="AK67" s="101" t="str">
        <f t="shared" ca="1" si="22"/>
        <v/>
      </c>
      <c r="AL67" s="101" t="str">
        <f t="shared" ca="1" si="22"/>
        <v/>
      </c>
      <c r="AM67" s="101" t="str">
        <f t="shared" ca="1" si="22"/>
        <v/>
      </c>
      <c r="AN67" s="101" t="str">
        <f t="shared" ca="1" si="22"/>
        <v/>
      </c>
      <c r="AO67" s="101" t="str">
        <f t="shared" ca="1" si="22"/>
        <v/>
      </c>
      <c r="AP67" s="101" t="str">
        <f t="shared" ca="1" si="22"/>
        <v/>
      </c>
      <c r="AQ67" s="101" t="str">
        <f t="shared" ca="1" si="22"/>
        <v/>
      </c>
      <c r="AR67" s="101" t="str">
        <f t="shared" ca="1" si="22"/>
        <v/>
      </c>
      <c r="AS67" s="101" t="str">
        <f t="shared" ca="1" si="22"/>
        <v/>
      </c>
      <c r="AT67" s="101" t="str">
        <f t="shared" ca="1" si="22"/>
        <v/>
      </c>
      <c r="AU67" s="101" t="str">
        <f t="shared" ca="1" si="22"/>
        <v/>
      </c>
      <c r="AV67" s="101" t="str">
        <f t="shared" ca="1" si="22"/>
        <v/>
      </c>
      <c r="AW67" s="101" t="str">
        <f t="shared" ca="1" si="22"/>
        <v/>
      </c>
      <c r="AX67" s="101" t="str">
        <f t="shared" ca="1" si="22"/>
        <v/>
      </c>
      <c r="AY67" s="101" t="str">
        <f t="shared" ca="1" si="22"/>
        <v/>
      </c>
      <c r="AZ67" s="101" t="str">
        <f t="shared" ca="1" si="22"/>
        <v/>
      </c>
      <c r="BA67" s="101" t="str">
        <f t="shared" ca="1" si="22"/>
        <v/>
      </c>
      <c r="BB67" s="101" t="str">
        <f t="shared" ca="1" si="22"/>
        <v/>
      </c>
      <c r="BC67" s="101" t="str">
        <f t="shared" ca="1" si="22"/>
        <v/>
      </c>
      <c r="BD67" s="101" t="str">
        <f t="shared" ca="1" si="22"/>
        <v/>
      </c>
      <c r="BE67" s="101" t="str">
        <f t="shared" ca="1" si="22"/>
        <v/>
      </c>
      <c r="BF67" s="101" t="str">
        <f t="shared" ca="1" si="22"/>
        <v/>
      </c>
      <c r="BG67" s="101" t="str">
        <f t="shared" ca="1" si="22"/>
        <v/>
      </c>
      <c r="BH67" s="101" t="str">
        <f t="shared" ca="1" si="22"/>
        <v/>
      </c>
      <c r="BI67" s="101" t="str">
        <f t="shared" ca="1" si="22"/>
        <v/>
      </c>
      <c r="BJ67" s="101" t="str">
        <f t="shared" ca="1" si="22"/>
        <v/>
      </c>
      <c r="BK67" s="101" t="str">
        <f t="shared" ca="1" si="22"/>
        <v/>
      </c>
      <c r="BL67" s="101" t="str">
        <f t="shared" ca="1" si="22"/>
        <v/>
      </c>
      <c r="BM67" s="101" t="str">
        <f t="shared" ca="1" si="22"/>
        <v/>
      </c>
    </row>
    <row r="68" spans="1:65">
      <c r="A68" s="88" t="s">
        <v>205</v>
      </c>
      <c r="B68" s="88" t="s">
        <v>206</v>
      </c>
      <c r="C68" s="16" t="s">
        <v>110</v>
      </c>
      <c r="D68" s="4"/>
      <c r="E68" s="100">
        <f ca="1">SUM(Table2[[#This Row],[ADR-01]:[ADR-113]])</f>
        <v>0</v>
      </c>
      <c r="G68" s="101" t="str">
        <f t="shared" ca="1" si="8"/>
        <v/>
      </c>
      <c r="H68" s="101" t="str">
        <f t="shared" ca="1" si="22"/>
        <v/>
      </c>
      <c r="I68" s="101" t="str">
        <f t="shared" ca="1" si="22"/>
        <v/>
      </c>
      <c r="J68" s="101" t="str">
        <f t="shared" ca="1" si="22"/>
        <v/>
      </c>
      <c r="K68" s="101" t="str">
        <f t="shared" ca="1" si="22"/>
        <v/>
      </c>
      <c r="L68" s="101" t="str">
        <f t="shared" ca="1" si="22"/>
        <v/>
      </c>
      <c r="M68" s="101" t="str">
        <f t="shared" ca="1" si="22"/>
        <v/>
      </c>
      <c r="N68" s="101" t="str">
        <f t="shared" ca="1" si="22"/>
        <v/>
      </c>
      <c r="O68" s="101" t="str">
        <f t="shared" ca="1" si="22"/>
        <v/>
      </c>
      <c r="P68" s="101" t="str">
        <f t="shared" ca="1" si="22"/>
        <v/>
      </c>
      <c r="Q68" s="101" t="str">
        <f t="shared" ca="1" si="22"/>
        <v/>
      </c>
      <c r="R68" s="101" t="str">
        <f t="shared" ca="1" si="22"/>
        <v/>
      </c>
      <c r="S68" s="101" t="str">
        <f t="shared" ca="1" si="22"/>
        <v/>
      </c>
      <c r="T68" s="101" t="str">
        <f t="shared" ca="1" si="22"/>
        <v/>
      </c>
      <c r="U68" s="101" t="str">
        <f t="shared" ca="1" si="22"/>
        <v/>
      </c>
      <c r="V68" s="101" t="str">
        <f t="shared" ca="1" si="22"/>
        <v/>
      </c>
      <c r="W68" s="101" t="str">
        <f t="shared" ca="1" si="22"/>
        <v/>
      </c>
      <c r="X68" s="101" t="str">
        <f t="shared" ca="1" si="22"/>
        <v/>
      </c>
      <c r="Y68" s="101" t="str">
        <f t="shared" ca="1" si="22"/>
        <v/>
      </c>
      <c r="Z68" s="101" t="str">
        <f t="shared" ca="1" si="22"/>
        <v/>
      </c>
      <c r="AA68" s="101" t="str">
        <f t="shared" ca="1" si="22"/>
        <v/>
      </c>
      <c r="AB68" s="101" t="str">
        <f t="shared" ca="1" si="22"/>
        <v/>
      </c>
      <c r="AC68" s="101" t="str">
        <f t="shared" ca="1" si="22"/>
        <v/>
      </c>
      <c r="AD68" s="101" t="str">
        <f t="shared" ca="1" si="22"/>
        <v/>
      </c>
      <c r="AE68" s="101" t="str">
        <f t="shared" ca="1" si="22"/>
        <v/>
      </c>
      <c r="AF68" s="101" t="str">
        <f t="shared" ca="1" si="22"/>
        <v/>
      </c>
      <c r="AG68" s="101" t="str">
        <f t="shared" ca="1" si="22"/>
        <v/>
      </c>
      <c r="AH68" s="101" t="str">
        <f t="shared" ca="1" si="22"/>
        <v/>
      </c>
      <c r="AI68" s="101" t="str">
        <f t="shared" ca="1" si="22"/>
        <v/>
      </c>
      <c r="AJ68" s="101" t="str">
        <f t="shared" ca="1" si="22"/>
        <v/>
      </c>
      <c r="AK68" s="101" t="str">
        <f t="shared" ca="1" si="22"/>
        <v/>
      </c>
      <c r="AL68" s="101" t="str">
        <f t="shared" ca="1" si="22"/>
        <v/>
      </c>
      <c r="AM68" s="101" t="str">
        <f t="shared" ca="1" si="22"/>
        <v/>
      </c>
      <c r="AN68" s="101" t="str">
        <f t="shared" ca="1" si="22"/>
        <v/>
      </c>
      <c r="AO68" s="101" t="str">
        <f t="shared" ca="1" si="22"/>
        <v/>
      </c>
      <c r="AP68" s="101" t="str">
        <f t="shared" ca="1" si="22"/>
        <v/>
      </c>
      <c r="AQ68" s="101" t="str">
        <f t="shared" ca="1" si="22"/>
        <v/>
      </c>
      <c r="AR68" s="101" t="str">
        <f t="shared" ca="1" si="22"/>
        <v/>
      </c>
      <c r="AS68" s="101" t="str">
        <f t="shared" ca="1" si="22"/>
        <v/>
      </c>
      <c r="AT68" s="101" t="str">
        <f t="shared" ca="1" si="22"/>
        <v/>
      </c>
      <c r="AU68" s="101" t="str">
        <f t="shared" ca="1" si="22"/>
        <v/>
      </c>
      <c r="AV68" s="101" t="str">
        <f t="shared" ca="1" si="22"/>
        <v/>
      </c>
      <c r="AW68" s="101" t="str">
        <f t="shared" ca="1" si="22"/>
        <v/>
      </c>
      <c r="AX68" s="101" t="str">
        <f t="shared" ca="1" si="22"/>
        <v/>
      </c>
      <c r="AY68" s="101" t="str">
        <f t="shared" ca="1" si="22"/>
        <v/>
      </c>
      <c r="AZ68" s="101" t="str">
        <f t="shared" ca="1" si="22"/>
        <v/>
      </c>
      <c r="BA68" s="101" t="str">
        <f t="shared" ca="1" si="22"/>
        <v/>
      </c>
      <c r="BB68" s="101" t="str">
        <f t="shared" ca="1" si="22"/>
        <v/>
      </c>
      <c r="BC68" s="101" t="str">
        <f t="shared" ca="1" si="22"/>
        <v/>
      </c>
      <c r="BD68" s="101">
        <f t="shared" ca="1" si="22"/>
        <v>0</v>
      </c>
      <c r="BE68" s="101" t="str">
        <f t="shared" ca="1" si="22"/>
        <v/>
      </c>
      <c r="BF68" s="101" t="str">
        <f t="shared" ca="1" si="22"/>
        <v/>
      </c>
      <c r="BG68" s="101" t="str">
        <f t="shared" ca="1" si="22"/>
        <v/>
      </c>
      <c r="BH68" s="101" t="str">
        <f t="shared" ca="1" si="22"/>
        <v/>
      </c>
      <c r="BI68" s="101" t="str">
        <f t="shared" ca="1" si="22"/>
        <v/>
      </c>
      <c r="BJ68" s="101" t="str">
        <f t="shared" ca="1" si="22"/>
        <v/>
      </c>
      <c r="BK68" s="101" t="str">
        <f t="shared" ca="1" si="22"/>
        <v/>
      </c>
      <c r="BL68" s="101" t="str">
        <f t="shared" ca="1" si="22"/>
        <v/>
      </c>
      <c r="BM68" s="101" t="str">
        <f t="shared" ca="1" si="22"/>
        <v/>
      </c>
    </row>
    <row r="69" spans="1:65">
      <c r="A69" s="88" t="s">
        <v>207</v>
      </c>
      <c r="B69" s="88" t="s">
        <v>208</v>
      </c>
      <c r="C69" s="16" t="s">
        <v>110</v>
      </c>
      <c r="D69" s="4"/>
      <c r="E69" s="100">
        <f ca="1">SUM(Table2[[#This Row],[ADR-01]:[ADR-113]])</f>
        <v>0</v>
      </c>
      <c r="G69" s="101" t="str">
        <f t="shared" ca="1" si="8"/>
        <v/>
      </c>
      <c r="H69" s="101" t="str">
        <f t="shared" ca="1" si="22"/>
        <v/>
      </c>
      <c r="I69" s="101" t="str">
        <f t="shared" ca="1" si="22"/>
        <v/>
      </c>
      <c r="J69" s="101" t="str">
        <f t="shared" ca="1" si="22"/>
        <v/>
      </c>
      <c r="K69" s="101" t="str">
        <f t="shared" ca="1" si="22"/>
        <v/>
      </c>
      <c r="L69" s="101" t="str">
        <f t="shared" ca="1" si="22"/>
        <v/>
      </c>
      <c r="M69" s="101" t="str">
        <f t="shared" ca="1" si="22"/>
        <v/>
      </c>
      <c r="N69" s="101" t="str">
        <f t="shared" ca="1" si="22"/>
        <v/>
      </c>
      <c r="O69" s="101" t="str">
        <f t="shared" ca="1" si="22"/>
        <v/>
      </c>
      <c r="P69" s="101" t="str">
        <f t="shared" ca="1" si="22"/>
        <v/>
      </c>
      <c r="Q69" s="101" t="str">
        <f t="shared" ca="1" si="22"/>
        <v/>
      </c>
      <c r="R69" s="101" t="str">
        <f t="shared" ca="1" si="22"/>
        <v/>
      </c>
      <c r="S69" s="101" t="str">
        <f t="shared" ca="1" si="22"/>
        <v/>
      </c>
      <c r="T69" s="101" t="str">
        <f t="shared" ca="1" si="22"/>
        <v/>
      </c>
      <c r="U69" s="101" t="str">
        <f t="shared" ca="1" si="22"/>
        <v/>
      </c>
      <c r="V69" s="101" t="str">
        <f t="shared" ca="1" si="22"/>
        <v/>
      </c>
      <c r="W69" s="101" t="str">
        <f t="shared" ca="1" si="22"/>
        <v/>
      </c>
      <c r="X69" s="101" t="str">
        <f t="shared" ca="1" si="22"/>
        <v/>
      </c>
      <c r="Y69" s="101" t="str">
        <f t="shared" ca="1" si="22"/>
        <v/>
      </c>
      <c r="Z69" s="101" t="str">
        <f t="shared" ca="1" si="22"/>
        <v/>
      </c>
      <c r="AA69" s="101" t="str">
        <f t="shared" ca="1" si="22"/>
        <v/>
      </c>
      <c r="AB69" s="101" t="str">
        <f t="shared" ca="1" si="22"/>
        <v/>
      </c>
      <c r="AC69" s="101" t="str">
        <f t="shared" ca="1" si="22"/>
        <v/>
      </c>
      <c r="AD69" s="101" t="str">
        <f t="shared" ca="1" si="22"/>
        <v/>
      </c>
      <c r="AE69" s="101" t="str">
        <f t="shared" ca="1" si="22"/>
        <v/>
      </c>
      <c r="AF69" s="101" t="str">
        <f t="shared" ca="1" si="22"/>
        <v/>
      </c>
      <c r="AG69" s="101" t="str">
        <f t="shared" ca="1" si="22"/>
        <v/>
      </c>
      <c r="AH69" s="101" t="str">
        <f t="shared" ca="1" si="22"/>
        <v/>
      </c>
      <c r="AI69" s="101" t="str">
        <f t="shared" ca="1" si="22"/>
        <v/>
      </c>
      <c r="AJ69" s="101" t="str">
        <f t="shared" ca="1" si="22"/>
        <v/>
      </c>
      <c r="AK69" s="101" t="str">
        <f t="shared" ca="1" si="22"/>
        <v/>
      </c>
      <c r="AL69" s="101" t="str">
        <f t="shared" ca="1" si="22"/>
        <v/>
      </c>
      <c r="AM69" s="101" t="str">
        <f t="shared" ca="1" si="22"/>
        <v/>
      </c>
      <c r="AN69" s="101" t="str">
        <f t="shared" ca="1" si="22"/>
        <v/>
      </c>
      <c r="AO69" s="101" t="str">
        <f t="shared" ca="1" si="22"/>
        <v/>
      </c>
      <c r="AP69" s="101" t="str">
        <f t="shared" ca="1" si="22"/>
        <v/>
      </c>
      <c r="AQ69" s="101" t="str">
        <f t="shared" ca="1" si="22"/>
        <v/>
      </c>
      <c r="AR69" s="101" t="str">
        <f t="shared" ca="1" si="22"/>
        <v/>
      </c>
      <c r="AS69" s="101" t="str">
        <f t="shared" ca="1" si="22"/>
        <v/>
      </c>
      <c r="AT69" s="101" t="str">
        <f t="shared" ca="1" si="22"/>
        <v/>
      </c>
      <c r="AU69" s="101" t="str">
        <f t="shared" ca="1" si="22"/>
        <v/>
      </c>
      <c r="AV69" s="101" t="str">
        <f t="shared" ca="1" si="22"/>
        <v/>
      </c>
      <c r="AW69" s="101" t="str">
        <f t="shared" ca="1" si="22"/>
        <v/>
      </c>
      <c r="AX69" s="101" t="str">
        <f t="shared" ca="1" si="22"/>
        <v/>
      </c>
      <c r="AY69" s="101" t="str">
        <f t="shared" ca="1" si="22"/>
        <v/>
      </c>
      <c r="AZ69" s="101" t="str">
        <f t="shared" ca="1" si="22"/>
        <v/>
      </c>
      <c r="BA69" s="101" t="str">
        <f t="shared" ca="1" si="22"/>
        <v/>
      </c>
      <c r="BB69" s="101" t="str">
        <f t="shared" ca="1" si="22"/>
        <v/>
      </c>
      <c r="BC69" s="101" t="str">
        <f t="shared" ca="1" si="22"/>
        <v/>
      </c>
      <c r="BD69" s="101" t="str">
        <f t="shared" ca="1" si="22"/>
        <v/>
      </c>
      <c r="BE69" s="101" t="str">
        <f t="shared" ca="1" si="22"/>
        <v/>
      </c>
      <c r="BF69" s="101" t="str">
        <f t="shared" ca="1" si="22"/>
        <v/>
      </c>
      <c r="BG69" s="101" t="str">
        <f t="shared" ca="1" si="22"/>
        <v/>
      </c>
      <c r="BH69" s="101" t="str">
        <f t="shared" ca="1" si="22"/>
        <v/>
      </c>
      <c r="BI69" s="101" t="str">
        <f t="shared" ca="1" si="22"/>
        <v/>
      </c>
      <c r="BJ69" s="101" t="str">
        <f t="shared" ca="1" si="22"/>
        <v/>
      </c>
      <c r="BK69" s="101" t="str">
        <f t="shared" ca="1" si="22"/>
        <v/>
      </c>
      <c r="BL69" s="101" t="str">
        <f t="shared" ca="1" si="22"/>
        <v/>
      </c>
      <c r="BM69" s="101" t="str">
        <f t="shared" ca="1" si="22"/>
        <v/>
      </c>
    </row>
    <row r="70" spans="1:65">
      <c r="A70" s="88" t="s">
        <v>209</v>
      </c>
      <c r="B70" s="88" t="s">
        <v>210</v>
      </c>
      <c r="C70" s="16" t="s">
        <v>34</v>
      </c>
      <c r="D70" s="4"/>
      <c r="E70" s="100">
        <f ca="1">SUM(Table2[[#This Row],[ADR-01]:[ADR-113]])</f>
        <v>0</v>
      </c>
      <c r="G70" s="101" t="str">
        <f t="shared" ca="1" si="8"/>
        <v/>
      </c>
      <c r="H70" s="101" t="str">
        <f t="shared" ca="1" si="22"/>
        <v/>
      </c>
      <c r="I70" s="101" t="str">
        <f t="shared" ca="1" si="22"/>
        <v/>
      </c>
      <c r="J70" s="101" t="str">
        <f t="shared" ca="1" si="22"/>
        <v/>
      </c>
      <c r="K70" s="101" t="str">
        <f t="shared" ca="1" si="22"/>
        <v/>
      </c>
      <c r="L70" s="101" t="str">
        <f t="shared" ca="1" si="22"/>
        <v/>
      </c>
      <c r="M70" s="101" t="str">
        <f t="shared" ca="1" si="22"/>
        <v/>
      </c>
      <c r="N70" s="101" t="str">
        <f t="shared" ca="1" si="22"/>
        <v/>
      </c>
      <c r="O70" s="101" t="str">
        <f t="shared" ca="1" si="22"/>
        <v/>
      </c>
      <c r="P70" s="101" t="str">
        <f t="shared" ca="1" si="22"/>
        <v/>
      </c>
      <c r="Q70" s="101" t="str">
        <f t="shared" ca="1" si="22"/>
        <v/>
      </c>
      <c r="R70" s="101" t="str">
        <f t="shared" ca="1" si="22"/>
        <v/>
      </c>
      <c r="S70" s="101" t="str">
        <f t="shared" ca="1" si="22"/>
        <v/>
      </c>
      <c r="T70" s="101" t="str">
        <f t="shared" ca="1" si="22"/>
        <v/>
      </c>
      <c r="U70" s="101" t="str">
        <f t="shared" ca="1" si="22"/>
        <v/>
      </c>
      <c r="V70" s="101" t="str">
        <f t="shared" ca="1" si="22"/>
        <v/>
      </c>
      <c r="W70" s="101" t="str">
        <f t="shared" ca="1" si="22"/>
        <v/>
      </c>
      <c r="X70" s="101" t="str">
        <f t="shared" ca="1" si="22"/>
        <v/>
      </c>
      <c r="Y70" s="101" t="str">
        <f t="shared" ca="1" si="22"/>
        <v/>
      </c>
      <c r="Z70" s="101" t="str">
        <f t="shared" ca="1" si="22"/>
        <v/>
      </c>
      <c r="AA70" s="101" t="str">
        <f t="shared" ca="1" si="22"/>
        <v/>
      </c>
      <c r="AB70" s="101" t="str">
        <f t="shared" ca="1" si="22"/>
        <v/>
      </c>
      <c r="AC70" s="101" t="str">
        <f t="shared" ca="1" si="22"/>
        <v/>
      </c>
      <c r="AD70" s="101" t="str">
        <f t="shared" ca="1" si="22"/>
        <v/>
      </c>
      <c r="AE70" s="101" t="str">
        <f t="shared" ca="1" si="22"/>
        <v/>
      </c>
      <c r="AF70" s="101" t="str">
        <f t="shared" ca="1" si="22"/>
        <v/>
      </c>
      <c r="AG70" s="101" t="str">
        <f t="shared" ca="1" si="22"/>
        <v/>
      </c>
      <c r="AH70" s="101" t="str">
        <f t="shared" ca="1" si="22"/>
        <v/>
      </c>
      <c r="AI70" s="101" t="str">
        <f t="shared" ca="1" si="22"/>
        <v/>
      </c>
      <c r="AJ70" s="101" t="str">
        <f t="shared" ca="1" si="22"/>
        <v/>
      </c>
      <c r="AK70" s="101" t="str">
        <f t="shared" ca="1" si="22"/>
        <v/>
      </c>
      <c r="AL70" s="101" t="str">
        <f t="shared" ca="1" si="22"/>
        <v/>
      </c>
      <c r="AM70" s="101" t="str">
        <f t="shared" ca="1" si="22"/>
        <v/>
      </c>
      <c r="AN70" s="101" t="str">
        <f t="shared" ca="1" si="22"/>
        <v/>
      </c>
      <c r="AO70" s="101" t="str">
        <f t="shared" ca="1" si="22"/>
        <v/>
      </c>
      <c r="AP70" s="101" t="str">
        <f t="shared" ca="1" si="22"/>
        <v/>
      </c>
      <c r="AQ70" s="101" t="str">
        <f t="shared" ca="1" si="22"/>
        <v/>
      </c>
      <c r="AR70" s="101" t="str">
        <f t="shared" ca="1" si="22"/>
        <v/>
      </c>
      <c r="AS70" s="101" t="str">
        <f t="shared" ca="1" si="22"/>
        <v/>
      </c>
      <c r="AT70" s="101" t="str">
        <f t="shared" ca="1" si="22"/>
        <v/>
      </c>
      <c r="AU70" s="101" t="str">
        <f t="shared" ca="1" si="22"/>
        <v/>
      </c>
      <c r="AV70" s="101" t="str">
        <f t="shared" ca="1" si="22"/>
        <v/>
      </c>
      <c r="AW70" s="101" t="str">
        <f t="shared" ca="1" si="22"/>
        <v/>
      </c>
      <c r="AX70" s="101" t="str">
        <f t="shared" ca="1" si="22"/>
        <v/>
      </c>
      <c r="AY70" s="101" t="str">
        <f t="shared" ca="1" si="22"/>
        <v/>
      </c>
      <c r="AZ70" s="101" t="str">
        <f t="shared" ca="1" si="22"/>
        <v/>
      </c>
      <c r="BA70" s="101" t="str">
        <f t="shared" ca="1" si="22"/>
        <v/>
      </c>
      <c r="BB70" s="101" t="str">
        <f t="shared" ca="1" si="22"/>
        <v/>
      </c>
      <c r="BC70" s="101" t="str">
        <f t="shared" ca="1" si="22"/>
        <v/>
      </c>
      <c r="BD70" s="101" t="str">
        <f t="shared" ca="1" si="22"/>
        <v/>
      </c>
      <c r="BE70" s="101" t="str">
        <f t="shared" ca="1" si="22"/>
        <v/>
      </c>
      <c r="BF70" s="101" t="str">
        <f t="shared" ca="1" si="22"/>
        <v/>
      </c>
      <c r="BG70" s="101" t="str">
        <f t="shared" ca="1" si="22"/>
        <v/>
      </c>
      <c r="BH70" s="101" t="str">
        <f t="shared" ca="1" si="22"/>
        <v/>
      </c>
      <c r="BI70" s="101" t="str">
        <f t="shared" ca="1" si="22"/>
        <v/>
      </c>
      <c r="BJ70" s="101" t="str">
        <f t="shared" ca="1" si="22"/>
        <v/>
      </c>
      <c r="BK70" s="101" t="str">
        <f t="shared" ca="1" si="22"/>
        <v/>
      </c>
      <c r="BL70" s="101" t="str">
        <f t="shared" ca="1" si="22"/>
        <v/>
      </c>
      <c r="BM70" s="101" t="str">
        <f t="shared" ca="1" si="22"/>
        <v/>
      </c>
    </row>
    <row r="71" spans="1:65">
      <c r="A71" s="88" t="s">
        <v>211</v>
      </c>
      <c r="B71" s="88" t="s">
        <v>212</v>
      </c>
      <c r="C71" s="16" t="s">
        <v>37</v>
      </c>
      <c r="D71" s="4"/>
      <c r="E71" s="100">
        <f ca="1">SUM(Table2[[#This Row],[ADR-01]:[ADR-113]])</f>
        <v>0</v>
      </c>
      <c r="G71" s="101" t="str">
        <f t="shared" ref="G71:V134" ca="1" si="23">IFERROR(
  IF(
    COUNTIF(
      INDIRECT("'" &amp; "ADR " &amp; VALUE(MID(G$1, FIND("-", G$1) + 1, LEN(G$1) - FIND("-", G$1))) &amp; "'!E:E"), $A71
    ) = 0,
    "",
    COUNTIFS(
      INDIRECT("'" &amp; "ADR " &amp; VALUE(MID(G$1, FIND("-", G$1) + 1, LEN(G$1) - FIND("-", G$1))) &amp; "'!E:E"), $A71,
      INDIRECT("'" &amp; "ADR " &amp; VALUE(MID(G$1, FIND("-", G$1) + 1, LEN(G$1) - FIND("-", G$1))) &amp; "'!M:M"), "NO"
    )
  ),
  ""
)</f>
        <v/>
      </c>
      <c r="H71" s="101" t="str">
        <f t="shared" ca="1" si="23"/>
        <v/>
      </c>
      <c r="I71" s="101" t="str">
        <f t="shared" ca="1" si="23"/>
        <v/>
      </c>
      <c r="J71" s="101" t="str">
        <f t="shared" ca="1" si="23"/>
        <v/>
      </c>
      <c r="K71" s="101" t="str">
        <f t="shared" ca="1" si="23"/>
        <v/>
      </c>
      <c r="L71" s="101" t="str">
        <f t="shared" ca="1" si="23"/>
        <v/>
      </c>
      <c r="M71" s="101" t="str">
        <f t="shared" ca="1" si="23"/>
        <v/>
      </c>
      <c r="N71" s="101" t="str">
        <f t="shared" ca="1" si="23"/>
        <v/>
      </c>
      <c r="O71" s="101" t="str">
        <f t="shared" ca="1" si="23"/>
        <v/>
      </c>
      <c r="P71" s="101" t="str">
        <f t="shared" ca="1" si="23"/>
        <v/>
      </c>
      <c r="Q71" s="101" t="str">
        <f t="shared" ca="1" si="23"/>
        <v/>
      </c>
      <c r="R71" s="101" t="str">
        <f t="shared" ca="1" si="23"/>
        <v/>
      </c>
      <c r="S71" s="101" t="str">
        <f t="shared" ca="1" si="23"/>
        <v/>
      </c>
      <c r="T71" s="101" t="str">
        <f t="shared" ca="1" si="23"/>
        <v/>
      </c>
      <c r="U71" s="101" t="str">
        <f t="shared" ca="1" si="23"/>
        <v/>
      </c>
      <c r="V71" s="101" t="str">
        <f t="shared" ca="1" si="23"/>
        <v/>
      </c>
      <c r="W71" s="101" t="str">
        <f t="shared" ca="1" si="22"/>
        <v/>
      </c>
      <c r="X71" s="101" t="str">
        <f t="shared" ca="1" si="22"/>
        <v/>
      </c>
      <c r="Y71" s="101" t="str">
        <f t="shared" ca="1" si="22"/>
        <v/>
      </c>
      <c r="Z71" s="101" t="str">
        <f t="shared" ca="1" si="22"/>
        <v/>
      </c>
      <c r="AA71" s="101" t="str">
        <f t="shared" ca="1" si="22"/>
        <v/>
      </c>
      <c r="AB71" s="101" t="str">
        <f t="shared" ca="1" si="22"/>
        <v/>
      </c>
      <c r="AC71" s="101" t="str">
        <f t="shared" ca="1" si="22"/>
        <v/>
      </c>
      <c r="AD71" s="101" t="str">
        <f t="shared" ca="1" si="22"/>
        <v/>
      </c>
      <c r="AE71" s="101" t="str">
        <f t="shared" ca="1" si="22"/>
        <v/>
      </c>
      <c r="AF71" s="101" t="str">
        <f t="shared" ca="1" si="22"/>
        <v/>
      </c>
      <c r="AG71" s="101" t="str">
        <f t="shared" ca="1" si="22"/>
        <v/>
      </c>
      <c r="AH71" s="101" t="str">
        <f t="shared" ca="1" si="22"/>
        <v/>
      </c>
      <c r="AI71" s="101" t="str">
        <f t="shared" ref="H71:BM75" ca="1" si="24">IFERROR(
  IF(
    COUNTIF(
      INDIRECT("'" &amp; "ADR " &amp; VALUE(MID(AI$1, FIND("-", AI$1) + 1, LEN(AI$1) - FIND("-", AI$1))) &amp; "'!E:E"), $A71
    ) = 0,
    "",
    COUNTIFS(
      INDIRECT("'" &amp; "ADR " &amp; VALUE(MID(AI$1, FIND("-", AI$1) + 1, LEN(AI$1) - FIND("-", AI$1))) &amp; "'!E:E"), $A71,
      INDIRECT("'" &amp; "ADR " &amp; VALUE(MID(AI$1, FIND("-", AI$1) + 1, LEN(AI$1) - FIND("-", AI$1))) &amp; "'!M:M"), "NO"
    )
  ),
  ""
)</f>
        <v/>
      </c>
      <c r="AJ71" s="101" t="str">
        <f t="shared" ca="1" si="24"/>
        <v/>
      </c>
      <c r="AK71" s="101" t="str">
        <f t="shared" ca="1" si="24"/>
        <v/>
      </c>
      <c r="AL71" s="101" t="str">
        <f t="shared" ca="1" si="24"/>
        <v/>
      </c>
      <c r="AM71" s="101" t="str">
        <f t="shared" ca="1" si="24"/>
        <v/>
      </c>
      <c r="AN71" s="101" t="str">
        <f t="shared" ca="1" si="24"/>
        <v/>
      </c>
      <c r="AO71" s="101" t="str">
        <f t="shared" ca="1" si="24"/>
        <v/>
      </c>
      <c r="AP71" s="101" t="str">
        <f t="shared" ca="1" si="24"/>
        <v/>
      </c>
      <c r="AQ71" s="101" t="str">
        <f t="shared" ca="1" si="24"/>
        <v/>
      </c>
      <c r="AR71" s="101" t="str">
        <f t="shared" ca="1" si="24"/>
        <v/>
      </c>
      <c r="AS71" s="101" t="str">
        <f t="shared" ca="1" si="24"/>
        <v/>
      </c>
      <c r="AT71" s="101" t="str">
        <f t="shared" ca="1" si="24"/>
        <v/>
      </c>
      <c r="AU71" s="101" t="str">
        <f t="shared" ca="1" si="24"/>
        <v/>
      </c>
      <c r="AV71" s="101" t="str">
        <f t="shared" ca="1" si="24"/>
        <v/>
      </c>
      <c r="AW71" s="101" t="str">
        <f t="shared" ca="1" si="24"/>
        <v/>
      </c>
      <c r="AX71" s="101" t="str">
        <f t="shared" ca="1" si="24"/>
        <v/>
      </c>
      <c r="AY71" s="101" t="str">
        <f t="shared" ca="1" si="24"/>
        <v/>
      </c>
      <c r="AZ71" s="101" t="str">
        <f t="shared" ca="1" si="24"/>
        <v/>
      </c>
      <c r="BA71" s="101" t="str">
        <f t="shared" ca="1" si="24"/>
        <v/>
      </c>
      <c r="BB71" s="101" t="str">
        <f t="shared" ca="1" si="24"/>
        <v/>
      </c>
      <c r="BC71" s="101" t="str">
        <f t="shared" ca="1" si="24"/>
        <v/>
      </c>
      <c r="BD71" s="101" t="str">
        <f t="shared" ca="1" si="24"/>
        <v/>
      </c>
      <c r="BE71" s="101" t="str">
        <f t="shared" ca="1" si="24"/>
        <v/>
      </c>
      <c r="BF71" s="101" t="str">
        <f t="shared" ca="1" si="24"/>
        <v/>
      </c>
      <c r="BG71" s="101" t="str">
        <f t="shared" ca="1" si="24"/>
        <v/>
      </c>
      <c r="BH71" s="101" t="str">
        <f t="shared" ca="1" si="24"/>
        <v/>
      </c>
      <c r="BI71" s="101" t="str">
        <f t="shared" ca="1" si="24"/>
        <v/>
      </c>
      <c r="BJ71" s="101" t="str">
        <f t="shared" ca="1" si="24"/>
        <v/>
      </c>
      <c r="BK71" s="101" t="str">
        <f t="shared" ca="1" si="24"/>
        <v/>
      </c>
      <c r="BL71" s="101" t="str">
        <f t="shared" ca="1" si="24"/>
        <v/>
      </c>
      <c r="BM71" s="101" t="str">
        <f t="shared" ca="1" si="24"/>
        <v/>
      </c>
    </row>
    <row r="72" spans="1:65">
      <c r="A72" s="88" t="s">
        <v>213</v>
      </c>
      <c r="B72" s="88" t="s">
        <v>214</v>
      </c>
      <c r="C72" s="16" t="s">
        <v>37</v>
      </c>
      <c r="D72" s="4"/>
      <c r="E72" s="100">
        <f ca="1">SUM(Table2[[#This Row],[ADR-01]:[ADR-113]])</f>
        <v>0</v>
      </c>
      <c r="G72" s="101" t="str">
        <f t="shared" ca="1" si="23"/>
        <v/>
      </c>
      <c r="H72" s="101" t="str">
        <f t="shared" ca="1" si="24"/>
        <v/>
      </c>
      <c r="I72" s="101" t="str">
        <f t="shared" ca="1" si="24"/>
        <v/>
      </c>
      <c r="J72" s="101" t="str">
        <f t="shared" ca="1" si="24"/>
        <v/>
      </c>
      <c r="K72" s="101" t="str">
        <f t="shared" ca="1" si="24"/>
        <v/>
      </c>
      <c r="L72" s="101" t="str">
        <f t="shared" ca="1" si="24"/>
        <v/>
      </c>
      <c r="M72" s="101" t="str">
        <f t="shared" ca="1" si="24"/>
        <v/>
      </c>
      <c r="N72" s="101" t="str">
        <f t="shared" ca="1" si="24"/>
        <v/>
      </c>
      <c r="O72" s="101" t="str">
        <f t="shared" ca="1" si="24"/>
        <v/>
      </c>
      <c r="P72" s="101" t="str">
        <f t="shared" ca="1" si="24"/>
        <v/>
      </c>
      <c r="Q72" s="101" t="str">
        <f t="shared" ca="1" si="24"/>
        <v/>
      </c>
      <c r="R72" s="101" t="str">
        <f t="shared" ca="1" si="24"/>
        <v/>
      </c>
      <c r="S72" s="101" t="str">
        <f t="shared" ca="1" si="24"/>
        <v/>
      </c>
      <c r="T72" s="101" t="str">
        <f t="shared" ca="1" si="24"/>
        <v/>
      </c>
      <c r="U72" s="101" t="str">
        <f t="shared" ca="1" si="24"/>
        <v/>
      </c>
      <c r="V72" s="101" t="str">
        <f t="shared" ca="1" si="24"/>
        <v/>
      </c>
      <c r="W72" s="101" t="str">
        <f t="shared" ca="1" si="24"/>
        <v/>
      </c>
      <c r="X72" s="101" t="str">
        <f t="shared" ca="1" si="24"/>
        <v/>
      </c>
      <c r="Y72" s="101" t="str">
        <f t="shared" ca="1" si="24"/>
        <v/>
      </c>
      <c r="Z72" s="101" t="str">
        <f t="shared" ca="1" si="24"/>
        <v/>
      </c>
      <c r="AA72" s="101" t="str">
        <f t="shared" ca="1" si="24"/>
        <v/>
      </c>
      <c r="AB72" s="101" t="str">
        <f t="shared" ca="1" si="24"/>
        <v/>
      </c>
      <c r="AC72" s="101" t="str">
        <f t="shared" ca="1" si="24"/>
        <v/>
      </c>
      <c r="AD72" s="101" t="str">
        <f t="shared" ca="1" si="24"/>
        <v/>
      </c>
      <c r="AE72" s="101" t="str">
        <f t="shared" ca="1" si="24"/>
        <v/>
      </c>
      <c r="AF72" s="101" t="str">
        <f t="shared" ca="1" si="24"/>
        <v/>
      </c>
      <c r="AG72" s="101" t="str">
        <f t="shared" ca="1" si="24"/>
        <v/>
      </c>
      <c r="AH72" s="101" t="str">
        <f t="shared" ca="1" si="24"/>
        <v/>
      </c>
      <c r="AI72" s="101" t="str">
        <f t="shared" ca="1" si="24"/>
        <v/>
      </c>
      <c r="AJ72" s="101" t="str">
        <f t="shared" ca="1" si="24"/>
        <v/>
      </c>
      <c r="AK72" s="101" t="str">
        <f t="shared" ca="1" si="24"/>
        <v/>
      </c>
      <c r="AL72" s="101" t="str">
        <f t="shared" ca="1" si="24"/>
        <v/>
      </c>
      <c r="AM72" s="101" t="str">
        <f t="shared" ca="1" si="24"/>
        <v/>
      </c>
      <c r="AN72" s="101" t="str">
        <f t="shared" ca="1" si="24"/>
        <v/>
      </c>
      <c r="AO72" s="101" t="str">
        <f t="shared" ca="1" si="24"/>
        <v/>
      </c>
      <c r="AP72" s="101" t="str">
        <f t="shared" ca="1" si="24"/>
        <v/>
      </c>
      <c r="AQ72" s="101" t="str">
        <f t="shared" ca="1" si="24"/>
        <v/>
      </c>
      <c r="AR72" s="101" t="str">
        <f t="shared" ca="1" si="24"/>
        <v/>
      </c>
      <c r="AS72" s="101" t="str">
        <f t="shared" ca="1" si="24"/>
        <v/>
      </c>
      <c r="AT72" s="101" t="str">
        <f t="shared" ca="1" si="24"/>
        <v/>
      </c>
      <c r="AU72" s="101" t="str">
        <f t="shared" ca="1" si="24"/>
        <v/>
      </c>
      <c r="AV72" s="101" t="str">
        <f t="shared" ca="1" si="24"/>
        <v/>
      </c>
      <c r="AW72" s="101" t="str">
        <f t="shared" ca="1" si="24"/>
        <v/>
      </c>
      <c r="AX72" s="101" t="str">
        <f t="shared" ca="1" si="24"/>
        <v/>
      </c>
      <c r="AY72" s="101" t="str">
        <f t="shared" ca="1" si="24"/>
        <v/>
      </c>
      <c r="AZ72" s="101" t="str">
        <f t="shared" ca="1" si="24"/>
        <v/>
      </c>
      <c r="BA72" s="101" t="str">
        <f t="shared" ca="1" si="24"/>
        <v/>
      </c>
      <c r="BB72" s="101" t="str">
        <f t="shared" ca="1" si="24"/>
        <v/>
      </c>
      <c r="BC72" s="101" t="str">
        <f t="shared" ca="1" si="24"/>
        <v/>
      </c>
      <c r="BD72" s="101" t="str">
        <f t="shared" ca="1" si="24"/>
        <v/>
      </c>
      <c r="BE72" s="101" t="str">
        <f t="shared" ca="1" si="24"/>
        <v/>
      </c>
      <c r="BF72" s="101" t="str">
        <f t="shared" ca="1" si="24"/>
        <v/>
      </c>
      <c r="BG72" s="101" t="str">
        <f t="shared" ca="1" si="24"/>
        <v/>
      </c>
      <c r="BH72" s="101" t="str">
        <f t="shared" ca="1" si="24"/>
        <v/>
      </c>
      <c r="BI72" s="101" t="str">
        <f t="shared" ca="1" si="24"/>
        <v/>
      </c>
      <c r="BJ72" s="101" t="str">
        <f t="shared" ca="1" si="24"/>
        <v/>
      </c>
      <c r="BK72" s="101" t="str">
        <f t="shared" ca="1" si="24"/>
        <v/>
      </c>
      <c r="BL72" s="101" t="str">
        <f t="shared" ca="1" si="24"/>
        <v/>
      </c>
      <c r="BM72" s="101" t="str">
        <f t="shared" ca="1" si="24"/>
        <v/>
      </c>
    </row>
    <row r="73" spans="1:65">
      <c r="A73" s="88" t="s">
        <v>215</v>
      </c>
      <c r="B73" s="88" t="s">
        <v>216</v>
      </c>
      <c r="C73" s="16" t="s">
        <v>12</v>
      </c>
      <c r="D73" s="4"/>
      <c r="E73" s="100">
        <f ca="1">SUM(Table2[[#This Row],[ADR-01]:[ADR-113]])</f>
        <v>1</v>
      </c>
      <c r="G73" s="101" t="str">
        <f t="shared" ca="1" si="23"/>
        <v/>
      </c>
      <c r="H73" s="101" t="str">
        <f t="shared" ca="1" si="24"/>
        <v/>
      </c>
      <c r="I73" s="101" t="str">
        <f t="shared" ca="1" si="24"/>
        <v/>
      </c>
      <c r="J73" s="101" t="str">
        <f t="shared" ca="1" si="24"/>
        <v/>
      </c>
      <c r="K73" s="101" t="str">
        <f t="shared" ca="1" si="24"/>
        <v/>
      </c>
      <c r="L73" s="101" t="str">
        <f t="shared" ca="1" si="24"/>
        <v/>
      </c>
      <c r="M73" s="101" t="str">
        <f t="shared" ca="1" si="24"/>
        <v/>
      </c>
      <c r="N73" s="101" t="str">
        <f t="shared" ca="1" si="24"/>
        <v/>
      </c>
      <c r="O73" s="101" t="str">
        <f t="shared" ca="1" si="24"/>
        <v/>
      </c>
      <c r="P73" s="101" t="str">
        <f t="shared" ca="1" si="24"/>
        <v/>
      </c>
      <c r="Q73" s="101" t="str">
        <f t="shared" ca="1" si="24"/>
        <v/>
      </c>
      <c r="R73" s="101" t="str">
        <f t="shared" ca="1" si="24"/>
        <v/>
      </c>
      <c r="S73" s="101" t="str">
        <f t="shared" ca="1" si="24"/>
        <v/>
      </c>
      <c r="T73" s="101" t="str">
        <f t="shared" ca="1" si="24"/>
        <v/>
      </c>
      <c r="U73" s="101" t="str">
        <f t="shared" ca="1" si="24"/>
        <v/>
      </c>
      <c r="V73" s="101" t="str">
        <f t="shared" ca="1" si="24"/>
        <v/>
      </c>
      <c r="W73" s="101" t="str">
        <f t="shared" ca="1" si="24"/>
        <v/>
      </c>
      <c r="X73" s="101" t="str">
        <f t="shared" ca="1" si="24"/>
        <v/>
      </c>
      <c r="Y73" s="101" t="str">
        <f t="shared" ca="1" si="24"/>
        <v/>
      </c>
      <c r="Z73" s="101">
        <f t="shared" ca="1" si="24"/>
        <v>1</v>
      </c>
      <c r="AA73" s="101" t="str">
        <f t="shared" ca="1" si="24"/>
        <v/>
      </c>
      <c r="AB73" s="101" t="str">
        <f t="shared" ca="1" si="24"/>
        <v/>
      </c>
      <c r="AC73" s="101" t="str">
        <f t="shared" ca="1" si="24"/>
        <v/>
      </c>
      <c r="AD73" s="101" t="str">
        <f t="shared" ca="1" si="24"/>
        <v/>
      </c>
      <c r="AE73" s="101" t="str">
        <f t="shared" ca="1" si="24"/>
        <v/>
      </c>
      <c r="AF73" s="101" t="str">
        <f t="shared" ca="1" si="24"/>
        <v/>
      </c>
      <c r="AG73" s="101" t="str">
        <f t="shared" ca="1" si="24"/>
        <v/>
      </c>
      <c r="AH73" s="101" t="str">
        <f t="shared" ca="1" si="24"/>
        <v/>
      </c>
      <c r="AI73" s="101" t="str">
        <f t="shared" ca="1" si="24"/>
        <v/>
      </c>
      <c r="AJ73" s="101" t="str">
        <f t="shared" ca="1" si="24"/>
        <v/>
      </c>
      <c r="AK73" s="101" t="str">
        <f t="shared" ca="1" si="24"/>
        <v/>
      </c>
      <c r="AL73" s="101" t="str">
        <f t="shared" ca="1" si="24"/>
        <v/>
      </c>
      <c r="AM73" s="101" t="str">
        <f t="shared" ca="1" si="24"/>
        <v/>
      </c>
      <c r="AN73" s="101" t="str">
        <f t="shared" ca="1" si="24"/>
        <v/>
      </c>
      <c r="AO73" s="101" t="str">
        <f t="shared" ca="1" si="24"/>
        <v/>
      </c>
      <c r="AP73" s="101" t="str">
        <f t="shared" ca="1" si="24"/>
        <v/>
      </c>
      <c r="AQ73" s="101" t="str">
        <f t="shared" ca="1" si="24"/>
        <v/>
      </c>
      <c r="AR73" s="101" t="str">
        <f t="shared" ca="1" si="24"/>
        <v/>
      </c>
      <c r="AS73" s="101" t="str">
        <f t="shared" ca="1" si="24"/>
        <v/>
      </c>
      <c r="AT73" s="101" t="str">
        <f t="shared" ca="1" si="24"/>
        <v/>
      </c>
      <c r="AU73" s="101" t="str">
        <f t="shared" ca="1" si="24"/>
        <v/>
      </c>
      <c r="AV73" s="101" t="str">
        <f t="shared" ca="1" si="24"/>
        <v/>
      </c>
      <c r="AW73" s="101" t="str">
        <f t="shared" ca="1" si="24"/>
        <v/>
      </c>
      <c r="AX73" s="101" t="str">
        <f t="shared" ca="1" si="24"/>
        <v/>
      </c>
      <c r="AY73" s="101" t="str">
        <f t="shared" ca="1" si="24"/>
        <v/>
      </c>
      <c r="AZ73" s="101" t="str">
        <f t="shared" ca="1" si="24"/>
        <v/>
      </c>
      <c r="BA73" s="101" t="str">
        <f t="shared" ca="1" si="24"/>
        <v/>
      </c>
      <c r="BB73" s="101" t="str">
        <f t="shared" ca="1" si="24"/>
        <v/>
      </c>
      <c r="BC73" s="101" t="str">
        <f t="shared" ca="1" si="24"/>
        <v/>
      </c>
      <c r="BD73" s="101" t="str">
        <f t="shared" ca="1" si="24"/>
        <v/>
      </c>
      <c r="BE73" s="101" t="str">
        <f t="shared" ca="1" si="24"/>
        <v/>
      </c>
      <c r="BF73" s="101" t="str">
        <f t="shared" ca="1" si="24"/>
        <v/>
      </c>
      <c r="BG73" s="101" t="str">
        <f t="shared" ca="1" si="24"/>
        <v/>
      </c>
      <c r="BH73" s="101" t="str">
        <f t="shared" ca="1" si="24"/>
        <v/>
      </c>
      <c r="BI73" s="101" t="str">
        <f t="shared" ca="1" si="24"/>
        <v/>
      </c>
      <c r="BJ73" s="101" t="str">
        <f t="shared" ca="1" si="24"/>
        <v/>
      </c>
      <c r="BK73" s="101" t="str">
        <f t="shared" ca="1" si="24"/>
        <v/>
      </c>
      <c r="BL73" s="101" t="str">
        <f t="shared" ca="1" si="24"/>
        <v/>
      </c>
      <c r="BM73" s="101" t="str">
        <f t="shared" ca="1" si="24"/>
        <v/>
      </c>
    </row>
    <row r="74" spans="1:65">
      <c r="A74" s="88" t="s">
        <v>217</v>
      </c>
      <c r="B74" s="88" t="s">
        <v>218</v>
      </c>
      <c r="C74" s="16" t="s">
        <v>12</v>
      </c>
      <c r="D74" s="4"/>
      <c r="E74" s="100">
        <f ca="1">SUM(Table2[[#This Row],[ADR-01]:[ADR-113]])</f>
        <v>0</v>
      </c>
      <c r="G74" s="101" t="str">
        <f t="shared" ca="1" si="23"/>
        <v/>
      </c>
      <c r="H74" s="101" t="str">
        <f t="shared" ca="1" si="24"/>
        <v/>
      </c>
      <c r="I74" s="101" t="str">
        <f t="shared" ca="1" si="24"/>
        <v/>
      </c>
      <c r="J74" s="101" t="str">
        <f t="shared" ca="1" si="24"/>
        <v/>
      </c>
      <c r="K74" s="101" t="str">
        <f t="shared" ca="1" si="24"/>
        <v/>
      </c>
      <c r="L74" s="101" t="str">
        <f t="shared" ca="1" si="24"/>
        <v/>
      </c>
      <c r="M74" s="101" t="str">
        <f t="shared" ca="1" si="24"/>
        <v/>
      </c>
      <c r="N74" s="101" t="str">
        <f t="shared" ca="1" si="24"/>
        <v/>
      </c>
      <c r="O74" s="101" t="str">
        <f t="shared" ca="1" si="24"/>
        <v/>
      </c>
      <c r="P74" s="101" t="str">
        <f t="shared" ca="1" si="24"/>
        <v/>
      </c>
      <c r="Q74" s="101" t="str">
        <f t="shared" ca="1" si="24"/>
        <v/>
      </c>
      <c r="R74" s="101" t="str">
        <f t="shared" ca="1" si="24"/>
        <v/>
      </c>
      <c r="S74" s="101" t="str">
        <f t="shared" ca="1" si="24"/>
        <v/>
      </c>
      <c r="T74" s="101" t="str">
        <f t="shared" ca="1" si="24"/>
        <v/>
      </c>
      <c r="U74" s="101" t="str">
        <f t="shared" ca="1" si="24"/>
        <v/>
      </c>
      <c r="V74" s="101" t="str">
        <f t="shared" ca="1" si="24"/>
        <v/>
      </c>
      <c r="W74" s="101" t="str">
        <f t="shared" ca="1" si="24"/>
        <v/>
      </c>
      <c r="X74" s="101" t="str">
        <f t="shared" ca="1" si="24"/>
        <v/>
      </c>
      <c r="Y74" s="101" t="str">
        <f t="shared" ca="1" si="24"/>
        <v/>
      </c>
      <c r="Z74" s="101" t="str">
        <f t="shared" ca="1" si="24"/>
        <v/>
      </c>
      <c r="AA74" s="101" t="str">
        <f t="shared" ca="1" si="24"/>
        <v/>
      </c>
      <c r="AB74" s="101" t="str">
        <f t="shared" ca="1" si="24"/>
        <v/>
      </c>
      <c r="AC74" s="101" t="str">
        <f t="shared" ca="1" si="24"/>
        <v/>
      </c>
      <c r="AD74" s="101" t="str">
        <f t="shared" ca="1" si="24"/>
        <v/>
      </c>
      <c r="AE74" s="101" t="str">
        <f t="shared" ca="1" si="24"/>
        <v/>
      </c>
      <c r="AF74" s="101" t="str">
        <f t="shared" ca="1" si="24"/>
        <v/>
      </c>
      <c r="AG74" s="101" t="str">
        <f t="shared" ca="1" si="24"/>
        <v/>
      </c>
      <c r="AH74" s="101" t="str">
        <f t="shared" ca="1" si="24"/>
        <v/>
      </c>
      <c r="AI74" s="101" t="str">
        <f t="shared" ca="1" si="24"/>
        <v/>
      </c>
      <c r="AJ74" s="101" t="str">
        <f t="shared" ca="1" si="24"/>
        <v/>
      </c>
      <c r="AK74" s="101" t="str">
        <f t="shared" ca="1" si="24"/>
        <v/>
      </c>
      <c r="AL74" s="101" t="str">
        <f t="shared" ca="1" si="24"/>
        <v/>
      </c>
      <c r="AM74" s="101" t="str">
        <f t="shared" ca="1" si="24"/>
        <v/>
      </c>
      <c r="AN74" s="101" t="str">
        <f t="shared" ca="1" si="24"/>
        <v/>
      </c>
      <c r="AO74" s="101" t="str">
        <f t="shared" ca="1" si="24"/>
        <v/>
      </c>
      <c r="AP74" s="101" t="str">
        <f t="shared" ca="1" si="24"/>
        <v/>
      </c>
      <c r="AQ74" s="101" t="str">
        <f t="shared" ca="1" si="24"/>
        <v/>
      </c>
      <c r="AR74" s="101" t="str">
        <f t="shared" ca="1" si="24"/>
        <v/>
      </c>
      <c r="AS74" s="101" t="str">
        <f t="shared" ca="1" si="24"/>
        <v/>
      </c>
      <c r="AT74" s="101" t="str">
        <f t="shared" ca="1" si="24"/>
        <v/>
      </c>
      <c r="AU74" s="101" t="str">
        <f t="shared" ca="1" si="24"/>
        <v/>
      </c>
      <c r="AV74" s="101" t="str">
        <f t="shared" ca="1" si="24"/>
        <v/>
      </c>
      <c r="AW74" s="101" t="str">
        <f t="shared" ca="1" si="24"/>
        <v/>
      </c>
      <c r="AX74" s="101" t="str">
        <f t="shared" ca="1" si="24"/>
        <v/>
      </c>
      <c r="AY74" s="101" t="str">
        <f t="shared" ca="1" si="24"/>
        <v/>
      </c>
      <c r="AZ74" s="101" t="str">
        <f t="shared" ca="1" si="24"/>
        <v/>
      </c>
      <c r="BA74" s="101" t="str">
        <f t="shared" ca="1" si="24"/>
        <v/>
      </c>
      <c r="BB74" s="101" t="str">
        <f t="shared" ca="1" si="24"/>
        <v/>
      </c>
      <c r="BC74" s="101" t="str">
        <f t="shared" ca="1" si="24"/>
        <v/>
      </c>
      <c r="BD74" s="101" t="str">
        <f t="shared" ca="1" si="24"/>
        <v/>
      </c>
      <c r="BE74" s="101" t="str">
        <f t="shared" ca="1" si="24"/>
        <v/>
      </c>
      <c r="BF74" s="101" t="str">
        <f t="shared" ca="1" si="24"/>
        <v/>
      </c>
      <c r="BG74" s="101" t="str">
        <f t="shared" ca="1" si="24"/>
        <v/>
      </c>
      <c r="BH74" s="101" t="str">
        <f t="shared" ca="1" si="24"/>
        <v/>
      </c>
      <c r="BI74" s="101" t="str">
        <f t="shared" ca="1" si="24"/>
        <v/>
      </c>
      <c r="BJ74" s="101" t="str">
        <f t="shared" ca="1" si="24"/>
        <v/>
      </c>
      <c r="BK74" s="101" t="str">
        <f t="shared" ca="1" si="24"/>
        <v/>
      </c>
      <c r="BL74" s="101" t="str">
        <f t="shared" ca="1" si="24"/>
        <v/>
      </c>
      <c r="BM74" s="101" t="str">
        <f t="shared" ca="1" si="24"/>
        <v/>
      </c>
    </row>
    <row r="75" spans="1:65">
      <c r="A75" s="88" t="s">
        <v>219</v>
      </c>
      <c r="B75" s="88" t="s">
        <v>220</v>
      </c>
      <c r="C75" s="16" t="s">
        <v>37</v>
      </c>
      <c r="D75" s="4"/>
      <c r="E75" s="100">
        <f ca="1">SUM(Table2[[#This Row],[ADR-01]:[ADR-113]])</f>
        <v>0</v>
      </c>
      <c r="G75" s="101" t="str">
        <f t="shared" ca="1" si="23"/>
        <v/>
      </c>
      <c r="H75" s="101" t="str">
        <f t="shared" ca="1" si="24"/>
        <v/>
      </c>
      <c r="I75" s="101" t="str">
        <f t="shared" ca="1" si="24"/>
        <v/>
      </c>
      <c r="J75" s="101" t="str">
        <f t="shared" ca="1" si="24"/>
        <v/>
      </c>
      <c r="K75" s="101" t="str">
        <f t="shared" ca="1" si="24"/>
        <v/>
      </c>
      <c r="L75" s="101" t="str">
        <f t="shared" ca="1" si="24"/>
        <v/>
      </c>
      <c r="M75" s="101" t="str">
        <f t="shared" ca="1" si="24"/>
        <v/>
      </c>
      <c r="N75" s="101" t="str">
        <f t="shared" ca="1" si="24"/>
        <v/>
      </c>
      <c r="O75" s="101" t="str">
        <f t="shared" ca="1" si="24"/>
        <v/>
      </c>
      <c r="P75" s="101" t="str">
        <f t="shared" ca="1" si="24"/>
        <v/>
      </c>
      <c r="Q75" s="101" t="str">
        <f t="shared" ca="1" si="24"/>
        <v/>
      </c>
      <c r="R75" s="101" t="str">
        <f t="shared" ca="1" si="24"/>
        <v/>
      </c>
      <c r="S75" s="101" t="str">
        <f t="shared" ca="1" si="24"/>
        <v/>
      </c>
      <c r="T75" s="101" t="str">
        <f t="shared" ca="1" si="24"/>
        <v/>
      </c>
      <c r="U75" s="101" t="str">
        <f t="shared" ca="1" si="24"/>
        <v/>
      </c>
      <c r="V75" s="101" t="str">
        <f t="shared" ca="1" si="24"/>
        <v/>
      </c>
      <c r="W75" s="101" t="str">
        <f t="shared" ca="1" si="24"/>
        <v/>
      </c>
      <c r="X75" s="101" t="str">
        <f t="shared" ca="1" si="24"/>
        <v/>
      </c>
      <c r="Y75" s="101" t="str">
        <f t="shared" ca="1" si="24"/>
        <v/>
      </c>
      <c r="Z75" s="101" t="str">
        <f t="shared" ca="1" si="24"/>
        <v/>
      </c>
      <c r="AA75" s="101" t="str">
        <f t="shared" ca="1" si="24"/>
        <v/>
      </c>
      <c r="AB75" s="101" t="str">
        <f t="shared" ca="1" si="24"/>
        <v/>
      </c>
      <c r="AC75" s="101" t="str">
        <f t="shared" ca="1" si="24"/>
        <v/>
      </c>
      <c r="AD75" s="101" t="str">
        <f t="shared" ca="1" si="24"/>
        <v/>
      </c>
      <c r="AE75" s="101" t="str">
        <f t="shared" ca="1" si="24"/>
        <v/>
      </c>
      <c r="AF75" s="101" t="str">
        <f t="shared" ca="1" si="24"/>
        <v/>
      </c>
      <c r="AG75" s="101" t="str">
        <f t="shared" ca="1" si="24"/>
        <v/>
      </c>
      <c r="AH75" s="101" t="str">
        <f t="shared" ca="1" si="24"/>
        <v/>
      </c>
      <c r="AI75" s="101" t="str">
        <f t="shared" ca="1" si="24"/>
        <v/>
      </c>
      <c r="AJ75" s="101" t="str">
        <f t="shared" ca="1" si="24"/>
        <v/>
      </c>
      <c r="AK75" s="101" t="str">
        <f t="shared" ca="1" si="24"/>
        <v/>
      </c>
      <c r="AL75" s="101" t="str">
        <f t="shared" ca="1" si="24"/>
        <v/>
      </c>
      <c r="AM75" s="101" t="str">
        <f t="shared" ca="1" si="24"/>
        <v/>
      </c>
      <c r="AN75" s="101" t="str">
        <f t="shared" ca="1" si="24"/>
        <v/>
      </c>
      <c r="AO75" s="101" t="str">
        <f t="shared" ca="1" si="24"/>
        <v/>
      </c>
      <c r="AP75" s="101" t="str">
        <f t="shared" ca="1" si="24"/>
        <v/>
      </c>
      <c r="AQ75" s="101" t="str">
        <f t="shared" ca="1" si="24"/>
        <v/>
      </c>
      <c r="AR75" s="101" t="str">
        <f t="shared" ca="1" si="24"/>
        <v/>
      </c>
      <c r="AS75" s="101" t="str">
        <f t="shared" ca="1" si="24"/>
        <v/>
      </c>
      <c r="AT75" s="101" t="str">
        <f t="shared" ca="1" si="24"/>
        <v/>
      </c>
      <c r="AU75" s="101" t="str">
        <f t="shared" ca="1" si="24"/>
        <v/>
      </c>
      <c r="AV75" s="101" t="str">
        <f t="shared" ca="1" si="24"/>
        <v/>
      </c>
      <c r="AW75" s="101" t="str">
        <f t="shared" ca="1" si="24"/>
        <v/>
      </c>
      <c r="AX75" s="101" t="str">
        <f t="shared" ca="1" si="24"/>
        <v/>
      </c>
      <c r="AY75" s="101" t="str">
        <f t="shared" ca="1" si="24"/>
        <v/>
      </c>
      <c r="AZ75" s="101" t="str">
        <f t="shared" ca="1" si="24"/>
        <v/>
      </c>
      <c r="BA75" s="101" t="str">
        <f t="shared" ca="1" si="24"/>
        <v/>
      </c>
      <c r="BB75" s="101" t="str">
        <f t="shared" ca="1" si="24"/>
        <v/>
      </c>
      <c r="BC75" s="101" t="str">
        <f t="shared" ca="1" si="24"/>
        <v/>
      </c>
      <c r="BD75" s="101" t="str">
        <f t="shared" ca="1" si="24"/>
        <v/>
      </c>
      <c r="BE75" s="101" t="str">
        <f t="shared" ca="1" si="24"/>
        <v/>
      </c>
      <c r="BF75" s="101" t="str">
        <f t="shared" ref="H75:BM80" ca="1" si="25">IFERROR(
  IF(
    COUNTIF(
      INDIRECT("'" &amp; "ADR " &amp; VALUE(MID(BF$1, FIND("-", BF$1) + 1, LEN(BF$1) - FIND("-", BF$1))) &amp; "'!E:E"), $A75
    ) = 0,
    "",
    COUNTIFS(
      INDIRECT("'" &amp; "ADR " &amp; VALUE(MID(BF$1, FIND("-", BF$1) + 1, LEN(BF$1) - FIND("-", BF$1))) &amp; "'!E:E"), $A75,
      INDIRECT("'" &amp; "ADR " &amp; VALUE(MID(BF$1, FIND("-", BF$1) + 1, LEN(BF$1) - FIND("-", BF$1))) &amp; "'!M:M"), "NO"
    )
  ),
  ""
)</f>
        <v/>
      </c>
      <c r="BG75" s="101" t="str">
        <f t="shared" ca="1" si="25"/>
        <v/>
      </c>
      <c r="BH75" s="101" t="str">
        <f t="shared" ca="1" si="25"/>
        <v/>
      </c>
      <c r="BI75" s="101" t="str">
        <f t="shared" ca="1" si="25"/>
        <v/>
      </c>
      <c r="BJ75" s="101" t="str">
        <f t="shared" ca="1" si="25"/>
        <v/>
      </c>
      <c r="BK75" s="101" t="str">
        <f t="shared" ca="1" si="25"/>
        <v/>
      </c>
      <c r="BL75" s="101" t="str">
        <f t="shared" ca="1" si="25"/>
        <v/>
      </c>
      <c r="BM75" s="101" t="str">
        <f t="shared" ca="1" si="25"/>
        <v/>
      </c>
    </row>
    <row r="76" spans="1:65">
      <c r="A76" s="88" t="s">
        <v>221</v>
      </c>
      <c r="B76" s="88" t="s">
        <v>222</v>
      </c>
      <c r="C76" s="16" t="s">
        <v>37</v>
      </c>
      <c r="D76" s="4"/>
      <c r="E76" s="100">
        <f ca="1">SUM(Table2[[#This Row],[ADR-01]:[ADR-113]])</f>
        <v>0</v>
      </c>
      <c r="G76" s="101" t="str">
        <f t="shared" ca="1" si="23"/>
        <v/>
      </c>
      <c r="H76" s="101" t="str">
        <f t="shared" ca="1" si="25"/>
        <v/>
      </c>
      <c r="I76" s="101" t="str">
        <f t="shared" ca="1" si="25"/>
        <v/>
      </c>
      <c r="J76" s="101" t="str">
        <f t="shared" ca="1" si="25"/>
        <v/>
      </c>
      <c r="K76" s="101" t="str">
        <f t="shared" ca="1" si="25"/>
        <v/>
      </c>
      <c r="L76" s="101" t="str">
        <f t="shared" ca="1" si="25"/>
        <v/>
      </c>
      <c r="M76" s="101" t="str">
        <f t="shared" ca="1" si="25"/>
        <v/>
      </c>
      <c r="N76" s="101" t="str">
        <f t="shared" ca="1" si="25"/>
        <v/>
      </c>
      <c r="O76" s="101" t="str">
        <f t="shared" ca="1" si="25"/>
        <v/>
      </c>
      <c r="P76" s="101" t="str">
        <f t="shared" ca="1" si="25"/>
        <v/>
      </c>
      <c r="Q76" s="101" t="str">
        <f t="shared" ca="1" si="25"/>
        <v/>
      </c>
      <c r="R76" s="101" t="str">
        <f t="shared" ca="1" si="25"/>
        <v/>
      </c>
      <c r="S76" s="101" t="str">
        <f t="shared" ca="1" si="25"/>
        <v/>
      </c>
      <c r="T76" s="101" t="str">
        <f t="shared" ca="1" si="25"/>
        <v/>
      </c>
      <c r="U76" s="101" t="str">
        <f t="shared" ca="1" si="25"/>
        <v/>
      </c>
      <c r="V76" s="101" t="str">
        <f t="shared" ca="1" si="25"/>
        <v/>
      </c>
      <c r="W76" s="101" t="str">
        <f t="shared" ca="1" si="25"/>
        <v/>
      </c>
      <c r="X76" s="101" t="str">
        <f t="shared" ca="1" si="25"/>
        <v/>
      </c>
      <c r="Y76" s="101" t="str">
        <f t="shared" ca="1" si="25"/>
        <v/>
      </c>
      <c r="Z76" s="101" t="str">
        <f t="shared" ca="1" si="25"/>
        <v/>
      </c>
      <c r="AA76" s="101" t="str">
        <f t="shared" ca="1" si="25"/>
        <v/>
      </c>
      <c r="AB76" s="101" t="str">
        <f t="shared" ca="1" si="25"/>
        <v/>
      </c>
      <c r="AC76" s="101" t="str">
        <f t="shared" ca="1" si="25"/>
        <v/>
      </c>
      <c r="AD76" s="101" t="str">
        <f t="shared" ca="1" si="25"/>
        <v/>
      </c>
      <c r="AE76" s="101" t="str">
        <f t="shared" ca="1" si="25"/>
        <v/>
      </c>
      <c r="AF76" s="101" t="str">
        <f t="shared" ca="1" si="25"/>
        <v/>
      </c>
      <c r="AG76" s="101" t="str">
        <f t="shared" ca="1" si="25"/>
        <v/>
      </c>
      <c r="AH76" s="101" t="str">
        <f t="shared" ca="1" si="25"/>
        <v/>
      </c>
      <c r="AI76" s="101" t="str">
        <f t="shared" ca="1" si="25"/>
        <v/>
      </c>
      <c r="AJ76" s="101" t="str">
        <f t="shared" ca="1" si="25"/>
        <v/>
      </c>
      <c r="AK76" s="101" t="str">
        <f t="shared" ca="1" si="25"/>
        <v/>
      </c>
      <c r="AL76" s="101" t="str">
        <f t="shared" ca="1" si="25"/>
        <v/>
      </c>
      <c r="AM76" s="101" t="str">
        <f t="shared" ca="1" si="25"/>
        <v/>
      </c>
      <c r="AN76" s="101" t="str">
        <f t="shared" ca="1" si="25"/>
        <v/>
      </c>
      <c r="AO76" s="101" t="str">
        <f t="shared" ca="1" si="25"/>
        <v/>
      </c>
      <c r="AP76" s="101" t="str">
        <f t="shared" ca="1" si="25"/>
        <v/>
      </c>
      <c r="AQ76" s="101" t="str">
        <f t="shared" ca="1" si="25"/>
        <v/>
      </c>
      <c r="AR76" s="101" t="str">
        <f t="shared" ca="1" si="25"/>
        <v/>
      </c>
      <c r="AS76" s="101" t="str">
        <f t="shared" ca="1" si="25"/>
        <v/>
      </c>
      <c r="AT76" s="101" t="str">
        <f t="shared" ca="1" si="25"/>
        <v/>
      </c>
      <c r="AU76" s="101" t="str">
        <f t="shared" ca="1" si="25"/>
        <v/>
      </c>
      <c r="AV76" s="101" t="str">
        <f t="shared" ca="1" si="25"/>
        <v/>
      </c>
      <c r="AW76" s="101" t="str">
        <f t="shared" ca="1" si="25"/>
        <v/>
      </c>
      <c r="AX76" s="101" t="str">
        <f t="shared" ca="1" si="25"/>
        <v/>
      </c>
      <c r="AY76" s="101" t="str">
        <f t="shared" ca="1" si="25"/>
        <v/>
      </c>
      <c r="AZ76" s="101" t="str">
        <f t="shared" ca="1" si="25"/>
        <v/>
      </c>
      <c r="BA76" s="101" t="str">
        <f t="shared" ca="1" si="25"/>
        <v/>
      </c>
      <c r="BB76" s="101" t="str">
        <f t="shared" ca="1" si="25"/>
        <v/>
      </c>
      <c r="BC76" s="101" t="str">
        <f t="shared" ca="1" si="25"/>
        <v/>
      </c>
      <c r="BD76" s="101" t="str">
        <f t="shared" ca="1" si="25"/>
        <v/>
      </c>
      <c r="BE76" s="101" t="str">
        <f t="shared" ca="1" si="25"/>
        <v/>
      </c>
      <c r="BF76" s="101" t="str">
        <f t="shared" ca="1" si="25"/>
        <v/>
      </c>
      <c r="BG76" s="101" t="str">
        <f t="shared" ca="1" si="25"/>
        <v/>
      </c>
      <c r="BH76" s="101" t="str">
        <f t="shared" ca="1" si="25"/>
        <v/>
      </c>
      <c r="BI76" s="101" t="str">
        <f t="shared" ca="1" si="25"/>
        <v/>
      </c>
      <c r="BJ76" s="101" t="str">
        <f t="shared" ca="1" si="25"/>
        <v/>
      </c>
      <c r="BK76" s="101" t="str">
        <f t="shared" ca="1" si="25"/>
        <v/>
      </c>
      <c r="BL76" s="101" t="str">
        <f t="shared" ca="1" si="25"/>
        <v/>
      </c>
      <c r="BM76" s="101" t="str">
        <f t="shared" ca="1" si="25"/>
        <v/>
      </c>
    </row>
    <row r="77" spans="1:65">
      <c r="A77" s="88" t="s">
        <v>223</v>
      </c>
      <c r="B77" s="88" t="s">
        <v>224</v>
      </c>
      <c r="C77" s="16" t="s">
        <v>37</v>
      </c>
      <c r="D77" s="4"/>
      <c r="E77" s="100">
        <f ca="1">SUM(Table2[[#This Row],[ADR-01]:[ADR-113]])</f>
        <v>0</v>
      </c>
      <c r="G77" s="101" t="str">
        <f t="shared" ca="1" si="23"/>
        <v/>
      </c>
      <c r="H77" s="101" t="str">
        <f t="shared" ca="1" si="25"/>
        <v/>
      </c>
      <c r="I77" s="101" t="str">
        <f t="shared" ca="1" si="25"/>
        <v/>
      </c>
      <c r="J77" s="101" t="str">
        <f t="shared" ca="1" si="25"/>
        <v/>
      </c>
      <c r="K77" s="101" t="str">
        <f t="shared" ca="1" si="25"/>
        <v/>
      </c>
      <c r="L77" s="101" t="str">
        <f t="shared" ca="1" si="25"/>
        <v/>
      </c>
      <c r="M77" s="101" t="str">
        <f t="shared" ca="1" si="25"/>
        <v/>
      </c>
      <c r="N77" s="101" t="str">
        <f t="shared" ca="1" si="25"/>
        <v/>
      </c>
      <c r="O77" s="101" t="str">
        <f t="shared" ca="1" si="25"/>
        <v/>
      </c>
      <c r="P77" s="101" t="str">
        <f t="shared" ca="1" si="25"/>
        <v/>
      </c>
      <c r="Q77" s="101" t="str">
        <f t="shared" ca="1" si="25"/>
        <v/>
      </c>
      <c r="R77" s="101" t="str">
        <f t="shared" ca="1" si="25"/>
        <v/>
      </c>
      <c r="S77" s="101" t="str">
        <f t="shared" ca="1" si="25"/>
        <v/>
      </c>
      <c r="T77" s="101" t="str">
        <f t="shared" ca="1" si="25"/>
        <v/>
      </c>
      <c r="U77" s="101" t="str">
        <f t="shared" ca="1" si="25"/>
        <v/>
      </c>
      <c r="V77" s="101" t="str">
        <f t="shared" ca="1" si="25"/>
        <v/>
      </c>
      <c r="W77" s="101" t="str">
        <f t="shared" ca="1" si="25"/>
        <v/>
      </c>
      <c r="X77" s="101" t="str">
        <f t="shared" ca="1" si="25"/>
        <v/>
      </c>
      <c r="Y77" s="101" t="str">
        <f t="shared" ca="1" si="25"/>
        <v/>
      </c>
      <c r="Z77" s="101" t="str">
        <f t="shared" ca="1" si="25"/>
        <v/>
      </c>
      <c r="AA77" s="101" t="str">
        <f t="shared" ca="1" si="25"/>
        <v/>
      </c>
      <c r="AB77" s="101" t="str">
        <f t="shared" ca="1" si="25"/>
        <v/>
      </c>
      <c r="AC77" s="101" t="str">
        <f t="shared" ca="1" si="25"/>
        <v/>
      </c>
      <c r="AD77" s="101" t="str">
        <f t="shared" ca="1" si="25"/>
        <v/>
      </c>
      <c r="AE77" s="101" t="str">
        <f t="shared" ca="1" si="25"/>
        <v/>
      </c>
      <c r="AF77" s="101" t="str">
        <f t="shared" ca="1" si="25"/>
        <v/>
      </c>
      <c r="AG77" s="101" t="str">
        <f t="shared" ca="1" si="25"/>
        <v/>
      </c>
      <c r="AH77" s="101" t="str">
        <f t="shared" ca="1" si="25"/>
        <v/>
      </c>
      <c r="AI77" s="101" t="str">
        <f t="shared" ca="1" si="25"/>
        <v/>
      </c>
      <c r="AJ77" s="101" t="str">
        <f t="shared" ca="1" si="25"/>
        <v/>
      </c>
      <c r="AK77" s="101" t="str">
        <f t="shared" ca="1" si="25"/>
        <v/>
      </c>
      <c r="AL77" s="101" t="str">
        <f t="shared" ca="1" si="25"/>
        <v/>
      </c>
      <c r="AM77" s="101" t="str">
        <f t="shared" ca="1" si="25"/>
        <v/>
      </c>
      <c r="AN77" s="101" t="str">
        <f t="shared" ca="1" si="25"/>
        <v/>
      </c>
      <c r="AO77" s="101" t="str">
        <f t="shared" ca="1" si="25"/>
        <v/>
      </c>
      <c r="AP77" s="101" t="str">
        <f t="shared" ca="1" si="25"/>
        <v/>
      </c>
      <c r="AQ77" s="101" t="str">
        <f t="shared" ca="1" si="25"/>
        <v/>
      </c>
      <c r="AR77" s="101" t="str">
        <f t="shared" ca="1" si="25"/>
        <v/>
      </c>
      <c r="AS77" s="101" t="str">
        <f t="shared" ca="1" si="25"/>
        <v/>
      </c>
      <c r="AT77" s="101" t="str">
        <f t="shared" ca="1" si="25"/>
        <v/>
      </c>
      <c r="AU77" s="101" t="str">
        <f t="shared" ca="1" si="25"/>
        <v/>
      </c>
      <c r="AV77" s="101" t="str">
        <f t="shared" ca="1" si="25"/>
        <v/>
      </c>
      <c r="AW77" s="101" t="str">
        <f t="shared" ca="1" si="25"/>
        <v/>
      </c>
      <c r="AX77" s="101" t="str">
        <f t="shared" ca="1" si="25"/>
        <v/>
      </c>
      <c r="AY77" s="101" t="str">
        <f t="shared" ca="1" si="25"/>
        <v/>
      </c>
      <c r="AZ77" s="101" t="str">
        <f t="shared" ca="1" si="25"/>
        <v/>
      </c>
      <c r="BA77" s="101" t="str">
        <f t="shared" ca="1" si="25"/>
        <v/>
      </c>
      <c r="BB77" s="101" t="str">
        <f t="shared" ca="1" si="25"/>
        <v/>
      </c>
      <c r="BC77" s="101" t="str">
        <f t="shared" ca="1" si="25"/>
        <v/>
      </c>
      <c r="BD77" s="101" t="str">
        <f t="shared" ca="1" si="25"/>
        <v/>
      </c>
      <c r="BE77" s="101" t="str">
        <f t="shared" ca="1" si="25"/>
        <v/>
      </c>
      <c r="BF77" s="101" t="str">
        <f t="shared" ca="1" si="25"/>
        <v/>
      </c>
      <c r="BG77" s="101" t="str">
        <f t="shared" ca="1" si="25"/>
        <v/>
      </c>
      <c r="BH77" s="101" t="str">
        <f t="shared" ca="1" si="25"/>
        <v/>
      </c>
      <c r="BI77" s="101" t="str">
        <f t="shared" ca="1" si="25"/>
        <v/>
      </c>
      <c r="BJ77" s="101" t="str">
        <f t="shared" ca="1" si="25"/>
        <v/>
      </c>
      <c r="BK77" s="101" t="str">
        <f t="shared" ca="1" si="25"/>
        <v/>
      </c>
      <c r="BL77" s="101" t="str">
        <f t="shared" ca="1" si="25"/>
        <v/>
      </c>
      <c r="BM77" s="101" t="str">
        <f t="shared" ca="1" si="25"/>
        <v/>
      </c>
    </row>
    <row r="78" spans="1:65">
      <c r="A78" s="88" t="s">
        <v>225</v>
      </c>
      <c r="B78" s="88" t="s">
        <v>226</v>
      </c>
      <c r="C78" s="16" t="s">
        <v>37</v>
      </c>
      <c r="D78" s="4" t="s">
        <v>110</v>
      </c>
      <c r="E78" s="100">
        <f ca="1">SUM(Table2[[#This Row],[ADR-01]:[ADR-113]])</f>
        <v>0</v>
      </c>
      <c r="G78" s="101" t="str">
        <f t="shared" ca="1" si="23"/>
        <v/>
      </c>
      <c r="H78" s="101" t="str">
        <f t="shared" ca="1" si="25"/>
        <v/>
      </c>
      <c r="I78" s="101" t="str">
        <f t="shared" ca="1" si="25"/>
        <v/>
      </c>
      <c r="J78" s="101" t="str">
        <f t="shared" ca="1" si="25"/>
        <v/>
      </c>
      <c r="K78" s="101" t="str">
        <f t="shared" ca="1" si="25"/>
        <v/>
      </c>
      <c r="L78" s="101" t="str">
        <f t="shared" ca="1" si="25"/>
        <v/>
      </c>
      <c r="M78" s="101" t="str">
        <f t="shared" ca="1" si="25"/>
        <v/>
      </c>
      <c r="N78" s="101" t="str">
        <f t="shared" ca="1" si="25"/>
        <v/>
      </c>
      <c r="O78" s="101" t="str">
        <f t="shared" ca="1" si="25"/>
        <v/>
      </c>
      <c r="P78" s="101" t="str">
        <f t="shared" ca="1" si="25"/>
        <v/>
      </c>
      <c r="Q78" s="101" t="str">
        <f t="shared" ca="1" si="25"/>
        <v/>
      </c>
      <c r="R78" s="101" t="str">
        <f t="shared" ca="1" si="25"/>
        <v/>
      </c>
      <c r="S78" s="101" t="str">
        <f t="shared" ca="1" si="25"/>
        <v/>
      </c>
      <c r="T78" s="101" t="str">
        <f t="shared" ca="1" si="25"/>
        <v/>
      </c>
      <c r="U78" s="101" t="str">
        <f t="shared" ca="1" si="25"/>
        <v/>
      </c>
      <c r="V78" s="101" t="str">
        <f t="shared" ca="1" si="25"/>
        <v/>
      </c>
      <c r="W78" s="101" t="str">
        <f t="shared" ca="1" si="25"/>
        <v/>
      </c>
      <c r="X78" s="101" t="str">
        <f t="shared" ca="1" si="25"/>
        <v/>
      </c>
      <c r="Y78" s="101" t="str">
        <f t="shared" ca="1" si="25"/>
        <v/>
      </c>
      <c r="Z78" s="101" t="str">
        <f t="shared" ca="1" si="25"/>
        <v/>
      </c>
      <c r="AA78" s="101" t="str">
        <f t="shared" ca="1" si="25"/>
        <v/>
      </c>
      <c r="AB78" s="101" t="str">
        <f t="shared" ca="1" si="25"/>
        <v/>
      </c>
      <c r="AC78" s="101" t="str">
        <f t="shared" ca="1" si="25"/>
        <v/>
      </c>
      <c r="AD78" s="101" t="str">
        <f t="shared" ca="1" si="25"/>
        <v/>
      </c>
      <c r="AE78" s="101" t="str">
        <f t="shared" ca="1" si="25"/>
        <v/>
      </c>
      <c r="AF78" s="101" t="str">
        <f t="shared" ca="1" si="25"/>
        <v/>
      </c>
      <c r="AG78" s="101" t="str">
        <f t="shared" ca="1" si="25"/>
        <v/>
      </c>
      <c r="AH78" s="101" t="str">
        <f t="shared" ca="1" si="25"/>
        <v/>
      </c>
      <c r="AI78" s="101" t="str">
        <f t="shared" ca="1" si="25"/>
        <v/>
      </c>
      <c r="AJ78" s="101" t="str">
        <f t="shared" ca="1" si="25"/>
        <v/>
      </c>
      <c r="AK78" s="101" t="str">
        <f t="shared" ca="1" si="25"/>
        <v/>
      </c>
      <c r="AL78" s="101" t="str">
        <f t="shared" ca="1" si="25"/>
        <v/>
      </c>
      <c r="AM78" s="101" t="str">
        <f t="shared" ca="1" si="25"/>
        <v/>
      </c>
      <c r="AN78" s="101" t="str">
        <f t="shared" ca="1" si="25"/>
        <v/>
      </c>
      <c r="AO78" s="101" t="str">
        <f t="shared" ca="1" si="25"/>
        <v/>
      </c>
      <c r="AP78" s="101" t="str">
        <f t="shared" ca="1" si="25"/>
        <v/>
      </c>
      <c r="AQ78" s="101" t="str">
        <f t="shared" ca="1" si="25"/>
        <v/>
      </c>
      <c r="AR78" s="101" t="str">
        <f t="shared" ca="1" si="25"/>
        <v/>
      </c>
      <c r="AS78" s="101" t="str">
        <f t="shared" ca="1" si="25"/>
        <v/>
      </c>
      <c r="AT78" s="101" t="str">
        <f t="shared" ca="1" si="25"/>
        <v/>
      </c>
      <c r="AU78" s="101" t="str">
        <f t="shared" ca="1" si="25"/>
        <v/>
      </c>
      <c r="AV78" s="101" t="str">
        <f t="shared" ca="1" si="25"/>
        <v/>
      </c>
      <c r="AW78" s="101" t="str">
        <f t="shared" ca="1" si="25"/>
        <v/>
      </c>
      <c r="AX78" s="101" t="str">
        <f t="shared" ca="1" si="25"/>
        <v/>
      </c>
      <c r="AY78" s="101" t="str">
        <f t="shared" ca="1" si="25"/>
        <v/>
      </c>
      <c r="AZ78" s="101" t="str">
        <f t="shared" ca="1" si="25"/>
        <v/>
      </c>
      <c r="BA78" s="101" t="str">
        <f t="shared" ca="1" si="25"/>
        <v/>
      </c>
      <c r="BB78" s="101" t="str">
        <f t="shared" ca="1" si="25"/>
        <v/>
      </c>
      <c r="BC78" s="101" t="str">
        <f t="shared" ca="1" si="25"/>
        <v/>
      </c>
      <c r="BD78" s="101" t="str">
        <f t="shared" ca="1" si="25"/>
        <v/>
      </c>
      <c r="BE78" s="101" t="str">
        <f t="shared" ca="1" si="25"/>
        <v/>
      </c>
      <c r="BF78" s="101" t="str">
        <f t="shared" ca="1" si="25"/>
        <v/>
      </c>
      <c r="BG78" s="101" t="str">
        <f t="shared" ca="1" si="25"/>
        <v/>
      </c>
      <c r="BH78" s="101" t="str">
        <f t="shared" ca="1" si="25"/>
        <v/>
      </c>
      <c r="BI78" s="101" t="str">
        <f t="shared" ca="1" si="25"/>
        <v/>
      </c>
      <c r="BJ78" s="101" t="str">
        <f t="shared" ca="1" si="25"/>
        <v/>
      </c>
      <c r="BK78" s="101" t="str">
        <f t="shared" ca="1" si="25"/>
        <v/>
      </c>
      <c r="BL78" s="101" t="str">
        <f t="shared" ca="1" si="25"/>
        <v/>
      </c>
      <c r="BM78" s="101" t="str">
        <f t="shared" ca="1" si="25"/>
        <v/>
      </c>
    </row>
    <row r="79" spans="1:65">
      <c r="A79" s="88" t="s">
        <v>227</v>
      </c>
      <c r="B79" s="88" t="s">
        <v>228</v>
      </c>
      <c r="C79" s="16" t="s">
        <v>37</v>
      </c>
      <c r="D79" s="4" t="s">
        <v>99</v>
      </c>
      <c r="E79" s="100">
        <f ca="1">SUM(Table2[[#This Row],[ADR-01]:[ADR-113]])</f>
        <v>0</v>
      </c>
      <c r="G79" s="101" t="str">
        <f t="shared" ca="1" si="23"/>
        <v/>
      </c>
      <c r="H79" s="101" t="str">
        <f t="shared" ca="1" si="25"/>
        <v/>
      </c>
      <c r="I79" s="101" t="str">
        <f t="shared" ca="1" si="25"/>
        <v/>
      </c>
      <c r="J79" s="101" t="str">
        <f t="shared" ca="1" si="25"/>
        <v/>
      </c>
      <c r="K79" s="101" t="str">
        <f t="shared" ca="1" si="25"/>
        <v/>
      </c>
      <c r="L79" s="101" t="str">
        <f t="shared" ca="1" si="25"/>
        <v/>
      </c>
      <c r="M79" s="101" t="str">
        <f t="shared" ca="1" si="25"/>
        <v/>
      </c>
      <c r="N79" s="101" t="str">
        <f t="shared" ca="1" si="25"/>
        <v/>
      </c>
      <c r="O79" s="101" t="str">
        <f t="shared" ca="1" si="25"/>
        <v/>
      </c>
      <c r="P79" s="101" t="str">
        <f t="shared" ca="1" si="25"/>
        <v/>
      </c>
      <c r="Q79" s="101" t="str">
        <f t="shared" ca="1" si="25"/>
        <v/>
      </c>
      <c r="R79" s="101" t="str">
        <f t="shared" ca="1" si="25"/>
        <v/>
      </c>
      <c r="S79" s="101" t="str">
        <f t="shared" ca="1" si="25"/>
        <v/>
      </c>
      <c r="T79" s="101" t="str">
        <f t="shared" ca="1" si="25"/>
        <v/>
      </c>
      <c r="U79" s="101" t="str">
        <f t="shared" ca="1" si="25"/>
        <v/>
      </c>
      <c r="V79" s="101" t="str">
        <f t="shared" ca="1" si="25"/>
        <v/>
      </c>
      <c r="W79" s="101" t="str">
        <f t="shared" ca="1" si="25"/>
        <v/>
      </c>
      <c r="X79" s="101" t="str">
        <f t="shared" ca="1" si="25"/>
        <v/>
      </c>
      <c r="Y79" s="101" t="str">
        <f t="shared" ca="1" si="25"/>
        <v/>
      </c>
      <c r="Z79" s="101" t="str">
        <f t="shared" ca="1" si="25"/>
        <v/>
      </c>
      <c r="AA79" s="101" t="str">
        <f t="shared" ca="1" si="25"/>
        <v/>
      </c>
      <c r="AB79" s="101" t="str">
        <f t="shared" ca="1" si="25"/>
        <v/>
      </c>
      <c r="AC79" s="101" t="str">
        <f t="shared" ca="1" si="25"/>
        <v/>
      </c>
      <c r="AD79" s="101" t="str">
        <f t="shared" ca="1" si="25"/>
        <v/>
      </c>
      <c r="AE79" s="101" t="str">
        <f t="shared" ca="1" si="25"/>
        <v/>
      </c>
      <c r="AF79" s="101" t="str">
        <f t="shared" ca="1" si="25"/>
        <v/>
      </c>
      <c r="AG79" s="101" t="str">
        <f t="shared" ca="1" si="25"/>
        <v/>
      </c>
      <c r="AH79" s="101" t="str">
        <f t="shared" ca="1" si="25"/>
        <v/>
      </c>
      <c r="AI79" s="101" t="str">
        <f t="shared" ca="1" si="25"/>
        <v/>
      </c>
      <c r="AJ79" s="101" t="str">
        <f t="shared" ca="1" si="25"/>
        <v/>
      </c>
      <c r="AK79" s="101" t="str">
        <f t="shared" ca="1" si="25"/>
        <v/>
      </c>
      <c r="AL79" s="101" t="str">
        <f t="shared" ca="1" si="25"/>
        <v/>
      </c>
      <c r="AM79" s="101" t="str">
        <f t="shared" ca="1" si="25"/>
        <v/>
      </c>
      <c r="AN79" s="101" t="str">
        <f t="shared" ca="1" si="25"/>
        <v/>
      </c>
      <c r="AO79" s="101" t="str">
        <f t="shared" ca="1" si="25"/>
        <v/>
      </c>
      <c r="AP79" s="101" t="str">
        <f t="shared" ca="1" si="25"/>
        <v/>
      </c>
      <c r="AQ79" s="101" t="str">
        <f t="shared" ca="1" si="25"/>
        <v/>
      </c>
      <c r="AR79" s="101" t="str">
        <f t="shared" ca="1" si="25"/>
        <v/>
      </c>
      <c r="AS79" s="101" t="str">
        <f t="shared" ca="1" si="25"/>
        <v/>
      </c>
      <c r="AT79" s="101" t="str">
        <f t="shared" ca="1" si="25"/>
        <v/>
      </c>
      <c r="AU79" s="101" t="str">
        <f t="shared" ca="1" si="25"/>
        <v/>
      </c>
      <c r="AV79" s="101" t="str">
        <f t="shared" ca="1" si="25"/>
        <v/>
      </c>
      <c r="AW79" s="101" t="str">
        <f t="shared" ca="1" si="25"/>
        <v/>
      </c>
      <c r="AX79" s="101" t="str">
        <f t="shared" ca="1" si="25"/>
        <v/>
      </c>
      <c r="AY79" s="101" t="str">
        <f t="shared" ca="1" si="25"/>
        <v/>
      </c>
      <c r="AZ79" s="101" t="str">
        <f t="shared" ca="1" si="25"/>
        <v/>
      </c>
      <c r="BA79" s="101" t="str">
        <f t="shared" ca="1" si="25"/>
        <v/>
      </c>
      <c r="BB79" s="101" t="str">
        <f t="shared" ca="1" si="25"/>
        <v/>
      </c>
      <c r="BC79" s="101" t="str">
        <f t="shared" ca="1" si="25"/>
        <v/>
      </c>
      <c r="BD79" s="101" t="str">
        <f t="shared" ca="1" si="25"/>
        <v/>
      </c>
      <c r="BE79" s="101" t="str">
        <f t="shared" ca="1" si="25"/>
        <v/>
      </c>
      <c r="BF79" s="101" t="str">
        <f t="shared" ca="1" si="25"/>
        <v/>
      </c>
      <c r="BG79" s="101" t="str">
        <f t="shared" ca="1" si="25"/>
        <v/>
      </c>
      <c r="BH79" s="101" t="str">
        <f t="shared" ca="1" si="25"/>
        <v/>
      </c>
      <c r="BI79" s="101" t="str">
        <f t="shared" ca="1" si="25"/>
        <v/>
      </c>
      <c r="BJ79" s="101" t="str">
        <f t="shared" ca="1" si="25"/>
        <v/>
      </c>
      <c r="BK79" s="101" t="str">
        <f t="shared" ca="1" si="25"/>
        <v/>
      </c>
      <c r="BL79" s="101" t="str">
        <f t="shared" ca="1" si="25"/>
        <v/>
      </c>
      <c r="BM79" s="101" t="str">
        <f t="shared" ca="1" si="25"/>
        <v/>
      </c>
    </row>
    <row r="80" spans="1:65">
      <c r="A80" s="88" t="s">
        <v>229</v>
      </c>
      <c r="B80" s="88" t="s">
        <v>230</v>
      </c>
      <c r="C80" s="16" t="s">
        <v>37</v>
      </c>
      <c r="D80" s="4"/>
      <c r="E80" s="100">
        <f ca="1">SUM(Table2[[#This Row],[ADR-01]:[ADR-113]])</f>
        <v>0</v>
      </c>
      <c r="G80" s="101" t="str">
        <f t="shared" ca="1" si="23"/>
        <v/>
      </c>
      <c r="H80" s="101" t="str">
        <f t="shared" ca="1" si="25"/>
        <v/>
      </c>
      <c r="I80" s="101" t="str">
        <f t="shared" ca="1" si="25"/>
        <v/>
      </c>
      <c r="J80" s="101" t="str">
        <f t="shared" ca="1" si="25"/>
        <v/>
      </c>
      <c r="K80" s="101" t="str">
        <f t="shared" ca="1" si="25"/>
        <v/>
      </c>
      <c r="L80" s="101" t="str">
        <f t="shared" ca="1" si="25"/>
        <v/>
      </c>
      <c r="M80" s="101" t="str">
        <f t="shared" ca="1" si="25"/>
        <v/>
      </c>
      <c r="N80" s="101" t="str">
        <f t="shared" ca="1" si="25"/>
        <v/>
      </c>
      <c r="O80" s="101" t="str">
        <f t="shared" ca="1" si="25"/>
        <v/>
      </c>
      <c r="P80" s="101" t="str">
        <f t="shared" ca="1" si="25"/>
        <v/>
      </c>
      <c r="Q80" s="101" t="str">
        <f t="shared" ca="1" si="25"/>
        <v/>
      </c>
      <c r="R80" s="101" t="str">
        <f t="shared" ca="1" si="25"/>
        <v/>
      </c>
      <c r="S80" s="101" t="str">
        <f t="shared" ca="1" si="25"/>
        <v/>
      </c>
      <c r="T80" s="101" t="str">
        <f t="shared" ca="1" si="25"/>
        <v/>
      </c>
      <c r="U80" s="101" t="str">
        <f t="shared" ca="1" si="25"/>
        <v/>
      </c>
      <c r="V80" s="101" t="str">
        <f t="shared" ca="1" si="25"/>
        <v/>
      </c>
      <c r="W80" s="101" t="str">
        <f t="shared" ref="H80:BM84" ca="1" si="26">IFERROR(
  IF(
    COUNTIF(
      INDIRECT("'" &amp; "ADR " &amp; VALUE(MID(W$1, FIND("-", W$1) + 1, LEN(W$1) - FIND("-", W$1))) &amp; "'!E:E"), $A80
    ) = 0,
    "",
    COUNTIFS(
      INDIRECT("'" &amp; "ADR " &amp; VALUE(MID(W$1, FIND("-", W$1) + 1, LEN(W$1) - FIND("-", W$1))) &amp; "'!E:E"), $A80,
      INDIRECT("'" &amp; "ADR " &amp; VALUE(MID(W$1, FIND("-", W$1) + 1, LEN(W$1) - FIND("-", W$1))) &amp; "'!M:M"), "NO"
    )
  ),
  ""
)</f>
        <v/>
      </c>
      <c r="X80" s="101" t="str">
        <f t="shared" ca="1" si="26"/>
        <v/>
      </c>
      <c r="Y80" s="101" t="str">
        <f t="shared" ca="1" si="26"/>
        <v/>
      </c>
      <c r="Z80" s="101" t="str">
        <f t="shared" ca="1" si="26"/>
        <v/>
      </c>
      <c r="AA80" s="101" t="str">
        <f t="shared" ca="1" si="26"/>
        <v/>
      </c>
      <c r="AB80" s="101" t="str">
        <f t="shared" ca="1" si="26"/>
        <v/>
      </c>
      <c r="AC80" s="101" t="str">
        <f t="shared" ca="1" si="26"/>
        <v/>
      </c>
      <c r="AD80" s="101" t="str">
        <f t="shared" ca="1" si="26"/>
        <v/>
      </c>
      <c r="AE80" s="101" t="str">
        <f t="shared" ca="1" si="26"/>
        <v/>
      </c>
      <c r="AF80" s="101" t="str">
        <f t="shared" ca="1" si="26"/>
        <v/>
      </c>
      <c r="AG80" s="101" t="str">
        <f t="shared" ca="1" si="26"/>
        <v/>
      </c>
      <c r="AH80" s="101" t="str">
        <f t="shared" ca="1" si="26"/>
        <v/>
      </c>
      <c r="AI80" s="101" t="str">
        <f t="shared" ca="1" si="26"/>
        <v/>
      </c>
      <c r="AJ80" s="101" t="str">
        <f t="shared" ca="1" si="26"/>
        <v/>
      </c>
      <c r="AK80" s="101" t="str">
        <f t="shared" ca="1" si="26"/>
        <v/>
      </c>
      <c r="AL80" s="101" t="str">
        <f t="shared" ca="1" si="26"/>
        <v/>
      </c>
      <c r="AM80" s="101" t="str">
        <f t="shared" ca="1" si="26"/>
        <v/>
      </c>
      <c r="AN80" s="101" t="str">
        <f t="shared" ca="1" si="26"/>
        <v/>
      </c>
      <c r="AO80" s="101" t="str">
        <f t="shared" ca="1" si="26"/>
        <v/>
      </c>
      <c r="AP80" s="101" t="str">
        <f t="shared" ca="1" si="26"/>
        <v/>
      </c>
      <c r="AQ80" s="101" t="str">
        <f t="shared" ca="1" si="26"/>
        <v/>
      </c>
      <c r="AR80" s="101" t="str">
        <f t="shared" ca="1" si="26"/>
        <v/>
      </c>
      <c r="AS80" s="101" t="str">
        <f t="shared" ca="1" si="26"/>
        <v/>
      </c>
      <c r="AT80" s="101" t="str">
        <f t="shared" ca="1" si="26"/>
        <v/>
      </c>
      <c r="AU80" s="101" t="str">
        <f t="shared" ca="1" si="26"/>
        <v/>
      </c>
      <c r="AV80" s="101" t="str">
        <f t="shared" ca="1" si="26"/>
        <v/>
      </c>
      <c r="AW80" s="101" t="str">
        <f t="shared" ca="1" si="26"/>
        <v/>
      </c>
      <c r="AX80" s="101" t="str">
        <f t="shared" ca="1" si="26"/>
        <v/>
      </c>
      <c r="AY80" s="101" t="str">
        <f t="shared" ca="1" si="26"/>
        <v/>
      </c>
      <c r="AZ80" s="101" t="str">
        <f t="shared" ca="1" si="26"/>
        <v/>
      </c>
      <c r="BA80" s="101" t="str">
        <f t="shared" ca="1" si="26"/>
        <v/>
      </c>
      <c r="BB80" s="101" t="str">
        <f t="shared" ca="1" si="26"/>
        <v/>
      </c>
      <c r="BC80" s="101" t="str">
        <f t="shared" ca="1" si="26"/>
        <v/>
      </c>
      <c r="BD80" s="101" t="str">
        <f t="shared" ca="1" si="26"/>
        <v/>
      </c>
      <c r="BE80" s="101" t="str">
        <f t="shared" ca="1" si="26"/>
        <v/>
      </c>
      <c r="BF80" s="101" t="str">
        <f t="shared" ca="1" si="26"/>
        <v/>
      </c>
      <c r="BG80" s="101" t="str">
        <f t="shared" ca="1" si="26"/>
        <v/>
      </c>
      <c r="BH80" s="101" t="str">
        <f t="shared" ca="1" si="26"/>
        <v/>
      </c>
      <c r="BI80" s="101" t="str">
        <f t="shared" ca="1" si="26"/>
        <v/>
      </c>
      <c r="BJ80" s="101" t="str">
        <f t="shared" ca="1" si="26"/>
        <v/>
      </c>
      <c r="BK80" s="101" t="str">
        <f t="shared" ca="1" si="26"/>
        <v/>
      </c>
      <c r="BL80" s="101" t="str">
        <f t="shared" ca="1" si="26"/>
        <v/>
      </c>
      <c r="BM80" s="101" t="str">
        <f t="shared" ca="1" si="26"/>
        <v/>
      </c>
    </row>
    <row r="81" spans="1:65">
      <c r="A81" s="88" t="s">
        <v>231</v>
      </c>
      <c r="B81" s="88" t="s">
        <v>232</v>
      </c>
      <c r="C81" s="16" t="s">
        <v>152</v>
      </c>
      <c r="D81" s="4"/>
      <c r="E81" s="100">
        <f ca="1">SUM(Table2[[#This Row],[ADR-01]:[ADR-113]])</f>
        <v>0</v>
      </c>
      <c r="G81" s="101" t="str">
        <f t="shared" ca="1" si="23"/>
        <v/>
      </c>
      <c r="H81" s="101" t="str">
        <f t="shared" ca="1" si="26"/>
        <v/>
      </c>
      <c r="I81" s="101" t="str">
        <f t="shared" ca="1" si="26"/>
        <v/>
      </c>
      <c r="J81" s="101" t="str">
        <f t="shared" ca="1" si="26"/>
        <v/>
      </c>
      <c r="K81" s="101" t="str">
        <f t="shared" ca="1" si="26"/>
        <v/>
      </c>
      <c r="L81" s="101" t="str">
        <f t="shared" ca="1" si="26"/>
        <v/>
      </c>
      <c r="M81" s="101" t="str">
        <f t="shared" ca="1" si="26"/>
        <v/>
      </c>
      <c r="N81" s="101" t="str">
        <f t="shared" ca="1" si="26"/>
        <v/>
      </c>
      <c r="O81" s="101" t="str">
        <f t="shared" ca="1" si="26"/>
        <v/>
      </c>
      <c r="P81" s="101" t="str">
        <f t="shared" ca="1" si="26"/>
        <v/>
      </c>
      <c r="Q81" s="101" t="str">
        <f t="shared" ca="1" si="26"/>
        <v/>
      </c>
      <c r="R81" s="101" t="str">
        <f t="shared" ca="1" si="26"/>
        <v/>
      </c>
      <c r="S81" s="101" t="str">
        <f t="shared" ca="1" si="26"/>
        <v/>
      </c>
      <c r="T81" s="101" t="str">
        <f t="shared" ca="1" si="26"/>
        <v/>
      </c>
      <c r="U81" s="101" t="str">
        <f t="shared" ca="1" si="26"/>
        <v/>
      </c>
      <c r="V81" s="101" t="str">
        <f t="shared" ca="1" si="26"/>
        <v/>
      </c>
      <c r="W81" s="101" t="str">
        <f t="shared" ca="1" si="26"/>
        <v/>
      </c>
      <c r="X81" s="101" t="str">
        <f t="shared" ca="1" si="26"/>
        <v/>
      </c>
      <c r="Y81" s="101" t="str">
        <f t="shared" ca="1" si="26"/>
        <v/>
      </c>
      <c r="Z81" s="101" t="str">
        <f t="shared" ca="1" si="26"/>
        <v/>
      </c>
      <c r="AA81" s="101" t="str">
        <f t="shared" ca="1" si="26"/>
        <v/>
      </c>
      <c r="AB81" s="101" t="str">
        <f t="shared" ca="1" si="26"/>
        <v/>
      </c>
      <c r="AC81" s="101" t="str">
        <f t="shared" ca="1" si="26"/>
        <v/>
      </c>
      <c r="AD81" s="101" t="str">
        <f t="shared" ca="1" si="26"/>
        <v/>
      </c>
      <c r="AE81" s="101" t="str">
        <f t="shared" ca="1" si="26"/>
        <v/>
      </c>
      <c r="AF81" s="101" t="str">
        <f t="shared" ca="1" si="26"/>
        <v/>
      </c>
      <c r="AG81" s="101" t="str">
        <f t="shared" ca="1" si="26"/>
        <v/>
      </c>
      <c r="AH81" s="101" t="str">
        <f t="shared" ca="1" si="26"/>
        <v/>
      </c>
      <c r="AI81" s="101" t="str">
        <f t="shared" ca="1" si="26"/>
        <v/>
      </c>
      <c r="AJ81" s="101" t="str">
        <f t="shared" ca="1" si="26"/>
        <v/>
      </c>
      <c r="AK81" s="101" t="str">
        <f t="shared" ca="1" si="26"/>
        <v/>
      </c>
      <c r="AL81" s="101" t="str">
        <f t="shared" ca="1" si="26"/>
        <v/>
      </c>
      <c r="AM81" s="101" t="str">
        <f t="shared" ca="1" si="26"/>
        <v/>
      </c>
      <c r="AN81" s="101" t="str">
        <f t="shared" ca="1" si="26"/>
        <v/>
      </c>
      <c r="AO81" s="101" t="str">
        <f t="shared" ca="1" si="26"/>
        <v/>
      </c>
      <c r="AP81" s="101" t="str">
        <f t="shared" ca="1" si="26"/>
        <v/>
      </c>
      <c r="AQ81" s="101" t="str">
        <f t="shared" ca="1" si="26"/>
        <v/>
      </c>
      <c r="AR81" s="101" t="str">
        <f t="shared" ca="1" si="26"/>
        <v/>
      </c>
      <c r="AS81" s="101" t="str">
        <f t="shared" ca="1" si="26"/>
        <v/>
      </c>
      <c r="AT81" s="101" t="str">
        <f t="shared" ca="1" si="26"/>
        <v/>
      </c>
      <c r="AU81" s="101" t="str">
        <f t="shared" ca="1" si="26"/>
        <v/>
      </c>
      <c r="AV81" s="101" t="str">
        <f t="shared" ca="1" si="26"/>
        <v/>
      </c>
      <c r="AW81" s="101" t="str">
        <f t="shared" ca="1" si="26"/>
        <v/>
      </c>
      <c r="AX81" s="101" t="str">
        <f t="shared" ca="1" si="26"/>
        <v/>
      </c>
      <c r="AY81" s="101" t="str">
        <f t="shared" ca="1" si="26"/>
        <v/>
      </c>
      <c r="AZ81" s="101" t="str">
        <f t="shared" ca="1" si="26"/>
        <v/>
      </c>
      <c r="BA81" s="101" t="str">
        <f t="shared" ca="1" si="26"/>
        <v/>
      </c>
      <c r="BB81" s="101" t="str">
        <f t="shared" ca="1" si="26"/>
        <v/>
      </c>
      <c r="BC81" s="101" t="str">
        <f t="shared" ca="1" si="26"/>
        <v/>
      </c>
      <c r="BD81" s="101" t="str">
        <f t="shared" ca="1" si="26"/>
        <v/>
      </c>
      <c r="BE81" s="101" t="str">
        <f t="shared" ca="1" si="26"/>
        <v/>
      </c>
      <c r="BF81" s="101" t="str">
        <f t="shared" ca="1" si="26"/>
        <v/>
      </c>
      <c r="BG81" s="101" t="str">
        <f t="shared" ca="1" si="26"/>
        <v/>
      </c>
      <c r="BH81" s="101" t="str">
        <f t="shared" ca="1" si="26"/>
        <v/>
      </c>
      <c r="BI81" s="101" t="str">
        <f t="shared" ca="1" si="26"/>
        <v/>
      </c>
      <c r="BJ81" s="101" t="str">
        <f t="shared" ca="1" si="26"/>
        <v/>
      </c>
      <c r="BK81" s="101" t="str">
        <f t="shared" ca="1" si="26"/>
        <v/>
      </c>
      <c r="BL81" s="101" t="str">
        <f t="shared" ca="1" si="26"/>
        <v/>
      </c>
      <c r="BM81" s="101" t="str">
        <f t="shared" ca="1" si="26"/>
        <v/>
      </c>
    </row>
    <row r="82" spans="1:65">
      <c r="A82" s="88" t="s">
        <v>233</v>
      </c>
      <c r="B82" s="88" t="s">
        <v>234</v>
      </c>
      <c r="C82" s="16" t="s">
        <v>152</v>
      </c>
      <c r="D82" s="4" t="s">
        <v>37</v>
      </c>
      <c r="E82" s="100">
        <f ca="1">SUM(Table2[[#This Row],[ADR-01]:[ADR-113]])</f>
        <v>0</v>
      </c>
      <c r="G82" s="101" t="str">
        <f t="shared" ca="1" si="23"/>
        <v/>
      </c>
      <c r="H82" s="101" t="str">
        <f t="shared" ca="1" si="26"/>
        <v/>
      </c>
      <c r="I82" s="101" t="str">
        <f t="shared" ca="1" si="26"/>
        <v/>
      </c>
      <c r="J82" s="101" t="str">
        <f t="shared" ca="1" si="26"/>
        <v/>
      </c>
      <c r="K82" s="101" t="str">
        <f t="shared" ca="1" si="26"/>
        <v/>
      </c>
      <c r="L82" s="101" t="str">
        <f t="shared" ca="1" si="26"/>
        <v/>
      </c>
      <c r="M82" s="101" t="str">
        <f t="shared" ca="1" si="26"/>
        <v/>
      </c>
      <c r="N82" s="101" t="str">
        <f t="shared" ca="1" si="26"/>
        <v/>
      </c>
      <c r="O82" s="101" t="str">
        <f t="shared" ca="1" si="26"/>
        <v/>
      </c>
      <c r="P82" s="101" t="str">
        <f t="shared" ca="1" si="26"/>
        <v/>
      </c>
      <c r="Q82" s="101" t="str">
        <f t="shared" ca="1" si="26"/>
        <v/>
      </c>
      <c r="R82" s="101" t="str">
        <f t="shared" ca="1" si="26"/>
        <v/>
      </c>
      <c r="S82" s="101" t="str">
        <f t="shared" ca="1" si="26"/>
        <v/>
      </c>
      <c r="T82" s="101" t="str">
        <f t="shared" ca="1" si="26"/>
        <v/>
      </c>
      <c r="U82" s="101" t="str">
        <f t="shared" ca="1" si="26"/>
        <v/>
      </c>
      <c r="V82" s="101" t="str">
        <f t="shared" ca="1" si="26"/>
        <v/>
      </c>
      <c r="W82" s="101" t="str">
        <f t="shared" ca="1" si="26"/>
        <v/>
      </c>
      <c r="X82" s="101" t="str">
        <f t="shared" ca="1" si="26"/>
        <v/>
      </c>
      <c r="Y82" s="101" t="str">
        <f t="shared" ca="1" si="26"/>
        <v/>
      </c>
      <c r="Z82" s="101" t="str">
        <f t="shared" ca="1" si="26"/>
        <v/>
      </c>
      <c r="AA82" s="101" t="str">
        <f t="shared" ca="1" si="26"/>
        <v/>
      </c>
      <c r="AB82" s="101" t="str">
        <f t="shared" ca="1" si="26"/>
        <v/>
      </c>
      <c r="AC82" s="101" t="str">
        <f t="shared" ca="1" si="26"/>
        <v/>
      </c>
      <c r="AD82" s="101" t="str">
        <f t="shared" ca="1" si="26"/>
        <v/>
      </c>
      <c r="AE82" s="101" t="str">
        <f t="shared" ca="1" si="26"/>
        <v/>
      </c>
      <c r="AF82" s="101" t="str">
        <f t="shared" ca="1" si="26"/>
        <v/>
      </c>
      <c r="AG82" s="101" t="str">
        <f t="shared" ca="1" si="26"/>
        <v/>
      </c>
      <c r="AH82" s="101" t="str">
        <f t="shared" ca="1" si="26"/>
        <v/>
      </c>
      <c r="AI82" s="101" t="str">
        <f t="shared" ca="1" si="26"/>
        <v/>
      </c>
      <c r="AJ82" s="101" t="str">
        <f t="shared" ca="1" si="26"/>
        <v/>
      </c>
      <c r="AK82" s="101" t="str">
        <f t="shared" ca="1" si="26"/>
        <v/>
      </c>
      <c r="AL82" s="101" t="str">
        <f t="shared" ca="1" si="26"/>
        <v/>
      </c>
      <c r="AM82" s="101" t="str">
        <f t="shared" ca="1" si="26"/>
        <v/>
      </c>
      <c r="AN82" s="101" t="str">
        <f t="shared" ca="1" si="26"/>
        <v/>
      </c>
      <c r="AO82" s="101" t="str">
        <f t="shared" ca="1" si="26"/>
        <v/>
      </c>
      <c r="AP82" s="101" t="str">
        <f t="shared" ca="1" si="26"/>
        <v/>
      </c>
      <c r="AQ82" s="101" t="str">
        <f t="shared" ca="1" si="26"/>
        <v/>
      </c>
      <c r="AR82" s="101" t="str">
        <f t="shared" ca="1" si="26"/>
        <v/>
      </c>
      <c r="AS82" s="101" t="str">
        <f t="shared" ca="1" si="26"/>
        <v/>
      </c>
      <c r="AT82" s="101" t="str">
        <f t="shared" ca="1" si="26"/>
        <v/>
      </c>
      <c r="AU82" s="101" t="str">
        <f t="shared" ca="1" si="26"/>
        <v/>
      </c>
      <c r="AV82" s="101" t="str">
        <f t="shared" ca="1" si="26"/>
        <v/>
      </c>
      <c r="AW82" s="101" t="str">
        <f t="shared" ca="1" si="26"/>
        <v/>
      </c>
      <c r="AX82" s="101" t="str">
        <f t="shared" ca="1" si="26"/>
        <v/>
      </c>
      <c r="AY82" s="101" t="str">
        <f t="shared" ca="1" si="26"/>
        <v/>
      </c>
      <c r="AZ82" s="101" t="str">
        <f t="shared" ca="1" si="26"/>
        <v/>
      </c>
      <c r="BA82" s="101" t="str">
        <f t="shared" ca="1" si="26"/>
        <v/>
      </c>
      <c r="BB82" s="101" t="str">
        <f t="shared" ca="1" si="26"/>
        <v/>
      </c>
      <c r="BC82" s="101" t="str">
        <f t="shared" ca="1" si="26"/>
        <v/>
      </c>
      <c r="BD82" s="101" t="str">
        <f t="shared" ca="1" si="26"/>
        <v/>
      </c>
      <c r="BE82" s="101" t="str">
        <f t="shared" ca="1" si="26"/>
        <v/>
      </c>
      <c r="BF82" s="101" t="str">
        <f t="shared" ca="1" si="26"/>
        <v/>
      </c>
      <c r="BG82" s="101" t="str">
        <f t="shared" ca="1" si="26"/>
        <v/>
      </c>
      <c r="BH82" s="101" t="str">
        <f t="shared" ca="1" si="26"/>
        <v/>
      </c>
      <c r="BI82" s="101" t="str">
        <f t="shared" ca="1" si="26"/>
        <v/>
      </c>
      <c r="BJ82" s="101" t="str">
        <f t="shared" ca="1" si="26"/>
        <v/>
      </c>
      <c r="BK82" s="101" t="str">
        <f t="shared" ca="1" si="26"/>
        <v/>
      </c>
      <c r="BL82" s="101" t="str">
        <f t="shared" ca="1" si="26"/>
        <v/>
      </c>
      <c r="BM82" s="101" t="str">
        <f t="shared" ca="1" si="26"/>
        <v/>
      </c>
    </row>
    <row r="83" spans="1:65">
      <c r="A83" s="88" t="s">
        <v>235</v>
      </c>
      <c r="B83" s="88" t="s">
        <v>236</v>
      </c>
      <c r="C83" s="16" t="s">
        <v>37</v>
      </c>
      <c r="D83" s="4"/>
      <c r="E83" s="100">
        <f ca="1">SUM(Table2[[#This Row],[ADR-01]:[ADR-113]])</f>
        <v>0</v>
      </c>
      <c r="G83" s="101" t="str">
        <f t="shared" ca="1" si="23"/>
        <v/>
      </c>
      <c r="H83" s="101" t="str">
        <f t="shared" ca="1" si="26"/>
        <v/>
      </c>
      <c r="I83" s="101" t="str">
        <f t="shared" ca="1" si="26"/>
        <v/>
      </c>
      <c r="J83" s="101" t="str">
        <f t="shared" ca="1" si="26"/>
        <v/>
      </c>
      <c r="K83" s="101" t="str">
        <f t="shared" ca="1" si="26"/>
        <v/>
      </c>
      <c r="L83" s="101" t="str">
        <f t="shared" ca="1" si="26"/>
        <v/>
      </c>
      <c r="M83" s="101" t="str">
        <f t="shared" ca="1" si="26"/>
        <v/>
      </c>
      <c r="N83" s="101" t="str">
        <f t="shared" ca="1" si="26"/>
        <v/>
      </c>
      <c r="O83" s="101" t="str">
        <f t="shared" ca="1" si="26"/>
        <v/>
      </c>
      <c r="P83" s="101" t="str">
        <f t="shared" ca="1" si="26"/>
        <v/>
      </c>
      <c r="Q83" s="101" t="str">
        <f t="shared" ca="1" si="26"/>
        <v/>
      </c>
      <c r="R83" s="101" t="str">
        <f t="shared" ca="1" si="26"/>
        <v/>
      </c>
      <c r="S83" s="101" t="str">
        <f t="shared" ca="1" si="26"/>
        <v/>
      </c>
      <c r="T83" s="101" t="str">
        <f t="shared" ca="1" si="26"/>
        <v/>
      </c>
      <c r="U83" s="101" t="str">
        <f t="shared" ca="1" si="26"/>
        <v/>
      </c>
      <c r="V83" s="101" t="str">
        <f t="shared" ca="1" si="26"/>
        <v/>
      </c>
      <c r="W83" s="101" t="str">
        <f t="shared" ca="1" si="26"/>
        <v/>
      </c>
      <c r="X83" s="101" t="str">
        <f t="shared" ca="1" si="26"/>
        <v/>
      </c>
      <c r="Y83" s="101" t="str">
        <f t="shared" ca="1" si="26"/>
        <v/>
      </c>
      <c r="Z83" s="101" t="str">
        <f t="shared" ca="1" si="26"/>
        <v/>
      </c>
      <c r="AA83" s="101" t="str">
        <f t="shared" ca="1" si="26"/>
        <v/>
      </c>
      <c r="AB83" s="101" t="str">
        <f t="shared" ca="1" si="26"/>
        <v/>
      </c>
      <c r="AC83" s="101" t="str">
        <f t="shared" ca="1" si="26"/>
        <v/>
      </c>
      <c r="AD83" s="101" t="str">
        <f t="shared" ca="1" si="26"/>
        <v/>
      </c>
      <c r="AE83" s="101" t="str">
        <f t="shared" ca="1" si="26"/>
        <v/>
      </c>
      <c r="AF83" s="101" t="str">
        <f t="shared" ca="1" si="26"/>
        <v/>
      </c>
      <c r="AG83" s="101" t="str">
        <f t="shared" ca="1" si="26"/>
        <v/>
      </c>
      <c r="AH83" s="101" t="str">
        <f t="shared" ca="1" si="26"/>
        <v/>
      </c>
      <c r="AI83" s="101" t="str">
        <f t="shared" ca="1" si="26"/>
        <v/>
      </c>
      <c r="AJ83" s="101" t="str">
        <f t="shared" ca="1" si="26"/>
        <v/>
      </c>
      <c r="AK83" s="101" t="str">
        <f t="shared" ca="1" si="26"/>
        <v/>
      </c>
      <c r="AL83" s="101" t="str">
        <f t="shared" ca="1" si="26"/>
        <v/>
      </c>
      <c r="AM83" s="101" t="str">
        <f t="shared" ca="1" si="26"/>
        <v/>
      </c>
      <c r="AN83" s="101" t="str">
        <f t="shared" ca="1" si="26"/>
        <v/>
      </c>
      <c r="AO83" s="101" t="str">
        <f t="shared" ca="1" si="26"/>
        <v/>
      </c>
      <c r="AP83" s="101" t="str">
        <f t="shared" ca="1" si="26"/>
        <v/>
      </c>
      <c r="AQ83" s="101" t="str">
        <f t="shared" ca="1" si="26"/>
        <v/>
      </c>
      <c r="AR83" s="101" t="str">
        <f t="shared" ca="1" si="26"/>
        <v/>
      </c>
      <c r="AS83" s="101" t="str">
        <f t="shared" ca="1" si="26"/>
        <v/>
      </c>
      <c r="AT83" s="101" t="str">
        <f t="shared" ca="1" si="26"/>
        <v/>
      </c>
      <c r="AU83" s="101" t="str">
        <f t="shared" ca="1" si="26"/>
        <v/>
      </c>
      <c r="AV83" s="101" t="str">
        <f t="shared" ca="1" si="26"/>
        <v/>
      </c>
      <c r="AW83" s="101" t="str">
        <f t="shared" ca="1" si="26"/>
        <v/>
      </c>
      <c r="AX83" s="101" t="str">
        <f t="shared" ca="1" si="26"/>
        <v/>
      </c>
      <c r="AY83" s="101" t="str">
        <f t="shared" ca="1" si="26"/>
        <v/>
      </c>
      <c r="AZ83" s="101" t="str">
        <f t="shared" ca="1" si="26"/>
        <v/>
      </c>
      <c r="BA83" s="101" t="str">
        <f t="shared" ca="1" si="26"/>
        <v/>
      </c>
      <c r="BB83" s="101" t="str">
        <f t="shared" ca="1" si="26"/>
        <v/>
      </c>
      <c r="BC83" s="101" t="str">
        <f t="shared" ca="1" si="26"/>
        <v/>
      </c>
      <c r="BD83" s="101" t="str">
        <f t="shared" ca="1" si="26"/>
        <v/>
      </c>
      <c r="BE83" s="101" t="str">
        <f t="shared" ca="1" si="26"/>
        <v/>
      </c>
      <c r="BF83" s="101" t="str">
        <f t="shared" ca="1" si="26"/>
        <v/>
      </c>
      <c r="BG83" s="101" t="str">
        <f t="shared" ca="1" si="26"/>
        <v/>
      </c>
      <c r="BH83" s="101" t="str">
        <f t="shared" ca="1" si="26"/>
        <v/>
      </c>
      <c r="BI83" s="101" t="str">
        <f t="shared" ca="1" si="26"/>
        <v/>
      </c>
      <c r="BJ83" s="101" t="str">
        <f t="shared" ca="1" si="26"/>
        <v/>
      </c>
      <c r="BK83" s="101" t="str">
        <f t="shared" ca="1" si="26"/>
        <v/>
      </c>
      <c r="BL83" s="101" t="str">
        <f t="shared" ca="1" si="26"/>
        <v/>
      </c>
      <c r="BM83" s="101" t="str">
        <f t="shared" ca="1" si="26"/>
        <v/>
      </c>
    </row>
    <row r="84" spans="1:65">
      <c r="A84" s="88" t="s">
        <v>237</v>
      </c>
      <c r="B84" s="88" t="s">
        <v>238</v>
      </c>
      <c r="C84" s="16" t="s">
        <v>37</v>
      </c>
      <c r="D84" s="4"/>
      <c r="E84" s="100">
        <f ca="1">SUM(Table2[[#This Row],[ADR-01]:[ADR-113]])</f>
        <v>0</v>
      </c>
      <c r="G84" s="101" t="str">
        <f t="shared" ca="1" si="23"/>
        <v/>
      </c>
      <c r="H84" s="101" t="str">
        <f t="shared" ca="1" si="26"/>
        <v/>
      </c>
      <c r="I84" s="101" t="str">
        <f t="shared" ca="1" si="26"/>
        <v/>
      </c>
      <c r="J84" s="101" t="str">
        <f t="shared" ca="1" si="26"/>
        <v/>
      </c>
      <c r="K84" s="101" t="str">
        <f t="shared" ca="1" si="26"/>
        <v/>
      </c>
      <c r="L84" s="101" t="str">
        <f t="shared" ca="1" si="26"/>
        <v/>
      </c>
      <c r="M84" s="101" t="str">
        <f t="shared" ca="1" si="26"/>
        <v/>
      </c>
      <c r="N84" s="101" t="str">
        <f t="shared" ca="1" si="26"/>
        <v/>
      </c>
      <c r="O84" s="101" t="str">
        <f t="shared" ca="1" si="26"/>
        <v/>
      </c>
      <c r="P84" s="101" t="str">
        <f t="shared" ca="1" si="26"/>
        <v/>
      </c>
      <c r="Q84" s="101" t="str">
        <f t="shared" ca="1" si="26"/>
        <v/>
      </c>
      <c r="R84" s="101" t="str">
        <f t="shared" ca="1" si="26"/>
        <v/>
      </c>
      <c r="S84" s="101" t="str">
        <f t="shared" ca="1" si="26"/>
        <v/>
      </c>
      <c r="T84" s="101" t="str">
        <f t="shared" ca="1" si="26"/>
        <v/>
      </c>
      <c r="U84" s="101" t="str">
        <f t="shared" ca="1" si="26"/>
        <v/>
      </c>
      <c r="V84" s="101" t="str">
        <f t="shared" ca="1" si="26"/>
        <v/>
      </c>
      <c r="W84" s="101" t="str">
        <f t="shared" ca="1" si="26"/>
        <v/>
      </c>
      <c r="X84" s="101" t="str">
        <f t="shared" ca="1" si="26"/>
        <v/>
      </c>
      <c r="Y84" s="101" t="str">
        <f t="shared" ca="1" si="26"/>
        <v/>
      </c>
      <c r="Z84" s="101" t="str">
        <f t="shared" ca="1" si="26"/>
        <v/>
      </c>
      <c r="AA84" s="101" t="str">
        <f t="shared" ca="1" si="26"/>
        <v/>
      </c>
      <c r="AB84" s="101" t="str">
        <f t="shared" ca="1" si="26"/>
        <v/>
      </c>
      <c r="AC84" s="101" t="str">
        <f t="shared" ca="1" si="26"/>
        <v/>
      </c>
      <c r="AD84" s="101" t="str">
        <f t="shared" ca="1" si="26"/>
        <v/>
      </c>
      <c r="AE84" s="101" t="str">
        <f t="shared" ca="1" si="26"/>
        <v/>
      </c>
      <c r="AF84" s="101" t="str">
        <f t="shared" ca="1" si="26"/>
        <v/>
      </c>
      <c r="AG84" s="101" t="str">
        <f t="shared" ca="1" si="26"/>
        <v/>
      </c>
      <c r="AH84" s="101" t="str">
        <f t="shared" ca="1" si="26"/>
        <v/>
      </c>
      <c r="AI84" s="101" t="str">
        <f t="shared" ca="1" si="26"/>
        <v/>
      </c>
      <c r="AJ84" s="101" t="str">
        <f t="shared" ca="1" si="26"/>
        <v/>
      </c>
      <c r="AK84" s="101" t="str">
        <f t="shared" ca="1" si="26"/>
        <v/>
      </c>
      <c r="AL84" s="101" t="str">
        <f t="shared" ca="1" si="26"/>
        <v/>
      </c>
      <c r="AM84" s="101" t="str">
        <f t="shared" ca="1" si="26"/>
        <v/>
      </c>
      <c r="AN84" s="101" t="str">
        <f t="shared" ca="1" si="26"/>
        <v/>
      </c>
      <c r="AO84" s="101" t="str">
        <f t="shared" ca="1" si="26"/>
        <v/>
      </c>
      <c r="AP84" s="101" t="str">
        <f t="shared" ca="1" si="26"/>
        <v/>
      </c>
      <c r="AQ84" s="101" t="str">
        <f t="shared" ca="1" si="26"/>
        <v/>
      </c>
      <c r="AR84" s="101" t="str">
        <f t="shared" ca="1" si="26"/>
        <v/>
      </c>
      <c r="AS84" s="101" t="str">
        <f t="shared" ca="1" si="26"/>
        <v/>
      </c>
      <c r="AT84" s="101" t="str">
        <f t="shared" ref="H84:BM89" ca="1" si="27">IFERROR(
  IF(
    COUNTIF(
      INDIRECT("'" &amp; "ADR " &amp; VALUE(MID(AT$1, FIND("-", AT$1) + 1, LEN(AT$1) - FIND("-", AT$1))) &amp; "'!E:E"), $A84
    ) = 0,
    "",
    COUNTIFS(
      INDIRECT("'" &amp; "ADR " &amp; VALUE(MID(AT$1, FIND("-", AT$1) + 1, LEN(AT$1) - FIND("-", AT$1))) &amp; "'!E:E"), $A84,
      INDIRECT("'" &amp; "ADR " &amp; VALUE(MID(AT$1, FIND("-", AT$1) + 1, LEN(AT$1) - FIND("-", AT$1))) &amp; "'!M:M"), "NO"
    )
  ),
  ""
)</f>
        <v/>
      </c>
      <c r="AU84" s="101" t="str">
        <f t="shared" ca="1" si="27"/>
        <v/>
      </c>
      <c r="AV84" s="101" t="str">
        <f t="shared" ca="1" si="27"/>
        <v/>
      </c>
      <c r="AW84" s="101" t="str">
        <f t="shared" ca="1" si="27"/>
        <v/>
      </c>
      <c r="AX84" s="101" t="str">
        <f t="shared" ca="1" si="27"/>
        <v/>
      </c>
      <c r="AY84" s="101" t="str">
        <f t="shared" ca="1" si="27"/>
        <v/>
      </c>
      <c r="AZ84" s="101" t="str">
        <f t="shared" ca="1" si="27"/>
        <v/>
      </c>
      <c r="BA84" s="101" t="str">
        <f t="shared" ca="1" si="27"/>
        <v/>
      </c>
      <c r="BB84" s="101" t="str">
        <f t="shared" ca="1" si="27"/>
        <v/>
      </c>
      <c r="BC84" s="101" t="str">
        <f t="shared" ca="1" si="27"/>
        <v/>
      </c>
      <c r="BD84" s="101" t="str">
        <f t="shared" ca="1" si="27"/>
        <v/>
      </c>
      <c r="BE84" s="101" t="str">
        <f t="shared" ca="1" si="27"/>
        <v/>
      </c>
      <c r="BF84" s="101" t="str">
        <f t="shared" ca="1" si="27"/>
        <v/>
      </c>
      <c r="BG84" s="101" t="str">
        <f t="shared" ca="1" si="27"/>
        <v/>
      </c>
      <c r="BH84" s="101" t="str">
        <f t="shared" ca="1" si="27"/>
        <v/>
      </c>
      <c r="BI84" s="101" t="str">
        <f t="shared" ca="1" si="27"/>
        <v/>
      </c>
      <c r="BJ84" s="101" t="str">
        <f t="shared" ca="1" si="27"/>
        <v/>
      </c>
      <c r="BK84" s="101" t="str">
        <f t="shared" ca="1" si="27"/>
        <v/>
      </c>
      <c r="BL84" s="101" t="str">
        <f t="shared" ca="1" si="27"/>
        <v/>
      </c>
      <c r="BM84" s="101" t="str">
        <f t="shared" ca="1" si="27"/>
        <v/>
      </c>
    </row>
    <row r="85" spans="1:65">
      <c r="A85" s="88" t="s">
        <v>239</v>
      </c>
      <c r="B85" s="88" t="s">
        <v>240</v>
      </c>
      <c r="C85" s="16" t="s">
        <v>37</v>
      </c>
      <c r="D85" s="4"/>
      <c r="E85" s="100">
        <f ca="1">SUM(Table2[[#This Row],[ADR-01]:[ADR-113]])</f>
        <v>0</v>
      </c>
      <c r="G85" s="101" t="str">
        <f t="shared" ca="1" si="23"/>
        <v/>
      </c>
      <c r="H85" s="101" t="str">
        <f t="shared" ca="1" si="27"/>
        <v/>
      </c>
      <c r="I85" s="101" t="str">
        <f t="shared" ca="1" si="27"/>
        <v/>
      </c>
      <c r="J85" s="101" t="str">
        <f t="shared" ca="1" si="27"/>
        <v/>
      </c>
      <c r="K85" s="101" t="str">
        <f t="shared" ca="1" si="27"/>
        <v/>
      </c>
      <c r="L85" s="101" t="str">
        <f t="shared" ca="1" si="27"/>
        <v/>
      </c>
      <c r="M85" s="101" t="str">
        <f t="shared" ca="1" si="27"/>
        <v/>
      </c>
      <c r="N85" s="101" t="str">
        <f t="shared" ca="1" si="27"/>
        <v/>
      </c>
      <c r="O85" s="101" t="str">
        <f t="shared" ca="1" si="27"/>
        <v/>
      </c>
      <c r="P85" s="101" t="str">
        <f t="shared" ca="1" si="27"/>
        <v/>
      </c>
      <c r="Q85" s="101" t="str">
        <f t="shared" ca="1" si="27"/>
        <v/>
      </c>
      <c r="R85" s="101" t="str">
        <f t="shared" ca="1" si="27"/>
        <v/>
      </c>
      <c r="S85" s="101" t="str">
        <f t="shared" ca="1" si="27"/>
        <v/>
      </c>
      <c r="T85" s="101" t="str">
        <f t="shared" ca="1" si="27"/>
        <v/>
      </c>
      <c r="U85" s="101" t="str">
        <f t="shared" ca="1" si="27"/>
        <v/>
      </c>
      <c r="V85" s="101" t="str">
        <f t="shared" ca="1" si="27"/>
        <v/>
      </c>
      <c r="W85" s="101" t="str">
        <f t="shared" ca="1" si="27"/>
        <v/>
      </c>
      <c r="X85" s="101" t="str">
        <f t="shared" ca="1" si="27"/>
        <v/>
      </c>
      <c r="Y85" s="101" t="str">
        <f t="shared" ca="1" si="27"/>
        <v/>
      </c>
      <c r="Z85" s="101" t="str">
        <f t="shared" ca="1" si="27"/>
        <v/>
      </c>
      <c r="AA85" s="101" t="str">
        <f t="shared" ca="1" si="27"/>
        <v/>
      </c>
      <c r="AB85" s="101" t="str">
        <f t="shared" ca="1" si="27"/>
        <v/>
      </c>
      <c r="AC85" s="101" t="str">
        <f t="shared" ca="1" si="27"/>
        <v/>
      </c>
      <c r="AD85" s="101" t="str">
        <f t="shared" ca="1" si="27"/>
        <v/>
      </c>
      <c r="AE85" s="101" t="str">
        <f t="shared" ca="1" si="27"/>
        <v/>
      </c>
      <c r="AF85" s="101" t="str">
        <f t="shared" ca="1" si="27"/>
        <v/>
      </c>
      <c r="AG85" s="101" t="str">
        <f t="shared" ca="1" si="27"/>
        <v/>
      </c>
      <c r="AH85" s="101" t="str">
        <f t="shared" ca="1" si="27"/>
        <v/>
      </c>
      <c r="AI85" s="101" t="str">
        <f t="shared" ca="1" si="27"/>
        <v/>
      </c>
      <c r="AJ85" s="101" t="str">
        <f t="shared" ca="1" si="27"/>
        <v/>
      </c>
      <c r="AK85" s="101" t="str">
        <f t="shared" ca="1" si="27"/>
        <v/>
      </c>
      <c r="AL85" s="101" t="str">
        <f t="shared" ca="1" si="27"/>
        <v/>
      </c>
      <c r="AM85" s="101" t="str">
        <f t="shared" ca="1" si="27"/>
        <v/>
      </c>
      <c r="AN85" s="101" t="str">
        <f t="shared" ca="1" si="27"/>
        <v/>
      </c>
      <c r="AO85" s="101" t="str">
        <f t="shared" ca="1" si="27"/>
        <v/>
      </c>
      <c r="AP85" s="101" t="str">
        <f t="shared" ca="1" si="27"/>
        <v/>
      </c>
      <c r="AQ85" s="101" t="str">
        <f t="shared" ca="1" si="27"/>
        <v/>
      </c>
      <c r="AR85" s="101" t="str">
        <f t="shared" ca="1" si="27"/>
        <v/>
      </c>
      <c r="AS85" s="101" t="str">
        <f t="shared" ca="1" si="27"/>
        <v/>
      </c>
      <c r="AT85" s="101" t="str">
        <f t="shared" ca="1" si="27"/>
        <v/>
      </c>
      <c r="AU85" s="101" t="str">
        <f t="shared" ca="1" si="27"/>
        <v/>
      </c>
      <c r="AV85" s="101" t="str">
        <f t="shared" ca="1" si="27"/>
        <v/>
      </c>
      <c r="AW85" s="101" t="str">
        <f t="shared" ca="1" si="27"/>
        <v/>
      </c>
      <c r="AX85" s="101" t="str">
        <f t="shared" ca="1" si="27"/>
        <v/>
      </c>
      <c r="AY85" s="101" t="str">
        <f t="shared" ca="1" si="27"/>
        <v/>
      </c>
      <c r="AZ85" s="101" t="str">
        <f t="shared" ca="1" si="27"/>
        <v/>
      </c>
      <c r="BA85" s="101" t="str">
        <f t="shared" ca="1" si="27"/>
        <v/>
      </c>
      <c r="BB85" s="101" t="str">
        <f t="shared" ca="1" si="27"/>
        <v/>
      </c>
      <c r="BC85" s="101" t="str">
        <f t="shared" ca="1" si="27"/>
        <v/>
      </c>
      <c r="BD85" s="101" t="str">
        <f t="shared" ca="1" si="27"/>
        <v/>
      </c>
      <c r="BE85" s="101" t="str">
        <f t="shared" ca="1" si="27"/>
        <v/>
      </c>
      <c r="BF85" s="101" t="str">
        <f t="shared" ca="1" si="27"/>
        <v/>
      </c>
      <c r="BG85" s="101" t="str">
        <f t="shared" ca="1" si="27"/>
        <v/>
      </c>
      <c r="BH85" s="101" t="str">
        <f t="shared" ca="1" si="27"/>
        <v/>
      </c>
      <c r="BI85" s="101" t="str">
        <f t="shared" ca="1" si="27"/>
        <v/>
      </c>
      <c r="BJ85" s="101" t="str">
        <f t="shared" ca="1" si="27"/>
        <v/>
      </c>
      <c r="BK85" s="101" t="str">
        <f t="shared" ca="1" si="27"/>
        <v/>
      </c>
      <c r="BL85" s="101" t="str">
        <f t="shared" ca="1" si="27"/>
        <v/>
      </c>
      <c r="BM85" s="101" t="str">
        <f t="shared" ca="1" si="27"/>
        <v/>
      </c>
    </row>
    <row r="86" spans="1:65">
      <c r="A86" s="88" t="s">
        <v>241</v>
      </c>
      <c r="B86" s="88" t="s">
        <v>242</v>
      </c>
      <c r="C86" s="16" t="s">
        <v>37</v>
      </c>
      <c r="D86" s="4"/>
      <c r="E86" s="100">
        <f ca="1">SUM(Table2[[#This Row],[ADR-01]:[ADR-113]])</f>
        <v>0</v>
      </c>
      <c r="G86" s="101" t="str">
        <f t="shared" ca="1" si="23"/>
        <v/>
      </c>
      <c r="H86" s="101" t="str">
        <f t="shared" ca="1" si="27"/>
        <v/>
      </c>
      <c r="I86" s="101" t="str">
        <f t="shared" ca="1" si="27"/>
        <v/>
      </c>
      <c r="J86" s="101" t="str">
        <f t="shared" ca="1" si="27"/>
        <v/>
      </c>
      <c r="K86" s="101" t="str">
        <f t="shared" ca="1" si="27"/>
        <v/>
      </c>
      <c r="L86" s="101" t="str">
        <f t="shared" ca="1" si="27"/>
        <v/>
      </c>
      <c r="M86" s="101" t="str">
        <f t="shared" ca="1" si="27"/>
        <v/>
      </c>
      <c r="N86" s="101" t="str">
        <f t="shared" ca="1" si="27"/>
        <v/>
      </c>
      <c r="O86" s="101" t="str">
        <f t="shared" ca="1" si="27"/>
        <v/>
      </c>
      <c r="P86" s="101" t="str">
        <f t="shared" ca="1" si="27"/>
        <v/>
      </c>
      <c r="Q86" s="101" t="str">
        <f t="shared" ca="1" si="27"/>
        <v/>
      </c>
      <c r="R86" s="101" t="str">
        <f t="shared" ca="1" si="27"/>
        <v/>
      </c>
      <c r="S86" s="101" t="str">
        <f t="shared" ca="1" si="27"/>
        <v/>
      </c>
      <c r="T86" s="101" t="str">
        <f t="shared" ca="1" si="27"/>
        <v/>
      </c>
      <c r="U86" s="101" t="str">
        <f t="shared" ca="1" si="27"/>
        <v/>
      </c>
      <c r="V86" s="101" t="str">
        <f t="shared" ca="1" si="27"/>
        <v/>
      </c>
      <c r="W86" s="101" t="str">
        <f t="shared" ca="1" si="27"/>
        <v/>
      </c>
      <c r="X86" s="101" t="str">
        <f t="shared" ca="1" si="27"/>
        <v/>
      </c>
      <c r="Y86" s="101" t="str">
        <f t="shared" ca="1" si="27"/>
        <v/>
      </c>
      <c r="Z86" s="101" t="str">
        <f t="shared" ca="1" si="27"/>
        <v/>
      </c>
      <c r="AA86" s="101" t="str">
        <f t="shared" ca="1" si="27"/>
        <v/>
      </c>
      <c r="AB86" s="101" t="str">
        <f t="shared" ca="1" si="27"/>
        <v/>
      </c>
      <c r="AC86" s="101" t="str">
        <f t="shared" ca="1" si="27"/>
        <v/>
      </c>
      <c r="AD86" s="101" t="str">
        <f t="shared" ca="1" si="27"/>
        <v/>
      </c>
      <c r="AE86" s="101" t="str">
        <f t="shared" ca="1" si="27"/>
        <v/>
      </c>
      <c r="AF86" s="101" t="str">
        <f t="shared" ca="1" si="27"/>
        <v/>
      </c>
      <c r="AG86" s="101" t="str">
        <f t="shared" ca="1" si="27"/>
        <v/>
      </c>
      <c r="AH86" s="101" t="str">
        <f t="shared" ca="1" si="27"/>
        <v/>
      </c>
      <c r="AI86" s="101" t="str">
        <f t="shared" ca="1" si="27"/>
        <v/>
      </c>
      <c r="AJ86" s="101" t="str">
        <f t="shared" ca="1" si="27"/>
        <v/>
      </c>
      <c r="AK86" s="101" t="str">
        <f t="shared" ca="1" si="27"/>
        <v/>
      </c>
      <c r="AL86" s="101" t="str">
        <f t="shared" ca="1" si="27"/>
        <v/>
      </c>
      <c r="AM86" s="101" t="str">
        <f t="shared" ca="1" si="27"/>
        <v/>
      </c>
      <c r="AN86" s="101" t="str">
        <f t="shared" ca="1" si="27"/>
        <v/>
      </c>
      <c r="AO86" s="101" t="str">
        <f t="shared" ca="1" si="27"/>
        <v/>
      </c>
      <c r="AP86" s="101" t="str">
        <f t="shared" ca="1" si="27"/>
        <v/>
      </c>
      <c r="AQ86" s="101" t="str">
        <f t="shared" ca="1" si="27"/>
        <v/>
      </c>
      <c r="AR86" s="101" t="str">
        <f t="shared" ca="1" si="27"/>
        <v/>
      </c>
      <c r="AS86" s="101" t="str">
        <f t="shared" ca="1" si="27"/>
        <v/>
      </c>
      <c r="AT86" s="101" t="str">
        <f t="shared" ca="1" si="27"/>
        <v/>
      </c>
      <c r="AU86" s="101" t="str">
        <f t="shared" ca="1" si="27"/>
        <v/>
      </c>
      <c r="AV86" s="101" t="str">
        <f t="shared" ca="1" si="27"/>
        <v/>
      </c>
      <c r="AW86" s="101" t="str">
        <f t="shared" ca="1" si="27"/>
        <v/>
      </c>
      <c r="AX86" s="101" t="str">
        <f t="shared" ca="1" si="27"/>
        <v/>
      </c>
      <c r="AY86" s="101" t="str">
        <f t="shared" ca="1" si="27"/>
        <v/>
      </c>
      <c r="AZ86" s="101" t="str">
        <f t="shared" ca="1" si="27"/>
        <v/>
      </c>
      <c r="BA86" s="101" t="str">
        <f t="shared" ca="1" si="27"/>
        <v/>
      </c>
      <c r="BB86" s="101" t="str">
        <f t="shared" ca="1" si="27"/>
        <v/>
      </c>
      <c r="BC86" s="101" t="str">
        <f t="shared" ca="1" si="27"/>
        <v/>
      </c>
      <c r="BD86" s="101" t="str">
        <f t="shared" ca="1" si="27"/>
        <v/>
      </c>
      <c r="BE86" s="101" t="str">
        <f t="shared" ca="1" si="27"/>
        <v/>
      </c>
      <c r="BF86" s="101" t="str">
        <f t="shared" ca="1" si="27"/>
        <v/>
      </c>
      <c r="BG86" s="101" t="str">
        <f t="shared" ca="1" si="27"/>
        <v/>
      </c>
      <c r="BH86" s="101" t="str">
        <f t="shared" ca="1" si="27"/>
        <v/>
      </c>
      <c r="BI86" s="101" t="str">
        <f t="shared" ca="1" si="27"/>
        <v/>
      </c>
      <c r="BJ86" s="101" t="str">
        <f t="shared" ca="1" si="27"/>
        <v/>
      </c>
      <c r="BK86" s="101" t="str">
        <f t="shared" ca="1" si="27"/>
        <v/>
      </c>
      <c r="BL86" s="101" t="str">
        <f t="shared" ca="1" si="27"/>
        <v/>
      </c>
      <c r="BM86" s="101" t="str">
        <f t="shared" ca="1" si="27"/>
        <v/>
      </c>
    </row>
    <row r="87" spans="1:65">
      <c r="A87" s="88" t="s">
        <v>243</v>
      </c>
      <c r="B87" s="88" t="s">
        <v>244</v>
      </c>
      <c r="C87" s="16" t="s">
        <v>64</v>
      </c>
      <c r="D87" s="4" t="s">
        <v>12</v>
      </c>
      <c r="E87" s="100">
        <f ca="1">SUM(Table2[[#This Row],[ADR-01]:[ADR-113]])</f>
        <v>0</v>
      </c>
      <c r="G87" s="101" t="str">
        <f t="shared" ca="1" si="23"/>
        <v/>
      </c>
      <c r="H87" s="101" t="str">
        <f t="shared" ca="1" si="27"/>
        <v/>
      </c>
      <c r="I87" s="101" t="str">
        <f t="shared" ca="1" si="27"/>
        <v/>
      </c>
      <c r="J87" s="101" t="str">
        <f t="shared" ca="1" si="27"/>
        <v/>
      </c>
      <c r="K87" s="101" t="str">
        <f t="shared" ca="1" si="27"/>
        <v/>
      </c>
      <c r="L87" s="101" t="str">
        <f t="shared" ca="1" si="27"/>
        <v/>
      </c>
      <c r="M87" s="101" t="str">
        <f t="shared" ca="1" si="27"/>
        <v/>
      </c>
      <c r="N87" s="101" t="str">
        <f t="shared" ca="1" si="27"/>
        <v/>
      </c>
      <c r="O87" s="101" t="str">
        <f t="shared" ca="1" si="27"/>
        <v/>
      </c>
      <c r="P87" s="101" t="str">
        <f t="shared" ca="1" si="27"/>
        <v/>
      </c>
      <c r="Q87" s="101" t="str">
        <f t="shared" ca="1" si="27"/>
        <v/>
      </c>
      <c r="R87" s="101" t="str">
        <f t="shared" ca="1" si="27"/>
        <v/>
      </c>
      <c r="S87" s="101" t="str">
        <f t="shared" ca="1" si="27"/>
        <v/>
      </c>
      <c r="T87" s="101" t="str">
        <f t="shared" ca="1" si="27"/>
        <v/>
      </c>
      <c r="U87" s="101" t="str">
        <f t="shared" ca="1" si="27"/>
        <v/>
      </c>
      <c r="V87" s="101" t="str">
        <f t="shared" ca="1" si="27"/>
        <v/>
      </c>
      <c r="W87" s="101" t="str">
        <f t="shared" ca="1" si="27"/>
        <v/>
      </c>
      <c r="X87" s="101" t="str">
        <f t="shared" ca="1" si="27"/>
        <v/>
      </c>
      <c r="Y87" s="101" t="str">
        <f t="shared" ca="1" si="27"/>
        <v/>
      </c>
      <c r="Z87" s="101" t="str">
        <f t="shared" ca="1" si="27"/>
        <v/>
      </c>
      <c r="AA87" s="101" t="str">
        <f t="shared" ca="1" si="27"/>
        <v/>
      </c>
      <c r="AB87" s="101" t="str">
        <f t="shared" ca="1" si="27"/>
        <v/>
      </c>
      <c r="AC87" s="101" t="str">
        <f t="shared" ca="1" si="27"/>
        <v/>
      </c>
      <c r="AD87" s="101" t="str">
        <f t="shared" ca="1" si="27"/>
        <v/>
      </c>
      <c r="AE87" s="101" t="str">
        <f t="shared" ca="1" si="27"/>
        <v/>
      </c>
      <c r="AF87" s="101" t="str">
        <f t="shared" ca="1" si="27"/>
        <v/>
      </c>
      <c r="AG87" s="101" t="str">
        <f t="shared" ca="1" si="27"/>
        <v/>
      </c>
      <c r="AH87" s="101" t="str">
        <f t="shared" ca="1" si="27"/>
        <v/>
      </c>
      <c r="AI87" s="101" t="str">
        <f t="shared" ca="1" si="27"/>
        <v/>
      </c>
      <c r="AJ87" s="101" t="str">
        <f t="shared" ca="1" si="27"/>
        <v/>
      </c>
      <c r="AK87" s="101" t="str">
        <f t="shared" ca="1" si="27"/>
        <v/>
      </c>
      <c r="AL87" s="101" t="str">
        <f t="shared" ca="1" si="27"/>
        <v/>
      </c>
      <c r="AM87" s="101" t="str">
        <f t="shared" ca="1" si="27"/>
        <v/>
      </c>
      <c r="AN87" s="101" t="str">
        <f t="shared" ca="1" si="27"/>
        <v/>
      </c>
      <c r="AO87" s="101" t="str">
        <f t="shared" ca="1" si="27"/>
        <v/>
      </c>
      <c r="AP87" s="101" t="str">
        <f t="shared" ca="1" si="27"/>
        <v/>
      </c>
      <c r="AQ87" s="101" t="str">
        <f t="shared" ca="1" si="27"/>
        <v/>
      </c>
      <c r="AR87" s="101" t="str">
        <f t="shared" ca="1" si="27"/>
        <v/>
      </c>
      <c r="AS87" s="101" t="str">
        <f t="shared" ca="1" si="27"/>
        <v/>
      </c>
      <c r="AT87" s="101" t="str">
        <f t="shared" ca="1" si="27"/>
        <v/>
      </c>
      <c r="AU87" s="101" t="str">
        <f t="shared" ca="1" si="27"/>
        <v/>
      </c>
      <c r="AV87" s="101" t="str">
        <f t="shared" ca="1" si="27"/>
        <v/>
      </c>
      <c r="AW87" s="101" t="str">
        <f t="shared" ca="1" si="27"/>
        <v/>
      </c>
      <c r="AX87" s="101" t="str">
        <f t="shared" ca="1" si="27"/>
        <v/>
      </c>
      <c r="AY87" s="101" t="str">
        <f t="shared" ca="1" si="27"/>
        <v/>
      </c>
      <c r="AZ87" s="101" t="str">
        <f t="shared" ca="1" si="27"/>
        <v/>
      </c>
      <c r="BA87" s="101" t="str">
        <f t="shared" ca="1" si="27"/>
        <v/>
      </c>
      <c r="BB87" s="101" t="str">
        <f t="shared" ca="1" si="27"/>
        <v/>
      </c>
      <c r="BC87" s="101" t="str">
        <f t="shared" ca="1" si="27"/>
        <v/>
      </c>
      <c r="BD87" s="101" t="str">
        <f t="shared" ca="1" si="27"/>
        <v/>
      </c>
      <c r="BE87" s="101" t="str">
        <f t="shared" ca="1" si="27"/>
        <v/>
      </c>
      <c r="BF87" s="101" t="str">
        <f t="shared" ca="1" si="27"/>
        <v/>
      </c>
      <c r="BG87" s="101" t="str">
        <f t="shared" ca="1" si="27"/>
        <v/>
      </c>
      <c r="BH87" s="101" t="str">
        <f t="shared" ca="1" si="27"/>
        <v/>
      </c>
      <c r="BI87" s="101" t="str">
        <f t="shared" ca="1" si="27"/>
        <v/>
      </c>
      <c r="BJ87" s="101" t="str">
        <f t="shared" ca="1" si="27"/>
        <v/>
      </c>
      <c r="BK87" s="101" t="str">
        <f t="shared" ca="1" si="27"/>
        <v/>
      </c>
      <c r="BL87" s="101" t="str">
        <f t="shared" ca="1" si="27"/>
        <v/>
      </c>
      <c r="BM87" s="101" t="str">
        <f t="shared" ca="1" si="27"/>
        <v/>
      </c>
    </row>
    <row r="88" spans="1:65">
      <c r="A88" s="88" t="s">
        <v>245</v>
      </c>
      <c r="B88" s="88" t="s">
        <v>246</v>
      </c>
      <c r="C88" s="16" t="s">
        <v>152</v>
      </c>
      <c r="D88" s="4" t="s">
        <v>64</v>
      </c>
      <c r="E88" s="100">
        <f ca="1">SUM(Table2[[#This Row],[ADR-01]:[ADR-113]])</f>
        <v>0</v>
      </c>
      <c r="G88" s="101" t="str">
        <f t="shared" ca="1" si="23"/>
        <v/>
      </c>
      <c r="H88" s="101" t="str">
        <f t="shared" ca="1" si="27"/>
        <v/>
      </c>
      <c r="I88" s="101" t="str">
        <f t="shared" ca="1" si="27"/>
        <v/>
      </c>
      <c r="J88" s="101" t="str">
        <f t="shared" ca="1" si="27"/>
        <v/>
      </c>
      <c r="K88" s="101" t="str">
        <f t="shared" ca="1" si="27"/>
        <v/>
      </c>
      <c r="L88" s="101" t="str">
        <f t="shared" ca="1" si="27"/>
        <v/>
      </c>
      <c r="M88" s="101" t="str">
        <f t="shared" ca="1" si="27"/>
        <v/>
      </c>
      <c r="N88" s="101" t="str">
        <f t="shared" ca="1" si="27"/>
        <v/>
      </c>
      <c r="O88" s="101" t="str">
        <f t="shared" ca="1" si="27"/>
        <v/>
      </c>
      <c r="P88" s="101" t="str">
        <f t="shared" ca="1" si="27"/>
        <v/>
      </c>
      <c r="Q88" s="101" t="str">
        <f t="shared" ca="1" si="27"/>
        <v/>
      </c>
      <c r="R88" s="101" t="str">
        <f t="shared" ca="1" si="27"/>
        <v/>
      </c>
      <c r="S88" s="101" t="str">
        <f t="shared" ca="1" si="27"/>
        <v/>
      </c>
      <c r="T88" s="101" t="str">
        <f t="shared" ca="1" si="27"/>
        <v/>
      </c>
      <c r="U88" s="101" t="str">
        <f t="shared" ca="1" si="27"/>
        <v/>
      </c>
      <c r="V88" s="101" t="str">
        <f t="shared" ca="1" si="27"/>
        <v/>
      </c>
      <c r="W88" s="101" t="str">
        <f t="shared" ca="1" si="27"/>
        <v/>
      </c>
      <c r="X88" s="101" t="str">
        <f t="shared" ca="1" si="27"/>
        <v/>
      </c>
      <c r="Y88" s="101" t="str">
        <f t="shared" ca="1" si="27"/>
        <v/>
      </c>
      <c r="Z88" s="101" t="str">
        <f t="shared" ca="1" si="27"/>
        <v/>
      </c>
      <c r="AA88" s="101" t="str">
        <f t="shared" ca="1" si="27"/>
        <v/>
      </c>
      <c r="AB88" s="101" t="str">
        <f t="shared" ca="1" si="27"/>
        <v/>
      </c>
      <c r="AC88" s="101" t="str">
        <f t="shared" ca="1" si="27"/>
        <v/>
      </c>
      <c r="AD88" s="101" t="str">
        <f t="shared" ca="1" si="27"/>
        <v/>
      </c>
      <c r="AE88" s="101" t="str">
        <f t="shared" ca="1" si="27"/>
        <v/>
      </c>
      <c r="AF88" s="101" t="str">
        <f t="shared" ca="1" si="27"/>
        <v/>
      </c>
      <c r="AG88" s="101" t="str">
        <f t="shared" ca="1" si="27"/>
        <v/>
      </c>
      <c r="AH88" s="101" t="str">
        <f t="shared" ca="1" si="27"/>
        <v/>
      </c>
      <c r="AI88" s="101" t="str">
        <f t="shared" ca="1" si="27"/>
        <v/>
      </c>
      <c r="AJ88" s="101" t="str">
        <f t="shared" ca="1" si="27"/>
        <v/>
      </c>
      <c r="AK88" s="101" t="str">
        <f t="shared" ca="1" si="27"/>
        <v/>
      </c>
      <c r="AL88" s="101" t="str">
        <f t="shared" ca="1" si="27"/>
        <v/>
      </c>
      <c r="AM88" s="101" t="str">
        <f t="shared" ca="1" si="27"/>
        <v/>
      </c>
      <c r="AN88" s="101" t="str">
        <f t="shared" ca="1" si="27"/>
        <v/>
      </c>
      <c r="AO88" s="101" t="str">
        <f t="shared" ca="1" si="27"/>
        <v/>
      </c>
      <c r="AP88" s="101" t="str">
        <f t="shared" ca="1" si="27"/>
        <v/>
      </c>
      <c r="AQ88" s="101" t="str">
        <f t="shared" ca="1" si="27"/>
        <v/>
      </c>
      <c r="AR88" s="101" t="str">
        <f t="shared" ca="1" si="27"/>
        <v/>
      </c>
      <c r="AS88" s="101" t="str">
        <f t="shared" ca="1" si="27"/>
        <v/>
      </c>
      <c r="AT88" s="101" t="str">
        <f t="shared" ca="1" si="27"/>
        <v/>
      </c>
      <c r="AU88" s="101" t="str">
        <f t="shared" ca="1" si="27"/>
        <v/>
      </c>
      <c r="AV88" s="101" t="str">
        <f t="shared" ca="1" si="27"/>
        <v/>
      </c>
      <c r="AW88" s="101" t="str">
        <f t="shared" ca="1" si="27"/>
        <v/>
      </c>
      <c r="AX88" s="101" t="str">
        <f t="shared" ca="1" si="27"/>
        <v/>
      </c>
      <c r="AY88" s="101" t="str">
        <f t="shared" ca="1" si="27"/>
        <v/>
      </c>
      <c r="AZ88" s="101" t="str">
        <f t="shared" ca="1" si="27"/>
        <v/>
      </c>
      <c r="BA88" s="101" t="str">
        <f t="shared" ca="1" si="27"/>
        <v/>
      </c>
      <c r="BB88" s="101" t="str">
        <f t="shared" ca="1" si="27"/>
        <v/>
      </c>
      <c r="BC88" s="101" t="str">
        <f t="shared" ca="1" si="27"/>
        <v/>
      </c>
      <c r="BD88" s="101" t="str">
        <f t="shared" ca="1" si="27"/>
        <v/>
      </c>
      <c r="BE88" s="101" t="str">
        <f t="shared" ca="1" si="27"/>
        <v/>
      </c>
      <c r="BF88" s="101" t="str">
        <f t="shared" ca="1" si="27"/>
        <v/>
      </c>
      <c r="BG88" s="101" t="str">
        <f t="shared" ca="1" si="27"/>
        <v/>
      </c>
      <c r="BH88" s="101" t="str">
        <f t="shared" ca="1" si="27"/>
        <v/>
      </c>
      <c r="BI88" s="101" t="str">
        <f t="shared" ca="1" si="27"/>
        <v/>
      </c>
      <c r="BJ88" s="101" t="str">
        <f t="shared" ca="1" si="27"/>
        <v/>
      </c>
      <c r="BK88" s="101" t="str">
        <f t="shared" ca="1" si="27"/>
        <v/>
      </c>
      <c r="BL88" s="101" t="str">
        <f t="shared" ca="1" si="27"/>
        <v/>
      </c>
      <c r="BM88" s="101" t="str">
        <f t="shared" ca="1" si="27"/>
        <v/>
      </c>
    </row>
    <row r="89" spans="1:65">
      <c r="A89" s="88" t="s">
        <v>247</v>
      </c>
      <c r="B89" s="88" t="s">
        <v>248</v>
      </c>
      <c r="C89" s="16" t="s">
        <v>34</v>
      </c>
      <c r="D89" s="4"/>
      <c r="E89" s="100">
        <f ca="1">SUM(Table2[[#This Row],[ADR-01]:[ADR-113]])</f>
        <v>0</v>
      </c>
      <c r="G89" s="101" t="str">
        <f t="shared" ca="1" si="23"/>
        <v/>
      </c>
      <c r="H89" s="101" t="str">
        <f t="shared" ca="1" si="27"/>
        <v/>
      </c>
      <c r="I89" s="101" t="str">
        <f t="shared" ca="1" si="27"/>
        <v/>
      </c>
      <c r="J89" s="101" t="str">
        <f t="shared" ca="1" si="27"/>
        <v/>
      </c>
      <c r="K89" s="101" t="str">
        <f t="shared" ref="H89:BM93" ca="1" si="28">IFERROR(
  IF(
    COUNTIF(
      INDIRECT("'" &amp; "ADR " &amp; VALUE(MID(K$1, FIND("-", K$1) + 1, LEN(K$1) - FIND("-", K$1))) &amp; "'!E:E"), $A89
    ) = 0,
    "",
    COUNTIFS(
      INDIRECT("'" &amp; "ADR " &amp; VALUE(MID(K$1, FIND("-", K$1) + 1, LEN(K$1) - FIND("-", K$1))) &amp; "'!E:E"), $A89,
      INDIRECT("'" &amp; "ADR " &amp; VALUE(MID(K$1, FIND("-", K$1) + 1, LEN(K$1) - FIND("-", K$1))) &amp; "'!M:M"), "NO"
    )
  ),
  ""
)</f>
        <v/>
      </c>
      <c r="L89" s="101" t="str">
        <f t="shared" ca="1" si="28"/>
        <v/>
      </c>
      <c r="M89" s="101" t="str">
        <f t="shared" ca="1" si="28"/>
        <v/>
      </c>
      <c r="N89" s="101" t="str">
        <f t="shared" ca="1" si="28"/>
        <v/>
      </c>
      <c r="O89" s="101" t="str">
        <f t="shared" ca="1" si="28"/>
        <v/>
      </c>
      <c r="P89" s="101" t="str">
        <f t="shared" ca="1" si="28"/>
        <v/>
      </c>
      <c r="Q89" s="101" t="str">
        <f t="shared" ca="1" si="28"/>
        <v/>
      </c>
      <c r="R89" s="101" t="str">
        <f t="shared" ca="1" si="28"/>
        <v/>
      </c>
      <c r="S89" s="101" t="str">
        <f t="shared" ca="1" si="28"/>
        <v/>
      </c>
      <c r="T89" s="101" t="str">
        <f t="shared" ca="1" si="28"/>
        <v/>
      </c>
      <c r="U89" s="101" t="str">
        <f t="shared" ca="1" si="28"/>
        <v/>
      </c>
      <c r="V89" s="101" t="str">
        <f t="shared" ca="1" si="28"/>
        <v/>
      </c>
      <c r="W89" s="101" t="str">
        <f t="shared" ca="1" si="28"/>
        <v/>
      </c>
      <c r="X89" s="101" t="str">
        <f t="shared" ca="1" si="28"/>
        <v/>
      </c>
      <c r="Y89" s="101" t="str">
        <f t="shared" ca="1" si="28"/>
        <v/>
      </c>
      <c r="Z89" s="101" t="str">
        <f t="shared" ca="1" si="28"/>
        <v/>
      </c>
      <c r="AA89" s="101" t="str">
        <f t="shared" ca="1" si="28"/>
        <v/>
      </c>
      <c r="AB89" s="101" t="str">
        <f t="shared" ca="1" si="28"/>
        <v/>
      </c>
      <c r="AC89" s="101" t="str">
        <f t="shared" ca="1" si="28"/>
        <v/>
      </c>
      <c r="AD89" s="101" t="str">
        <f t="shared" ca="1" si="28"/>
        <v/>
      </c>
      <c r="AE89" s="101" t="str">
        <f t="shared" ca="1" si="28"/>
        <v/>
      </c>
      <c r="AF89" s="101" t="str">
        <f t="shared" ca="1" si="28"/>
        <v/>
      </c>
      <c r="AG89" s="101" t="str">
        <f t="shared" ca="1" si="28"/>
        <v/>
      </c>
      <c r="AH89" s="101" t="str">
        <f t="shared" ca="1" si="28"/>
        <v/>
      </c>
      <c r="AI89" s="101" t="str">
        <f t="shared" ca="1" si="28"/>
        <v/>
      </c>
      <c r="AJ89" s="101" t="str">
        <f t="shared" ca="1" si="28"/>
        <v/>
      </c>
      <c r="AK89" s="101" t="str">
        <f t="shared" ca="1" si="28"/>
        <v/>
      </c>
      <c r="AL89" s="101" t="str">
        <f t="shared" ca="1" si="28"/>
        <v/>
      </c>
      <c r="AM89" s="101" t="str">
        <f t="shared" ca="1" si="28"/>
        <v/>
      </c>
      <c r="AN89" s="101" t="str">
        <f t="shared" ca="1" si="28"/>
        <v/>
      </c>
      <c r="AO89" s="101" t="str">
        <f t="shared" ca="1" si="28"/>
        <v/>
      </c>
      <c r="AP89" s="101" t="str">
        <f t="shared" ca="1" si="28"/>
        <v/>
      </c>
      <c r="AQ89" s="101" t="str">
        <f t="shared" ca="1" si="28"/>
        <v/>
      </c>
      <c r="AR89" s="101" t="str">
        <f t="shared" ca="1" si="28"/>
        <v/>
      </c>
      <c r="AS89" s="101" t="str">
        <f t="shared" ca="1" si="28"/>
        <v/>
      </c>
      <c r="AT89" s="101" t="str">
        <f t="shared" ca="1" si="28"/>
        <v/>
      </c>
      <c r="AU89" s="101" t="str">
        <f t="shared" ca="1" si="28"/>
        <v/>
      </c>
      <c r="AV89" s="101" t="str">
        <f t="shared" ca="1" si="28"/>
        <v/>
      </c>
      <c r="AW89" s="101" t="str">
        <f t="shared" ca="1" si="28"/>
        <v/>
      </c>
      <c r="AX89" s="101" t="str">
        <f t="shared" ca="1" si="28"/>
        <v/>
      </c>
      <c r="AY89" s="101" t="str">
        <f t="shared" ca="1" si="28"/>
        <v/>
      </c>
      <c r="AZ89" s="101" t="str">
        <f t="shared" ca="1" si="28"/>
        <v/>
      </c>
      <c r="BA89" s="101" t="str">
        <f t="shared" ca="1" si="28"/>
        <v/>
      </c>
      <c r="BB89" s="101" t="str">
        <f t="shared" ca="1" si="28"/>
        <v/>
      </c>
      <c r="BC89" s="101" t="str">
        <f t="shared" ca="1" si="28"/>
        <v/>
      </c>
      <c r="BD89" s="101" t="str">
        <f t="shared" ca="1" si="28"/>
        <v/>
      </c>
      <c r="BE89" s="101" t="str">
        <f t="shared" ca="1" si="28"/>
        <v/>
      </c>
      <c r="BF89" s="101" t="str">
        <f t="shared" ca="1" si="28"/>
        <v/>
      </c>
      <c r="BG89" s="101" t="str">
        <f t="shared" ca="1" si="28"/>
        <v/>
      </c>
      <c r="BH89" s="101" t="str">
        <f t="shared" ca="1" si="28"/>
        <v/>
      </c>
      <c r="BI89" s="101" t="str">
        <f t="shared" ca="1" si="28"/>
        <v/>
      </c>
      <c r="BJ89" s="101" t="str">
        <f t="shared" ca="1" si="28"/>
        <v/>
      </c>
      <c r="BK89" s="101" t="str">
        <f t="shared" ca="1" si="28"/>
        <v/>
      </c>
      <c r="BL89" s="101" t="str">
        <f t="shared" ca="1" si="28"/>
        <v/>
      </c>
      <c r="BM89" s="101" t="str">
        <f t="shared" ca="1" si="28"/>
        <v/>
      </c>
    </row>
    <row r="90" spans="1:65">
      <c r="A90" s="88" t="s">
        <v>249</v>
      </c>
      <c r="B90" s="88" t="s">
        <v>250</v>
      </c>
      <c r="C90" s="16" t="s">
        <v>34</v>
      </c>
      <c r="D90" s="4"/>
      <c r="E90" s="100">
        <f ca="1">SUM(Table2[[#This Row],[ADR-01]:[ADR-113]])</f>
        <v>0</v>
      </c>
      <c r="G90" s="101" t="str">
        <f t="shared" ca="1" si="23"/>
        <v/>
      </c>
      <c r="H90" s="101" t="str">
        <f t="shared" ca="1" si="28"/>
        <v/>
      </c>
      <c r="I90" s="101" t="str">
        <f t="shared" ca="1" si="28"/>
        <v/>
      </c>
      <c r="J90" s="101" t="str">
        <f t="shared" ca="1" si="28"/>
        <v/>
      </c>
      <c r="K90" s="101" t="str">
        <f t="shared" ca="1" si="28"/>
        <v/>
      </c>
      <c r="L90" s="101" t="str">
        <f t="shared" ca="1" si="28"/>
        <v/>
      </c>
      <c r="M90" s="101" t="str">
        <f t="shared" ca="1" si="28"/>
        <v/>
      </c>
      <c r="N90" s="101" t="str">
        <f t="shared" ca="1" si="28"/>
        <v/>
      </c>
      <c r="O90" s="101" t="str">
        <f t="shared" ca="1" si="28"/>
        <v/>
      </c>
      <c r="P90" s="101" t="str">
        <f t="shared" ca="1" si="28"/>
        <v/>
      </c>
      <c r="Q90" s="101" t="str">
        <f t="shared" ca="1" si="28"/>
        <v/>
      </c>
      <c r="R90" s="101" t="str">
        <f t="shared" ca="1" si="28"/>
        <v/>
      </c>
      <c r="S90" s="101" t="str">
        <f t="shared" ca="1" si="28"/>
        <v/>
      </c>
      <c r="T90" s="101" t="str">
        <f t="shared" ca="1" si="28"/>
        <v/>
      </c>
      <c r="U90" s="101" t="str">
        <f t="shared" ca="1" si="28"/>
        <v/>
      </c>
      <c r="V90" s="101" t="str">
        <f t="shared" ca="1" si="28"/>
        <v/>
      </c>
      <c r="W90" s="101" t="str">
        <f t="shared" ca="1" si="28"/>
        <v/>
      </c>
      <c r="X90" s="101" t="str">
        <f t="shared" ca="1" si="28"/>
        <v/>
      </c>
      <c r="Y90" s="101" t="str">
        <f t="shared" ca="1" si="28"/>
        <v/>
      </c>
      <c r="Z90" s="101" t="str">
        <f t="shared" ca="1" si="28"/>
        <v/>
      </c>
      <c r="AA90" s="101" t="str">
        <f t="shared" ca="1" si="28"/>
        <v/>
      </c>
      <c r="AB90" s="101" t="str">
        <f t="shared" ca="1" si="28"/>
        <v/>
      </c>
      <c r="AC90" s="101" t="str">
        <f t="shared" ca="1" si="28"/>
        <v/>
      </c>
      <c r="AD90" s="101" t="str">
        <f t="shared" ca="1" si="28"/>
        <v/>
      </c>
      <c r="AE90" s="101" t="str">
        <f t="shared" ca="1" si="28"/>
        <v/>
      </c>
      <c r="AF90" s="101" t="str">
        <f t="shared" ca="1" si="28"/>
        <v/>
      </c>
      <c r="AG90" s="101" t="str">
        <f t="shared" ca="1" si="28"/>
        <v/>
      </c>
      <c r="AH90" s="101" t="str">
        <f t="shared" ca="1" si="28"/>
        <v/>
      </c>
      <c r="AI90" s="101" t="str">
        <f t="shared" ca="1" si="28"/>
        <v/>
      </c>
      <c r="AJ90" s="101" t="str">
        <f t="shared" ca="1" si="28"/>
        <v/>
      </c>
      <c r="AK90" s="101" t="str">
        <f t="shared" ca="1" si="28"/>
        <v/>
      </c>
      <c r="AL90" s="101" t="str">
        <f t="shared" ca="1" si="28"/>
        <v/>
      </c>
      <c r="AM90" s="101" t="str">
        <f t="shared" ca="1" si="28"/>
        <v/>
      </c>
      <c r="AN90" s="101" t="str">
        <f t="shared" ca="1" si="28"/>
        <v/>
      </c>
      <c r="AO90" s="101" t="str">
        <f t="shared" ca="1" si="28"/>
        <v/>
      </c>
      <c r="AP90" s="101" t="str">
        <f t="shared" ca="1" si="28"/>
        <v/>
      </c>
      <c r="AQ90" s="101" t="str">
        <f t="shared" ca="1" si="28"/>
        <v/>
      </c>
      <c r="AR90" s="101" t="str">
        <f t="shared" ca="1" si="28"/>
        <v/>
      </c>
      <c r="AS90" s="101" t="str">
        <f t="shared" ca="1" si="28"/>
        <v/>
      </c>
      <c r="AT90" s="101" t="str">
        <f t="shared" ca="1" si="28"/>
        <v/>
      </c>
      <c r="AU90" s="101" t="str">
        <f t="shared" ca="1" si="28"/>
        <v/>
      </c>
      <c r="AV90" s="101" t="str">
        <f t="shared" ca="1" si="28"/>
        <v/>
      </c>
      <c r="AW90" s="101" t="str">
        <f t="shared" ca="1" si="28"/>
        <v/>
      </c>
      <c r="AX90" s="101" t="str">
        <f t="shared" ca="1" si="28"/>
        <v/>
      </c>
      <c r="AY90" s="101" t="str">
        <f t="shared" ca="1" si="28"/>
        <v/>
      </c>
      <c r="AZ90" s="101" t="str">
        <f t="shared" ca="1" si="28"/>
        <v/>
      </c>
      <c r="BA90" s="101" t="str">
        <f t="shared" ca="1" si="28"/>
        <v/>
      </c>
      <c r="BB90" s="101" t="str">
        <f t="shared" ca="1" si="28"/>
        <v/>
      </c>
      <c r="BC90" s="101" t="str">
        <f t="shared" ca="1" si="28"/>
        <v/>
      </c>
      <c r="BD90" s="101" t="str">
        <f t="shared" ca="1" si="28"/>
        <v/>
      </c>
      <c r="BE90" s="101" t="str">
        <f t="shared" ca="1" si="28"/>
        <v/>
      </c>
      <c r="BF90" s="101" t="str">
        <f t="shared" ca="1" si="28"/>
        <v/>
      </c>
      <c r="BG90" s="101" t="str">
        <f t="shared" ca="1" si="28"/>
        <v/>
      </c>
      <c r="BH90" s="101" t="str">
        <f t="shared" ca="1" si="28"/>
        <v/>
      </c>
      <c r="BI90" s="101" t="str">
        <f t="shared" ca="1" si="28"/>
        <v/>
      </c>
      <c r="BJ90" s="101" t="str">
        <f t="shared" ca="1" si="28"/>
        <v/>
      </c>
      <c r="BK90" s="101" t="str">
        <f t="shared" ca="1" si="28"/>
        <v/>
      </c>
      <c r="BL90" s="101" t="str">
        <f t="shared" ca="1" si="28"/>
        <v/>
      </c>
      <c r="BM90" s="101" t="str">
        <f t="shared" ca="1" si="28"/>
        <v/>
      </c>
    </row>
    <row r="91" spans="1:65">
      <c r="A91" s="88" t="s">
        <v>251</v>
      </c>
      <c r="B91" s="88" t="s">
        <v>252</v>
      </c>
      <c r="C91" s="16" t="s">
        <v>37</v>
      </c>
      <c r="D91" s="4" t="s">
        <v>110</v>
      </c>
      <c r="E91" s="100">
        <f ca="1">SUM(Table2[[#This Row],[ADR-01]:[ADR-113]])</f>
        <v>10</v>
      </c>
      <c r="G91" s="101" t="str">
        <f t="shared" ca="1" si="23"/>
        <v/>
      </c>
      <c r="H91" s="101">
        <f t="shared" ca="1" si="28"/>
        <v>1</v>
      </c>
      <c r="I91" s="101" t="str">
        <f t="shared" ca="1" si="28"/>
        <v/>
      </c>
      <c r="J91" s="101" t="str">
        <f t="shared" ca="1" si="28"/>
        <v/>
      </c>
      <c r="K91" s="101" t="str">
        <f t="shared" ca="1" si="28"/>
        <v/>
      </c>
      <c r="L91" s="101" t="str">
        <f t="shared" ca="1" si="28"/>
        <v/>
      </c>
      <c r="M91" s="101" t="str">
        <f t="shared" ca="1" si="28"/>
        <v/>
      </c>
      <c r="N91" s="101" t="str">
        <f t="shared" ca="1" si="28"/>
        <v/>
      </c>
      <c r="O91" s="101" t="str">
        <f t="shared" ca="1" si="28"/>
        <v/>
      </c>
      <c r="P91" s="101" t="str">
        <f t="shared" ca="1" si="28"/>
        <v/>
      </c>
      <c r="Q91" s="101" t="str">
        <f t="shared" ca="1" si="28"/>
        <v/>
      </c>
      <c r="R91" s="101" t="str">
        <f t="shared" ca="1" si="28"/>
        <v/>
      </c>
      <c r="S91" s="101" t="str">
        <f t="shared" ca="1" si="28"/>
        <v/>
      </c>
      <c r="T91" s="101" t="str">
        <f t="shared" ca="1" si="28"/>
        <v/>
      </c>
      <c r="U91" s="101" t="str">
        <f t="shared" ca="1" si="28"/>
        <v/>
      </c>
      <c r="V91" s="101">
        <f t="shared" ca="1" si="28"/>
        <v>6</v>
      </c>
      <c r="W91" s="101" t="str">
        <f t="shared" ca="1" si="28"/>
        <v/>
      </c>
      <c r="X91" s="101" t="str">
        <f t="shared" ca="1" si="28"/>
        <v/>
      </c>
      <c r="Y91" s="101" t="str">
        <f t="shared" ca="1" si="28"/>
        <v/>
      </c>
      <c r="Z91" s="101">
        <f t="shared" ca="1" si="28"/>
        <v>3</v>
      </c>
      <c r="AA91" s="101" t="str">
        <f t="shared" ca="1" si="28"/>
        <v/>
      </c>
      <c r="AB91" s="101" t="str">
        <f t="shared" ca="1" si="28"/>
        <v/>
      </c>
      <c r="AC91" s="101" t="str">
        <f t="shared" ca="1" si="28"/>
        <v/>
      </c>
      <c r="AD91" s="101" t="str">
        <f t="shared" ca="1" si="28"/>
        <v/>
      </c>
      <c r="AE91" s="101" t="str">
        <f t="shared" ca="1" si="28"/>
        <v/>
      </c>
      <c r="AF91" s="101" t="str">
        <f t="shared" ca="1" si="28"/>
        <v/>
      </c>
      <c r="AG91" s="101" t="str">
        <f t="shared" ca="1" si="28"/>
        <v/>
      </c>
      <c r="AH91" s="101" t="str">
        <f t="shared" ca="1" si="28"/>
        <v/>
      </c>
      <c r="AI91" s="101" t="str">
        <f t="shared" ca="1" si="28"/>
        <v/>
      </c>
      <c r="AJ91" s="101" t="str">
        <f t="shared" ca="1" si="28"/>
        <v/>
      </c>
      <c r="AK91" s="101" t="str">
        <f t="shared" ca="1" si="28"/>
        <v/>
      </c>
      <c r="AL91" s="101" t="str">
        <f t="shared" ca="1" si="28"/>
        <v/>
      </c>
      <c r="AM91" s="101" t="str">
        <f t="shared" ca="1" si="28"/>
        <v/>
      </c>
      <c r="AN91" s="101" t="str">
        <f t="shared" ca="1" si="28"/>
        <v/>
      </c>
      <c r="AO91" s="101" t="str">
        <f t="shared" ca="1" si="28"/>
        <v/>
      </c>
      <c r="AP91" s="101" t="str">
        <f t="shared" ca="1" si="28"/>
        <v/>
      </c>
      <c r="AQ91" s="101" t="str">
        <f t="shared" ca="1" si="28"/>
        <v/>
      </c>
      <c r="AR91" s="101" t="str">
        <f t="shared" ca="1" si="28"/>
        <v/>
      </c>
      <c r="AS91" s="101" t="str">
        <f t="shared" ca="1" si="28"/>
        <v/>
      </c>
      <c r="AT91" s="101" t="str">
        <f t="shared" ca="1" si="28"/>
        <v/>
      </c>
      <c r="AU91" s="101" t="str">
        <f t="shared" ca="1" si="28"/>
        <v/>
      </c>
      <c r="AV91" s="101" t="str">
        <f t="shared" ca="1" si="28"/>
        <v/>
      </c>
      <c r="AW91" s="101" t="str">
        <f t="shared" ca="1" si="28"/>
        <v/>
      </c>
      <c r="AX91" s="101" t="str">
        <f t="shared" ca="1" si="28"/>
        <v/>
      </c>
      <c r="AY91" s="101" t="str">
        <f t="shared" ca="1" si="28"/>
        <v/>
      </c>
      <c r="AZ91" s="101" t="str">
        <f t="shared" ca="1" si="28"/>
        <v/>
      </c>
      <c r="BA91" s="101" t="str">
        <f t="shared" ca="1" si="28"/>
        <v/>
      </c>
      <c r="BB91" s="101" t="str">
        <f t="shared" ca="1" si="28"/>
        <v/>
      </c>
      <c r="BC91" s="101" t="str">
        <f t="shared" ca="1" si="28"/>
        <v/>
      </c>
      <c r="BD91" s="101" t="str">
        <f t="shared" ca="1" si="28"/>
        <v/>
      </c>
      <c r="BE91" s="101" t="str">
        <f t="shared" ca="1" si="28"/>
        <v/>
      </c>
      <c r="BF91" s="101" t="str">
        <f t="shared" ca="1" si="28"/>
        <v/>
      </c>
      <c r="BG91" s="101" t="str">
        <f t="shared" ca="1" si="28"/>
        <v/>
      </c>
      <c r="BH91" s="101" t="str">
        <f t="shared" ca="1" si="28"/>
        <v/>
      </c>
      <c r="BI91" s="101" t="str">
        <f t="shared" ca="1" si="28"/>
        <v/>
      </c>
      <c r="BJ91" s="101" t="str">
        <f t="shared" ca="1" si="28"/>
        <v/>
      </c>
      <c r="BK91" s="101" t="str">
        <f t="shared" ca="1" si="28"/>
        <v/>
      </c>
      <c r="BL91" s="101" t="str">
        <f t="shared" ca="1" si="28"/>
        <v/>
      </c>
      <c r="BM91" s="101" t="str">
        <f t="shared" ca="1" si="28"/>
        <v/>
      </c>
    </row>
    <row r="92" spans="1:65">
      <c r="A92" s="88" t="s">
        <v>253</v>
      </c>
      <c r="B92" s="88" t="s">
        <v>254</v>
      </c>
      <c r="C92" s="16" t="s">
        <v>12</v>
      </c>
      <c r="D92" s="4" t="s">
        <v>37</v>
      </c>
      <c r="E92" s="100">
        <f ca="1">SUM(Table2[[#This Row],[ADR-01]:[ADR-113]])</f>
        <v>16</v>
      </c>
      <c r="G92" s="101" t="str">
        <f t="shared" ca="1" si="23"/>
        <v/>
      </c>
      <c r="H92" s="101" t="str">
        <f t="shared" ca="1" si="28"/>
        <v/>
      </c>
      <c r="I92" s="101" t="str">
        <f t="shared" ca="1" si="28"/>
        <v/>
      </c>
      <c r="J92" s="101" t="str">
        <f t="shared" ca="1" si="28"/>
        <v/>
      </c>
      <c r="K92" s="101" t="str">
        <f t="shared" ca="1" si="28"/>
        <v/>
      </c>
      <c r="L92" s="101" t="str">
        <f t="shared" ca="1" si="28"/>
        <v/>
      </c>
      <c r="M92" s="101">
        <f t="shared" ca="1" si="28"/>
        <v>5</v>
      </c>
      <c r="N92" s="101" t="str">
        <f t="shared" ca="1" si="28"/>
        <v/>
      </c>
      <c r="O92" s="101" t="str">
        <f t="shared" ca="1" si="28"/>
        <v/>
      </c>
      <c r="P92" s="101" t="str">
        <f t="shared" ca="1" si="28"/>
        <v/>
      </c>
      <c r="Q92" s="101" t="str">
        <f t="shared" ca="1" si="28"/>
        <v/>
      </c>
      <c r="R92" s="101" t="str">
        <f t="shared" ca="1" si="28"/>
        <v/>
      </c>
      <c r="S92" s="101">
        <f t="shared" ca="1" si="28"/>
        <v>2</v>
      </c>
      <c r="T92" s="101" t="str">
        <f t="shared" ca="1" si="28"/>
        <v/>
      </c>
      <c r="U92" s="101" t="str">
        <f t="shared" ca="1" si="28"/>
        <v/>
      </c>
      <c r="V92" s="101" t="str">
        <f t="shared" ca="1" si="28"/>
        <v/>
      </c>
      <c r="W92" s="101" t="str">
        <f t="shared" ca="1" si="28"/>
        <v/>
      </c>
      <c r="X92" s="101" t="str">
        <f t="shared" ca="1" si="28"/>
        <v/>
      </c>
      <c r="Y92" s="101" t="str">
        <f t="shared" ca="1" si="28"/>
        <v/>
      </c>
      <c r="Z92" s="101">
        <f t="shared" ca="1" si="28"/>
        <v>9</v>
      </c>
      <c r="AA92" s="101" t="str">
        <f t="shared" ca="1" si="28"/>
        <v/>
      </c>
      <c r="AB92" s="101" t="str">
        <f t="shared" ca="1" si="28"/>
        <v/>
      </c>
      <c r="AC92" s="101" t="str">
        <f t="shared" ca="1" si="28"/>
        <v/>
      </c>
      <c r="AD92" s="101" t="str">
        <f t="shared" ca="1" si="28"/>
        <v/>
      </c>
      <c r="AE92" s="101" t="str">
        <f t="shared" ca="1" si="28"/>
        <v/>
      </c>
      <c r="AF92" s="101" t="str">
        <f t="shared" ca="1" si="28"/>
        <v/>
      </c>
      <c r="AG92" s="101" t="str">
        <f t="shared" ca="1" si="28"/>
        <v/>
      </c>
      <c r="AH92" s="101" t="str">
        <f t="shared" ca="1" si="28"/>
        <v/>
      </c>
      <c r="AI92" s="101" t="str">
        <f t="shared" ca="1" si="28"/>
        <v/>
      </c>
      <c r="AJ92" s="101" t="str">
        <f t="shared" ca="1" si="28"/>
        <v/>
      </c>
      <c r="AK92" s="101" t="str">
        <f t="shared" ca="1" si="28"/>
        <v/>
      </c>
      <c r="AL92" s="101" t="str">
        <f t="shared" ca="1" si="28"/>
        <v/>
      </c>
      <c r="AM92" s="101" t="str">
        <f t="shared" ca="1" si="28"/>
        <v/>
      </c>
      <c r="AN92" s="101" t="str">
        <f t="shared" ca="1" si="28"/>
        <v/>
      </c>
      <c r="AO92" s="101" t="str">
        <f t="shared" ca="1" si="28"/>
        <v/>
      </c>
      <c r="AP92" s="101" t="str">
        <f t="shared" ca="1" si="28"/>
        <v/>
      </c>
      <c r="AQ92" s="101" t="str">
        <f t="shared" ca="1" si="28"/>
        <v/>
      </c>
      <c r="AR92" s="101" t="str">
        <f t="shared" ca="1" si="28"/>
        <v/>
      </c>
      <c r="AS92" s="101" t="str">
        <f t="shared" ca="1" si="28"/>
        <v/>
      </c>
      <c r="AT92" s="101" t="str">
        <f t="shared" ca="1" si="28"/>
        <v/>
      </c>
      <c r="AU92" s="101" t="str">
        <f t="shared" ca="1" si="28"/>
        <v/>
      </c>
      <c r="AV92" s="101" t="str">
        <f t="shared" ca="1" si="28"/>
        <v/>
      </c>
      <c r="AW92" s="101" t="str">
        <f t="shared" ca="1" si="28"/>
        <v/>
      </c>
      <c r="AX92" s="101" t="str">
        <f t="shared" ca="1" si="28"/>
        <v/>
      </c>
      <c r="AY92" s="101" t="str">
        <f t="shared" ca="1" si="28"/>
        <v/>
      </c>
      <c r="AZ92" s="101" t="str">
        <f t="shared" ca="1" si="28"/>
        <v/>
      </c>
      <c r="BA92" s="101" t="str">
        <f t="shared" ca="1" si="28"/>
        <v/>
      </c>
      <c r="BB92" s="101" t="str">
        <f t="shared" ca="1" si="28"/>
        <v/>
      </c>
      <c r="BC92" s="101" t="str">
        <f t="shared" ca="1" si="28"/>
        <v/>
      </c>
      <c r="BD92" s="101" t="str">
        <f t="shared" ca="1" si="28"/>
        <v/>
      </c>
      <c r="BE92" s="101" t="str">
        <f t="shared" ca="1" si="28"/>
        <v/>
      </c>
      <c r="BF92" s="101" t="str">
        <f t="shared" ca="1" si="28"/>
        <v/>
      </c>
      <c r="BG92" s="101" t="str">
        <f t="shared" ca="1" si="28"/>
        <v/>
      </c>
      <c r="BH92" s="101" t="str">
        <f t="shared" ca="1" si="28"/>
        <v/>
      </c>
      <c r="BI92" s="101" t="str">
        <f t="shared" ca="1" si="28"/>
        <v/>
      </c>
      <c r="BJ92" s="101" t="str">
        <f t="shared" ca="1" si="28"/>
        <v/>
      </c>
      <c r="BK92" s="101" t="str">
        <f t="shared" ca="1" si="28"/>
        <v/>
      </c>
      <c r="BL92" s="101" t="str">
        <f t="shared" ca="1" si="28"/>
        <v/>
      </c>
      <c r="BM92" s="101" t="str">
        <f t="shared" ca="1" si="28"/>
        <v/>
      </c>
    </row>
    <row r="93" spans="1:65">
      <c r="A93" s="88" t="s">
        <v>255</v>
      </c>
      <c r="B93" s="88" t="s">
        <v>256</v>
      </c>
      <c r="C93" s="16" t="s">
        <v>110</v>
      </c>
      <c r="D93" s="4"/>
      <c r="E93" s="100">
        <f ca="1">SUM(Table2[[#This Row],[ADR-01]:[ADR-113]])</f>
        <v>0</v>
      </c>
      <c r="G93" s="101" t="str">
        <f t="shared" ca="1" si="23"/>
        <v/>
      </c>
      <c r="H93" s="101" t="str">
        <f t="shared" ca="1" si="28"/>
        <v/>
      </c>
      <c r="I93" s="101" t="str">
        <f t="shared" ca="1" si="28"/>
        <v/>
      </c>
      <c r="J93" s="101" t="str">
        <f t="shared" ca="1" si="28"/>
        <v/>
      </c>
      <c r="K93" s="101" t="str">
        <f t="shared" ca="1" si="28"/>
        <v/>
      </c>
      <c r="L93" s="101" t="str">
        <f t="shared" ca="1" si="28"/>
        <v/>
      </c>
      <c r="M93" s="101" t="str">
        <f t="shared" ca="1" si="28"/>
        <v/>
      </c>
      <c r="N93" s="101" t="str">
        <f t="shared" ca="1" si="28"/>
        <v/>
      </c>
      <c r="O93" s="101" t="str">
        <f t="shared" ca="1" si="28"/>
        <v/>
      </c>
      <c r="P93" s="101" t="str">
        <f t="shared" ca="1" si="28"/>
        <v/>
      </c>
      <c r="Q93" s="101" t="str">
        <f t="shared" ca="1" si="28"/>
        <v/>
      </c>
      <c r="R93" s="101" t="str">
        <f t="shared" ca="1" si="28"/>
        <v/>
      </c>
      <c r="S93" s="101" t="str">
        <f t="shared" ca="1" si="28"/>
        <v/>
      </c>
      <c r="T93" s="101" t="str">
        <f t="shared" ca="1" si="28"/>
        <v/>
      </c>
      <c r="U93" s="101" t="str">
        <f t="shared" ca="1" si="28"/>
        <v/>
      </c>
      <c r="V93" s="101" t="str">
        <f t="shared" ca="1" si="28"/>
        <v/>
      </c>
      <c r="W93" s="101" t="str">
        <f t="shared" ca="1" si="28"/>
        <v/>
      </c>
      <c r="X93" s="101" t="str">
        <f t="shared" ca="1" si="28"/>
        <v/>
      </c>
      <c r="Y93" s="101" t="str">
        <f t="shared" ca="1" si="28"/>
        <v/>
      </c>
      <c r="Z93" s="101" t="str">
        <f t="shared" ca="1" si="28"/>
        <v/>
      </c>
      <c r="AA93" s="101" t="str">
        <f t="shared" ca="1" si="28"/>
        <v/>
      </c>
      <c r="AB93" s="101" t="str">
        <f t="shared" ca="1" si="28"/>
        <v/>
      </c>
      <c r="AC93" s="101" t="str">
        <f t="shared" ca="1" si="28"/>
        <v/>
      </c>
      <c r="AD93" s="101" t="str">
        <f t="shared" ca="1" si="28"/>
        <v/>
      </c>
      <c r="AE93" s="101" t="str">
        <f t="shared" ca="1" si="28"/>
        <v/>
      </c>
      <c r="AF93" s="101" t="str">
        <f t="shared" ca="1" si="28"/>
        <v/>
      </c>
      <c r="AG93" s="101" t="str">
        <f t="shared" ca="1" si="28"/>
        <v/>
      </c>
      <c r="AH93" s="101" t="str">
        <f t="shared" ref="H93:BM97" ca="1" si="29">IFERROR(
  IF(
    COUNTIF(
      INDIRECT("'" &amp; "ADR " &amp; VALUE(MID(AH$1, FIND("-", AH$1) + 1, LEN(AH$1) - FIND("-", AH$1))) &amp; "'!E:E"), $A93
    ) = 0,
    "",
    COUNTIFS(
      INDIRECT("'" &amp; "ADR " &amp; VALUE(MID(AH$1, FIND("-", AH$1) + 1, LEN(AH$1) - FIND("-", AH$1))) &amp; "'!E:E"), $A93,
      INDIRECT("'" &amp; "ADR " &amp; VALUE(MID(AH$1, FIND("-", AH$1) + 1, LEN(AH$1) - FIND("-", AH$1))) &amp; "'!M:M"), "NO"
    )
  ),
  ""
)</f>
        <v/>
      </c>
      <c r="AI93" s="101" t="str">
        <f t="shared" ca="1" si="29"/>
        <v/>
      </c>
      <c r="AJ93" s="101" t="str">
        <f t="shared" ca="1" si="29"/>
        <v/>
      </c>
      <c r="AK93" s="101" t="str">
        <f t="shared" ca="1" si="29"/>
        <v/>
      </c>
      <c r="AL93" s="101" t="str">
        <f t="shared" ca="1" si="29"/>
        <v/>
      </c>
      <c r="AM93" s="101" t="str">
        <f t="shared" ca="1" si="29"/>
        <v/>
      </c>
      <c r="AN93" s="101" t="str">
        <f t="shared" ca="1" si="29"/>
        <v/>
      </c>
      <c r="AO93" s="101" t="str">
        <f t="shared" ca="1" si="29"/>
        <v/>
      </c>
      <c r="AP93" s="101" t="str">
        <f t="shared" ca="1" si="29"/>
        <v/>
      </c>
      <c r="AQ93" s="101" t="str">
        <f t="shared" ca="1" si="29"/>
        <v/>
      </c>
      <c r="AR93" s="101" t="str">
        <f t="shared" ca="1" si="29"/>
        <v/>
      </c>
      <c r="AS93" s="101" t="str">
        <f t="shared" ca="1" si="29"/>
        <v/>
      </c>
      <c r="AT93" s="101" t="str">
        <f t="shared" ca="1" si="29"/>
        <v/>
      </c>
      <c r="AU93" s="101" t="str">
        <f t="shared" ca="1" si="29"/>
        <v/>
      </c>
      <c r="AV93" s="101" t="str">
        <f t="shared" ca="1" si="29"/>
        <v/>
      </c>
      <c r="AW93" s="101" t="str">
        <f t="shared" ca="1" si="29"/>
        <v/>
      </c>
      <c r="AX93" s="101" t="str">
        <f t="shared" ca="1" si="29"/>
        <v/>
      </c>
      <c r="AY93" s="101" t="str">
        <f t="shared" ca="1" si="29"/>
        <v/>
      </c>
      <c r="AZ93" s="101" t="str">
        <f t="shared" ca="1" si="29"/>
        <v/>
      </c>
      <c r="BA93" s="101" t="str">
        <f t="shared" ca="1" si="29"/>
        <v/>
      </c>
      <c r="BB93" s="101" t="str">
        <f t="shared" ca="1" si="29"/>
        <v/>
      </c>
      <c r="BC93" s="101" t="str">
        <f t="shared" ca="1" si="29"/>
        <v/>
      </c>
      <c r="BD93" s="101" t="str">
        <f t="shared" ca="1" si="29"/>
        <v/>
      </c>
      <c r="BE93" s="101" t="str">
        <f t="shared" ca="1" si="29"/>
        <v/>
      </c>
      <c r="BF93" s="101" t="str">
        <f t="shared" ca="1" si="29"/>
        <v/>
      </c>
      <c r="BG93" s="101" t="str">
        <f t="shared" ca="1" si="29"/>
        <v/>
      </c>
      <c r="BH93" s="101" t="str">
        <f t="shared" ca="1" si="29"/>
        <v/>
      </c>
      <c r="BI93" s="101" t="str">
        <f t="shared" ca="1" si="29"/>
        <v/>
      </c>
      <c r="BJ93" s="101" t="str">
        <f t="shared" ca="1" si="29"/>
        <v/>
      </c>
      <c r="BK93" s="101" t="str">
        <f t="shared" ca="1" si="29"/>
        <v/>
      </c>
      <c r="BL93" s="101" t="str">
        <f t="shared" ca="1" si="29"/>
        <v/>
      </c>
      <c r="BM93" s="101" t="str">
        <f t="shared" ca="1" si="29"/>
        <v/>
      </c>
    </row>
    <row r="94" spans="1:65">
      <c r="A94" s="88" t="s">
        <v>257</v>
      </c>
      <c r="B94" s="88" t="s">
        <v>258</v>
      </c>
      <c r="C94" s="16"/>
      <c r="D94" s="4"/>
      <c r="E94" s="100">
        <f ca="1">SUM(Table2[[#This Row],[ADR-01]:[ADR-113]])</f>
        <v>0</v>
      </c>
      <c r="G94" s="101" t="str">
        <f t="shared" ca="1" si="23"/>
        <v/>
      </c>
      <c r="H94" s="101" t="str">
        <f t="shared" ca="1" si="29"/>
        <v/>
      </c>
      <c r="I94" s="101" t="str">
        <f t="shared" ca="1" si="29"/>
        <v/>
      </c>
      <c r="J94" s="101" t="str">
        <f t="shared" ca="1" si="29"/>
        <v/>
      </c>
      <c r="K94" s="101" t="str">
        <f t="shared" ca="1" si="29"/>
        <v/>
      </c>
      <c r="L94" s="101" t="str">
        <f t="shared" ca="1" si="29"/>
        <v/>
      </c>
      <c r="M94" s="101" t="str">
        <f t="shared" ca="1" si="29"/>
        <v/>
      </c>
      <c r="N94" s="101" t="str">
        <f t="shared" ca="1" si="29"/>
        <v/>
      </c>
      <c r="O94" s="101" t="str">
        <f t="shared" ca="1" si="29"/>
        <v/>
      </c>
      <c r="P94" s="101" t="str">
        <f t="shared" ca="1" si="29"/>
        <v/>
      </c>
      <c r="Q94" s="101" t="str">
        <f t="shared" ca="1" si="29"/>
        <v/>
      </c>
      <c r="R94" s="101" t="str">
        <f t="shared" ca="1" si="29"/>
        <v/>
      </c>
      <c r="S94" s="101" t="str">
        <f t="shared" ca="1" si="29"/>
        <v/>
      </c>
      <c r="T94" s="101" t="str">
        <f t="shared" ca="1" si="29"/>
        <v/>
      </c>
      <c r="U94" s="101" t="str">
        <f t="shared" ca="1" si="29"/>
        <v/>
      </c>
      <c r="V94" s="101" t="str">
        <f t="shared" ca="1" si="29"/>
        <v/>
      </c>
      <c r="W94" s="101" t="str">
        <f t="shared" ca="1" si="29"/>
        <v/>
      </c>
      <c r="X94" s="101" t="str">
        <f t="shared" ca="1" si="29"/>
        <v/>
      </c>
      <c r="Y94" s="101" t="str">
        <f t="shared" ca="1" si="29"/>
        <v/>
      </c>
      <c r="Z94" s="101" t="str">
        <f t="shared" ca="1" si="29"/>
        <v/>
      </c>
      <c r="AA94" s="101" t="str">
        <f t="shared" ca="1" si="29"/>
        <v/>
      </c>
      <c r="AB94" s="101" t="str">
        <f t="shared" ca="1" si="29"/>
        <v/>
      </c>
      <c r="AC94" s="101" t="str">
        <f t="shared" ca="1" si="29"/>
        <v/>
      </c>
      <c r="AD94" s="101" t="str">
        <f t="shared" ca="1" si="29"/>
        <v/>
      </c>
      <c r="AE94" s="101" t="str">
        <f t="shared" ca="1" si="29"/>
        <v/>
      </c>
      <c r="AF94" s="101" t="str">
        <f t="shared" ca="1" si="29"/>
        <v/>
      </c>
      <c r="AG94" s="101" t="str">
        <f t="shared" ca="1" si="29"/>
        <v/>
      </c>
      <c r="AH94" s="101" t="str">
        <f t="shared" ca="1" si="29"/>
        <v/>
      </c>
      <c r="AI94" s="101" t="str">
        <f t="shared" ca="1" si="29"/>
        <v/>
      </c>
      <c r="AJ94" s="101" t="str">
        <f t="shared" ca="1" si="29"/>
        <v/>
      </c>
      <c r="AK94" s="101" t="str">
        <f t="shared" ca="1" si="29"/>
        <v/>
      </c>
      <c r="AL94" s="101" t="str">
        <f t="shared" ca="1" si="29"/>
        <v/>
      </c>
      <c r="AM94" s="101" t="str">
        <f t="shared" ca="1" si="29"/>
        <v/>
      </c>
      <c r="AN94" s="101" t="str">
        <f t="shared" ca="1" si="29"/>
        <v/>
      </c>
      <c r="AO94" s="101" t="str">
        <f t="shared" ca="1" si="29"/>
        <v/>
      </c>
      <c r="AP94" s="101" t="str">
        <f t="shared" ca="1" si="29"/>
        <v/>
      </c>
      <c r="AQ94" s="101" t="str">
        <f t="shared" ca="1" si="29"/>
        <v/>
      </c>
      <c r="AR94" s="101" t="str">
        <f t="shared" ca="1" si="29"/>
        <v/>
      </c>
      <c r="AS94" s="101" t="str">
        <f t="shared" ca="1" si="29"/>
        <v/>
      </c>
      <c r="AT94" s="101" t="str">
        <f t="shared" ca="1" si="29"/>
        <v/>
      </c>
      <c r="AU94" s="101" t="str">
        <f t="shared" ca="1" si="29"/>
        <v/>
      </c>
      <c r="AV94" s="101" t="str">
        <f t="shared" ca="1" si="29"/>
        <v/>
      </c>
      <c r="AW94" s="101" t="str">
        <f t="shared" ca="1" si="29"/>
        <v/>
      </c>
      <c r="AX94" s="101" t="str">
        <f t="shared" ca="1" si="29"/>
        <v/>
      </c>
      <c r="AY94" s="101" t="str">
        <f t="shared" ca="1" si="29"/>
        <v/>
      </c>
      <c r="AZ94" s="101" t="str">
        <f t="shared" ca="1" si="29"/>
        <v/>
      </c>
      <c r="BA94" s="101" t="str">
        <f t="shared" ca="1" si="29"/>
        <v/>
      </c>
      <c r="BB94" s="101" t="str">
        <f t="shared" ca="1" si="29"/>
        <v/>
      </c>
      <c r="BC94" s="101" t="str">
        <f t="shared" ca="1" si="29"/>
        <v/>
      </c>
      <c r="BD94" s="101" t="str">
        <f t="shared" ca="1" si="29"/>
        <v/>
      </c>
      <c r="BE94" s="101" t="str">
        <f t="shared" ca="1" si="29"/>
        <v/>
      </c>
      <c r="BF94" s="101" t="str">
        <f t="shared" ca="1" si="29"/>
        <v/>
      </c>
      <c r="BG94" s="101" t="str">
        <f t="shared" ca="1" si="29"/>
        <v/>
      </c>
      <c r="BH94" s="101" t="str">
        <f t="shared" ca="1" si="29"/>
        <v/>
      </c>
      <c r="BI94" s="101" t="str">
        <f t="shared" ca="1" si="29"/>
        <v/>
      </c>
      <c r="BJ94" s="101" t="str">
        <f t="shared" ca="1" si="29"/>
        <v/>
      </c>
      <c r="BK94" s="101" t="str">
        <f t="shared" ca="1" si="29"/>
        <v/>
      </c>
      <c r="BL94" s="101" t="str">
        <f t="shared" ca="1" si="29"/>
        <v/>
      </c>
      <c r="BM94" s="101" t="str">
        <f t="shared" ca="1" si="29"/>
        <v/>
      </c>
    </row>
    <row r="95" spans="1:65">
      <c r="A95" s="88" t="s">
        <v>259</v>
      </c>
      <c r="B95" s="88" t="s">
        <v>260</v>
      </c>
      <c r="C95" s="16" t="s">
        <v>110</v>
      </c>
      <c r="D95" s="4" t="s">
        <v>37</v>
      </c>
      <c r="E95" s="100">
        <f ca="1">SUM(Table2[[#This Row],[ADR-01]:[ADR-113]])</f>
        <v>0</v>
      </c>
      <c r="G95" s="101" t="str">
        <f t="shared" ca="1" si="23"/>
        <v/>
      </c>
      <c r="H95" s="101" t="str">
        <f t="shared" ca="1" si="29"/>
        <v/>
      </c>
      <c r="I95" s="101" t="str">
        <f t="shared" ca="1" si="29"/>
        <v/>
      </c>
      <c r="J95" s="101" t="str">
        <f t="shared" ca="1" si="29"/>
        <v/>
      </c>
      <c r="K95" s="101" t="str">
        <f t="shared" ca="1" si="29"/>
        <v/>
      </c>
      <c r="L95" s="101" t="str">
        <f t="shared" ca="1" si="29"/>
        <v/>
      </c>
      <c r="M95" s="101" t="str">
        <f t="shared" ca="1" si="29"/>
        <v/>
      </c>
      <c r="N95" s="101" t="str">
        <f t="shared" ca="1" si="29"/>
        <v/>
      </c>
      <c r="O95" s="101" t="str">
        <f t="shared" ca="1" si="29"/>
        <v/>
      </c>
      <c r="P95" s="101" t="str">
        <f t="shared" ca="1" si="29"/>
        <v/>
      </c>
      <c r="Q95" s="101" t="str">
        <f t="shared" ca="1" si="29"/>
        <v/>
      </c>
      <c r="R95" s="101" t="str">
        <f t="shared" ca="1" si="29"/>
        <v/>
      </c>
      <c r="S95" s="101" t="str">
        <f t="shared" ca="1" si="29"/>
        <v/>
      </c>
      <c r="T95" s="101" t="str">
        <f t="shared" ca="1" si="29"/>
        <v/>
      </c>
      <c r="U95" s="101" t="str">
        <f t="shared" ca="1" si="29"/>
        <v/>
      </c>
      <c r="V95" s="101" t="str">
        <f t="shared" ca="1" si="29"/>
        <v/>
      </c>
      <c r="W95" s="101" t="str">
        <f t="shared" ca="1" si="29"/>
        <v/>
      </c>
      <c r="X95" s="101" t="str">
        <f t="shared" ca="1" si="29"/>
        <v/>
      </c>
      <c r="Y95" s="101" t="str">
        <f t="shared" ca="1" si="29"/>
        <v/>
      </c>
      <c r="Z95" s="101" t="str">
        <f t="shared" ca="1" si="29"/>
        <v/>
      </c>
      <c r="AA95" s="101" t="str">
        <f t="shared" ca="1" si="29"/>
        <v/>
      </c>
      <c r="AB95" s="101" t="str">
        <f t="shared" ca="1" si="29"/>
        <v/>
      </c>
      <c r="AC95" s="101" t="str">
        <f t="shared" ca="1" si="29"/>
        <v/>
      </c>
      <c r="AD95" s="101" t="str">
        <f t="shared" ca="1" si="29"/>
        <v/>
      </c>
      <c r="AE95" s="101" t="str">
        <f t="shared" ca="1" si="29"/>
        <v/>
      </c>
      <c r="AF95" s="101" t="str">
        <f t="shared" ca="1" si="29"/>
        <v/>
      </c>
      <c r="AG95" s="101" t="str">
        <f t="shared" ca="1" si="29"/>
        <v/>
      </c>
      <c r="AH95" s="101" t="str">
        <f t="shared" ca="1" si="29"/>
        <v/>
      </c>
      <c r="AI95" s="101" t="str">
        <f t="shared" ca="1" si="29"/>
        <v/>
      </c>
      <c r="AJ95" s="101" t="str">
        <f t="shared" ca="1" si="29"/>
        <v/>
      </c>
      <c r="AK95" s="101" t="str">
        <f t="shared" ca="1" si="29"/>
        <v/>
      </c>
      <c r="AL95" s="101" t="str">
        <f t="shared" ca="1" si="29"/>
        <v/>
      </c>
      <c r="AM95" s="101" t="str">
        <f t="shared" ca="1" si="29"/>
        <v/>
      </c>
      <c r="AN95" s="101" t="str">
        <f t="shared" ca="1" si="29"/>
        <v/>
      </c>
      <c r="AO95" s="101" t="str">
        <f t="shared" ca="1" si="29"/>
        <v/>
      </c>
      <c r="AP95" s="101" t="str">
        <f t="shared" ca="1" si="29"/>
        <v/>
      </c>
      <c r="AQ95" s="101" t="str">
        <f t="shared" ca="1" si="29"/>
        <v/>
      </c>
      <c r="AR95" s="101" t="str">
        <f t="shared" ca="1" si="29"/>
        <v/>
      </c>
      <c r="AS95" s="101" t="str">
        <f t="shared" ca="1" si="29"/>
        <v/>
      </c>
      <c r="AT95" s="101" t="str">
        <f t="shared" ca="1" si="29"/>
        <v/>
      </c>
      <c r="AU95" s="101" t="str">
        <f t="shared" ca="1" si="29"/>
        <v/>
      </c>
      <c r="AV95" s="101" t="str">
        <f t="shared" ca="1" si="29"/>
        <v/>
      </c>
      <c r="AW95" s="101" t="str">
        <f t="shared" ca="1" si="29"/>
        <v/>
      </c>
      <c r="AX95" s="101" t="str">
        <f t="shared" ca="1" si="29"/>
        <v/>
      </c>
      <c r="AY95" s="101" t="str">
        <f t="shared" ca="1" si="29"/>
        <v/>
      </c>
      <c r="AZ95" s="101" t="str">
        <f t="shared" ca="1" si="29"/>
        <v/>
      </c>
      <c r="BA95" s="101" t="str">
        <f t="shared" ca="1" si="29"/>
        <v/>
      </c>
      <c r="BB95" s="101" t="str">
        <f t="shared" ca="1" si="29"/>
        <v/>
      </c>
      <c r="BC95" s="101" t="str">
        <f t="shared" ca="1" si="29"/>
        <v/>
      </c>
      <c r="BD95" s="101" t="str">
        <f t="shared" ca="1" si="29"/>
        <v/>
      </c>
      <c r="BE95" s="101" t="str">
        <f t="shared" ca="1" si="29"/>
        <v/>
      </c>
      <c r="BF95" s="101" t="str">
        <f t="shared" ca="1" si="29"/>
        <v/>
      </c>
      <c r="BG95" s="101" t="str">
        <f t="shared" ca="1" si="29"/>
        <v/>
      </c>
      <c r="BH95" s="101" t="str">
        <f t="shared" ca="1" si="29"/>
        <v/>
      </c>
      <c r="BI95" s="101" t="str">
        <f t="shared" ca="1" si="29"/>
        <v/>
      </c>
      <c r="BJ95" s="101" t="str">
        <f t="shared" ca="1" si="29"/>
        <v/>
      </c>
      <c r="BK95" s="101" t="str">
        <f t="shared" ca="1" si="29"/>
        <v/>
      </c>
      <c r="BL95" s="101" t="str">
        <f t="shared" ca="1" si="29"/>
        <v/>
      </c>
      <c r="BM95" s="101" t="str">
        <f t="shared" ca="1" si="29"/>
        <v/>
      </c>
    </row>
    <row r="96" spans="1:65">
      <c r="A96" s="88" t="s">
        <v>261</v>
      </c>
      <c r="B96" s="88" t="s">
        <v>262</v>
      </c>
      <c r="C96" s="16" t="s">
        <v>37</v>
      </c>
      <c r="D96" s="4"/>
      <c r="E96" s="100">
        <f ca="1">SUM(Table2[[#This Row],[ADR-01]:[ADR-113]])</f>
        <v>0</v>
      </c>
      <c r="G96" s="101" t="str">
        <f t="shared" ca="1" si="23"/>
        <v/>
      </c>
      <c r="H96" s="101" t="str">
        <f t="shared" ca="1" si="29"/>
        <v/>
      </c>
      <c r="I96" s="101" t="str">
        <f t="shared" ca="1" si="29"/>
        <v/>
      </c>
      <c r="J96" s="101" t="str">
        <f t="shared" ca="1" si="29"/>
        <v/>
      </c>
      <c r="K96" s="101" t="str">
        <f t="shared" ca="1" si="29"/>
        <v/>
      </c>
      <c r="L96" s="101" t="str">
        <f t="shared" ca="1" si="29"/>
        <v/>
      </c>
      <c r="M96" s="101" t="str">
        <f t="shared" ca="1" si="29"/>
        <v/>
      </c>
      <c r="N96" s="101" t="str">
        <f t="shared" ca="1" si="29"/>
        <v/>
      </c>
      <c r="O96" s="101" t="str">
        <f t="shared" ca="1" si="29"/>
        <v/>
      </c>
      <c r="P96" s="101" t="str">
        <f t="shared" ca="1" si="29"/>
        <v/>
      </c>
      <c r="Q96" s="101" t="str">
        <f t="shared" ca="1" si="29"/>
        <v/>
      </c>
      <c r="R96" s="101" t="str">
        <f t="shared" ca="1" si="29"/>
        <v/>
      </c>
      <c r="S96" s="101" t="str">
        <f t="shared" ca="1" si="29"/>
        <v/>
      </c>
      <c r="T96" s="101" t="str">
        <f t="shared" ca="1" si="29"/>
        <v/>
      </c>
      <c r="U96" s="101" t="str">
        <f t="shared" ca="1" si="29"/>
        <v/>
      </c>
      <c r="V96" s="101" t="str">
        <f t="shared" ca="1" si="29"/>
        <v/>
      </c>
      <c r="W96" s="101" t="str">
        <f t="shared" ca="1" si="29"/>
        <v/>
      </c>
      <c r="X96" s="101" t="str">
        <f t="shared" ca="1" si="29"/>
        <v/>
      </c>
      <c r="Y96" s="101" t="str">
        <f t="shared" ca="1" si="29"/>
        <v/>
      </c>
      <c r="Z96" s="101" t="str">
        <f t="shared" ca="1" si="29"/>
        <v/>
      </c>
      <c r="AA96" s="101" t="str">
        <f t="shared" ca="1" si="29"/>
        <v/>
      </c>
      <c r="AB96" s="101" t="str">
        <f t="shared" ca="1" si="29"/>
        <v/>
      </c>
      <c r="AC96" s="101" t="str">
        <f t="shared" ca="1" si="29"/>
        <v/>
      </c>
      <c r="AD96" s="101" t="str">
        <f t="shared" ca="1" si="29"/>
        <v/>
      </c>
      <c r="AE96" s="101" t="str">
        <f t="shared" ca="1" si="29"/>
        <v/>
      </c>
      <c r="AF96" s="101" t="str">
        <f t="shared" ca="1" si="29"/>
        <v/>
      </c>
      <c r="AG96" s="101" t="str">
        <f t="shared" ca="1" si="29"/>
        <v/>
      </c>
      <c r="AH96" s="101" t="str">
        <f t="shared" ca="1" si="29"/>
        <v/>
      </c>
      <c r="AI96" s="101" t="str">
        <f t="shared" ca="1" si="29"/>
        <v/>
      </c>
      <c r="AJ96" s="101" t="str">
        <f t="shared" ca="1" si="29"/>
        <v/>
      </c>
      <c r="AK96" s="101" t="str">
        <f t="shared" ca="1" si="29"/>
        <v/>
      </c>
      <c r="AL96" s="101" t="str">
        <f t="shared" ca="1" si="29"/>
        <v/>
      </c>
      <c r="AM96" s="101" t="str">
        <f t="shared" ca="1" si="29"/>
        <v/>
      </c>
      <c r="AN96" s="101" t="str">
        <f t="shared" ca="1" si="29"/>
        <v/>
      </c>
      <c r="AO96" s="101" t="str">
        <f t="shared" ca="1" si="29"/>
        <v/>
      </c>
      <c r="AP96" s="101" t="str">
        <f t="shared" ca="1" si="29"/>
        <v/>
      </c>
      <c r="AQ96" s="101" t="str">
        <f t="shared" ca="1" si="29"/>
        <v/>
      </c>
      <c r="AR96" s="101" t="str">
        <f t="shared" ca="1" si="29"/>
        <v/>
      </c>
      <c r="AS96" s="101" t="str">
        <f t="shared" ca="1" si="29"/>
        <v/>
      </c>
      <c r="AT96" s="101" t="str">
        <f t="shared" ca="1" si="29"/>
        <v/>
      </c>
      <c r="AU96" s="101" t="str">
        <f t="shared" ca="1" si="29"/>
        <v/>
      </c>
      <c r="AV96" s="101" t="str">
        <f t="shared" ca="1" si="29"/>
        <v/>
      </c>
      <c r="AW96" s="101" t="str">
        <f t="shared" ca="1" si="29"/>
        <v/>
      </c>
      <c r="AX96" s="101" t="str">
        <f t="shared" ca="1" si="29"/>
        <v/>
      </c>
      <c r="AY96" s="101" t="str">
        <f t="shared" ca="1" si="29"/>
        <v/>
      </c>
      <c r="AZ96" s="101" t="str">
        <f t="shared" ca="1" si="29"/>
        <v/>
      </c>
      <c r="BA96" s="101" t="str">
        <f t="shared" ca="1" si="29"/>
        <v/>
      </c>
      <c r="BB96" s="101" t="str">
        <f t="shared" ca="1" si="29"/>
        <v/>
      </c>
      <c r="BC96" s="101" t="str">
        <f t="shared" ca="1" si="29"/>
        <v/>
      </c>
      <c r="BD96" s="101" t="str">
        <f t="shared" ca="1" si="29"/>
        <v/>
      </c>
      <c r="BE96" s="101" t="str">
        <f t="shared" ca="1" si="29"/>
        <v/>
      </c>
      <c r="BF96" s="101" t="str">
        <f t="shared" ca="1" si="29"/>
        <v/>
      </c>
      <c r="BG96" s="101" t="str">
        <f t="shared" ca="1" si="29"/>
        <v/>
      </c>
      <c r="BH96" s="101" t="str">
        <f t="shared" ca="1" si="29"/>
        <v/>
      </c>
      <c r="BI96" s="101" t="str">
        <f t="shared" ca="1" si="29"/>
        <v/>
      </c>
      <c r="BJ96" s="101" t="str">
        <f t="shared" ca="1" si="29"/>
        <v/>
      </c>
      <c r="BK96" s="101" t="str">
        <f t="shared" ca="1" si="29"/>
        <v/>
      </c>
      <c r="BL96" s="101" t="str">
        <f t="shared" ca="1" si="29"/>
        <v/>
      </c>
      <c r="BM96" s="101" t="str">
        <f t="shared" ca="1" si="29"/>
        <v/>
      </c>
    </row>
    <row r="97" spans="1:65">
      <c r="A97" s="88" t="s">
        <v>263</v>
      </c>
      <c r="B97" s="88" t="s">
        <v>264</v>
      </c>
      <c r="C97" s="16" t="s">
        <v>99</v>
      </c>
      <c r="D97" s="4" t="s">
        <v>34</v>
      </c>
      <c r="E97" s="100">
        <f ca="1">SUM(Table2[[#This Row],[ADR-01]:[ADR-113]])</f>
        <v>0</v>
      </c>
      <c r="G97" s="101" t="str">
        <f t="shared" ca="1" si="23"/>
        <v/>
      </c>
      <c r="H97" s="101" t="str">
        <f t="shared" ca="1" si="29"/>
        <v/>
      </c>
      <c r="I97" s="101" t="str">
        <f t="shared" ca="1" si="29"/>
        <v/>
      </c>
      <c r="J97" s="101" t="str">
        <f t="shared" ca="1" si="29"/>
        <v/>
      </c>
      <c r="K97" s="101" t="str">
        <f t="shared" ca="1" si="29"/>
        <v/>
      </c>
      <c r="L97" s="101" t="str">
        <f t="shared" ca="1" si="29"/>
        <v/>
      </c>
      <c r="M97" s="101" t="str">
        <f t="shared" ca="1" si="29"/>
        <v/>
      </c>
      <c r="N97" s="101" t="str">
        <f t="shared" ca="1" si="29"/>
        <v/>
      </c>
      <c r="O97" s="101" t="str">
        <f t="shared" ca="1" si="29"/>
        <v/>
      </c>
      <c r="P97" s="101" t="str">
        <f t="shared" ca="1" si="29"/>
        <v/>
      </c>
      <c r="Q97" s="101" t="str">
        <f t="shared" ca="1" si="29"/>
        <v/>
      </c>
      <c r="R97" s="101" t="str">
        <f t="shared" ca="1" si="29"/>
        <v/>
      </c>
      <c r="S97" s="101" t="str">
        <f t="shared" ca="1" si="29"/>
        <v/>
      </c>
      <c r="T97" s="101" t="str">
        <f t="shared" ca="1" si="29"/>
        <v/>
      </c>
      <c r="U97" s="101" t="str">
        <f t="shared" ca="1" si="29"/>
        <v/>
      </c>
      <c r="V97" s="101" t="str">
        <f t="shared" ca="1" si="29"/>
        <v/>
      </c>
      <c r="W97" s="101" t="str">
        <f t="shared" ca="1" si="29"/>
        <v/>
      </c>
      <c r="X97" s="101" t="str">
        <f t="shared" ca="1" si="29"/>
        <v/>
      </c>
      <c r="Y97" s="101" t="str">
        <f t="shared" ca="1" si="29"/>
        <v/>
      </c>
      <c r="Z97" s="101" t="str">
        <f t="shared" ca="1" si="29"/>
        <v/>
      </c>
      <c r="AA97" s="101" t="str">
        <f t="shared" ca="1" si="29"/>
        <v/>
      </c>
      <c r="AB97" s="101" t="str">
        <f t="shared" ca="1" si="29"/>
        <v/>
      </c>
      <c r="AC97" s="101" t="str">
        <f t="shared" ca="1" si="29"/>
        <v/>
      </c>
      <c r="AD97" s="101" t="str">
        <f t="shared" ca="1" si="29"/>
        <v/>
      </c>
      <c r="AE97" s="101" t="str">
        <f t="shared" ca="1" si="29"/>
        <v/>
      </c>
      <c r="AF97" s="101" t="str">
        <f t="shared" ca="1" si="29"/>
        <v/>
      </c>
      <c r="AG97" s="101" t="str">
        <f t="shared" ca="1" si="29"/>
        <v/>
      </c>
      <c r="AH97" s="101" t="str">
        <f t="shared" ca="1" si="29"/>
        <v/>
      </c>
      <c r="AI97" s="101" t="str">
        <f t="shared" ca="1" si="29"/>
        <v/>
      </c>
      <c r="AJ97" s="101" t="str">
        <f t="shared" ca="1" si="29"/>
        <v/>
      </c>
      <c r="AK97" s="101" t="str">
        <f t="shared" ca="1" si="29"/>
        <v/>
      </c>
      <c r="AL97" s="101" t="str">
        <f t="shared" ca="1" si="29"/>
        <v/>
      </c>
      <c r="AM97" s="101" t="str">
        <f t="shared" ca="1" si="29"/>
        <v/>
      </c>
      <c r="AN97" s="101" t="str">
        <f t="shared" ca="1" si="29"/>
        <v/>
      </c>
      <c r="AO97" s="101" t="str">
        <f t="shared" ca="1" si="29"/>
        <v/>
      </c>
      <c r="AP97" s="101" t="str">
        <f t="shared" ca="1" si="29"/>
        <v/>
      </c>
      <c r="AQ97" s="101" t="str">
        <f t="shared" ca="1" si="29"/>
        <v/>
      </c>
      <c r="AR97" s="101" t="str">
        <f t="shared" ca="1" si="29"/>
        <v/>
      </c>
      <c r="AS97" s="101" t="str">
        <f t="shared" ca="1" si="29"/>
        <v/>
      </c>
      <c r="AT97" s="101" t="str">
        <f t="shared" ca="1" si="29"/>
        <v/>
      </c>
      <c r="AU97" s="101" t="str">
        <f t="shared" ca="1" si="29"/>
        <v/>
      </c>
      <c r="AV97" s="101" t="str">
        <f t="shared" ca="1" si="29"/>
        <v/>
      </c>
      <c r="AW97" s="101" t="str">
        <f t="shared" ca="1" si="29"/>
        <v/>
      </c>
      <c r="AX97" s="101" t="str">
        <f t="shared" ca="1" si="29"/>
        <v/>
      </c>
      <c r="AY97" s="101" t="str">
        <f t="shared" ca="1" si="29"/>
        <v/>
      </c>
      <c r="AZ97" s="101" t="str">
        <f t="shared" ca="1" si="29"/>
        <v/>
      </c>
      <c r="BA97" s="101" t="str">
        <f t="shared" ca="1" si="29"/>
        <v/>
      </c>
      <c r="BB97" s="101" t="str">
        <f t="shared" ca="1" si="29"/>
        <v/>
      </c>
      <c r="BC97" s="101" t="str">
        <f t="shared" ca="1" si="29"/>
        <v/>
      </c>
      <c r="BD97" s="101" t="str">
        <f t="shared" ca="1" si="29"/>
        <v/>
      </c>
      <c r="BE97" s="101" t="str">
        <f t="shared" ref="H97:BM102" ca="1" si="30">IFERROR(
  IF(
    COUNTIF(
      INDIRECT("'" &amp; "ADR " &amp; VALUE(MID(BE$1, FIND("-", BE$1) + 1, LEN(BE$1) - FIND("-", BE$1))) &amp; "'!E:E"), $A97
    ) = 0,
    "",
    COUNTIFS(
      INDIRECT("'" &amp; "ADR " &amp; VALUE(MID(BE$1, FIND("-", BE$1) + 1, LEN(BE$1) - FIND("-", BE$1))) &amp; "'!E:E"), $A97,
      INDIRECT("'" &amp; "ADR " &amp; VALUE(MID(BE$1, FIND("-", BE$1) + 1, LEN(BE$1) - FIND("-", BE$1))) &amp; "'!M:M"), "NO"
    )
  ),
  ""
)</f>
        <v/>
      </c>
      <c r="BF97" s="101" t="str">
        <f t="shared" ca="1" si="30"/>
        <v/>
      </c>
      <c r="BG97" s="101" t="str">
        <f t="shared" ca="1" si="30"/>
        <v/>
      </c>
      <c r="BH97" s="101" t="str">
        <f t="shared" ca="1" si="30"/>
        <v/>
      </c>
      <c r="BI97" s="101" t="str">
        <f t="shared" ca="1" si="30"/>
        <v/>
      </c>
      <c r="BJ97" s="101" t="str">
        <f t="shared" ca="1" si="30"/>
        <v/>
      </c>
      <c r="BK97" s="101" t="str">
        <f t="shared" ca="1" si="30"/>
        <v/>
      </c>
      <c r="BL97" s="101" t="str">
        <f t="shared" ca="1" si="30"/>
        <v/>
      </c>
      <c r="BM97" s="101" t="str">
        <f t="shared" ca="1" si="30"/>
        <v/>
      </c>
    </row>
    <row r="98" spans="1:65">
      <c r="A98" s="88" t="s">
        <v>265</v>
      </c>
      <c r="B98" s="88" t="s">
        <v>266</v>
      </c>
      <c r="C98" s="16" t="s">
        <v>34</v>
      </c>
      <c r="D98" s="4"/>
      <c r="E98" s="100">
        <f ca="1">SUM(Table2[[#This Row],[ADR-01]:[ADR-113]])</f>
        <v>0</v>
      </c>
      <c r="G98" s="101" t="str">
        <f t="shared" ca="1" si="23"/>
        <v/>
      </c>
      <c r="H98" s="101" t="str">
        <f t="shared" ca="1" si="30"/>
        <v/>
      </c>
      <c r="I98" s="101" t="str">
        <f t="shared" ca="1" si="30"/>
        <v/>
      </c>
      <c r="J98" s="101" t="str">
        <f t="shared" ca="1" si="30"/>
        <v/>
      </c>
      <c r="K98" s="101" t="str">
        <f t="shared" ca="1" si="30"/>
        <v/>
      </c>
      <c r="L98" s="101" t="str">
        <f t="shared" ca="1" si="30"/>
        <v/>
      </c>
      <c r="M98" s="101" t="str">
        <f t="shared" ca="1" si="30"/>
        <v/>
      </c>
      <c r="N98" s="101" t="str">
        <f t="shared" ca="1" si="30"/>
        <v/>
      </c>
      <c r="O98" s="101" t="str">
        <f t="shared" ca="1" si="30"/>
        <v/>
      </c>
      <c r="P98" s="101" t="str">
        <f t="shared" ca="1" si="30"/>
        <v/>
      </c>
      <c r="Q98" s="101" t="str">
        <f t="shared" ca="1" si="30"/>
        <v/>
      </c>
      <c r="R98" s="101" t="str">
        <f t="shared" ca="1" si="30"/>
        <v/>
      </c>
      <c r="S98" s="101" t="str">
        <f t="shared" ca="1" si="30"/>
        <v/>
      </c>
      <c r="T98" s="101" t="str">
        <f t="shared" ca="1" si="30"/>
        <v/>
      </c>
      <c r="U98" s="101" t="str">
        <f t="shared" ca="1" si="30"/>
        <v/>
      </c>
      <c r="V98" s="101" t="str">
        <f t="shared" ca="1" si="30"/>
        <v/>
      </c>
      <c r="W98" s="101" t="str">
        <f t="shared" ca="1" si="30"/>
        <v/>
      </c>
      <c r="X98" s="101" t="str">
        <f t="shared" ca="1" si="30"/>
        <v/>
      </c>
      <c r="Y98" s="101" t="str">
        <f t="shared" ca="1" si="30"/>
        <v/>
      </c>
      <c r="Z98" s="101" t="str">
        <f t="shared" ca="1" si="30"/>
        <v/>
      </c>
      <c r="AA98" s="101" t="str">
        <f t="shared" ca="1" si="30"/>
        <v/>
      </c>
      <c r="AB98" s="101" t="str">
        <f t="shared" ca="1" si="30"/>
        <v/>
      </c>
      <c r="AC98" s="101" t="str">
        <f t="shared" ca="1" si="30"/>
        <v/>
      </c>
      <c r="AD98" s="101" t="str">
        <f t="shared" ca="1" si="30"/>
        <v/>
      </c>
      <c r="AE98" s="101" t="str">
        <f t="shared" ca="1" si="30"/>
        <v/>
      </c>
      <c r="AF98" s="101" t="str">
        <f t="shared" ca="1" si="30"/>
        <v/>
      </c>
      <c r="AG98" s="101" t="str">
        <f t="shared" ca="1" si="30"/>
        <v/>
      </c>
      <c r="AH98" s="101" t="str">
        <f t="shared" ca="1" si="30"/>
        <v/>
      </c>
      <c r="AI98" s="101" t="str">
        <f t="shared" ca="1" si="30"/>
        <v/>
      </c>
      <c r="AJ98" s="101" t="str">
        <f t="shared" ca="1" si="30"/>
        <v/>
      </c>
      <c r="AK98" s="101" t="str">
        <f t="shared" ca="1" si="30"/>
        <v/>
      </c>
      <c r="AL98" s="101" t="str">
        <f t="shared" ca="1" si="30"/>
        <v/>
      </c>
      <c r="AM98" s="101" t="str">
        <f t="shared" ca="1" si="30"/>
        <v/>
      </c>
      <c r="AN98" s="101" t="str">
        <f t="shared" ca="1" si="30"/>
        <v/>
      </c>
      <c r="AO98" s="101" t="str">
        <f t="shared" ca="1" si="30"/>
        <v/>
      </c>
      <c r="AP98" s="101" t="str">
        <f t="shared" ca="1" si="30"/>
        <v/>
      </c>
      <c r="AQ98" s="101" t="str">
        <f t="shared" ca="1" si="30"/>
        <v/>
      </c>
      <c r="AR98" s="101" t="str">
        <f t="shared" ca="1" si="30"/>
        <v/>
      </c>
      <c r="AS98" s="101" t="str">
        <f t="shared" ca="1" si="30"/>
        <v/>
      </c>
      <c r="AT98" s="101" t="str">
        <f t="shared" ca="1" si="30"/>
        <v/>
      </c>
      <c r="AU98" s="101" t="str">
        <f t="shared" ca="1" si="30"/>
        <v/>
      </c>
      <c r="AV98" s="101" t="str">
        <f t="shared" ca="1" si="30"/>
        <v/>
      </c>
      <c r="AW98" s="101" t="str">
        <f t="shared" ca="1" si="30"/>
        <v/>
      </c>
      <c r="AX98" s="101" t="str">
        <f t="shared" ca="1" si="30"/>
        <v/>
      </c>
      <c r="AY98" s="101" t="str">
        <f t="shared" ca="1" si="30"/>
        <v/>
      </c>
      <c r="AZ98" s="101" t="str">
        <f t="shared" ca="1" si="30"/>
        <v/>
      </c>
      <c r="BA98" s="101" t="str">
        <f t="shared" ca="1" si="30"/>
        <v/>
      </c>
      <c r="BB98" s="101" t="str">
        <f t="shared" ca="1" si="30"/>
        <v/>
      </c>
      <c r="BC98" s="101" t="str">
        <f t="shared" ca="1" si="30"/>
        <v/>
      </c>
      <c r="BD98" s="101" t="str">
        <f t="shared" ca="1" si="30"/>
        <v/>
      </c>
      <c r="BE98" s="101" t="str">
        <f t="shared" ca="1" si="30"/>
        <v/>
      </c>
      <c r="BF98" s="101" t="str">
        <f t="shared" ca="1" si="30"/>
        <v/>
      </c>
      <c r="BG98" s="101" t="str">
        <f t="shared" ca="1" si="30"/>
        <v/>
      </c>
      <c r="BH98" s="101" t="str">
        <f t="shared" ca="1" si="30"/>
        <v/>
      </c>
      <c r="BI98" s="101" t="str">
        <f t="shared" ca="1" si="30"/>
        <v/>
      </c>
      <c r="BJ98" s="101" t="str">
        <f t="shared" ca="1" si="30"/>
        <v/>
      </c>
      <c r="BK98" s="101">
        <f t="shared" ca="1" si="30"/>
        <v>0</v>
      </c>
      <c r="BL98" s="101" t="str">
        <f t="shared" ca="1" si="30"/>
        <v/>
      </c>
      <c r="BM98" s="101" t="str">
        <f t="shared" ca="1" si="30"/>
        <v/>
      </c>
    </row>
    <row r="99" spans="1:65">
      <c r="A99" s="88" t="s">
        <v>267</v>
      </c>
      <c r="B99" s="88" t="s">
        <v>268</v>
      </c>
      <c r="C99" s="16" t="s">
        <v>34</v>
      </c>
      <c r="D99" s="4"/>
      <c r="E99" s="100">
        <f ca="1">SUM(Table2[[#This Row],[ADR-01]:[ADR-113]])</f>
        <v>0</v>
      </c>
      <c r="G99" s="101" t="str">
        <f t="shared" ca="1" si="23"/>
        <v/>
      </c>
      <c r="H99" s="101" t="str">
        <f t="shared" ca="1" si="30"/>
        <v/>
      </c>
      <c r="I99" s="101" t="str">
        <f t="shared" ca="1" si="30"/>
        <v/>
      </c>
      <c r="J99" s="101" t="str">
        <f t="shared" ca="1" si="30"/>
        <v/>
      </c>
      <c r="K99" s="101" t="str">
        <f t="shared" ca="1" si="30"/>
        <v/>
      </c>
      <c r="L99" s="101" t="str">
        <f t="shared" ca="1" si="30"/>
        <v/>
      </c>
      <c r="M99" s="101" t="str">
        <f t="shared" ca="1" si="30"/>
        <v/>
      </c>
      <c r="N99" s="101" t="str">
        <f t="shared" ca="1" si="30"/>
        <v/>
      </c>
      <c r="O99" s="101" t="str">
        <f t="shared" ca="1" si="30"/>
        <v/>
      </c>
      <c r="P99" s="101" t="str">
        <f t="shared" ca="1" si="30"/>
        <v/>
      </c>
      <c r="Q99" s="101" t="str">
        <f t="shared" ca="1" si="30"/>
        <v/>
      </c>
      <c r="R99" s="101" t="str">
        <f t="shared" ca="1" si="30"/>
        <v/>
      </c>
      <c r="S99" s="101" t="str">
        <f t="shared" ca="1" si="30"/>
        <v/>
      </c>
      <c r="T99" s="101" t="str">
        <f t="shared" ca="1" si="30"/>
        <v/>
      </c>
      <c r="U99" s="101" t="str">
        <f t="shared" ca="1" si="30"/>
        <v/>
      </c>
      <c r="V99" s="101" t="str">
        <f t="shared" ca="1" si="30"/>
        <v/>
      </c>
      <c r="W99" s="101" t="str">
        <f t="shared" ca="1" si="30"/>
        <v/>
      </c>
      <c r="X99" s="101" t="str">
        <f t="shared" ca="1" si="30"/>
        <v/>
      </c>
      <c r="Y99" s="101" t="str">
        <f t="shared" ca="1" si="30"/>
        <v/>
      </c>
      <c r="Z99" s="101" t="str">
        <f t="shared" ca="1" si="30"/>
        <v/>
      </c>
      <c r="AA99" s="101" t="str">
        <f t="shared" ca="1" si="30"/>
        <v/>
      </c>
      <c r="AB99" s="101" t="str">
        <f t="shared" ca="1" si="30"/>
        <v/>
      </c>
      <c r="AC99" s="101" t="str">
        <f t="shared" ca="1" si="30"/>
        <v/>
      </c>
      <c r="AD99" s="101" t="str">
        <f t="shared" ca="1" si="30"/>
        <v/>
      </c>
      <c r="AE99" s="101" t="str">
        <f t="shared" ca="1" si="30"/>
        <v/>
      </c>
      <c r="AF99" s="101" t="str">
        <f t="shared" ca="1" si="30"/>
        <v/>
      </c>
      <c r="AG99" s="101" t="str">
        <f t="shared" ca="1" si="30"/>
        <v/>
      </c>
      <c r="AH99" s="101" t="str">
        <f t="shared" ca="1" si="30"/>
        <v/>
      </c>
      <c r="AI99" s="101" t="str">
        <f t="shared" ca="1" si="30"/>
        <v/>
      </c>
      <c r="AJ99" s="101" t="str">
        <f t="shared" ca="1" si="30"/>
        <v/>
      </c>
      <c r="AK99" s="101" t="str">
        <f t="shared" ca="1" si="30"/>
        <v/>
      </c>
      <c r="AL99" s="101" t="str">
        <f t="shared" ca="1" si="30"/>
        <v/>
      </c>
      <c r="AM99" s="101" t="str">
        <f t="shared" ca="1" si="30"/>
        <v/>
      </c>
      <c r="AN99" s="101" t="str">
        <f t="shared" ca="1" si="30"/>
        <v/>
      </c>
      <c r="AO99" s="101" t="str">
        <f t="shared" ca="1" si="30"/>
        <v/>
      </c>
      <c r="AP99" s="101" t="str">
        <f t="shared" ca="1" si="30"/>
        <v/>
      </c>
      <c r="AQ99" s="101" t="str">
        <f t="shared" ca="1" si="30"/>
        <v/>
      </c>
      <c r="AR99" s="101" t="str">
        <f t="shared" ca="1" si="30"/>
        <v/>
      </c>
      <c r="AS99" s="101" t="str">
        <f t="shared" ca="1" si="30"/>
        <v/>
      </c>
      <c r="AT99" s="101" t="str">
        <f t="shared" ca="1" si="30"/>
        <v/>
      </c>
      <c r="AU99" s="101" t="str">
        <f t="shared" ca="1" si="30"/>
        <v/>
      </c>
      <c r="AV99" s="101" t="str">
        <f t="shared" ca="1" si="30"/>
        <v/>
      </c>
      <c r="AW99" s="101" t="str">
        <f t="shared" ca="1" si="30"/>
        <v/>
      </c>
      <c r="AX99" s="101" t="str">
        <f t="shared" ca="1" si="30"/>
        <v/>
      </c>
      <c r="AY99" s="101" t="str">
        <f t="shared" ca="1" si="30"/>
        <v/>
      </c>
      <c r="AZ99" s="101" t="str">
        <f t="shared" ca="1" si="30"/>
        <v/>
      </c>
      <c r="BA99" s="101" t="str">
        <f t="shared" ca="1" si="30"/>
        <v/>
      </c>
      <c r="BB99" s="101" t="str">
        <f t="shared" ca="1" si="30"/>
        <v/>
      </c>
      <c r="BC99" s="101" t="str">
        <f t="shared" ca="1" si="30"/>
        <v/>
      </c>
      <c r="BD99" s="101" t="str">
        <f t="shared" ca="1" si="30"/>
        <v/>
      </c>
      <c r="BE99" s="101" t="str">
        <f t="shared" ca="1" si="30"/>
        <v/>
      </c>
      <c r="BF99" s="101" t="str">
        <f t="shared" ca="1" si="30"/>
        <v/>
      </c>
      <c r="BG99" s="101" t="str">
        <f t="shared" ca="1" si="30"/>
        <v/>
      </c>
      <c r="BH99" s="101" t="str">
        <f t="shared" ca="1" si="30"/>
        <v/>
      </c>
      <c r="BI99" s="101" t="str">
        <f t="shared" ca="1" si="30"/>
        <v/>
      </c>
      <c r="BJ99" s="101" t="str">
        <f t="shared" ca="1" si="30"/>
        <v/>
      </c>
      <c r="BK99" s="101" t="str">
        <f t="shared" ca="1" si="30"/>
        <v/>
      </c>
      <c r="BL99" s="101" t="str">
        <f t="shared" ca="1" si="30"/>
        <v/>
      </c>
      <c r="BM99" s="101" t="str">
        <f t="shared" ca="1" si="30"/>
        <v/>
      </c>
    </row>
    <row r="100" spans="1:65">
      <c r="A100" s="88" t="s">
        <v>269</v>
      </c>
      <c r="B100" s="88" t="s">
        <v>270</v>
      </c>
      <c r="C100" s="16" t="s">
        <v>34</v>
      </c>
      <c r="D100" s="4" t="s">
        <v>12</v>
      </c>
      <c r="E100" s="100">
        <f ca="1">SUM(Table2[[#This Row],[ADR-01]:[ADR-113]])</f>
        <v>0</v>
      </c>
      <c r="G100" s="101" t="str">
        <f t="shared" ca="1" si="23"/>
        <v/>
      </c>
      <c r="H100" s="101" t="str">
        <f t="shared" ca="1" si="30"/>
        <v/>
      </c>
      <c r="I100" s="101" t="str">
        <f t="shared" ca="1" si="30"/>
        <v/>
      </c>
      <c r="J100" s="101" t="str">
        <f t="shared" ca="1" si="30"/>
        <v/>
      </c>
      <c r="K100" s="101" t="str">
        <f t="shared" ca="1" si="30"/>
        <v/>
      </c>
      <c r="L100" s="101" t="str">
        <f t="shared" ca="1" si="30"/>
        <v/>
      </c>
      <c r="M100" s="101" t="str">
        <f t="shared" ca="1" si="30"/>
        <v/>
      </c>
      <c r="N100" s="101" t="str">
        <f t="shared" ca="1" si="30"/>
        <v/>
      </c>
      <c r="O100" s="101" t="str">
        <f t="shared" ca="1" si="30"/>
        <v/>
      </c>
      <c r="P100" s="101" t="str">
        <f t="shared" ca="1" si="30"/>
        <v/>
      </c>
      <c r="Q100" s="101" t="str">
        <f t="shared" ca="1" si="30"/>
        <v/>
      </c>
      <c r="R100" s="101" t="str">
        <f t="shared" ca="1" si="30"/>
        <v/>
      </c>
      <c r="S100" s="101" t="str">
        <f t="shared" ca="1" si="30"/>
        <v/>
      </c>
      <c r="T100" s="101" t="str">
        <f t="shared" ca="1" si="30"/>
        <v/>
      </c>
      <c r="U100" s="101" t="str">
        <f t="shared" ca="1" si="30"/>
        <v/>
      </c>
      <c r="V100" s="101" t="str">
        <f t="shared" ca="1" si="30"/>
        <v/>
      </c>
      <c r="W100" s="101" t="str">
        <f t="shared" ca="1" si="30"/>
        <v/>
      </c>
      <c r="X100" s="101" t="str">
        <f t="shared" ca="1" si="30"/>
        <v/>
      </c>
      <c r="Y100" s="101" t="str">
        <f t="shared" ca="1" si="30"/>
        <v/>
      </c>
      <c r="Z100" s="101" t="str">
        <f t="shared" ca="1" si="30"/>
        <v/>
      </c>
      <c r="AA100" s="101" t="str">
        <f t="shared" ca="1" si="30"/>
        <v/>
      </c>
      <c r="AB100" s="101" t="str">
        <f t="shared" ca="1" si="30"/>
        <v/>
      </c>
      <c r="AC100" s="101" t="str">
        <f t="shared" ca="1" si="30"/>
        <v/>
      </c>
      <c r="AD100" s="101" t="str">
        <f t="shared" ca="1" si="30"/>
        <v/>
      </c>
      <c r="AE100" s="101" t="str">
        <f t="shared" ca="1" si="30"/>
        <v/>
      </c>
      <c r="AF100" s="101" t="str">
        <f t="shared" ca="1" si="30"/>
        <v/>
      </c>
      <c r="AG100" s="101" t="str">
        <f t="shared" ca="1" si="30"/>
        <v/>
      </c>
      <c r="AH100" s="101" t="str">
        <f t="shared" ca="1" si="30"/>
        <v/>
      </c>
      <c r="AI100" s="101" t="str">
        <f t="shared" ca="1" si="30"/>
        <v/>
      </c>
      <c r="AJ100" s="101" t="str">
        <f t="shared" ca="1" si="30"/>
        <v/>
      </c>
      <c r="AK100" s="101" t="str">
        <f t="shared" ca="1" si="30"/>
        <v/>
      </c>
      <c r="AL100" s="101" t="str">
        <f t="shared" ca="1" si="30"/>
        <v/>
      </c>
      <c r="AM100" s="101" t="str">
        <f t="shared" ca="1" si="30"/>
        <v/>
      </c>
      <c r="AN100" s="101" t="str">
        <f t="shared" ca="1" si="30"/>
        <v/>
      </c>
      <c r="AO100" s="101" t="str">
        <f t="shared" ca="1" si="30"/>
        <v/>
      </c>
      <c r="AP100" s="101" t="str">
        <f t="shared" ca="1" si="30"/>
        <v/>
      </c>
      <c r="AQ100" s="101" t="str">
        <f t="shared" ca="1" si="30"/>
        <v/>
      </c>
      <c r="AR100" s="101" t="str">
        <f t="shared" ca="1" si="30"/>
        <v/>
      </c>
      <c r="AS100" s="101" t="str">
        <f t="shared" ca="1" si="30"/>
        <v/>
      </c>
      <c r="AT100" s="101" t="str">
        <f t="shared" ca="1" si="30"/>
        <v/>
      </c>
      <c r="AU100" s="101" t="str">
        <f t="shared" ca="1" si="30"/>
        <v/>
      </c>
      <c r="AV100" s="101" t="str">
        <f t="shared" ca="1" si="30"/>
        <v/>
      </c>
      <c r="AW100" s="101" t="str">
        <f t="shared" ca="1" si="30"/>
        <v/>
      </c>
      <c r="AX100" s="101" t="str">
        <f t="shared" ca="1" si="30"/>
        <v/>
      </c>
      <c r="AY100" s="101" t="str">
        <f t="shared" ca="1" si="30"/>
        <v/>
      </c>
      <c r="AZ100" s="101" t="str">
        <f t="shared" ca="1" si="30"/>
        <v/>
      </c>
      <c r="BA100" s="101" t="str">
        <f t="shared" ca="1" si="30"/>
        <v/>
      </c>
      <c r="BB100" s="101" t="str">
        <f t="shared" ca="1" si="30"/>
        <v/>
      </c>
      <c r="BC100" s="101" t="str">
        <f t="shared" ca="1" si="30"/>
        <v/>
      </c>
      <c r="BD100" s="101" t="str">
        <f t="shared" ca="1" si="30"/>
        <v/>
      </c>
      <c r="BE100" s="101" t="str">
        <f t="shared" ca="1" si="30"/>
        <v/>
      </c>
      <c r="BF100" s="101" t="str">
        <f t="shared" ca="1" si="30"/>
        <v/>
      </c>
      <c r="BG100" s="101" t="str">
        <f t="shared" ca="1" si="30"/>
        <v/>
      </c>
      <c r="BH100" s="101" t="str">
        <f t="shared" ca="1" si="30"/>
        <v/>
      </c>
      <c r="BI100" s="101" t="str">
        <f t="shared" ca="1" si="30"/>
        <v/>
      </c>
      <c r="BJ100" s="101" t="str">
        <f t="shared" ca="1" si="30"/>
        <v/>
      </c>
      <c r="BK100" s="101" t="str">
        <f t="shared" ca="1" si="30"/>
        <v/>
      </c>
      <c r="BL100" s="101" t="str">
        <f t="shared" ca="1" si="30"/>
        <v/>
      </c>
      <c r="BM100" s="101" t="str">
        <f t="shared" ca="1" si="30"/>
        <v/>
      </c>
    </row>
    <row r="101" spans="1:65">
      <c r="A101" s="88" t="s">
        <v>271</v>
      </c>
      <c r="B101" s="88" t="s">
        <v>831</v>
      </c>
      <c r="C101" s="16" t="s">
        <v>152</v>
      </c>
      <c r="D101" s="4" t="s">
        <v>37</v>
      </c>
      <c r="E101" s="100">
        <f ca="1">SUM(Table2[[#This Row],[ADR-01]:[ADR-113]])</f>
        <v>0</v>
      </c>
      <c r="G101" s="101" t="str">
        <f t="shared" ca="1" si="23"/>
        <v/>
      </c>
      <c r="H101" s="101" t="str">
        <f t="shared" ca="1" si="30"/>
        <v/>
      </c>
      <c r="I101" s="101" t="str">
        <f t="shared" ca="1" si="30"/>
        <v/>
      </c>
      <c r="J101" s="101" t="str">
        <f t="shared" ca="1" si="30"/>
        <v/>
      </c>
      <c r="K101" s="101" t="str">
        <f t="shared" ca="1" si="30"/>
        <v/>
      </c>
      <c r="L101" s="101" t="str">
        <f t="shared" ca="1" si="30"/>
        <v/>
      </c>
      <c r="M101" s="101" t="str">
        <f t="shared" ca="1" si="30"/>
        <v/>
      </c>
      <c r="N101" s="101" t="str">
        <f t="shared" ca="1" si="30"/>
        <v/>
      </c>
      <c r="O101" s="101" t="str">
        <f t="shared" ca="1" si="30"/>
        <v/>
      </c>
      <c r="P101" s="101" t="str">
        <f t="shared" ca="1" si="30"/>
        <v/>
      </c>
      <c r="Q101" s="101" t="str">
        <f t="shared" ca="1" si="30"/>
        <v/>
      </c>
      <c r="R101" s="101" t="str">
        <f t="shared" ca="1" si="30"/>
        <v/>
      </c>
      <c r="S101" s="101" t="str">
        <f t="shared" ca="1" si="30"/>
        <v/>
      </c>
      <c r="T101" s="101" t="str">
        <f t="shared" ca="1" si="30"/>
        <v/>
      </c>
      <c r="U101" s="101" t="str">
        <f t="shared" ca="1" si="30"/>
        <v/>
      </c>
      <c r="V101" s="101" t="str">
        <f t="shared" ca="1" si="30"/>
        <v/>
      </c>
      <c r="W101" s="101" t="str">
        <f t="shared" ca="1" si="30"/>
        <v/>
      </c>
      <c r="X101" s="101" t="str">
        <f t="shared" ca="1" si="30"/>
        <v/>
      </c>
      <c r="Y101" s="101" t="str">
        <f t="shared" ca="1" si="30"/>
        <v/>
      </c>
      <c r="Z101" s="101" t="str">
        <f t="shared" ca="1" si="30"/>
        <v/>
      </c>
      <c r="AA101" s="101" t="str">
        <f t="shared" ca="1" si="30"/>
        <v/>
      </c>
      <c r="AB101" s="101" t="str">
        <f t="shared" ca="1" si="30"/>
        <v/>
      </c>
      <c r="AC101" s="101" t="str">
        <f t="shared" ca="1" si="30"/>
        <v/>
      </c>
      <c r="AD101" s="101" t="str">
        <f t="shared" ca="1" si="30"/>
        <v/>
      </c>
      <c r="AE101" s="101" t="str">
        <f t="shared" ca="1" si="30"/>
        <v/>
      </c>
      <c r="AF101" s="101" t="str">
        <f t="shared" ca="1" si="30"/>
        <v/>
      </c>
      <c r="AG101" s="101" t="str">
        <f t="shared" ca="1" si="30"/>
        <v/>
      </c>
      <c r="AH101" s="101" t="str">
        <f t="shared" ca="1" si="30"/>
        <v/>
      </c>
      <c r="AI101" s="101" t="str">
        <f t="shared" ca="1" si="30"/>
        <v/>
      </c>
      <c r="AJ101" s="101" t="str">
        <f t="shared" ca="1" si="30"/>
        <v/>
      </c>
      <c r="AK101" s="101" t="str">
        <f t="shared" ca="1" si="30"/>
        <v/>
      </c>
      <c r="AL101" s="101" t="str">
        <f t="shared" ca="1" si="30"/>
        <v/>
      </c>
      <c r="AM101" s="101" t="str">
        <f t="shared" ca="1" si="30"/>
        <v/>
      </c>
      <c r="AN101" s="101" t="str">
        <f t="shared" ca="1" si="30"/>
        <v/>
      </c>
      <c r="AO101" s="101" t="str">
        <f t="shared" ca="1" si="30"/>
        <v/>
      </c>
      <c r="AP101" s="101" t="str">
        <f t="shared" ca="1" si="30"/>
        <v/>
      </c>
      <c r="AQ101" s="101" t="str">
        <f t="shared" ca="1" si="30"/>
        <v/>
      </c>
      <c r="AR101" s="101" t="str">
        <f t="shared" ca="1" si="30"/>
        <v/>
      </c>
      <c r="AS101" s="101" t="str">
        <f t="shared" ca="1" si="30"/>
        <v/>
      </c>
      <c r="AT101" s="101" t="str">
        <f t="shared" ca="1" si="30"/>
        <v/>
      </c>
      <c r="AU101" s="101" t="str">
        <f t="shared" ca="1" si="30"/>
        <v/>
      </c>
      <c r="AV101" s="101" t="str">
        <f t="shared" ca="1" si="30"/>
        <v/>
      </c>
      <c r="AW101" s="101" t="str">
        <f t="shared" ca="1" si="30"/>
        <v/>
      </c>
      <c r="AX101" s="101" t="str">
        <f t="shared" ca="1" si="30"/>
        <v/>
      </c>
      <c r="AY101" s="101" t="str">
        <f t="shared" ca="1" si="30"/>
        <v/>
      </c>
      <c r="AZ101" s="101" t="str">
        <f t="shared" ca="1" si="30"/>
        <v/>
      </c>
      <c r="BA101" s="101" t="str">
        <f t="shared" ca="1" si="30"/>
        <v/>
      </c>
      <c r="BB101" s="101" t="str">
        <f t="shared" ca="1" si="30"/>
        <v/>
      </c>
      <c r="BC101" s="101" t="str">
        <f t="shared" ca="1" si="30"/>
        <v/>
      </c>
      <c r="BD101" s="101" t="str">
        <f t="shared" ca="1" si="30"/>
        <v/>
      </c>
      <c r="BE101" s="101" t="str">
        <f t="shared" ca="1" si="30"/>
        <v/>
      </c>
      <c r="BF101" s="101" t="str">
        <f t="shared" ca="1" si="30"/>
        <v/>
      </c>
      <c r="BG101" s="101" t="str">
        <f t="shared" ca="1" si="30"/>
        <v/>
      </c>
      <c r="BH101" s="101" t="str">
        <f t="shared" ca="1" si="30"/>
        <v/>
      </c>
      <c r="BI101" s="101" t="str">
        <f t="shared" ca="1" si="30"/>
        <v/>
      </c>
      <c r="BJ101" s="101" t="str">
        <f t="shared" ca="1" si="30"/>
        <v/>
      </c>
      <c r="BK101" s="101" t="str">
        <f t="shared" ca="1" si="30"/>
        <v/>
      </c>
      <c r="BL101" s="101" t="str">
        <f t="shared" ca="1" si="30"/>
        <v/>
      </c>
      <c r="BM101" s="101" t="str">
        <f t="shared" ca="1" si="30"/>
        <v/>
      </c>
    </row>
    <row r="102" spans="1:65">
      <c r="A102" s="88" t="s">
        <v>273</v>
      </c>
      <c r="B102" s="88" t="s">
        <v>274</v>
      </c>
      <c r="C102" s="16" t="s">
        <v>12</v>
      </c>
      <c r="D102" s="4"/>
      <c r="E102" s="100">
        <f ca="1">SUM(Table2[[#This Row],[ADR-01]:[ADR-113]])</f>
        <v>0</v>
      </c>
      <c r="G102" s="101" t="str">
        <f t="shared" ca="1" si="23"/>
        <v/>
      </c>
      <c r="H102" s="101" t="str">
        <f t="shared" ca="1" si="30"/>
        <v/>
      </c>
      <c r="I102" s="101" t="str">
        <f t="shared" ca="1" si="30"/>
        <v/>
      </c>
      <c r="J102" s="101" t="str">
        <f t="shared" ca="1" si="30"/>
        <v/>
      </c>
      <c r="K102" s="101" t="str">
        <f t="shared" ca="1" si="30"/>
        <v/>
      </c>
      <c r="L102" s="101" t="str">
        <f t="shared" ca="1" si="30"/>
        <v/>
      </c>
      <c r="M102" s="101" t="str">
        <f t="shared" ca="1" si="30"/>
        <v/>
      </c>
      <c r="N102" s="101" t="str">
        <f t="shared" ca="1" si="30"/>
        <v/>
      </c>
      <c r="O102" s="101" t="str">
        <f t="shared" ca="1" si="30"/>
        <v/>
      </c>
      <c r="P102" s="101" t="str">
        <f t="shared" ca="1" si="30"/>
        <v/>
      </c>
      <c r="Q102" s="101" t="str">
        <f t="shared" ca="1" si="30"/>
        <v/>
      </c>
      <c r="R102" s="101" t="str">
        <f t="shared" ca="1" si="30"/>
        <v/>
      </c>
      <c r="S102" s="101" t="str">
        <f t="shared" ca="1" si="30"/>
        <v/>
      </c>
      <c r="T102" s="101" t="str">
        <f t="shared" ca="1" si="30"/>
        <v/>
      </c>
      <c r="U102" s="101" t="str">
        <f t="shared" ca="1" si="30"/>
        <v/>
      </c>
      <c r="V102" s="101" t="str">
        <f t="shared" ref="H102:BM106" ca="1" si="31">IFERROR(
  IF(
    COUNTIF(
      INDIRECT("'" &amp; "ADR " &amp; VALUE(MID(V$1, FIND("-", V$1) + 1, LEN(V$1) - FIND("-", V$1))) &amp; "'!E:E"), $A102
    ) = 0,
    "",
    COUNTIFS(
      INDIRECT("'" &amp; "ADR " &amp; VALUE(MID(V$1, FIND("-", V$1) + 1, LEN(V$1) - FIND("-", V$1))) &amp; "'!E:E"), $A102,
      INDIRECT("'" &amp; "ADR " &amp; VALUE(MID(V$1, FIND("-", V$1) + 1, LEN(V$1) - FIND("-", V$1))) &amp; "'!M:M"), "NO"
    )
  ),
  ""
)</f>
        <v/>
      </c>
      <c r="W102" s="101" t="str">
        <f t="shared" ca="1" si="31"/>
        <v/>
      </c>
      <c r="X102" s="101" t="str">
        <f t="shared" ca="1" si="31"/>
        <v/>
      </c>
      <c r="Y102" s="101" t="str">
        <f t="shared" ca="1" si="31"/>
        <v/>
      </c>
      <c r="Z102" s="101" t="str">
        <f t="shared" ca="1" si="31"/>
        <v/>
      </c>
      <c r="AA102" s="101" t="str">
        <f t="shared" ca="1" si="31"/>
        <v/>
      </c>
      <c r="AB102" s="101" t="str">
        <f t="shared" ca="1" si="31"/>
        <v/>
      </c>
      <c r="AC102" s="101" t="str">
        <f t="shared" ca="1" si="31"/>
        <v/>
      </c>
      <c r="AD102" s="101" t="str">
        <f t="shared" ca="1" si="31"/>
        <v/>
      </c>
      <c r="AE102" s="101" t="str">
        <f t="shared" ca="1" si="31"/>
        <v/>
      </c>
      <c r="AF102" s="101" t="str">
        <f t="shared" ca="1" si="31"/>
        <v/>
      </c>
      <c r="AG102" s="101" t="str">
        <f t="shared" ca="1" si="31"/>
        <v/>
      </c>
      <c r="AH102" s="101" t="str">
        <f t="shared" ca="1" si="31"/>
        <v/>
      </c>
      <c r="AI102" s="101" t="str">
        <f t="shared" ca="1" si="31"/>
        <v/>
      </c>
      <c r="AJ102" s="101" t="str">
        <f t="shared" ca="1" si="31"/>
        <v/>
      </c>
      <c r="AK102" s="101" t="str">
        <f t="shared" ca="1" si="31"/>
        <v/>
      </c>
      <c r="AL102" s="101" t="str">
        <f t="shared" ca="1" si="31"/>
        <v/>
      </c>
      <c r="AM102" s="101" t="str">
        <f t="shared" ca="1" si="31"/>
        <v/>
      </c>
      <c r="AN102" s="101" t="str">
        <f t="shared" ca="1" si="31"/>
        <v/>
      </c>
      <c r="AO102" s="101" t="str">
        <f t="shared" ca="1" si="31"/>
        <v/>
      </c>
      <c r="AP102" s="101" t="str">
        <f t="shared" ca="1" si="31"/>
        <v/>
      </c>
      <c r="AQ102" s="101" t="str">
        <f t="shared" ca="1" si="31"/>
        <v/>
      </c>
      <c r="AR102" s="101" t="str">
        <f t="shared" ca="1" si="31"/>
        <v/>
      </c>
      <c r="AS102" s="101" t="str">
        <f t="shared" ca="1" si="31"/>
        <v/>
      </c>
      <c r="AT102" s="101" t="str">
        <f t="shared" ca="1" si="31"/>
        <v/>
      </c>
      <c r="AU102" s="101" t="str">
        <f t="shared" ca="1" si="31"/>
        <v/>
      </c>
      <c r="AV102" s="101" t="str">
        <f t="shared" ca="1" si="31"/>
        <v/>
      </c>
      <c r="AW102" s="101" t="str">
        <f t="shared" ca="1" si="31"/>
        <v/>
      </c>
      <c r="AX102" s="101" t="str">
        <f t="shared" ca="1" si="31"/>
        <v/>
      </c>
      <c r="AY102" s="101" t="str">
        <f t="shared" ca="1" si="31"/>
        <v/>
      </c>
      <c r="AZ102" s="101" t="str">
        <f t="shared" ca="1" si="31"/>
        <v/>
      </c>
      <c r="BA102" s="101" t="str">
        <f t="shared" ca="1" si="31"/>
        <v/>
      </c>
      <c r="BB102" s="101" t="str">
        <f t="shared" ca="1" si="31"/>
        <v/>
      </c>
      <c r="BC102" s="101" t="str">
        <f t="shared" ca="1" si="31"/>
        <v/>
      </c>
      <c r="BD102" s="101" t="str">
        <f t="shared" ca="1" si="31"/>
        <v/>
      </c>
      <c r="BE102" s="101" t="str">
        <f t="shared" ca="1" si="31"/>
        <v/>
      </c>
      <c r="BF102" s="101" t="str">
        <f t="shared" ca="1" si="31"/>
        <v/>
      </c>
      <c r="BG102" s="101" t="str">
        <f t="shared" ca="1" si="31"/>
        <v/>
      </c>
      <c r="BH102" s="101" t="str">
        <f t="shared" ca="1" si="31"/>
        <v/>
      </c>
      <c r="BI102" s="101" t="str">
        <f t="shared" ca="1" si="31"/>
        <v/>
      </c>
      <c r="BJ102" s="101" t="str">
        <f t="shared" ca="1" si="31"/>
        <v/>
      </c>
      <c r="BK102" s="101" t="str">
        <f t="shared" ca="1" si="31"/>
        <v/>
      </c>
      <c r="BL102" s="101" t="str">
        <f t="shared" ca="1" si="31"/>
        <v/>
      </c>
      <c r="BM102" s="101" t="str">
        <f t="shared" ca="1" si="31"/>
        <v/>
      </c>
    </row>
    <row r="103" spans="1:65">
      <c r="A103" s="88" t="s">
        <v>275</v>
      </c>
      <c r="B103" s="88" t="s">
        <v>276</v>
      </c>
      <c r="C103" s="16" t="s">
        <v>277</v>
      </c>
      <c r="D103" s="4"/>
      <c r="E103" s="100">
        <f ca="1">SUM(Table2[[#This Row],[ADR-01]:[ADR-113]])</f>
        <v>0</v>
      </c>
      <c r="G103" s="101" t="str">
        <f t="shared" ca="1" si="23"/>
        <v/>
      </c>
      <c r="H103" s="101" t="str">
        <f t="shared" ca="1" si="31"/>
        <v/>
      </c>
      <c r="I103" s="101" t="str">
        <f t="shared" ca="1" si="31"/>
        <v/>
      </c>
      <c r="J103" s="101" t="str">
        <f t="shared" ca="1" si="31"/>
        <v/>
      </c>
      <c r="K103" s="101" t="str">
        <f t="shared" ca="1" si="31"/>
        <v/>
      </c>
      <c r="L103" s="101" t="str">
        <f t="shared" ca="1" si="31"/>
        <v/>
      </c>
      <c r="M103" s="101" t="str">
        <f t="shared" ca="1" si="31"/>
        <v/>
      </c>
      <c r="N103" s="101" t="str">
        <f t="shared" ca="1" si="31"/>
        <v/>
      </c>
      <c r="O103" s="101" t="str">
        <f t="shared" ca="1" si="31"/>
        <v/>
      </c>
      <c r="P103" s="101" t="str">
        <f t="shared" ca="1" si="31"/>
        <v/>
      </c>
      <c r="Q103" s="101" t="str">
        <f t="shared" ca="1" si="31"/>
        <v/>
      </c>
      <c r="R103" s="101" t="str">
        <f t="shared" ca="1" si="31"/>
        <v/>
      </c>
      <c r="S103" s="101" t="str">
        <f t="shared" ca="1" si="31"/>
        <v/>
      </c>
      <c r="T103" s="101" t="str">
        <f t="shared" ca="1" si="31"/>
        <v/>
      </c>
      <c r="U103" s="101" t="str">
        <f t="shared" ca="1" si="31"/>
        <v/>
      </c>
      <c r="V103" s="101" t="str">
        <f t="shared" ca="1" si="31"/>
        <v/>
      </c>
      <c r="W103" s="101" t="str">
        <f t="shared" ca="1" si="31"/>
        <v/>
      </c>
      <c r="X103" s="101" t="str">
        <f t="shared" ca="1" si="31"/>
        <v/>
      </c>
      <c r="Y103" s="101" t="str">
        <f t="shared" ca="1" si="31"/>
        <v/>
      </c>
      <c r="Z103" s="101" t="str">
        <f t="shared" ca="1" si="31"/>
        <v/>
      </c>
      <c r="AA103" s="101" t="str">
        <f t="shared" ca="1" si="31"/>
        <v/>
      </c>
      <c r="AB103" s="101" t="str">
        <f t="shared" ca="1" si="31"/>
        <v/>
      </c>
      <c r="AC103" s="101" t="str">
        <f t="shared" ca="1" si="31"/>
        <v/>
      </c>
      <c r="AD103" s="101" t="str">
        <f t="shared" ca="1" si="31"/>
        <v/>
      </c>
      <c r="AE103" s="101" t="str">
        <f t="shared" ca="1" si="31"/>
        <v/>
      </c>
      <c r="AF103" s="101" t="str">
        <f t="shared" ca="1" si="31"/>
        <v/>
      </c>
      <c r="AG103" s="101" t="str">
        <f t="shared" ca="1" si="31"/>
        <v/>
      </c>
      <c r="AH103" s="101" t="str">
        <f t="shared" ca="1" si="31"/>
        <v/>
      </c>
      <c r="AI103" s="101" t="str">
        <f t="shared" ca="1" si="31"/>
        <v/>
      </c>
      <c r="AJ103" s="101" t="str">
        <f t="shared" ca="1" si="31"/>
        <v/>
      </c>
      <c r="AK103" s="101" t="str">
        <f t="shared" ca="1" si="31"/>
        <v/>
      </c>
      <c r="AL103" s="101" t="str">
        <f t="shared" ca="1" si="31"/>
        <v/>
      </c>
      <c r="AM103" s="101" t="str">
        <f t="shared" ca="1" si="31"/>
        <v/>
      </c>
      <c r="AN103" s="101" t="str">
        <f t="shared" ca="1" si="31"/>
        <v/>
      </c>
      <c r="AO103" s="101" t="str">
        <f t="shared" ca="1" si="31"/>
        <v/>
      </c>
      <c r="AP103" s="101" t="str">
        <f t="shared" ca="1" si="31"/>
        <v/>
      </c>
      <c r="AQ103" s="101" t="str">
        <f t="shared" ca="1" si="31"/>
        <v/>
      </c>
      <c r="AR103" s="101" t="str">
        <f t="shared" ca="1" si="31"/>
        <v/>
      </c>
      <c r="AS103" s="101" t="str">
        <f t="shared" ca="1" si="31"/>
        <v/>
      </c>
      <c r="AT103" s="101" t="str">
        <f t="shared" ca="1" si="31"/>
        <v/>
      </c>
      <c r="AU103" s="101" t="str">
        <f t="shared" ca="1" si="31"/>
        <v/>
      </c>
      <c r="AV103" s="101" t="str">
        <f t="shared" ca="1" si="31"/>
        <v/>
      </c>
      <c r="AW103" s="101" t="str">
        <f t="shared" ca="1" si="31"/>
        <v/>
      </c>
      <c r="AX103" s="101" t="str">
        <f t="shared" ca="1" si="31"/>
        <v/>
      </c>
      <c r="AY103" s="101" t="str">
        <f t="shared" ca="1" si="31"/>
        <v/>
      </c>
      <c r="AZ103" s="101" t="str">
        <f t="shared" ca="1" si="31"/>
        <v/>
      </c>
      <c r="BA103" s="101" t="str">
        <f t="shared" ca="1" si="31"/>
        <v/>
      </c>
      <c r="BB103" s="101" t="str">
        <f t="shared" ca="1" si="31"/>
        <v/>
      </c>
      <c r="BC103" s="101" t="str">
        <f t="shared" ca="1" si="31"/>
        <v/>
      </c>
      <c r="BD103" s="101" t="str">
        <f t="shared" ca="1" si="31"/>
        <v/>
      </c>
      <c r="BE103" s="101" t="str">
        <f t="shared" ca="1" si="31"/>
        <v/>
      </c>
      <c r="BF103" s="101" t="str">
        <f t="shared" ca="1" si="31"/>
        <v/>
      </c>
      <c r="BG103" s="101" t="str">
        <f t="shared" ca="1" si="31"/>
        <v/>
      </c>
      <c r="BH103" s="101" t="str">
        <f t="shared" ca="1" si="31"/>
        <v/>
      </c>
      <c r="BI103" s="101" t="str">
        <f t="shared" ca="1" si="31"/>
        <v/>
      </c>
      <c r="BJ103" s="101" t="str">
        <f t="shared" ca="1" si="31"/>
        <v/>
      </c>
      <c r="BK103" s="101" t="str">
        <f t="shared" ca="1" si="31"/>
        <v/>
      </c>
      <c r="BL103" s="101" t="str">
        <f t="shared" ca="1" si="31"/>
        <v/>
      </c>
      <c r="BM103" s="101" t="str">
        <f t="shared" ca="1" si="31"/>
        <v/>
      </c>
    </row>
    <row r="104" spans="1:65">
      <c r="A104" s="88" t="s">
        <v>278</v>
      </c>
      <c r="B104" s="88" t="s">
        <v>279</v>
      </c>
      <c r="C104" s="16" t="s">
        <v>277</v>
      </c>
      <c r="D104" s="4"/>
      <c r="E104" s="100">
        <f ca="1">SUM(Table2[[#This Row],[ADR-01]:[ADR-113]])</f>
        <v>0</v>
      </c>
      <c r="G104" s="101" t="str">
        <f t="shared" ca="1" si="23"/>
        <v/>
      </c>
      <c r="H104" s="101" t="str">
        <f t="shared" ca="1" si="31"/>
        <v/>
      </c>
      <c r="I104" s="101" t="str">
        <f t="shared" ca="1" si="31"/>
        <v/>
      </c>
      <c r="J104" s="101" t="str">
        <f t="shared" ca="1" si="31"/>
        <v/>
      </c>
      <c r="K104" s="101" t="str">
        <f t="shared" ca="1" si="31"/>
        <v/>
      </c>
      <c r="L104" s="101" t="str">
        <f t="shared" ca="1" si="31"/>
        <v/>
      </c>
      <c r="M104" s="101" t="str">
        <f t="shared" ca="1" si="31"/>
        <v/>
      </c>
      <c r="N104" s="101" t="str">
        <f t="shared" ca="1" si="31"/>
        <v/>
      </c>
      <c r="O104" s="101" t="str">
        <f t="shared" ca="1" si="31"/>
        <v/>
      </c>
      <c r="P104" s="101" t="str">
        <f t="shared" ca="1" si="31"/>
        <v/>
      </c>
      <c r="Q104" s="101" t="str">
        <f t="shared" ca="1" si="31"/>
        <v/>
      </c>
      <c r="R104" s="101" t="str">
        <f t="shared" ca="1" si="31"/>
        <v/>
      </c>
      <c r="S104" s="101" t="str">
        <f t="shared" ca="1" si="31"/>
        <v/>
      </c>
      <c r="T104" s="101" t="str">
        <f t="shared" ca="1" si="31"/>
        <v/>
      </c>
      <c r="U104" s="101" t="str">
        <f t="shared" ca="1" si="31"/>
        <v/>
      </c>
      <c r="V104" s="101" t="str">
        <f t="shared" ca="1" si="31"/>
        <v/>
      </c>
      <c r="W104" s="101" t="str">
        <f t="shared" ca="1" si="31"/>
        <v/>
      </c>
      <c r="X104" s="101" t="str">
        <f t="shared" ca="1" si="31"/>
        <v/>
      </c>
      <c r="Y104" s="101" t="str">
        <f t="shared" ca="1" si="31"/>
        <v/>
      </c>
      <c r="Z104" s="101" t="str">
        <f t="shared" ca="1" si="31"/>
        <v/>
      </c>
      <c r="AA104" s="101" t="str">
        <f t="shared" ca="1" si="31"/>
        <v/>
      </c>
      <c r="AB104" s="101" t="str">
        <f t="shared" ca="1" si="31"/>
        <v/>
      </c>
      <c r="AC104" s="101" t="str">
        <f t="shared" ca="1" si="31"/>
        <v/>
      </c>
      <c r="AD104" s="101" t="str">
        <f t="shared" ca="1" si="31"/>
        <v/>
      </c>
      <c r="AE104" s="101" t="str">
        <f t="shared" ca="1" si="31"/>
        <v/>
      </c>
      <c r="AF104" s="101" t="str">
        <f t="shared" ca="1" si="31"/>
        <v/>
      </c>
      <c r="AG104" s="101" t="str">
        <f t="shared" ca="1" si="31"/>
        <v/>
      </c>
      <c r="AH104" s="101" t="str">
        <f t="shared" ca="1" si="31"/>
        <v/>
      </c>
      <c r="AI104" s="101" t="str">
        <f t="shared" ca="1" si="31"/>
        <v/>
      </c>
      <c r="AJ104" s="101" t="str">
        <f t="shared" ca="1" si="31"/>
        <v/>
      </c>
      <c r="AK104" s="101" t="str">
        <f t="shared" ca="1" si="31"/>
        <v/>
      </c>
      <c r="AL104" s="101" t="str">
        <f t="shared" ca="1" si="31"/>
        <v/>
      </c>
      <c r="AM104" s="101" t="str">
        <f t="shared" ca="1" si="31"/>
        <v/>
      </c>
      <c r="AN104" s="101" t="str">
        <f t="shared" ca="1" si="31"/>
        <v/>
      </c>
      <c r="AO104" s="101" t="str">
        <f t="shared" ca="1" si="31"/>
        <v/>
      </c>
      <c r="AP104" s="101" t="str">
        <f t="shared" ca="1" si="31"/>
        <v/>
      </c>
      <c r="AQ104" s="101" t="str">
        <f t="shared" ca="1" si="31"/>
        <v/>
      </c>
      <c r="AR104" s="101" t="str">
        <f t="shared" ca="1" si="31"/>
        <v/>
      </c>
      <c r="AS104" s="101" t="str">
        <f t="shared" ca="1" si="31"/>
        <v/>
      </c>
      <c r="AT104" s="101" t="str">
        <f t="shared" ca="1" si="31"/>
        <v/>
      </c>
      <c r="AU104" s="101" t="str">
        <f t="shared" ca="1" si="31"/>
        <v/>
      </c>
      <c r="AV104" s="101" t="str">
        <f t="shared" ca="1" si="31"/>
        <v/>
      </c>
      <c r="AW104" s="101" t="str">
        <f t="shared" ca="1" si="31"/>
        <v/>
      </c>
      <c r="AX104" s="101" t="str">
        <f t="shared" ca="1" si="31"/>
        <v/>
      </c>
      <c r="AY104" s="101" t="str">
        <f t="shared" ca="1" si="31"/>
        <v/>
      </c>
      <c r="AZ104" s="101" t="str">
        <f t="shared" ca="1" si="31"/>
        <v/>
      </c>
      <c r="BA104" s="101" t="str">
        <f t="shared" ca="1" si="31"/>
        <v/>
      </c>
      <c r="BB104" s="101" t="str">
        <f t="shared" ca="1" si="31"/>
        <v/>
      </c>
      <c r="BC104" s="101" t="str">
        <f t="shared" ca="1" si="31"/>
        <v/>
      </c>
      <c r="BD104" s="101" t="str">
        <f t="shared" ca="1" si="31"/>
        <v/>
      </c>
      <c r="BE104" s="101" t="str">
        <f t="shared" ca="1" si="31"/>
        <v/>
      </c>
      <c r="BF104" s="101" t="str">
        <f t="shared" ca="1" si="31"/>
        <v/>
      </c>
      <c r="BG104" s="101" t="str">
        <f t="shared" ca="1" si="31"/>
        <v/>
      </c>
      <c r="BH104" s="101" t="str">
        <f t="shared" ca="1" si="31"/>
        <v/>
      </c>
      <c r="BI104" s="101" t="str">
        <f t="shared" ca="1" si="31"/>
        <v/>
      </c>
      <c r="BJ104" s="101" t="str">
        <f t="shared" ca="1" si="31"/>
        <v/>
      </c>
      <c r="BK104" s="101">
        <f t="shared" ca="1" si="31"/>
        <v>0</v>
      </c>
      <c r="BL104" s="101">
        <f t="shared" ca="1" si="31"/>
        <v>0</v>
      </c>
      <c r="BM104" s="101" t="str">
        <f t="shared" ca="1" si="31"/>
        <v/>
      </c>
    </row>
    <row r="105" spans="1:65">
      <c r="A105" s="88" t="s">
        <v>282</v>
      </c>
      <c r="B105" s="88" t="s">
        <v>283</v>
      </c>
      <c r="C105" s="16" t="s">
        <v>34</v>
      </c>
      <c r="D105" s="4" t="s">
        <v>99</v>
      </c>
      <c r="E105" s="100">
        <f ca="1">SUM(Table2[[#This Row],[ADR-01]:[ADR-113]])</f>
        <v>1</v>
      </c>
      <c r="G105" s="101" t="str">
        <f t="shared" ca="1" si="23"/>
        <v/>
      </c>
      <c r="H105" s="101" t="str">
        <f t="shared" ca="1" si="31"/>
        <v/>
      </c>
      <c r="I105" s="101" t="str">
        <f t="shared" ca="1" si="31"/>
        <v/>
      </c>
      <c r="J105" s="101" t="str">
        <f t="shared" ca="1" si="31"/>
        <v/>
      </c>
      <c r="K105" s="101" t="str">
        <f t="shared" ca="1" si="31"/>
        <v/>
      </c>
      <c r="L105" s="101" t="str">
        <f t="shared" ca="1" si="31"/>
        <v/>
      </c>
      <c r="M105" s="101" t="str">
        <f t="shared" ca="1" si="31"/>
        <v/>
      </c>
      <c r="N105" s="101" t="str">
        <f t="shared" ca="1" si="31"/>
        <v/>
      </c>
      <c r="O105" s="101" t="str">
        <f t="shared" ca="1" si="31"/>
        <v/>
      </c>
      <c r="P105" s="101" t="str">
        <f t="shared" ca="1" si="31"/>
        <v/>
      </c>
      <c r="Q105" s="101" t="str">
        <f t="shared" ca="1" si="31"/>
        <v/>
      </c>
      <c r="R105" s="101" t="str">
        <f t="shared" ca="1" si="31"/>
        <v/>
      </c>
      <c r="S105" s="101" t="str">
        <f t="shared" ca="1" si="31"/>
        <v/>
      </c>
      <c r="T105" s="101" t="str">
        <f t="shared" ca="1" si="31"/>
        <v/>
      </c>
      <c r="U105" s="101" t="str">
        <f t="shared" ca="1" si="31"/>
        <v/>
      </c>
      <c r="V105" s="101" t="str">
        <f t="shared" ca="1" si="31"/>
        <v/>
      </c>
      <c r="W105" s="101" t="str">
        <f t="shared" ca="1" si="31"/>
        <v/>
      </c>
      <c r="X105" s="101" t="str">
        <f t="shared" ca="1" si="31"/>
        <v/>
      </c>
      <c r="Y105" s="101" t="str">
        <f t="shared" ca="1" si="31"/>
        <v/>
      </c>
      <c r="Z105" s="101" t="str">
        <f t="shared" ca="1" si="31"/>
        <v/>
      </c>
      <c r="AA105" s="101" t="str">
        <f t="shared" ca="1" si="31"/>
        <v/>
      </c>
      <c r="AB105" s="101" t="str">
        <f t="shared" ca="1" si="31"/>
        <v/>
      </c>
      <c r="AC105" s="101" t="str">
        <f t="shared" ca="1" si="31"/>
        <v/>
      </c>
      <c r="AD105" s="101" t="str">
        <f t="shared" ca="1" si="31"/>
        <v/>
      </c>
      <c r="AE105" s="101" t="str">
        <f t="shared" ca="1" si="31"/>
        <v/>
      </c>
      <c r="AF105" s="101">
        <f t="shared" ca="1" si="31"/>
        <v>1</v>
      </c>
      <c r="AG105" s="101" t="str">
        <f t="shared" ca="1" si="31"/>
        <v/>
      </c>
      <c r="AH105" s="101" t="str">
        <f t="shared" ca="1" si="31"/>
        <v/>
      </c>
      <c r="AI105" s="101" t="str">
        <f t="shared" ca="1" si="31"/>
        <v/>
      </c>
      <c r="AJ105" s="101" t="str">
        <f t="shared" ca="1" si="31"/>
        <v/>
      </c>
      <c r="AK105" s="101" t="str">
        <f t="shared" ca="1" si="31"/>
        <v/>
      </c>
      <c r="AL105" s="101" t="str">
        <f t="shared" ca="1" si="31"/>
        <v/>
      </c>
      <c r="AM105" s="101" t="str">
        <f t="shared" ca="1" si="31"/>
        <v/>
      </c>
      <c r="AN105" s="101" t="str">
        <f t="shared" ca="1" si="31"/>
        <v/>
      </c>
      <c r="AO105" s="101" t="str">
        <f t="shared" ca="1" si="31"/>
        <v/>
      </c>
      <c r="AP105" s="101" t="str">
        <f t="shared" ca="1" si="31"/>
        <v/>
      </c>
      <c r="AQ105" s="101" t="str">
        <f t="shared" ca="1" si="31"/>
        <v/>
      </c>
      <c r="AR105" s="101" t="str">
        <f t="shared" ca="1" si="31"/>
        <v/>
      </c>
      <c r="AS105" s="101" t="str">
        <f t="shared" ca="1" si="31"/>
        <v/>
      </c>
      <c r="AT105" s="101" t="str">
        <f t="shared" ca="1" si="31"/>
        <v/>
      </c>
      <c r="AU105" s="101" t="str">
        <f t="shared" ca="1" si="31"/>
        <v/>
      </c>
      <c r="AV105" s="101" t="str">
        <f t="shared" ca="1" si="31"/>
        <v/>
      </c>
      <c r="AW105" s="101" t="str">
        <f t="shared" ca="1" si="31"/>
        <v/>
      </c>
      <c r="AX105" s="101" t="str">
        <f t="shared" ca="1" si="31"/>
        <v/>
      </c>
      <c r="AY105" s="101" t="str">
        <f t="shared" ca="1" si="31"/>
        <v/>
      </c>
      <c r="AZ105" s="101" t="str">
        <f t="shared" ca="1" si="31"/>
        <v/>
      </c>
      <c r="BA105" s="101" t="str">
        <f t="shared" ca="1" si="31"/>
        <v/>
      </c>
      <c r="BB105" s="101" t="str">
        <f t="shared" ca="1" si="31"/>
        <v/>
      </c>
      <c r="BC105" s="101" t="str">
        <f t="shared" ca="1" si="31"/>
        <v/>
      </c>
      <c r="BD105" s="101" t="str">
        <f t="shared" ca="1" si="31"/>
        <v/>
      </c>
      <c r="BE105" s="101" t="str">
        <f t="shared" ca="1" si="31"/>
        <v/>
      </c>
      <c r="BF105" s="101" t="str">
        <f t="shared" ca="1" si="31"/>
        <v/>
      </c>
      <c r="BG105" s="101" t="str">
        <f t="shared" ca="1" si="31"/>
        <v/>
      </c>
      <c r="BH105" s="101" t="str">
        <f t="shared" ca="1" si="31"/>
        <v/>
      </c>
      <c r="BI105" s="101" t="str">
        <f t="shared" ca="1" si="31"/>
        <v/>
      </c>
      <c r="BJ105" s="101" t="str">
        <f t="shared" ca="1" si="31"/>
        <v/>
      </c>
      <c r="BK105" s="101" t="str">
        <f t="shared" ca="1" si="31"/>
        <v/>
      </c>
      <c r="BL105" s="101" t="str">
        <f t="shared" ca="1" si="31"/>
        <v/>
      </c>
      <c r="BM105" s="101" t="str">
        <f t="shared" ca="1" si="31"/>
        <v/>
      </c>
    </row>
    <row r="106" spans="1:65">
      <c r="A106" s="88" t="s">
        <v>284</v>
      </c>
      <c r="B106" s="88" t="s">
        <v>285</v>
      </c>
      <c r="C106" s="16" t="s">
        <v>99</v>
      </c>
      <c r="D106" s="4" t="s">
        <v>12</v>
      </c>
      <c r="E106" s="100">
        <f ca="1">SUM(Table2[[#This Row],[ADR-01]:[ADR-113]])</f>
        <v>0</v>
      </c>
      <c r="G106" s="101" t="str">
        <f t="shared" ca="1" si="23"/>
        <v/>
      </c>
      <c r="H106" s="101" t="str">
        <f t="shared" ca="1" si="31"/>
        <v/>
      </c>
      <c r="I106" s="101" t="str">
        <f t="shared" ca="1" si="31"/>
        <v/>
      </c>
      <c r="J106" s="101" t="str">
        <f t="shared" ca="1" si="31"/>
        <v/>
      </c>
      <c r="K106" s="101" t="str">
        <f t="shared" ca="1" si="31"/>
        <v/>
      </c>
      <c r="L106" s="101" t="str">
        <f t="shared" ca="1" si="31"/>
        <v/>
      </c>
      <c r="M106" s="101" t="str">
        <f t="shared" ca="1" si="31"/>
        <v/>
      </c>
      <c r="N106" s="101" t="str">
        <f t="shared" ca="1" si="31"/>
        <v/>
      </c>
      <c r="O106" s="101" t="str">
        <f t="shared" ca="1" si="31"/>
        <v/>
      </c>
      <c r="P106" s="101" t="str">
        <f t="shared" ca="1" si="31"/>
        <v/>
      </c>
      <c r="Q106" s="101" t="str">
        <f t="shared" ca="1" si="31"/>
        <v/>
      </c>
      <c r="R106" s="101" t="str">
        <f t="shared" ca="1" si="31"/>
        <v/>
      </c>
      <c r="S106" s="101" t="str">
        <f t="shared" ca="1" si="31"/>
        <v/>
      </c>
      <c r="T106" s="101" t="str">
        <f t="shared" ca="1" si="31"/>
        <v/>
      </c>
      <c r="U106" s="101" t="str">
        <f t="shared" ca="1" si="31"/>
        <v/>
      </c>
      <c r="V106" s="101" t="str">
        <f t="shared" ca="1" si="31"/>
        <v/>
      </c>
      <c r="W106" s="101" t="str">
        <f t="shared" ca="1" si="31"/>
        <v/>
      </c>
      <c r="X106" s="101" t="str">
        <f t="shared" ca="1" si="31"/>
        <v/>
      </c>
      <c r="Y106" s="101" t="str">
        <f t="shared" ca="1" si="31"/>
        <v/>
      </c>
      <c r="Z106" s="101" t="str">
        <f t="shared" ca="1" si="31"/>
        <v/>
      </c>
      <c r="AA106" s="101" t="str">
        <f t="shared" ca="1" si="31"/>
        <v/>
      </c>
      <c r="AB106" s="101" t="str">
        <f t="shared" ca="1" si="31"/>
        <v/>
      </c>
      <c r="AC106" s="101" t="str">
        <f t="shared" ca="1" si="31"/>
        <v/>
      </c>
      <c r="AD106" s="101" t="str">
        <f t="shared" ca="1" si="31"/>
        <v/>
      </c>
      <c r="AE106" s="101" t="str">
        <f t="shared" ca="1" si="31"/>
        <v/>
      </c>
      <c r="AF106" s="101" t="str">
        <f t="shared" ca="1" si="31"/>
        <v/>
      </c>
      <c r="AG106" s="101" t="str">
        <f t="shared" ca="1" si="31"/>
        <v/>
      </c>
      <c r="AH106" s="101" t="str">
        <f t="shared" ca="1" si="31"/>
        <v/>
      </c>
      <c r="AI106" s="101" t="str">
        <f t="shared" ca="1" si="31"/>
        <v/>
      </c>
      <c r="AJ106" s="101" t="str">
        <f t="shared" ca="1" si="31"/>
        <v/>
      </c>
      <c r="AK106" s="101" t="str">
        <f t="shared" ca="1" si="31"/>
        <v/>
      </c>
      <c r="AL106" s="101" t="str">
        <f t="shared" ca="1" si="31"/>
        <v/>
      </c>
      <c r="AM106" s="101" t="str">
        <f t="shared" ca="1" si="31"/>
        <v/>
      </c>
      <c r="AN106" s="101" t="str">
        <f t="shared" ca="1" si="31"/>
        <v/>
      </c>
      <c r="AO106" s="101" t="str">
        <f t="shared" ca="1" si="31"/>
        <v/>
      </c>
      <c r="AP106" s="101" t="str">
        <f t="shared" ca="1" si="31"/>
        <v/>
      </c>
      <c r="AQ106" s="101" t="str">
        <f t="shared" ca="1" si="31"/>
        <v/>
      </c>
      <c r="AR106" s="101" t="str">
        <f t="shared" ca="1" si="31"/>
        <v/>
      </c>
      <c r="AS106" s="101" t="str">
        <f t="shared" ref="H106:BM111" ca="1" si="32">IFERROR(
  IF(
    COUNTIF(
      INDIRECT("'" &amp; "ADR " &amp; VALUE(MID(AS$1, FIND("-", AS$1) + 1, LEN(AS$1) - FIND("-", AS$1))) &amp; "'!E:E"), $A106
    ) = 0,
    "",
    COUNTIFS(
      INDIRECT("'" &amp; "ADR " &amp; VALUE(MID(AS$1, FIND("-", AS$1) + 1, LEN(AS$1) - FIND("-", AS$1))) &amp; "'!E:E"), $A106,
      INDIRECT("'" &amp; "ADR " &amp; VALUE(MID(AS$1, FIND("-", AS$1) + 1, LEN(AS$1) - FIND("-", AS$1))) &amp; "'!M:M"), "NO"
    )
  ),
  ""
)</f>
        <v/>
      </c>
      <c r="AT106" s="101" t="str">
        <f t="shared" ca="1" si="32"/>
        <v/>
      </c>
      <c r="AU106" s="101" t="str">
        <f t="shared" ca="1" si="32"/>
        <v/>
      </c>
      <c r="AV106" s="101" t="str">
        <f t="shared" ca="1" si="32"/>
        <v/>
      </c>
      <c r="AW106" s="101" t="str">
        <f t="shared" ca="1" si="32"/>
        <v/>
      </c>
      <c r="AX106" s="101" t="str">
        <f t="shared" ca="1" si="32"/>
        <v/>
      </c>
      <c r="AY106" s="101" t="str">
        <f t="shared" ca="1" si="32"/>
        <v/>
      </c>
      <c r="AZ106" s="101" t="str">
        <f t="shared" ca="1" si="32"/>
        <v/>
      </c>
      <c r="BA106" s="101" t="str">
        <f t="shared" ca="1" si="32"/>
        <v/>
      </c>
      <c r="BB106" s="101" t="str">
        <f t="shared" ca="1" si="32"/>
        <v/>
      </c>
      <c r="BC106" s="101" t="str">
        <f t="shared" ca="1" si="32"/>
        <v/>
      </c>
      <c r="BD106" s="101" t="str">
        <f t="shared" ca="1" si="32"/>
        <v/>
      </c>
      <c r="BE106" s="101" t="str">
        <f t="shared" ca="1" si="32"/>
        <v/>
      </c>
      <c r="BF106" s="101" t="str">
        <f t="shared" ca="1" si="32"/>
        <v/>
      </c>
      <c r="BG106" s="101" t="str">
        <f t="shared" ca="1" si="32"/>
        <v/>
      </c>
      <c r="BH106" s="101" t="str">
        <f t="shared" ca="1" si="32"/>
        <v/>
      </c>
      <c r="BI106" s="101" t="str">
        <f t="shared" ca="1" si="32"/>
        <v/>
      </c>
      <c r="BJ106" s="101" t="str">
        <f t="shared" ca="1" si="32"/>
        <v/>
      </c>
      <c r="BK106" s="101" t="str">
        <f t="shared" ca="1" si="32"/>
        <v/>
      </c>
      <c r="BL106" s="101" t="str">
        <f t="shared" ca="1" si="32"/>
        <v/>
      </c>
      <c r="BM106" s="101" t="str">
        <f t="shared" ca="1" si="32"/>
        <v/>
      </c>
    </row>
    <row r="107" spans="1:65">
      <c r="A107" s="88" t="s">
        <v>286</v>
      </c>
      <c r="B107" s="88" t="s">
        <v>287</v>
      </c>
      <c r="C107" s="16" t="s">
        <v>37</v>
      </c>
      <c r="D107" s="4"/>
      <c r="E107" s="100">
        <f ca="1">SUM(Table2[[#This Row],[ADR-01]:[ADR-113]])</f>
        <v>0</v>
      </c>
      <c r="G107" s="101" t="str">
        <f t="shared" ca="1" si="23"/>
        <v/>
      </c>
      <c r="H107" s="101" t="str">
        <f t="shared" ca="1" si="32"/>
        <v/>
      </c>
      <c r="I107" s="101" t="str">
        <f t="shared" ca="1" si="32"/>
        <v/>
      </c>
      <c r="J107" s="101" t="str">
        <f t="shared" ca="1" si="32"/>
        <v/>
      </c>
      <c r="K107" s="101" t="str">
        <f t="shared" ca="1" si="32"/>
        <v/>
      </c>
      <c r="L107" s="101" t="str">
        <f t="shared" ca="1" si="32"/>
        <v/>
      </c>
      <c r="M107" s="101" t="str">
        <f t="shared" ca="1" si="32"/>
        <v/>
      </c>
      <c r="N107" s="101" t="str">
        <f t="shared" ca="1" si="32"/>
        <v/>
      </c>
      <c r="O107" s="101" t="str">
        <f t="shared" ca="1" si="32"/>
        <v/>
      </c>
      <c r="P107" s="101" t="str">
        <f t="shared" ca="1" si="32"/>
        <v/>
      </c>
      <c r="Q107" s="101" t="str">
        <f t="shared" ca="1" si="32"/>
        <v/>
      </c>
      <c r="R107" s="101" t="str">
        <f t="shared" ca="1" si="32"/>
        <v/>
      </c>
      <c r="S107" s="101" t="str">
        <f t="shared" ca="1" si="32"/>
        <v/>
      </c>
      <c r="T107" s="101" t="str">
        <f t="shared" ca="1" si="32"/>
        <v/>
      </c>
      <c r="U107" s="101" t="str">
        <f t="shared" ca="1" si="32"/>
        <v/>
      </c>
      <c r="V107" s="101" t="str">
        <f t="shared" ca="1" si="32"/>
        <v/>
      </c>
      <c r="W107" s="101" t="str">
        <f t="shared" ca="1" si="32"/>
        <v/>
      </c>
      <c r="X107" s="101" t="str">
        <f t="shared" ca="1" si="32"/>
        <v/>
      </c>
      <c r="Y107" s="101" t="str">
        <f t="shared" ca="1" si="32"/>
        <v/>
      </c>
      <c r="Z107" s="101" t="str">
        <f t="shared" ca="1" si="32"/>
        <v/>
      </c>
      <c r="AA107" s="101" t="str">
        <f t="shared" ca="1" si="32"/>
        <v/>
      </c>
      <c r="AB107" s="101" t="str">
        <f t="shared" ca="1" si="32"/>
        <v/>
      </c>
      <c r="AC107" s="101" t="str">
        <f t="shared" ca="1" si="32"/>
        <v/>
      </c>
      <c r="AD107" s="101" t="str">
        <f t="shared" ca="1" si="32"/>
        <v/>
      </c>
      <c r="AE107" s="101" t="str">
        <f t="shared" ca="1" si="32"/>
        <v/>
      </c>
      <c r="AF107" s="101" t="str">
        <f t="shared" ca="1" si="32"/>
        <v/>
      </c>
      <c r="AG107" s="101" t="str">
        <f t="shared" ca="1" si="32"/>
        <v/>
      </c>
      <c r="AH107" s="101" t="str">
        <f t="shared" ca="1" si="32"/>
        <v/>
      </c>
      <c r="AI107" s="101" t="str">
        <f t="shared" ca="1" si="32"/>
        <v/>
      </c>
      <c r="AJ107" s="101" t="str">
        <f t="shared" ca="1" si="32"/>
        <v/>
      </c>
      <c r="AK107" s="101" t="str">
        <f t="shared" ca="1" si="32"/>
        <v/>
      </c>
      <c r="AL107" s="101" t="str">
        <f t="shared" ca="1" si="32"/>
        <v/>
      </c>
      <c r="AM107" s="101" t="str">
        <f t="shared" ca="1" si="32"/>
        <v/>
      </c>
      <c r="AN107" s="101" t="str">
        <f t="shared" ca="1" si="32"/>
        <v/>
      </c>
      <c r="AO107" s="101" t="str">
        <f t="shared" ca="1" si="32"/>
        <v/>
      </c>
      <c r="AP107" s="101" t="str">
        <f t="shared" ca="1" si="32"/>
        <v/>
      </c>
      <c r="AQ107" s="101" t="str">
        <f t="shared" ca="1" si="32"/>
        <v/>
      </c>
      <c r="AR107" s="101" t="str">
        <f t="shared" ca="1" si="32"/>
        <v/>
      </c>
      <c r="AS107" s="101" t="str">
        <f t="shared" ca="1" si="32"/>
        <v/>
      </c>
      <c r="AT107" s="101" t="str">
        <f t="shared" ca="1" si="32"/>
        <v/>
      </c>
      <c r="AU107" s="101" t="str">
        <f t="shared" ca="1" si="32"/>
        <v/>
      </c>
      <c r="AV107" s="101" t="str">
        <f t="shared" ca="1" si="32"/>
        <v/>
      </c>
      <c r="AW107" s="101" t="str">
        <f t="shared" ca="1" si="32"/>
        <v/>
      </c>
      <c r="AX107" s="101" t="str">
        <f t="shared" ca="1" si="32"/>
        <v/>
      </c>
      <c r="AY107" s="101" t="str">
        <f t="shared" ca="1" si="32"/>
        <v/>
      </c>
      <c r="AZ107" s="101" t="str">
        <f t="shared" ca="1" si="32"/>
        <v/>
      </c>
      <c r="BA107" s="101" t="str">
        <f t="shared" ca="1" si="32"/>
        <v/>
      </c>
      <c r="BB107" s="101" t="str">
        <f t="shared" ca="1" si="32"/>
        <v/>
      </c>
      <c r="BC107" s="101" t="str">
        <f t="shared" ca="1" si="32"/>
        <v/>
      </c>
      <c r="BD107" s="101" t="str">
        <f t="shared" ca="1" si="32"/>
        <v/>
      </c>
      <c r="BE107" s="101" t="str">
        <f t="shared" ca="1" si="32"/>
        <v/>
      </c>
      <c r="BF107" s="101" t="str">
        <f t="shared" ca="1" si="32"/>
        <v/>
      </c>
      <c r="BG107" s="101" t="str">
        <f t="shared" ca="1" si="32"/>
        <v/>
      </c>
      <c r="BH107" s="101" t="str">
        <f t="shared" ca="1" si="32"/>
        <v/>
      </c>
      <c r="BI107" s="101" t="str">
        <f t="shared" ca="1" si="32"/>
        <v/>
      </c>
      <c r="BJ107" s="101" t="str">
        <f t="shared" ca="1" si="32"/>
        <v/>
      </c>
      <c r="BK107" s="101" t="str">
        <f t="shared" ca="1" si="32"/>
        <v/>
      </c>
      <c r="BL107" s="101" t="str">
        <f t="shared" ca="1" si="32"/>
        <v/>
      </c>
      <c r="BM107" s="101" t="str">
        <f t="shared" ca="1" si="32"/>
        <v/>
      </c>
    </row>
    <row r="108" spans="1:65">
      <c r="A108" s="88" t="s">
        <v>288</v>
      </c>
      <c r="B108" s="88" t="s">
        <v>832</v>
      </c>
      <c r="C108" s="16" t="s">
        <v>37</v>
      </c>
      <c r="D108" s="4" t="s">
        <v>110</v>
      </c>
      <c r="E108" s="100">
        <f ca="1">SUM(Table2[[#This Row],[ADR-01]:[ADR-113]])</f>
        <v>0</v>
      </c>
      <c r="G108" s="101" t="str">
        <f t="shared" ca="1" si="23"/>
        <v/>
      </c>
      <c r="H108" s="101" t="str">
        <f t="shared" ca="1" si="32"/>
        <v/>
      </c>
      <c r="I108" s="101" t="str">
        <f t="shared" ca="1" si="32"/>
        <v/>
      </c>
      <c r="J108" s="101" t="str">
        <f t="shared" ca="1" si="32"/>
        <v/>
      </c>
      <c r="K108" s="101" t="str">
        <f t="shared" ca="1" si="32"/>
        <v/>
      </c>
      <c r="L108" s="101" t="str">
        <f t="shared" ca="1" si="32"/>
        <v/>
      </c>
      <c r="M108" s="101" t="str">
        <f t="shared" ca="1" si="32"/>
        <v/>
      </c>
      <c r="N108" s="101" t="str">
        <f t="shared" ca="1" si="32"/>
        <v/>
      </c>
      <c r="O108" s="101" t="str">
        <f t="shared" ca="1" si="32"/>
        <v/>
      </c>
      <c r="P108" s="101" t="str">
        <f t="shared" ca="1" si="32"/>
        <v/>
      </c>
      <c r="Q108" s="101" t="str">
        <f t="shared" ca="1" si="32"/>
        <v/>
      </c>
      <c r="R108" s="101" t="str">
        <f t="shared" ca="1" si="32"/>
        <v/>
      </c>
      <c r="S108" s="101" t="str">
        <f t="shared" ca="1" si="32"/>
        <v/>
      </c>
      <c r="T108" s="101" t="str">
        <f t="shared" ca="1" si="32"/>
        <v/>
      </c>
      <c r="U108" s="101" t="str">
        <f t="shared" ca="1" si="32"/>
        <v/>
      </c>
      <c r="V108" s="101" t="str">
        <f t="shared" ca="1" si="32"/>
        <v/>
      </c>
      <c r="W108" s="101" t="str">
        <f t="shared" ca="1" si="32"/>
        <v/>
      </c>
      <c r="X108" s="101" t="str">
        <f t="shared" ca="1" si="32"/>
        <v/>
      </c>
      <c r="Y108" s="101" t="str">
        <f t="shared" ca="1" si="32"/>
        <v/>
      </c>
      <c r="Z108" s="101" t="str">
        <f t="shared" ca="1" si="32"/>
        <v/>
      </c>
      <c r="AA108" s="101" t="str">
        <f t="shared" ca="1" si="32"/>
        <v/>
      </c>
      <c r="AB108" s="101" t="str">
        <f t="shared" ca="1" si="32"/>
        <v/>
      </c>
      <c r="AC108" s="101" t="str">
        <f t="shared" ca="1" si="32"/>
        <v/>
      </c>
      <c r="AD108" s="101" t="str">
        <f t="shared" ca="1" si="32"/>
        <v/>
      </c>
      <c r="AE108" s="101" t="str">
        <f t="shared" ca="1" si="32"/>
        <v/>
      </c>
      <c r="AF108" s="101" t="str">
        <f t="shared" ca="1" si="32"/>
        <v/>
      </c>
      <c r="AG108" s="101" t="str">
        <f t="shared" ca="1" si="32"/>
        <v/>
      </c>
      <c r="AH108" s="101" t="str">
        <f t="shared" ca="1" si="32"/>
        <v/>
      </c>
      <c r="AI108" s="101" t="str">
        <f t="shared" ca="1" si="32"/>
        <v/>
      </c>
      <c r="AJ108" s="101" t="str">
        <f t="shared" ca="1" si="32"/>
        <v/>
      </c>
      <c r="AK108" s="101" t="str">
        <f t="shared" ca="1" si="32"/>
        <v/>
      </c>
      <c r="AL108" s="101" t="str">
        <f t="shared" ca="1" si="32"/>
        <v/>
      </c>
      <c r="AM108" s="101" t="str">
        <f t="shared" ca="1" si="32"/>
        <v/>
      </c>
      <c r="AN108" s="101" t="str">
        <f t="shared" ca="1" si="32"/>
        <v/>
      </c>
      <c r="AO108" s="101" t="str">
        <f t="shared" ca="1" si="32"/>
        <v/>
      </c>
      <c r="AP108" s="101" t="str">
        <f t="shared" ca="1" si="32"/>
        <v/>
      </c>
      <c r="AQ108" s="101" t="str">
        <f t="shared" ca="1" si="32"/>
        <v/>
      </c>
      <c r="AR108" s="101" t="str">
        <f t="shared" ca="1" si="32"/>
        <v/>
      </c>
      <c r="AS108" s="101" t="str">
        <f t="shared" ca="1" si="32"/>
        <v/>
      </c>
      <c r="AT108" s="101" t="str">
        <f t="shared" ca="1" si="32"/>
        <v/>
      </c>
      <c r="AU108" s="101" t="str">
        <f t="shared" ca="1" si="32"/>
        <v/>
      </c>
      <c r="AV108" s="101" t="str">
        <f t="shared" ca="1" si="32"/>
        <v/>
      </c>
      <c r="AW108" s="101" t="str">
        <f t="shared" ca="1" si="32"/>
        <v/>
      </c>
      <c r="AX108" s="101" t="str">
        <f t="shared" ca="1" si="32"/>
        <v/>
      </c>
      <c r="AY108" s="101" t="str">
        <f t="shared" ca="1" si="32"/>
        <v/>
      </c>
      <c r="AZ108" s="101" t="str">
        <f t="shared" ca="1" si="32"/>
        <v/>
      </c>
      <c r="BA108" s="101" t="str">
        <f t="shared" ca="1" si="32"/>
        <v/>
      </c>
      <c r="BB108" s="101" t="str">
        <f t="shared" ca="1" si="32"/>
        <v/>
      </c>
      <c r="BC108" s="101" t="str">
        <f t="shared" ca="1" si="32"/>
        <v/>
      </c>
      <c r="BD108" s="101" t="str">
        <f t="shared" ca="1" si="32"/>
        <v/>
      </c>
      <c r="BE108" s="101" t="str">
        <f t="shared" ca="1" si="32"/>
        <v/>
      </c>
      <c r="BF108" s="101" t="str">
        <f t="shared" ca="1" si="32"/>
        <v/>
      </c>
      <c r="BG108" s="101" t="str">
        <f t="shared" ca="1" si="32"/>
        <v/>
      </c>
      <c r="BH108" s="101" t="str">
        <f t="shared" ca="1" si="32"/>
        <v/>
      </c>
      <c r="BI108" s="101" t="str">
        <f t="shared" ca="1" si="32"/>
        <v/>
      </c>
      <c r="BJ108" s="101" t="str">
        <f t="shared" ca="1" si="32"/>
        <v/>
      </c>
      <c r="BK108" s="101" t="str">
        <f t="shared" ca="1" si="32"/>
        <v/>
      </c>
      <c r="BL108" s="101" t="str">
        <f t="shared" ca="1" si="32"/>
        <v/>
      </c>
      <c r="BM108" s="101" t="str">
        <f t="shared" ca="1" si="32"/>
        <v/>
      </c>
    </row>
    <row r="109" spans="1:65">
      <c r="A109" s="88" t="s">
        <v>290</v>
      </c>
      <c r="B109" s="88" t="s">
        <v>418</v>
      </c>
      <c r="C109" s="16" t="s">
        <v>37</v>
      </c>
      <c r="D109" s="4"/>
      <c r="E109" s="100">
        <f ca="1">SUM(Table2[[#This Row],[ADR-01]:[ADR-113]])</f>
        <v>0</v>
      </c>
      <c r="G109" s="101" t="str">
        <f t="shared" ca="1" si="23"/>
        <v/>
      </c>
      <c r="H109" s="101" t="str">
        <f t="shared" ca="1" si="32"/>
        <v/>
      </c>
      <c r="I109" s="101" t="str">
        <f t="shared" ca="1" si="32"/>
        <v/>
      </c>
      <c r="J109" s="101" t="str">
        <f t="shared" ca="1" si="32"/>
        <v/>
      </c>
      <c r="K109" s="101" t="str">
        <f t="shared" ca="1" si="32"/>
        <v/>
      </c>
      <c r="L109" s="101" t="str">
        <f t="shared" ca="1" si="32"/>
        <v/>
      </c>
      <c r="M109" s="101" t="str">
        <f t="shared" ca="1" si="32"/>
        <v/>
      </c>
      <c r="N109" s="101" t="str">
        <f t="shared" ca="1" si="32"/>
        <v/>
      </c>
      <c r="O109" s="101" t="str">
        <f t="shared" ca="1" si="32"/>
        <v/>
      </c>
      <c r="P109" s="101" t="str">
        <f t="shared" ca="1" si="32"/>
        <v/>
      </c>
      <c r="Q109" s="101" t="str">
        <f t="shared" ca="1" si="32"/>
        <v/>
      </c>
      <c r="R109" s="101" t="str">
        <f t="shared" ca="1" si="32"/>
        <v/>
      </c>
      <c r="S109" s="101" t="str">
        <f t="shared" ca="1" si="32"/>
        <v/>
      </c>
      <c r="T109" s="101" t="str">
        <f t="shared" ca="1" si="32"/>
        <v/>
      </c>
      <c r="U109" s="101" t="str">
        <f t="shared" ca="1" si="32"/>
        <v/>
      </c>
      <c r="V109" s="101" t="str">
        <f t="shared" ca="1" si="32"/>
        <v/>
      </c>
      <c r="W109" s="101" t="str">
        <f t="shared" ca="1" si="32"/>
        <v/>
      </c>
      <c r="X109" s="101" t="str">
        <f t="shared" ca="1" si="32"/>
        <v/>
      </c>
      <c r="Y109" s="101" t="str">
        <f t="shared" ca="1" si="32"/>
        <v/>
      </c>
      <c r="Z109" s="101" t="str">
        <f t="shared" ca="1" si="32"/>
        <v/>
      </c>
      <c r="AA109" s="101" t="str">
        <f t="shared" ca="1" si="32"/>
        <v/>
      </c>
      <c r="AB109" s="101" t="str">
        <f t="shared" ca="1" si="32"/>
        <v/>
      </c>
      <c r="AC109" s="101" t="str">
        <f t="shared" ca="1" si="32"/>
        <v/>
      </c>
      <c r="AD109" s="101" t="str">
        <f t="shared" ca="1" si="32"/>
        <v/>
      </c>
      <c r="AE109" s="101" t="str">
        <f t="shared" ca="1" si="32"/>
        <v/>
      </c>
      <c r="AF109" s="101" t="str">
        <f t="shared" ca="1" si="32"/>
        <v/>
      </c>
      <c r="AG109" s="101" t="str">
        <f t="shared" ca="1" si="32"/>
        <v/>
      </c>
      <c r="AH109" s="101" t="str">
        <f t="shared" ca="1" si="32"/>
        <v/>
      </c>
      <c r="AI109" s="101" t="str">
        <f t="shared" ca="1" si="32"/>
        <v/>
      </c>
      <c r="AJ109" s="101" t="str">
        <f t="shared" ca="1" si="32"/>
        <v/>
      </c>
      <c r="AK109" s="101" t="str">
        <f t="shared" ca="1" si="32"/>
        <v/>
      </c>
      <c r="AL109" s="101" t="str">
        <f t="shared" ca="1" si="32"/>
        <v/>
      </c>
      <c r="AM109" s="101" t="str">
        <f t="shared" ca="1" si="32"/>
        <v/>
      </c>
      <c r="AN109" s="101" t="str">
        <f t="shared" ca="1" si="32"/>
        <v/>
      </c>
      <c r="AO109" s="101" t="str">
        <f t="shared" ca="1" si="32"/>
        <v/>
      </c>
      <c r="AP109" s="101" t="str">
        <f t="shared" ca="1" si="32"/>
        <v/>
      </c>
      <c r="AQ109" s="101" t="str">
        <f t="shared" ca="1" si="32"/>
        <v/>
      </c>
      <c r="AR109" s="101" t="str">
        <f t="shared" ca="1" si="32"/>
        <v/>
      </c>
      <c r="AS109" s="101" t="str">
        <f t="shared" ca="1" si="32"/>
        <v/>
      </c>
      <c r="AT109" s="101" t="str">
        <f t="shared" ca="1" si="32"/>
        <v/>
      </c>
      <c r="AU109" s="101" t="str">
        <f t="shared" ca="1" si="32"/>
        <v/>
      </c>
      <c r="AV109" s="101" t="str">
        <f t="shared" ca="1" si="32"/>
        <v/>
      </c>
      <c r="AW109" s="101" t="str">
        <f t="shared" ca="1" si="32"/>
        <v/>
      </c>
      <c r="AX109" s="101" t="str">
        <f t="shared" ca="1" si="32"/>
        <v/>
      </c>
      <c r="AY109" s="101" t="str">
        <f t="shared" ca="1" si="32"/>
        <v/>
      </c>
      <c r="AZ109" s="101" t="str">
        <f t="shared" ca="1" si="32"/>
        <v/>
      </c>
      <c r="BA109" s="101" t="str">
        <f t="shared" ca="1" si="32"/>
        <v/>
      </c>
      <c r="BB109" s="101" t="str">
        <f t="shared" ca="1" si="32"/>
        <v/>
      </c>
      <c r="BC109" s="101" t="str">
        <f t="shared" ca="1" si="32"/>
        <v/>
      </c>
      <c r="BD109" s="101" t="str">
        <f t="shared" ca="1" si="32"/>
        <v/>
      </c>
      <c r="BE109" s="101" t="str">
        <f t="shared" ca="1" si="32"/>
        <v/>
      </c>
      <c r="BF109" s="101" t="str">
        <f t="shared" ca="1" si="32"/>
        <v/>
      </c>
      <c r="BG109" s="101" t="str">
        <f t="shared" ca="1" si="32"/>
        <v/>
      </c>
      <c r="BH109" s="101" t="str">
        <f t="shared" ca="1" si="32"/>
        <v/>
      </c>
      <c r="BI109" s="101" t="str">
        <f t="shared" ca="1" si="32"/>
        <v/>
      </c>
      <c r="BJ109" s="101" t="str">
        <f t="shared" ca="1" si="32"/>
        <v/>
      </c>
      <c r="BK109" s="101" t="str">
        <f t="shared" ca="1" si="32"/>
        <v/>
      </c>
      <c r="BL109" s="101" t="str">
        <f t="shared" ca="1" si="32"/>
        <v/>
      </c>
      <c r="BM109" s="101" t="str">
        <f t="shared" ca="1" si="32"/>
        <v/>
      </c>
    </row>
    <row r="110" spans="1:65">
      <c r="A110" s="88" t="s">
        <v>292</v>
      </c>
      <c r="B110" s="88" t="s">
        <v>293</v>
      </c>
      <c r="C110" s="16" t="s">
        <v>277</v>
      </c>
      <c r="D110" s="4"/>
      <c r="E110" s="100">
        <f ca="1">SUM(Table2[[#This Row],[ADR-01]:[ADR-113]])</f>
        <v>23</v>
      </c>
      <c r="G110" s="101" t="str">
        <f t="shared" ca="1" si="23"/>
        <v/>
      </c>
      <c r="H110" s="101" t="str">
        <f t="shared" ca="1" si="32"/>
        <v/>
      </c>
      <c r="I110" s="101" t="str">
        <f t="shared" ca="1" si="32"/>
        <v/>
      </c>
      <c r="J110" s="101" t="str">
        <f t="shared" ca="1" si="32"/>
        <v/>
      </c>
      <c r="K110" s="101" t="str">
        <f t="shared" ca="1" si="32"/>
        <v/>
      </c>
      <c r="L110" s="101" t="str">
        <f t="shared" ca="1" si="32"/>
        <v/>
      </c>
      <c r="M110" s="101" t="str">
        <f t="shared" ca="1" si="32"/>
        <v/>
      </c>
      <c r="N110" s="101" t="str">
        <f t="shared" ca="1" si="32"/>
        <v/>
      </c>
      <c r="O110" s="101" t="str">
        <f t="shared" ca="1" si="32"/>
        <v/>
      </c>
      <c r="P110" s="101" t="str">
        <f t="shared" ca="1" si="32"/>
        <v/>
      </c>
      <c r="Q110" s="101" t="str">
        <f t="shared" ca="1" si="32"/>
        <v/>
      </c>
      <c r="R110" s="101" t="str">
        <f t="shared" ca="1" si="32"/>
        <v/>
      </c>
      <c r="S110" s="101" t="str">
        <f t="shared" ca="1" si="32"/>
        <v/>
      </c>
      <c r="T110" s="101" t="str">
        <f t="shared" ca="1" si="32"/>
        <v/>
      </c>
      <c r="U110" s="101" t="str">
        <f t="shared" ca="1" si="32"/>
        <v/>
      </c>
      <c r="V110" s="101" t="str">
        <f t="shared" ca="1" si="32"/>
        <v/>
      </c>
      <c r="W110" s="101" t="str">
        <f t="shared" ca="1" si="32"/>
        <v/>
      </c>
      <c r="X110" s="101" t="str">
        <f t="shared" ca="1" si="32"/>
        <v/>
      </c>
      <c r="Y110" s="101" t="str">
        <f t="shared" ca="1" si="32"/>
        <v/>
      </c>
      <c r="Z110" s="101" t="str">
        <f t="shared" ca="1" si="32"/>
        <v/>
      </c>
      <c r="AA110" s="101" t="str">
        <f t="shared" ca="1" si="32"/>
        <v/>
      </c>
      <c r="AB110" s="101" t="str">
        <f t="shared" ca="1" si="32"/>
        <v/>
      </c>
      <c r="AC110" s="101" t="str">
        <f t="shared" ca="1" si="32"/>
        <v/>
      </c>
      <c r="AD110" s="101" t="str">
        <f t="shared" ca="1" si="32"/>
        <v/>
      </c>
      <c r="AE110" s="101" t="str">
        <f t="shared" ca="1" si="32"/>
        <v/>
      </c>
      <c r="AF110" s="101" t="str">
        <f t="shared" ca="1" si="32"/>
        <v/>
      </c>
      <c r="AG110" s="101" t="str">
        <f t="shared" ca="1" si="32"/>
        <v/>
      </c>
      <c r="AH110" s="101" t="str">
        <f t="shared" ca="1" si="32"/>
        <v/>
      </c>
      <c r="AI110" s="101" t="str">
        <f t="shared" ca="1" si="32"/>
        <v/>
      </c>
      <c r="AJ110" s="101" t="str">
        <f t="shared" ca="1" si="32"/>
        <v/>
      </c>
      <c r="AK110" s="101" t="str">
        <f t="shared" ca="1" si="32"/>
        <v/>
      </c>
      <c r="AL110" s="101" t="str">
        <f t="shared" ca="1" si="32"/>
        <v/>
      </c>
      <c r="AM110" s="101" t="str">
        <f t="shared" ca="1" si="32"/>
        <v/>
      </c>
      <c r="AN110" s="101" t="str">
        <f t="shared" ca="1" si="32"/>
        <v/>
      </c>
      <c r="AO110" s="101" t="str">
        <f t="shared" ca="1" si="32"/>
        <v/>
      </c>
      <c r="AP110" s="101" t="str">
        <f t="shared" ca="1" si="32"/>
        <v/>
      </c>
      <c r="AQ110" s="101" t="str">
        <f t="shared" ca="1" si="32"/>
        <v/>
      </c>
      <c r="AR110" s="101" t="str">
        <f t="shared" ca="1" si="32"/>
        <v/>
      </c>
      <c r="AS110" s="101" t="str">
        <f t="shared" ca="1" si="32"/>
        <v/>
      </c>
      <c r="AT110" s="101" t="str">
        <f t="shared" ca="1" si="32"/>
        <v/>
      </c>
      <c r="AU110" s="101" t="str">
        <f t="shared" ca="1" si="32"/>
        <v/>
      </c>
      <c r="AV110" s="101" t="str">
        <f t="shared" ca="1" si="32"/>
        <v/>
      </c>
      <c r="AW110" s="101" t="str">
        <f t="shared" ca="1" si="32"/>
        <v/>
      </c>
      <c r="AX110" s="101" t="str">
        <f t="shared" ca="1" si="32"/>
        <v/>
      </c>
      <c r="AY110" s="101" t="str">
        <f t="shared" ca="1" si="32"/>
        <v/>
      </c>
      <c r="AZ110" s="101" t="str">
        <f t="shared" ca="1" si="32"/>
        <v/>
      </c>
      <c r="BA110" s="101" t="str">
        <f t="shared" ca="1" si="32"/>
        <v/>
      </c>
      <c r="BB110" s="101" t="str">
        <f t="shared" ca="1" si="32"/>
        <v/>
      </c>
      <c r="BC110" s="101" t="str">
        <f t="shared" ca="1" si="32"/>
        <v/>
      </c>
      <c r="BD110" s="101" t="str">
        <f t="shared" ca="1" si="32"/>
        <v/>
      </c>
      <c r="BE110" s="101" t="str">
        <f t="shared" ca="1" si="32"/>
        <v/>
      </c>
      <c r="BF110" s="101" t="str">
        <f t="shared" ca="1" si="32"/>
        <v/>
      </c>
      <c r="BG110" s="101" t="str">
        <f t="shared" ca="1" si="32"/>
        <v/>
      </c>
      <c r="BH110" s="101" t="str">
        <f t="shared" ca="1" si="32"/>
        <v/>
      </c>
      <c r="BI110" s="101" t="str">
        <f t="shared" ca="1" si="32"/>
        <v/>
      </c>
      <c r="BJ110" s="101" t="str">
        <f t="shared" ca="1" si="32"/>
        <v/>
      </c>
      <c r="BK110" s="101" t="str">
        <f t="shared" ca="1" si="32"/>
        <v/>
      </c>
      <c r="BL110" s="101">
        <f t="shared" ca="1" si="32"/>
        <v>23</v>
      </c>
      <c r="BM110" s="101" t="str">
        <f t="shared" ca="1" si="32"/>
        <v/>
      </c>
    </row>
    <row r="111" spans="1:65">
      <c r="A111" s="88" t="s">
        <v>294</v>
      </c>
      <c r="B111" s="88" t="s">
        <v>295</v>
      </c>
      <c r="C111" s="16" t="s">
        <v>152</v>
      </c>
      <c r="D111" s="4" t="s">
        <v>37</v>
      </c>
      <c r="E111" s="100">
        <f ca="1">SUM(Table2[[#This Row],[ADR-01]:[ADR-113]])</f>
        <v>0</v>
      </c>
      <c r="G111" s="101" t="str">
        <f t="shared" ca="1" si="23"/>
        <v/>
      </c>
      <c r="H111" s="101" t="str">
        <f t="shared" ca="1" si="32"/>
        <v/>
      </c>
      <c r="I111" s="101" t="str">
        <f t="shared" ca="1" si="32"/>
        <v/>
      </c>
      <c r="J111" s="101" t="str">
        <f t="shared" ref="H111:BM115" ca="1" si="33">IFERROR(
  IF(
    COUNTIF(
      INDIRECT("'" &amp; "ADR " &amp; VALUE(MID(J$1, FIND("-", J$1) + 1, LEN(J$1) - FIND("-", J$1))) &amp; "'!E:E"), $A111
    ) = 0,
    "",
    COUNTIFS(
      INDIRECT("'" &amp; "ADR " &amp; VALUE(MID(J$1, FIND("-", J$1) + 1, LEN(J$1) - FIND("-", J$1))) &amp; "'!E:E"), $A111,
      INDIRECT("'" &amp; "ADR " &amp; VALUE(MID(J$1, FIND("-", J$1) + 1, LEN(J$1) - FIND("-", J$1))) &amp; "'!M:M"), "NO"
    )
  ),
  ""
)</f>
        <v/>
      </c>
      <c r="K111" s="101" t="str">
        <f t="shared" ca="1" si="33"/>
        <v/>
      </c>
      <c r="L111" s="101" t="str">
        <f t="shared" ca="1" si="33"/>
        <v/>
      </c>
      <c r="M111" s="101" t="str">
        <f t="shared" ca="1" si="33"/>
        <v/>
      </c>
      <c r="N111" s="101" t="str">
        <f t="shared" ca="1" si="33"/>
        <v/>
      </c>
      <c r="O111" s="101" t="str">
        <f t="shared" ca="1" si="33"/>
        <v/>
      </c>
      <c r="P111" s="101" t="str">
        <f t="shared" ca="1" si="33"/>
        <v/>
      </c>
      <c r="Q111" s="101" t="str">
        <f t="shared" ca="1" si="33"/>
        <v/>
      </c>
      <c r="R111" s="101" t="str">
        <f t="shared" ca="1" si="33"/>
        <v/>
      </c>
      <c r="S111" s="101" t="str">
        <f t="shared" ca="1" si="33"/>
        <v/>
      </c>
      <c r="T111" s="101" t="str">
        <f t="shared" ca="1" si="33"/>
        <v/>
      </c>
      <c r="U111" s="101" t="str">
        <f t="shared" ca="1" si="33"/>
        <v/>
      </c>
      <c r="V111" s="101" t="str">
        <f t="shared" ca="1" si="33"/>
        <v/>
      </c>
      <c r="W111" s="101" t="str">
        <f t="shared" ca="1" si="33"/>
        <v/>
      </c>
      <c r="X111" s="101" t="str">
        <f t="shared" ca="1" si="33"/>
        <v/>
      </c>
      <c r="Y111" s="101" t="str">
        <f t="shared" ca="1" si="33"/>
        <v/>
      </c>
      <c r="Z111" s="101" t="str">
        <f t="shared" ca="1" si="33"/>
        <v/>
      </c>
      <c r="AA111" s="101" t="str">
        <f t="shared" ca="1" si="33"/>
        <v/>
      </c>
      <c r="AB111" s="101" t="str">
        <f t="shared" ca="1" si="33"/>
        <v/>
      </c>
      <c r="AC111" s="101" t="str">
        <f t="shared" ca="1" si="33"/>
        <v/>
      </c>
      <c r="AD111" s="101" t="str">
        <f t="shared" ca="1" si="33"/>
        <v/>
      </c>
      <c r="AE111" s="101" t="str">
        <f t="shared" ca="1" si="33"/>
        <v/>
      </c>
      <c r="AF111" s="101" t="str">
        <f t="shared" ca="1" si="33"/>
        <v/>
      </c>
      <c r="AG111" s="101" t="str">
        <f t="shared" ca="1" si="33"/>
        <v/>
      </c>
      <c r="AH111" s="101" t="str">
        <f t="shared" ca="1" si="33"/>
        <v/>
      </c>
      <c r="AI111" s="101" t="str">
        <f t="shared" ca="1" si="33"/>
        <v/>
      </c>
      <c r="AJ111" s="101" t="str">
        <f t="shared" ca="1" si="33"/>
        <v/>
      </c>
      <c r="AK111" s="101" t="str">
        <f t="shared" ca="1" si="33"/>
        <v/>
      </c>
      <c r="AL111" s="101" t="str">
        <f t="shared" ca="1" si="33"/>
        <v/>
      </c>
      <c r="AM111" s="101" t="str">
        <f t="shared" ca="1" si="33"/>
        <v/>
      </c>
      <c r="AN111" s="101" t="str">
        <f t="shared" ca="1" si="33"/>
        <v/>
      </c>
      <c r="AO111" s="101" t="str">
        <f t="shared" ca="1" si="33"/>
        <v/>
      </c>
      <c r="AP111" s="101" t="str">
        <f t="shared" ca="1" si="33"/>
        <v/>
      </c>
      <c r="AQ111" s="101" t="str">
        <f t="shared" ca="1" si="33"/>
        <v/>
      </c>
      <c r="AR111" s="101" t="str">
        <f t="shared" ca="1" si="33"/>
        <v/>
      </c>
      <c r="AS111" s="101" t="str">
        <f t="shared" ca="1" si="33"/>
        <v/>
      </c>
      <c r="AT111" s="101" t="str">
        <f t="shared" ca="1" si="33"/>
        <v/>
      </c>
      <c r="AU111" s="101" t="str">
        <f t="shared" ca="1" si="33"/>
        <v/>
      </c>
      <c r="AV111" s="101" t="str">
        <f t="shared" ca="1" si="33"/>
        <v/>
      </c>
      <c r="AW111" s="101" t="str">
        <f t="shared" ca="1" si="33"/>
        <v/>
      </c>
      <c r="AX111" s="101" t="str">
        <f t="shared" ca="1" si="33"/>
        <v/>
      </c>
      <c r="AY111" s="101" t="str">
        <f t="shared" ca="1" si="33"/>
        <v/>
      </c>
      <c r="AZ111" s="101" t="str">
        <f t="shared" ca="1" si="33"/>
        <v/>
      </c>
      <c r="BA111" s="101" t="str">
        <f t="shared" ca="1" si="33"/>
        <v/>
      </c>
      <c r="BB111" s="101" t="str">
        <f t="shared" ca="1" si="33"/>
        <v/>
      </c>
      <c r="BC111" s="101" t="str">
        <f t="shared" ca="1" si="33"/>
        <v/>
      </c>
      <c r="BD111" s="101" t="str">
        <f t="shared" ca="1" si="33"/>
        <v/>
      </c>
      <c r="BE111" s="101" t="str">
        <f t="shared" ca="1" si="33"/>
        <v/>
      </c>
      <c r="BF111" s="101" t="str">
        <f t="shared" ca="1" si="33"/>
        <v/>
      </c>
      <c r="BG111" s="101" t="str">
        <f t="shared" ca="1" si="33"/>
        <v/>
      </c>
      <c r="BH111" s="101" t="str">
        <f t="shared" ca="1" si="33"/>
        <v/>
      </c>
      <c r="BI111" s="101" t="str">
        <f t="shared" ca="1" si="33"/>
        <v/>
      </c>
      <c r="BJ111" s="101" t="str">
        <f t="shared" ca="1" si="33"/>
        <v/>
      </c>
      <c r="BK111" s="101" t="str">
        <f t="shared" ca="1" si="33"/>
        <v/>
      </c>
      <c r="BL111" s="101" t="str">
        <f t="shared" ca="1" si="33"/>
        <v/>
      </c>
      <c r="BM111" s="101" t="str">
        <f t="shared" ca="1" si="33"/>
        <v/>
      </c>
    </row>
    <row r="112" spans="1:65">
      <c r="A112" s="88" t="s">
        <v>296</v>
      </c>
      <c r="B112" s="88" t="s">
        <v>297</v>
      </c>
      <c r="C112" s="16" t="s">
        <v>277</v>
      </c>
      <c r="D112" s="4"/>
      <c r="E112" s="100">
        <f ca="1">SUM(Table2[[#This Row],[ADR-01]:[ADR-113]])</f>
        <v>0</v>
      </c>
      <c r="G112" s="101" t="str">
        <f t="shared" ca="1" si="23"/>
        <v/>
      </c>
      <c r="H112" s="101" t="str">
        <f t="shared" ca="1" si="33"/>
        <v/>
      </c>
      <c r="I112" s="101" t="str">
        <f t="shared" ca="1" si="33"/>
        <v/>
      </c>
      <c r="J112" s="101" t="str">
        <f t="shared" ca="1" si="33"/>
        <v/>
      </c>
      <c r="K112" s="101" t="str">
        <f t="shared" ca="1" si="33"/>
        <v/>
      </c>
      <c r="L112" s="101" t="str">
        <f t="shared" ca="1" si="33"/>
        <v/>
      </c>
      <c r="M112" s="101" t="str">
        <f t="shared" ca="1" si="33"/>
        <v/>
      </c>
      <c r="N112" s="101" t="str">
        <f t="shared" ca="1" si="33"/>
        <v/>
      </c>
      <c r="O112" s="101" t="str">
        <f t="shared" ca="1" si="33"/>
        <v/>
      </c>
      <c r="P112" s="101" t="str">
        <f t="shared" ca="1" si="33"/>
        <v/>
      </c>
      <c r="Q112" s="101" t="str">
        <f t="shared" ca="1" si="33"/>
        <v/>
      </c>
      <c r="R112" s="101" t="str">
        <f t="shared" ca="1" si="33"/>
        <v/>
      </c>
      <c r="S112" s="101" t="str">
        <f t="shared" ca="1" si="33"/>
        <v/>
      </c>
      <c r="T112" s="101" t="str">
        <f t="shared" ca="1" si="33"/>
        <v/>
      </c>
      <c r="U112" s="101" t="str">
        <f t="shared" ca="1" si="33"/>
        <v/>
      </c>
      <c r="V112" s="101" t="str">
        <f t="shared" ca="1" si="33"/>
        <v/>
      </c>
      <c r="W112" s="101" t="str">
        <f t="shared" ca="1" si="33"/>
        <v/>
      </c>
      <c r="X112" s="101" t="str">
        <f t="shared" ca="1" si="33"/>
        <v/>
      </c>
      <c r="Y112" s="101" t="str">
        <f t="shared" ca="1" si="33"/>
        <v/>
      </c>
      <c r="Z112" s="101" t="str">
        <f t="shared" ca="1" si="33"/>
        <v/>
      </c>
      <c r="AA112" s="101" t="str">
        <f t="shared" ca="1" si="33"/>
        <v/>
      </c>
      <c r="AB112" s="101" t="str">
        <f t="shared" ca="1" si="33"/>
        <v/>
      </c>
      <c r="AC112" s="101" t="str">
        <f t="shared" ca="1" si="33"/>
        <v/>
      </c>
      <c r="AD112" s="101" t="str">
        <f t="shared" ca="1" si="33"/>
        <v/>
      </c>
      <c r="AE112" s="101" t="str">
        <f t="shared" ca="1" si="33"/>
        <v/>
      </c>
      <c r="AF112" s="101" t="str">
        <f t="shared" ca="1" si="33"/>
        <v/>
      </c>
      <c r="AG112" s="101" t="str">
        <f t="shared" ca="1" si="33"/>
        <v/>
      </c>
      <c r="AH112" s="101" t="str">
        <f t="shared" ca="1" si="33"/>
        <v/>
      </c>
      <c r="AI112" s="101" t="str">
        <f t="shared" ca="1" si="33"/>
        <v/>
      </c>
      <c r="AJ112" s="101" t="str">
        <f t="shared" ca="1" si="33"/>
        <v/>
      </c>
      <c r="AK112" s="101" t="str">
        <f t="shared" ca="1" si="33"/>
        <v/>
      </c>
      <c r="AL112" s="101" t="str">
        <f t="shared" ca="1" si="33"/>
        <v/>
      </c>
      <c r="AM112" s="101" t="str">
        <f t="shared" ca="1" si="33"/>
        <v/>
      </c>
      <c r="AN112" s="101" t="str">
        <f t="shared" ca="1" si="33"/>
        <v/>
      </c>
      <c r="AO112" s="101" t="str">
        <f t="shared" ca="1" si="33"/>
        <v/>
      </c>
      <c r="AP112" s="101" t="str">
        <f t="shared" ca="1" si="33"/>
        <v/>
      </c>
      <c r="AQ112" s="101" t="str">
        <f t="shared" ca="1" si="33"/>
        <v/>
      </c>
      <c r="AR112" s="101" t="str">
        <f t="shared" ca="1" si="33"/>
        <v/>
      </c>
      <c r="AS112" s="101" t="str">
        <f t="shared" ca="1" si="33"/>
        <v/>
      </c>
      <c r="AT112" s="101" t="str">
        <f t="shared" ca="1" si="33"/>
        <v/>
      </c>
      <c r="AU112" s="101" t="str">
        <f t="shared" ca="1" si="33"/>
        <v/>
      </c>
      <c r="AV112" s="101" t="str">
        <f t="shared" ca="1" si="33"/>
        <v/>
      </c>
      <c r="AW112" s="101" t="str">
        <f t="shared" ca="1" si="33"/>
        <v/>
      </c>
      <c r="AX112" s="101" t="str">
        <f t="shared" ca="1" si="33"/>
        <v/>
      </c>
      <c r="AY112" s="101" t="str">
        <f t="shared" ca="1" si="33"/>
        <v/>
      </c>
      <c r="AZ112" s="101" t="str">
        <f t="shared" ca="1" si="33"/>
        <v/>
      </c>
      <c r="BA112" s="101" t="str">
        <f t="shared" ca="1" si="33"/>
        <v/>
      </c>
      <c r="BB112" s="101" t="str">
        <f t="shared" ca="1" si="33"/>
        <v/>
      </c>
      <c r="BC112" s="101" t="str">
        <f t="shared" ca="1" si="33"/>
        <v/>
      </c>
      <c r="BD112" s="101" t="str">
        <f t="shared" ca="1" si="33"/>
        <v/>
      </c>
      <c r="BE112" s="101" t="str">
        <f t="shared" ca="1" si="33"/>
        <v/>
      </c>
      <c r="BF112" s="101" t="str">
        <f t="shared" ca="1" si="33"/>
        <v/>
      </c>
      <c r="BG112" s="101" t="str">
        <f t="shared" ca="1" si="33"/>
        <v/>
      </c>
      <c r="BH112" s="101" t="str">
        <f t="shared" ca="1" si="33"/>
        <v/>
      </c>
      <c r="BI112" s="101" t="str">
        <f t="shared" ca="1" si="33"/>
        <v/>
      </c>
      <c r="BJ112" s="101" t="str">
        <f t="shared" ca="1" si="33"/>
        <v/>
      </c>
      <c r="BK112" s="101" t="str">
        <f t="shared" ca="1" si="33"/>
        <v/>
      </c>
      <c r="BL112" s="101" t="str">
        <f t="shared" ca="1" si="33"/>
        <v/>
      </c>
      <c r="BM112" s="101" t="str">
        <f t="shared" ca="1" si="33"/>
        <v/>
      </c>
    </row>
    <row r="113" spans="1:65">
      <c r="A113" s="88" t="s">
        <v>298</v>
      </c>
      <c r="B113" s="88" t="s">
        <v>299</v>
      </c>
      <c r="C113" s="16"/>
      <c r="D113" s="4"/>
      <c r="E113" s="100">
        <f ca="1">SUM(Table2[[#This Row],[ADR-01]:[ADR-113]])</f>
        <v>0</v>
      </c>
      <c r="G113" s="101" t="str">
        <f t="shared" ca="1" si="23"/>
        <v/>
      </c>
      <c r="H113" s="101" t="str">
        <f t="shared" ca="1" si="33"/>
        <v/>
      </c>
      <c r="I113" s="101" t="str">
        <f t="shared" ca="1" si="33"/>
        <v/>
      </c>
      <c r="J113" s="101" t="str">
        <f t="shared" ca="1" si="33"/>
        <v/>
      </c>
      <c r="K113" s="101" t="str">
        <f t="shared" ca="1" si="33"/>
        <v/>
      </c>
      <c r="L113" s="101" t="str">
        <f t="shared" ca="1" si="33"/>
        <v/>
      </c>
      <c r="M113" s="101" t="str">
        <f t="shared" ca="1" si="33"/>
        <v/>
      </c>
      <c r="N113" s="101" t="str">
        <f t="shared" ca="1" si="33"/>
        <v/>
      </c>
      <c r="O113" s="101" t="str">
        <f t="shared" ca="1" si="33"/>
        <v/>
      </c>
      <c r="P113" s="101" t="str">
        <f t="shared" ca="1" si="33"/>
        <v/>
      </c>
      <c r="Q113" s="101" t="str">
        <f t="shared" ca="1" si="33"/>
        <v/>
      </c>
      <c r="R113" s="101" t="str">
        <f t="shared" ca="1" si="33"/>
        <v/>
      </c>
      <c r="S113" s="101" t="str">
        <f t="shared" ca="1" si="33"/>
        <v/>
      </c>
      <c r="T113" s="101" t="str">
        <f t="shared" ca="1" si="33"/>
        <v/>
      </c>
      <c r="U113" s="101" t="str">
        <f t="shared" ca="1" si="33"/>
        <v/>
      </c>
      <c r="V113" s="101" t="str">
        <f t="shared" ca="1" si="33"/>
        <v/>
      </c>
      <c r="W113" s="101" t="str">
        <f t="shared" ca="1" si="33"/>
        <v/>
      </c>
      <c r="X113" s="101" t="str">
        <f t="shared" ca="1" si="33"/>
        <v/>
      </c>
      <c r="Y113" s="101" t="str">
        <f t="shared" ca="1" si="33"/>
        <v/>
      </c>
      <c r="Z113" s="101" t="str">
        <f t="shared" ca="1" si="33"/>
        <v/>
      </c>
      <c r="AA113" s="101" t="str">
        <f t="shared" ca="1" si="33"/>
        <v/>
      </c>
      <c r="AB113" s="101" t="str">
        <f t="shared" ca="1" si="33"/>
        <v/>
      </c>
      <c r="AC113" s="101" t="str">
        <f t="shared" ca="1" si="33"/>
        <v/>
      </c>
      <c r="AD113" s="101" t="str">
        <f t="shared" ca="1" si="33"/>
        <v/>
      </c>
      <c r="AE113" s="101" t="str">
        <f t="shared" ca="1" si="33"/>
        <v/>
      </c>
      <c r="AF113" s="101" t="str">
        <f t="shared" ca="1" si="33"/>
        <v/>
      </c>
      <c r="AG113" s="101" t="str">
        <f t="shared" ca="1" si="33"/>
        <v/>
      </c>
      <c r="AH113" s="101" t="str">
        <f t="shared" ca="1" si="33"/>
        <v/>
      </c>
      <c r="AI113" s="101" t="str">
        <f t="shared" ca="1" si="33"/>
        <v/>
      </c>
      <c r="AJ113" s="101" t="str">
        <f t="shared" ca="1" si="33"/>
        <v/>
      </c>
      <c r="AK113" s="101" t="str">
        <f t="shared" ca="1" si="33"/>
        <v/>
      </c>
      <c r="AL113" s="101" t="str">
        <f t="shared" ca="1" si="33"/>
        <v/>
      </c>
      <c r="AM113" s="101" t="str">
        <f t="shared" ca="1" si="33"/>
        <v/>
      </c>
      <c r="AN113" s="101" t="str">
        <f t="shared" ca="1" si="33"/>
        <v/>
      </c>
      <c r="AO113" s="101" t="str">
        <f t="shared" ca="1" si="33"/>
        <v/>
      </c>
      <c r="AP113" s="101" t="str">
        <f t="shared" ca="1" si="33"/>
        <v/>
      </c>
      <c r="AQ113" s="101" t="str">
        <f t="shared" ca="1" si="33"/>
        <v/>
      </c>
      <c r="AR113" s="101" t="str">
        <f t="shared" ca="1" si="33"/>
        <v/>
      </c>
      <c r="AS113" s="101" t="str">
        <f t="shared" ca="1" si="33"/>
        <v/>
      </c>
      <c r="AT113" s="101" t="str">
        <f t="shared" ca="1" si="33"/>
        <v/>
      </c>
      <c r="AU113" s="101" t="str">
        <f t="shared" ca="1" si="33"/>
        <v/>
      </c>
      <c r="AV113" s="101" t="str">
        <f t="shared" ca="1" si="33"/>
        <v/>
      </c>
      <c r="AW113" s="101" t="str">
        <f t="shared" ca="1" si="33"/>
        <v/>
      </c>
      <c r="AX113" s="101" t="str">
        <f t="shared" ca="1" si="33"/>
        <v/>
      </c>
      <c r="AY113" s="101" t="str">
        <f t="shared" ca="1" si="33"/>
        <v/>
      </c>
      <c r="AZ113" s="101" t="str">
        <f t="shared" ca="1" si="33"/>
        <v/>
      </c>
      <c r="BA113" s="101" t="str">
        <f t="shared" ca="1" si="33"/>
        <v/>
      </c>
      <c r="BB113" s="101" t="str">
        <f t="shared" ca="1" si="33"/>
        <v/>
      </c>
      <c r="BC113" s="101" t="str">
        <f t="shared" ca="1" si="33"/>
        <v/>
      </c>
      <c r="BD113" s="101" t="str">
        <f t="shared" ca="1" si="33"/>
        <v/>
      </c>
      <c r="BE113" s="101" t="str">
        <f t="shared" ca="1" si="33"/>
        <v/>
      </c>
      <c r="BF113" s="101" t="str">
        <f t="shared" ca="1" si="33"/>
        <v/>
      </c>
      <c r="BG113" s="101" t="str">
        <f t="shared" ca="1" si="33"/>
        <v/>
      </c>
      <c r="BH113" s="101" t="str">
        <f t="shared" ca="1" si="33"/>
        <v/>
      </c>
      <c r="BI113" s="101" t="str">
        <f t="shared" ca="1" si="33"/>
        <v/>
      </c>
      <c r="BJ113" s="101" t="str">
        <f t="shared" ca="1" si="33"/>
        <v/>
      </c>
      <c r="BK113" s="101" t="str">
        <f t="shared" ca="1" si="33"/>
        <v/>
      </c>
      <c r="BL113" s="101" t="str">
        <f t="shared" ca="1" si="33"/>
        <v/>
      </c>
      <c r="BM113" s="101" t="str">
        <f t="shared" ca="1" si="33"/>
        <v/>
      </c>
    </row>
    <row r="114" spans="1:65">
      <c r="A114" s="88" t="s">
        <v>300</v>
      </c>
      <c r="B114" s="88" t="s">
        <v>301</v>
      </c>
      <c r="E114" s="100">
        <f ca="1">SUM(Table2[[#This Row],[ADR-01]:[ADR-113]])</f>
        <v>0</v>
      </c>
      <c r="G114" s="101" t="str">
        <f t="shared" ca="1" si="23"/>
        <v/>
      </c>
      <c r="H114" s="101" t="str">
        <f t="shared" ca="1" si="33"/>
        <v/>
      </c>
      <c r="I114" s="101" t="str">
        <f t="shared" ca="1" si="33"/>
        <v/>
      </c>
      <c r="J114" s="101" t="str">
        <f t="shared" ca="1" si="33"/>
        <v/>
      </c>
      <c r="K114" s="101" t="str">
        <f t="shared" ca="1" si="33"/>
        <v/>
      </c>
      <c r="L114" s="101" t="str">
        <f t="shared" ca="1" si="33"/>
        <v/>
      </c>
      <c r="M114" s="101" t="str">
        <f t="shared" ca="1" si="33"/>
        <v/>
      </c>
      <c r="N114" s="101" t="str">
        <f t="shared" ca="1" si="33"/>
        <v/>
      </c>
      <c r="O114" s="101" t="str">
        <f t="shared" ca="1" si="33"/>
        <v/>
      </c>
      <c r="P114" s="101" t="str">
        <f t="shared" ca="1" si="33"/>
        <v/>
      </c>
      <c r="Q114" s="101" t="str">
        <f t="shared" ca="1" si="33"/>
        <v/>
      </c>
      <c r="R114" s="101" t="str">
        <f t="shared" ca="1" si="33"/>
        <v/>
      </c>
      <c r="S114" s="101" t="str">
        <f t="shared" ca="1" si="33"/>
        <v/>
      </c>
      <c r="T114" s="101" t="str">
        <f t="shared" ca="1" si="33"/>
        <v/>
      </c>
      <c r="U114" s="101" t="str">
        <f t="shared" ca="1" si="33"/>
        <v/>
      </c>
      <c r="V114" s="101" t="str">
        <f t="shared" ca="1" si="33"/>
        <v/>
      </c>
      <c r="W114" s="101" t="str">
        <f t="shared" ca="1" si="33"/>
        <v/>
      </c>
      <c r="X114" s="101" t="str">
        <f t="shared" ca="1" si="33"/>
        <v/>
      </c>
      <c r="Y114" s="101" t="str">
        <f t="shared" ca="1" si="33"/>
        <v/>
      </c>
      <c r="Z114" s="101" t="str">
        <f t="shared" ca="1" si="33"/>
        <v/>
      </c>
      <c r="AA114" s="101" t="str">
        <f t="shared" ca="1" si="33"/>
        <v/>
      </c>
      <c r="AB114" s="101" t="str">
        <f t="shared" ca="1" si="33"/>
        <v/>
      </c>
      <c r="AC114" s="101" t="str">
        <f t="shared" ca="1" si="33"/>
        <v/>
      </c>
      <c r="AD114" s="101" t="str">
        <f t="shared" ca="1" si="33"/>
        <v/>
      </c>
      <c r="AE114" s="101" t="str">
        <f t="shared" ca="1" si="33"/>
        <v/>
      </c>
      <c r="AF114" s="101" t="str">
        <f t="shared" ca="1" si="33"/>
        <v/>
      </c>
      <c r="AG114" s="101" t="str">
        <f t="shared" ca="1" si="33"/>
        <v/>
      </c>
      <c r="AH114" s="101" t="str">
        <f t="shared" ca="1" si="33"/>
        <v/>
      </c>
      <c r="AI114" s="101" t="str">
        <f t="shared" ca="1" si="33"/>
        <v/>
      </c>
      <c r="AJ114" s="101" t="str">
        <f t="shared" ca="1" si="33"/>
        <v/>
      </c>
      <c r="AK114" s="101" t="str">
        <f t="shared" ca="1" si="33"/>
        <v/>
      </c>
      <c r="AL114" s="101" t="str">
        <f t="shared" ca="1" si="33"/>
        <v/>
      </c>
      <c r="AM114" s="101" t="str">
        <f t="shared" ca="1" si="33"/>
        <v/>
      </c>
      <c r="AN114" s="101" t="str">
        <f t="shared" ca="1" si="33"/>
        <v/>
      </c>
      <c r="AO114" s="101" t="str">
        <f t="shared" ca="1" si="33"/>
        <v/>
      </c>
      <c r="AP114" s="101" t="str">
        <f t="shared" ca="1" si="33"/>
        <v/>
      </c>
      <c r="AQ114" s="101" t="str">
        <f t="shared" ca="1" si="33"/>
        <v/>
      </c>
      <c r="AR114" s="101" t="str">
        <f t="shared" ca="1" si="33"/>
        <v/>
      </c>
      <c r="AS114" s="101" t="str">
        <f t="shared" ca="1" si="33"/>
        <v/>
      </c>
      <c r="AT114" s="101" t="str">
        <f t="shared" ca="1" si="33"/>
        <v/>
      </c>
      <c r="AU114" s="101" t="str">
        <f t="shared" ca="1" si="33"/>
        <v/>
      </c>
      <c r="AV114" s="101" t="str">
        <f t="shared" ca="1" si="33"/>
        <v/>
      </c>
      <c r="AW114" s="101" t="str">
        <f t="shared" ca="1" si="33"/>
        <v/>
      </c>
      <c r="AX114" s="101" t="str">
        <f t="shared" ca="1" si="33"/>
        <v/>
      </c>
      <c r="AY114" s="101" t="str">
        <f t="shared" ca="1" si="33"/>
        <v/>
      </c>
      <c r="AZ114" s="101" t="str">
        <f t="shared" ca="1" si="33"/>
        <v/>
      </c>
      <c r="BA114" s="101" t="str">
        <f t="shared" ca="1" si="33"/>
        <v/>
      </c>
      <c r="BB114" s="101" t="str">
        <f t="shared" ca="1" si="33"/>
        <v/>
      </c>
      <c r="BC114" s="101" t="str">
        <f t="shared" ca="1" si="33"/>
        <v/>
      </c>
      <c r="BD114" s="101" t="str">
        <f t="shared" ca="1" si="33"/>
        <v/>
      </c>
      <c r="BE114" s="101" t="str">
        <f t="shared" ca="1" si="33"/>
        <v/>
      </c>
      <c r="BF114" s="101" t="str">
        <f t="shared" ca="1" si="33"/>
        <v/>
      </c>
      <c r="BG114" s="101" t="str">
        <f t="shared" ca="1" si="33"/>
        <v/>
      </c>
      <c r="BH114" s="101" t="str">
        <f t="shared" ca="1" si="33"/>
        <v/>
      </c>
      <c r="BI114" s="101" t="str">
        <f t="shared" ca="1" si="33"/>
        <v/>
      </c>
      <c r="BJ114" s="101" t="str">
        <f t="shared" ca="1" si="33"/>
        <v/>
      </c>
      <c r="BK114" s="101" t="str">
        <f t="shared" ca="1" si="33"/>
        <v/>
      </c>
      <c r="BL114" s="101" t="str">
        <f t="shared" ca="1" si="33"/>
        <v/>
      </c>
      <c r="BM114" s="101" t="str">
        <f t="shared" ca="1" si="33"/>
        <v/>
      </c>
    </row>
    <row r="115" spans="1:65">
      <c r="A115" s="88" t="s">
        <v>302</v>
      </c>
      <c r="B115" s="88" t="s">
        <v>303</v>
      </c>
      <c r="E115" s="100">
        <f ca="1">SUM(Table2[[#This Row],[ADR-01]:[ADR-113]])</f>
        <v>0</v>
      </c>
      <c r="G115" s="101" t="str">
        <f t="shared" ca="1" si="23"/>
        <v/>
      </c>
      <c r="H115" s="101" t="str">
        <f t="shared" ca="1" si="33"/>
        <v/>
      </c>
      <c r="I115" s="101" t="str">
        <f t="shared" ca="1" si="33"/>
        <v/>
      </c>
      <c r="J115" s="101" t="str">
        <f t="shared" ca="1" si="33"/>
        <v/>
      </c>
      <c r="K115" s="101" t="str">
        <f t="shared" ca="1" si="33"/>
        <v/>
      </c>
      <c r="L115" s="101" t="str">
        <f t="shared" ca="1" si="33"/>
        <v/>
      </c>
      <c r="M115" s="101" t="str">
        <f t="shared" ca="1" si="33"/>
        <v/>
      </c>
      <c r="N115" s="101" t="str">
        <f t="shared" ca="1" si="33"/>
        <v/>
      </c>
      <c r="O115" s="101" t="str">
        <f t="shared" ca="1" si="33"/>
        <v/>
      </c>
      <c r="P115" s="101" t="str">
        <f t="shared" ca="1" si="33"/>
        <v/>
      </c>
      <c r="Q115" s="101" t="str">
        <f t="shared" ca="1" si="33"/>
        <v/>
      </c>
      <c r="R115" s="101" t="str">
        <f t="shared" ca="1" si="33"/>
        <v/>
      </c>
      <c r="S115" s="101" t="str">
        <f t="shared" ca="1" si="33"/>
        <v/>
      </c>
      <c r="T115" s="101" t="str">
        <f t="shared" ca="1" si="33"/>
        <v/>
      </c>
      <c r="U115" s="101" t="str">
        <f t="shared" ca="1" si="33"/>
        <v/>
      </c>
      <c r="V115" s="101" t="str">
        <f t="shared" ca="1" si="33"/>
        <v/>
      </c>
      <c r="W115" s="101" t="str">
        <f t="shared" ca="1" si="33"/>
        <v/>
      </c>
      <c r="X115" s="101" t="str">
        <f t="shared" ca="1" si="33"/>
        <v/>
      </c>
      <c r="Y115" s="101" t="str">
        <f t="shared" ca="1" si="33"/>
        <v/>
      </c>
      <c r="Z115" s="101" t="str">
        <f t="shared" ca="1" si="33"/>
        <v/>
      </c>
      <c r="AA115" s="101" t="str">
        <f t="shared" ca="1" si="33"/>
        <v/>
      </c>
      <c r="AB115" s="101" t="str">
        <f t="shared" ca="1" si="33"/>
        <v/>
      </c>
      <c r="AC115" s="101" t="str">
        <f t="shared" ca="1" si="33"/>
        <v/>
      </c>
      <c r="AD115" s="101" t="str">
        <f t="shared" ca="1" si="33"/>
        <v/>
      </c>
      <c r="AE115" s="101" t="str">
        <f t="shared" ca="1" si="33"/>
        <v/>
      </c>
      <c r="AF115" s="101" t="str">
        <f t="shared" ca="1" si="33"/>
        <v/>
      </c>
      <c r="AG115" s="101" t="str">
        <f t="shared" ref="H115:BM119" ca="1" si="34">IFERROR(
  IF(
    COUNTIF(
      INDIRECT("'" &amp; "ADR " &amp; VALUE(MID(AG$1, FIND("-", AG$1) + 1, LEN(AG$1) - FIND("-", AG$1))) &amp; "'!E:E"), $A115
    ) = 0,
    "",
    COUNTIFS(
      INDIRECT("'" &amp; "ADR " &amp; VALUE(MID(AG$1, FIND("-", AG$1) + 1, LEN(AG$1) - FIND("-", AG$1))) &amp; "'!E:E"), $A115,
      INDIRECT("'" &amp; "ADR " &amp; VALUE(MID(AG$1, FIND("-", AG$1) + 1, LEN(AG$1) - FIND("-", AG$1))) &amp; "'!M:M"), "NO"
    )
  ),
  ""
)</f>
        <v/>
      </c>
      <c r="AH115" s="101" t="str">
        <f t="shared" ca="1" si="34"/>
        <v/>
      </c>
      <c r="AI115" s="101" t="str">
        <f t="shared" ca="1" si="34"/>
        <v/>
      </c>
      <c r="AJ115" s="101" t="str">
        <f t="shared" ca="1" si="34"/>
        <v/>
      </c>
      <c r="AK115" s="101" t="str">
        <f t="shared" ca="1" si="34"/>
        <v/>
      </c>
      <c r="AL115" s="101" t="str">
        <f t="shared" ca="1" si="34"/>
        <v/>
      </c>
      <c r="AM115" s="101" t="str">
        <f t="shared" ca="1" si="34"/>
        <v/>
      </c>
      <c r="AN115" s="101" t="str">
        <f t="shared" ca="1" si="34"/>
        <v/>
      </c>
      <c r="AO115" s="101" t="str">
        <f t="shared" ca="1" si="34"/>
        <v/>
      </c>
      <c r="AP115" s="101" t="str">
        <f t="shared" ca="1" si="34"/>
        <v/>
      </c>
      <c r="AQ115" s="101" t="str">
        <f t="shared" ca="1" si="34"/>
        <v/>
      </c>
      <c r="AR115" s="101" t="str">
        <f t="shared" ca="1" si="34"/>
        <v/>
      </c>
      <c r="AS115" s="101" t="str">
        <f t="shared" ca="1" si="34"/>
        <v/>
      </c>
      <c r="AT115" s="101" t="str">
        <f t="shared" ca="1" si="34"/>
        <v/>
      </c>
      <c r="AU115" s="101" t="str">
        <f t="shared" ca="1" si="34"/>
        <v/>
      </c>
      <c r="AV115" s="101" t="str">
        <f t="shared" ca="1" si="34"/>
        <v/>
      </c>
      <c r="AW115" s="101" t="str">
        <f t="shared" ca="1" si="34"/>
        <v/>
      </c>
      <c r="AX115" s="101" t="str">
        <f t="shared" ca="1" si="34"/>
        <v/>
      </c>
      <c r="AY115" s="101" t="str">
        <f t="shared" ca="1" si="34"/>
        <v/>
      </c>
      <c r="AZ115" s="101" t="str">
        <f t="shared" ca="1" si="34"/>
        <v/>
      </c>
      <c r="BA115" s="101" t="str">
        <f t="shared" ca="1" si="34"/>
        <v/>
      </c>
      <c r="BB115" s="101" t="str">
        <f t="shared" ca="1" si="34"/>
        <v/>
      </c>
      <c r="BC115" s="101" t="str">
        <f t="shared" ca="1" si="34"/>
        <v/>
      </c>
      <c r="BD115" s="101" t="str">
        <f t="shared" ca="1" si="34"/>
        <v/>
      </c>
      <c r="BE115" s="101" t="str">
        <f t="shared" ca="1" si="34"/>
        <v/>
      </c>
      <c r="BF115" s="101" t="str">
        <f t="shared" ca="1" si="34"/>
        <v/>
      </c>
      <c r="BG115" s="101" t="str">
        <f t="shared" ca="1" si="34"/>
        <v/>
      </c>
      <c r="BH115" s="101" t="str">
        <f t="shared" ca="1" si="34"/>
        <v/>
      </c>
      <c r="BI115" s="101" t="str">
        <f t="shared" ca="1" si="34"/>
        <v/>
      </c>
      <c r="BJ115" s="101" t="str">
        <f t="shared" ca="1" si="34"/>
        <v/>
      </c>
      <c r="BK115" s="101" t="str">
        <f t="shared" ca="1" si="34"/>
        <v/>
      </c>
      <c r="BL115" s="101" t="str">
        <f t="shared" ca="1" si="34"/>
        <v/>
      </c>
      <c r="BM115" s="101" t="str">
        <f t="shared" ca="1" si="34"/>
        <v/>
      </c>
    </row>
    <row r="116" spans="1:65">
      <c r="A116" s="88" t="s">
        <v>304</v>
      </c>
      <c r="B116" s="88" t="s">
        <v>305</v>
      </c>
      <c r="E116" s="100">
        <f ca="1">SUM(Table2[[#This Row],[ADR-01]:[ADR-113]])</f>
        <v>0</v>
      </c>
      <c r="G116" s="101" t="str">
        <f t="shared" ca="1" si="23"/>
        <v/>
      </c>
      <c r="H116" s="101" t="str">
        <f t="shared" ca="1" si="34"/>
        <v/>
      </c>
      <c r="I116" s="101" t="str">
        <f t="shared" ca="1" si="34"/>
        <v/>
      </c>
      <c r="J116" s="101" t="str">
        <f t="shared" ca="1" si="34"/>
        <v/>
      </c>
      <c r="K116" s="101" t="str">
        <f t="shared" ca="1" si="34"/>
        <v/>
      </c>
      <c r="L116" s="101" t="str">
        <f t="shared" ca="1" si="34"/>
        <v/>
      </c>
      <c r="M116" s="101" t="str">
        <f t="shared" ca="1" si="34"/>
        <v/>
      </c>
      <c r="N116" s="101" t="str">
        <f t="shared" ca="1" si="34"/>
        <v/>
      </c>
      <c r="O116" s="101" t="str">
        <f t="shared" ca="1" si="34"/>
        <v/>
      </c>
      <c r="P116" s="101" t="str">
        <f t="shared" ca="1" si="34"/>
        <v/>
      </c>
      <c r="Q116" s="101" t="str">
        <f t="shared" ca="1" si="34"/>
        <v/>
      </c>
      <c r="R116" s="101" t="str">
        <f t="shared" ca="1" si="34"/>
        <v/>
      </c>
      <c r="S116" s="101" t="str">
        <f t="shared" ca="1" si="34"/>
        <v/>
      </c>
      <c r="T116" s="101" t="str">
        <f t="shared" ca="1" si="34"/>
        <v/>
      </c>
      <c r="U116" s="101" t="str">
        <f t="shared" ca="1" si="34"/>
        <v/>
      </c>
      <c r="V116" s="101" t="str">
        <f t="shared" ca="1" si="34"/>
        <v/>
      </c>
      <c r="W116" s="101" t="str">
        <f t="shared" ca="1" si="34"/>
        <v/>
      </c>
      <c r="X116" s="101" t="str">
        <f t="shared" ca="1" si="34"/>
        <v/>
      </c>
      <c r="Y116" s="101" t="str">
        <f t="shared" ca="1" si="34"/>
        <v/>
      </c>
      <c r="Z116" s="101" t="str">
        <f t="shared" ca="1" si="34"/>
        <v/>
      </c>
      <c r="AA116" s="101" t="str">
        <f t="shared" ca="1" si="34"/>
        <v/>
      </c>
      <c r="AB116" s="101" t="str">
        <f t="shared" ca="1" si="34"/>
        <v/>
      </c>
      <c r="AC116" s="101" t="str">
        <f t="shared" ca="1" si="34"/>
        <v/>
      </c>
      <c r="AD116" s="101" t="str">
        <f t="shared" ca="1" si="34"/>
        <v/>
      </c>
      <c r="AE116" s="101" t="str">
        <f t="shared" ca="1" si="34"/>
        <v/>
      </c>
      <c r="AF116" s="101" t="str">
        <f t="shared" ca="1" si="34"/>
        <v/>
      </c>
      <c r="AG116" s="101" t="str">
        <f t="shared" ca="1" si="34"/>
        <v/>
      </c>
      <c r="AH116" s="101" t="str">
        <f t="shared" ca="1" si="34"/>
        <v/>
      </c>
      <c r="AI116" s="101" t="str">
        <f t="shared" ca="1" si="34"/>
        <v/>
      </c>
      <c r="AJ116" s="101" t="str">
        <f t="shared" ca="1" si="34"/>
        <v/>
      </c>
      <c r="AK116" s="101" t="str">
        <f t="shared" ca="1" si="34"/>
        <v/>
      </c>
      <c r="AL116" s="101" t="str">
        <f t="shared" ca="1" si="34"/>
        <v/>
      </c>
      <c r="AM116" s="101" t="str">
        <f t="shared" ca="1" si="34"/>
        <v/>
      </c>
      <c r="AN116" s="101" t="str">
        <f t="shared" ca="1" si="34"/>
        <v/>
      </c>
      <c r="AO116" s="101" t="str">
        <f t="shared" ca="1" si="34"/>
        <v/>
      </c>
      <c r="AP116" s="101" t="str">
        <f t="shared" ca="1" si="34"/>
        <v/>
      </c>
      <c r="AQ116" s="101" t="str">
        <f t="shared" ca="1" si="34"/>
        <v/>
      </c>
      <c r="AR116" s="101" t="str">
        <f t="shared" ca="1" si="34"/>
        <v/>
      </c>
      <c r="AS116" s="101" t="str">
        <f t="shared" ca="1" si="34"/>
        <v/>
      </c>
      <c r="AT116" s="101" t="str">
        <f t="shared" ca="1" si="34"/>
        <v/>
      </c>
      <c r="AU116" s="101" t="str">
        <f t="shared" ca="1" si="34"/>
        <v/>
      </c>
      <c r="AV116" s="101" t="str">
        <f t="shared" ca="1" si="34"/>
        <v/>
      </c>
      <c r="AW116" s="101" t="str">
        <f t="shared" ca="1" si="34"/>
        <v/>
      </c>
      <c r="AX116" s="101" t="str">
        <f t="shared" ca="1" si="34"/>
        <v/>
      </c>
      <c r="AY116" s="101" t="str">
        <f t="shared" ca="1" si="34"/>
        <v/>
      </c>
      <c r="AZ116" s="101" t="str">
        <f t="shared" ca="1" si="34"/>
        <v/>
      </c>
      <c r="BA116" s="101" t="str">
        <f t="shared" ca="1" si="34"/>
        <v/>
      </c>
      <c r="BB116" s="101" t="str">
        <f t="shared" ca="1" si="34"/>
        <v/>
      </c>
      <c r="BC116" s="101" t="str">
        <f t="shared" ca="1" si="34"/>
        <v/>
      </c>
      <c r="BD116" s="101" t="str">
        <f t="shared" ca="1" si="34"/>
        <v/>
      </c>
      <c r="BE116" s="101" t="str">
        <f t="shared" ca="1" si="34"/>
        <v/>
      </c>
      <c r="BF116" s="101" t="str">
        <f t="shared" ca="1" si="34"/>
        <v/>
      </c>
      <c r="BG116" s="101" t="str">
        <f t="shared" ca="1" si="34"/>
        <v/>
      </c>
      <c r="BH116" s="101" t="str">
        <f t="shared" ca="1" si="34"/>
        <v/>
      </c>
      <c r="BI116" s="101" t="str">
        <f t="shared" ca="1" si="34"/>
        <v/>
      </c>
      <c r="BJ116" s="101" t="str">
        <f t="shared" ca="1" si="34"/>
        <v/>
      </c>
      <c r="BK116" s="101" t="str">
        <f t="shared" ca="1" si="34"/>
        <v/>
      </c>
      <c r="BL116" s="101" t="str">
        <f t="shared" ca="1" si="34"/>
        <v/>
      </c>
      <c r="BM116" s="101" t="str">
        <f t="shared" ca="1" si="34"/>
        <v/>
      </c>
    </row>
    <row r="117" spans="1:65">
      <c r="A117" s="88" t="s">
        <v>306</v>
      </c>
      <c r="B117" s="88" t="s">
        <v>307</v>
      </c>
      <c r="E117" s="100">
        <f ca="1">SUM(Table2[[#This Row],[ADR-01]:[ADR-113]])</f>
        <v>0</v>
      </c>
      <c r="G117" s="101" t="str">
        <f t="shared" ca="1" si="23"/>
        <v/>
      </c>
      <c r="H117" s="101" t="str">
        <f t="shared" ca="1" si="34"/>
        <v/>
      </c>
      <c r="I117" s="101" t="str">
        <f t="shared" ca="1" si="34"/>
        <v/>
      </c>
      <c r="J117" s="101" t="str">
        <f t="shared" ca="1" si="34"/>
        <v/>
      </c>
      <c r="K117" s="101" t="str">
        <f t="shared" ca="1" si="34"/>
        <v/>
      </c>
      <c r="L117" s="101" t="str">
        <f t="shared" ca="1" si="34"/>
        <v/>
      </c>
      <c r="M117" s="101" t="str">
        <f t="shared" ca="1" si="34"/>
        <v/>
      </c>
      <c r="N117" s="101" t="str">
        <f t="shared" ca="1" si="34"/>
        <v/>
      </c>
      <c r="O117" s="101" t="str">
        <f t="shared" ca="1" si="34"/>
        <v/>
      </c>
      <c r="P117" s="101" t="str">
        <f t="shared" ca="1" si="34"/>
        <v/>
      </c>
      <c r="Q117" s="101" t="str">
        <f t="shared" ca="1" si="34"/>
        <v/>
      </c>
      <c r="R117" s="101" t="str">
        <f t="shared" ca="1" si="34"/>
        <v/>
      </c>
      <c r="S117" s="101" t="str">
        <f t="shared" ca="1" si="34"/>
        <v/>
      </c>
      <c r="T117" s="101" t="str">
        <f t="shared" ca="1" si="34"/>
        <v/>
      </c>
      <c r="U117" s="101" t="str">
        <f t="shared" ca="1" si="34"/>
        <v/>
      </c>
      <c r="V117" s="101" t="str">
        <f t="shared" ca="1" si="34"/>
        <v/>
      </c>
      <c r="W117" s="101" t="str">
        <f t="shared" ca="1" si="34"/>
        <v/>
      </c>
      <c r="X117" s="101" t="str">
        <f t="shared" ca="1" si="34"/>
        <v/>
      </c>
      <c r="Y117" s="101" t="str">
        <f t="shared" ca="1" si="34"/>
        <v/>
      </c>
      <c r="Z117" s="101" t="str">
        <f t="shared" ca="1" si="34"/>
        <v/>
      </c>
      <c r="AA117" s="101" t="str">
        <f t="shared" ca="1" si="34"/>
        <v/>
      </c>
      <c r="AB117" s="101" t="str">
        <f t="shared" ca="1" si="34"/>
        <v/>
      </c>
      <c r="AC117" s="101" t="str">
        <f t="shared" ca="1" si="34"/>
        <v/>
      </c>
      <c r="AD117" s="101" t="str">
        <f t="shared" ca="1" si="34"/>
        <v/>
      </c>
      <c r="AE117" s="101" t="str">
        <f t="shared" ca="1" si="34"/>
        <v/>
      </c>
      <c r="AF117" s="101" t="str">
        <f t="shared" ca="1" si="34"/>
        <v/>
      </c>
      <c r="AG117" s="101" t="str">
        <f t="shared" ca="1" si="34"/>
        <v/>
      </c>
      <c r="AH117" s="101" t="str">
        <f t="shared" ca="1" si="34"/>
        <v/>
      </c>
      <c r="AI117" s="101" t="str">
        <f t="shared" ca="1" si="34"/>
        <v/>
      </c>
      <c r="AJ117" s="101" t="str">
        <f t="shared" ca="1" si="34"/>
        <v/>
      </c>
      <c r="AK117" s="101" t="str">
        <f t="shared" ca="1" si="34"/>
        <v/>
      </c>
      <c r="AL117" s="101" t="str">
        <f t="shared" ca="1" si="34"/>
        <v/>
      </c>
      <c r="AM117" s="101" t="str">
        <f t="shared" ca="1" si="34"/>
        <v/>
      </c>
      <c r="AN117" s="101" t="str">
        <f t="shared" ca="1" si="34"/>
        <v/>
      </c>
      <c r="AO117" s="101" t="str">
        <f t="shared" ca="1" si="34"/>
        <v/>
      </c>
      <c r="AP117" s="101" t="str">
        <f t="shared" ca="1" si="34"/>
        <v/>
      </c>
      <c r="AQ117" s="101" t="str">
        <f t="shared" ca="1" si="34"/>
        <v/>
      </c>
      <c r="AR117" s="101" t="str">
        <f t="shared" ca="1" si="34"/>
        <v/>
      </c>
      <c r="AS117" s="101" t="str">
        <f t="shared" ca="1" si="34"/>
        <v/>
      </c>
      <c r="AT117" s="101" t="str">
        <f t="shared" ca="1" si="34"/>
        <v/>
      </c>
      <c r="AU117" s="101" t="str">
        <f t="shared" ca="1" si="34"/>
        <v/>
      </c>
      <c r="AV117" s="101" t="str">
        <f t="shared" ca="1" si="34"/>
        <v/>
      </c>
      <c r="AW117" s="101" t="str">
        <f t="shared" ca="1" si="34"/>
        <v/>
      </c>
      <c r="AX117" s="101" t="str">
        <f t="shared" ca="1" si="34"/>
        <v/>
      </c>
      <c r="AY117" s="101" t="str">
        <f t="shared" ca="1" si="34"/>
        <v/>
      </c>
      <c r="AZ117" s="101" t="str">
        <f t="shared" ca="1" si="34"/>
        <v/>
      </c>
      <c r="BA117" s="101" t="str">
        <f t="shared" ca="1" si="34"/>
        <v/>
      </c>
      <c r="BB117" s="101" t="str">
        <f t="shared" ca="1" si="34"/>
        <v/>
      </c>
      <c r="BC117" s="101" t="str">
        <f t="shared" ca="1" si="34"/>
        <v/>
      </c>
      <c r="BD117" s="101" t="str">
        <f t="shared" ca="1" si="34"/>
        <v/>
      </c>
      <c r="BE117" s="101" t="str">
        <f t="shared" ca="1" si="34"/>
        <v/>
      </c>
      <c r="BF117" s="101" t="str">
        <f t="shared" ca="1" si="34"/>
        <v/>
      </c>
      <c r="BG117" s="101" t="str">
        <f t="shared" ca="1" si="34"/>
        <v/>
      </c>
      <c r="BH117" s="101" t="str">
        <f t="shared" ca="1" si="34"/>
        <v/>
      </c>
      <c r="BI117" s="101" t="str">
        <f t="shared" ca="1" si="34"/>
        <v/>
      </c>
      <c r="BJ117" s="101" t="str">
        <f t="shared" ca="1" si="34"/>
        <v/>
      </c>
      <c r="BK117" s="101" t="str">
        <f t="shared" ca="1" si="34"/>
        <v/>
      </c>
      <c r="BL117" s="101" t="str">
        <f t="shared" ca="1" si="34"/>
        <v/>
      </c>
      <c r="BM117" s="101" t="str">
        <f t="shared" ca="1" si="34"/>
        <v/>
      </c>
    </row>
    <row r="118" spans="1:65">
      <c r="A118" s="88" t="s">
        <v>308</v>
      </c>
      <c r="B118" s="88" t="s">
        <v>309</v>
      </c>
      <c r="E118" s="100">
        <f ca="1">SUM(Table2[[#This Row],[ADR-01]:[ADR-113]])</f>
        <v>0</v>
      </c>
      <c r="G118" s="101" t="str">
        <f t="shared" ca="1" si="23"/>
        <v/>
      </c>
      <c r="H118" s="101" t="str">
        <f t="shared" ca="1" si="34"/>
        <v/>
      </c>
      <c r="I118" s="101" t="str">
        <f t="shared" ca="1" si="34"/>
        <v/>
      </c>
      <c r="J118" s="101" t="str">
        <f t="shared" ca="1" si="34"/>
        <v/>
      </c>
      <c r="K118" s="101" t="str">
        <f t="shared" ca="1" si="34"/>
        <v/>
      </c>
      <c r="L118" s="101" t="str">
        <f t="shared" ca="1" si="34"/>
        <v/>
      </c>
      <c r="M118" s="101" t="str">
        <f t="shared" ca="1" si="34"/>
        <v/>
      </c>
      <c r="N118" s="101" t="str">
        <f t="shared" ca="1" si="34"/>
        <v/>
      </c>
      <c r="O118" s="101" t="str">
        <f t="shared" ca="1" si="34"/>
        <v/>
      </c>
      <c r="P118" s="101" t="str">
        <f t="shared" ca="1" si="34"/>
        <v/>
      </c>
      <c r="Q118" s="101" t="str">
        <f t="shared" ca="1" si="34"/>
        <v/>
      </c>
      <c r="R118" s="101" t="str">
        <f t="shared" ca="1" si="34"/>
        <v/>
      </c>
      <c r="S118" s="101" t="str">
        <f t="shared" ca="1" si="34"/>
        <v/>
      </c>
      <c r="T118" s="101" t="str">
        <f t="shared" ca="1" si="34"/>
        <v/>
      </c>
      <c r="U118" s="101" t="str">
        <f t="shared" ca="1" si="34"/>
        <v/>
      </c>
      <c r="V118" s="101" t="str">
        <f t="shared" ca="1" si="34"/>
        <v/>
      </c>
      <c r="W118" s="101" t="str">
        <f t="shared" ca="1" si="34"/>
        <v/>
      </c>
      <c r="X118" s="101" t="str">
        <f t="shared" ca="1" si="34"/>
        <v/>
      </c>
      <c r="Y118" s="101" t="str">
        <f t="shared" ca="1" si="34"/>
        <v/>
      </c>
      <c r="Z118" s="101" t="str">
        <f t="shared" ca="1" si="34"/>
        <v/>
      </c>
      <c r="AA118" s="101" t="str">
        <f t="shared" ca="1" si="34"/>
        <v/>
      </c>
      <c r="AB118" s="101" t="str">
        <f t="shared" ca="1" si="34"/>
        <v/>
      </c>
      <c r="AC118" s="101" t="str">
        <f t="shared" ca="1" si="34"/>
        <v/>
      </c>
      <c r="AD118" s="101" t="str">
        <f t="shared" ca="1" si="34"/>
        <v/>
      </c>
      <c r="AE118" s="101" t="str">
        <f t="shared" ca="1" si="34"/>
        <v/>
      </c>
      <c r="AF118" s="101" t="str">
        <f t="shared" ca="1" si="34"/>
        <v/>
      </c>
      <c r="AG118" s="101" t="str">
        <f t="shared" ca="1" si="34"/>
        <v/>
      </c>
      <c r="AH118" s="101" t="str">
        <f t="shared" ca="1" si="34"/>
        <v/>
      </c>
      <c r="AI118" s="101" t="str">
        <f t="shared" ca="1" si="34"/>
        <v/>
      </c>
      <c r="AJ118" s="101" t="str">
        <f t="shared" ca="1" si="34"/>
        <v/>
      </c>
      <c r="AK118" s="101" t="str">
        <f t="shared" ca="1" si="34"/>
        <v/>
      </c>
      <c r="AL118" s="101" t="str">
        <f t="shared" ca="1" si="34"/>
        <v/>
      </c>
      <c r="AM118" s="101" t="str">
        <f t="shared" ca="1" si="34"/>
        <v/>
      </c>
      <c r="AN118" s="101" t="str">
        <f t="shared" ca="1" si="34"/>
        <v/>
      </c>
      <c r="AO118" s="101" t="str">
        <f t="shared" ca="1" si="34"/>
        <v/>
      </c>
      <c r="AP118" s="101" t="str">
        <f t="shared" ca="1" si="34"/>
        <v/>
      </c>
      <c r="AQ118" s="101" t="str">
        <f t="shared" ca="1" si="34"/>
        <v/>
      </c>
      <c r="AR118" s="101" t="str">
        <f t="shared" ca="1" si="34"/>
        <v/>
      </c>
      <c r="AS118" s="101" t="str">
        <f t="shared" ca="1" si="34"/>
        <v/>
      </c>
      <c r="AT118" s="101" t="str">
        <f t="shared" ca="1" si="34"/>
        <v/>
      </c>
      <c r="AU118" s="101" t="str">
        <f t="shared" ca="1" si="34"/>
        <v/>
      </c>
      <c r="AV118" s="101" t="str">
        <f t="shared" ca="1" si="34"/>
        <v/>
      </c>
      <c r="AW118" s="101" t="str">
        <f t="shared" ca="1" si="34"/>
        <v/>
      </c>
      <c r="AX118" s="101" t="str">
        <f t="shared" ca="1" si="34"/>
        <v/>
      </c>
      <c r="AY118" s="101" t="str">
        <f t="shared" ca="1" si="34"/>
        <v/>
      </c>
      <c r="AZ118" s="101" t="str">
        <f t="shared" ca="1" si="34"/>
        <v/>
      </c>
      <c r="BA118" s="101" t="str">
        <f t="shared" ca="1" si="34"/>
        <v/>
      </c>
      <c r="BB118" s="101" t="str">
        <f t="shared" ca="1" si="34"/>
        <v/>
      </c>
      <c r="BC118" s="101" t="str">
        <f t="shared" ca="1" si="34"/>
        <v/>
      </c>
      <c r="BD118" s="101" t="str">
        <f t="shared" ca="1" si="34"/>
        <v/>
      </c>
      <c r="BE118" s="101" t="str">
        <f t="shared" ca="1" si="34"/>
        <v/>
      </c>
      <c r="BF118" s="101" t="str">
        <f t="shared" ca="1" si="34"/>
        <v/>
      </c>
      <c r="BG118" s="101" t="str">
        <f t="shared" ca="1" si="34"/>
        <v/>
      </c>
      <c r="BH118" s="101" t="str">
        <f t="shared" ca="1" si="34"/>
        <v/>
      </c>
      <c r="BI118" s="101" t="str">
        <f t="shared" ca="1" si="34"/>
        <v/>
      </c>
      <c r="BJ118" s="101" t="str">
        <f t="shared" ca="1" si="34"/>
        <v/>
      </c>
      <c r="BK118" s="101" t="str">
        <f t="shared" ca="1" si="34"/>
        <v/>
      </c>
      <c r="BL118" s="101" t="str">
        <f t="shared" ca="1" si="34"/>
        <v/>
      </c>
      <c r="BM118" s="101" t="str">
        <f t="shared" ca="1" si="34"/>
        <v/>
      </c>
    </row>
    <row r="119" spans="1:65" ht="15.75" customHeight="1">
      <c r="A119" s="88" t="s">
        <v>310</v>
      </c>
      <c r="B119" s="88" t="s">
        <v>311</v>
      </c>
      <c r="E119" s="100">
        <f ca="1">SUM(Table2[[#This Row],[ADR-01]:[ADR-113]])</f>
        <v>0</v>
      </c>
      <c r="G119" s="101" t="str">
        <f t="shared" ca="1" si="23"/>
        <v/>
      </c>
      <c r="H119" s="101" t="str">
        <f t="shared" ca="1" si="34"/>
        <v/>
      </c>
      <c r="I119" s="101" t="str">
        <f t="shared" ca="1" si="34"/>
        <v/>
      </c>
      <c r="J119" s="101" t="str">
        <f t="shared" ca="1" si="34"/>
        <v/>
      </c>
      <c r="K119" s="101" t="str">
        <f t="shared" ca="1" si="34"/>
        <v/>
      </c>
      <c r="L119" s="101" t="str">
        <f t="shared" ca="1" si="34"/>
        <v/>
      </c>
      <c r="M119" s="101" t="str">
        <f t="shared" ca="1" si="34"/>
        <v/>
      </c>
      <c r="N119" s="101" t="str">
        <f t="shared" ca="1" si="34"/>
        <v/>
      </c>
      <c r="O119" s="101" t="str">
        <f t="shared" ca="1" si="34"/>
        <v/>
      </c>
      <c r="P119" s="101" t="str">
        <f t="shared" ca="1" si="34"/>
        <v/>
      </c>
      <c r="Q119" s="101" t="str">
        <f t="shared" ca="1" si="34"/>
        <v/>
      </c>
      <c r="R119" s="101" t="str">
        <f t="shared" ca="1" si="34"/>
        <v/>
      </c>
      <c r="S119" s="101" t="str">
        <f t="shared" ca="1" si="34"/>
        <v/>
      </c>
      <c r="T119" s="101" t="str">
        <f t="shared" ca="1" si="34"/>
        <v/>
      </c>
      <c r="U119" s="101" t="str">
        <f t="shared" ca="1" si="34"/>
        <v/>
      </c>
      <c r="V119" s="101" t="str">
        <f t="shared" ca="1" si="34"/>
        <v/>
      </c>
      <c r="W119" s="101" t="str">
        <f t="shared" ca="1" si="34"/>
        <v/>
      </c>
      <c r="X119" s="101" t="str">
        <f t="shared" ca="1" si="34"/>
        <v/>
      </c>
      <c r="Y119" s="101" t="str">
        <f t="shared" ca="1" si="34"/>
        <v/>
      </c>
      <c r="Z119" s="101" t="str">
        <f t="shared" ca="1" si="34"/>
        <v/>
      </c>
      <c r="AA119" s="101" t="str">
        <f t="shared" ca="1" si="34"/>
        <v/>
      </c>
      <c r="AB119" s="101" t="str">
        <f t="shared" ca="1" si="34"/>
        <v/>
      </c>
      <c r="AC119" s="101" t="str">
        <f t="shared" ca="1" si="34"/>
        <v/>
      </c>
      <c r="AD119" s="101" t="str">
        <f t="shared" ca="1" si="34"/>
        <v/>
      </c>
      <c r="AE119" s="101" t="str">
        <f t="shared" ca="1" si="34"/>
        <v/>
      </c>
      <c r="AF119" s="101" t="str">
        <f t="shared" ca="1" si="34"/>
        <v/>
      </c>
      <c r="AG119" s="101" t="str">
        <f t="shared" ca="1" si="34"/>
        <v/>
      </c>
      <c r="AH119" s="101" t="str">
        <f t="shared" ca="1" si="34"/>
        <v/>
      </c>
      <c r="AI119" s="101" t="str">
        <f t="shared" ca="1" si="34"/>
        <v/>
      </c>
      <c r="AJ119" s="101" t="str">
        <f t="shared" ca="1" si="34"/>
        <v/>
      </c>
      <c r="AK119" s="101" t="str">
        <f t="shared" ca="1" si="34"/>
        <v/>
      </c>
      <c r="AL119" s="101" t="str">
        <f t="shared" ca="1" si="34"/>
        <v/>
      </c>
      <c r="AM119" s="101" t="str">
        <f t="shared" ca="1" si="34"/>
        <v/>
      </c>
      <c r="AN119" s="101" t="str">
        <f t="shared" ca="1" si="34"/>
        <v/>
      </c>
      <c r="AO119" s="101" t="str">
        <f t="shared" ca="1" si="34"/>
        <v/>
      </c>
      <c r="AP119" s="101" t="str">
        <f t="shared" ca="1" si="34"/>
        <v/>
      </c>
      <c r="AQ119" s="101" t="str">
        <f t="shared" ca="1" si="34"/>
        <v/>
      </c>
      <c r="AR119" s="101" t="str">
        <f t="shared" ca="1" si="34"/>
        <v/>
      </c>
      <c r="AS119" s="101" t="str">
        <f t="shared" ca="1" si="34"/>
        <v/>
      </c>
      <c r="AT119" s="101" t="str">
        <f t="shared" ca="1" si="34"/>
        <v/>
      </c>
      <c r="AU119" s="101" t="str">
        <f t="shared" ca="1" si="34"/>
        <v/>
      </c>
      <c r="AV119" s="101" t="str">
        <f t="shared" ca="1" si="34"/>
        <v/>
      </c>
      <c r="AW119" s="101" t="str">
        <f t="shared" ca="1" si="34"/>
        <v/>
      </c>
      <c r="AX119" s="101" t="str">
        <f t="shared" ca="1" si="34"/>
        <v/>
      </c>
      <c r="AY119" s="101" t="str">
        <f t="shared" ca="1" si="34"/>
        <v/>
      </c>
      <c r="AZ119" s="101" t="str">
        <f t="shared" ca="1" si="34"/>
        <v/>
      </c>
      <c r="BA119" s="101" t="str">
        <f t="shared" ca="1" si="34"/>
        <v/>
      </c>
      <c r="BB119" s="101" t="str">
        <f t="shared" ca="1" si="34"/>
        <v/>
      </c>
      <c r="BC119" s="101" t="str">
        <f t="shared" ca="1" si="34"/>
        <v/>
      </c>
      <c r="BD119" s="101" t="str">
        <f t="shared" ref="H119:BM124" ca="1" si="35">IFERROR(
  IF(
    COUNTIF(
      INDIRECT("'" &amp; "ADR " &amp; VALUE(MID(BD$1, FIND("-", BD$1) + 1, LEN(BD$1) - FIND("-", BD$1))) &amp; "'!E:E"), $A119
    ) = 0,
    "",
    COUNTIFS(
      INDIRECT("'" &amp; "ADR " &amp; VALUE(MID(BD$1, FIND("-", BD$1) + 1, LEN(BD$1) - FIND("-", BD$1))) &amp; "'!E:E"), $A119,
      INDIRECT("'" &amp; "ADR " &amp; VALUE(MID(BD$1, FIND("-", BD$1) + 1, LEN(BD$1) - FIND("-", BD$1))) &amp; "'!M:M"), "NO"
    )
  ),
  ""
)</f>
        <v/>
      </c>
      <c r="BE119" s="101" t="str">
        <f t="shared" ca="1" si="35"/>
        <v/>
      </c>
      <c r="BF119" s="101" t="str">
        <f t="shared" ca="1" si="35"/>
        <v/>
      </c>
      <c r="BG119" s="101" t="str">
        <f t="shared" ca="1" si="35"/>
        <v/>
      </c>
      <c r="BH119" s="101" t="str">
        <f t="shared" ca="1" si="35"/>
        <v/>
      </c>
      <c r="BI119" s="101" t="str">
        <f t="shared" ca="1" si="35"/>
        <v/>
      </c>
      <c r="BJ119" s="101" t="str">
        <f t="shared" ca="1" si="35"/>
        <v/>
      </c>
      <c r="BK119" s="101" t="str">
        <f t="shared" ca="1" si="35"/>
        <v/>
      </c>
      <c r="BL119" s="101" t="str">
        <f t="shared" ca="1" si="35"/>
        <v/>
      </c>
      <c r="BM119" s="101" t="str">
        <f t="shared" ca="1" si="35"/>
        <v/>
      </c>
    </row>
    <row r="120" spans="1:65" ht="15.75" customHeight="1">
      <c r="A120" s="88" t="s">
        <v>312</v>
      </c>
      <c r="B120" s="88" t="s">
        <v>313</v>
      </c>
      <c r="E120" s="100">
        <f ca="1">SUM(Table2[[#This Row],[ADR-01]:[ADR-113]])</f>
        <v>0</v>
      </c>
      <c r="G120" s="101" t="str">
        <f t="shared" ca="1" si="23"/>
        <v/>
      </c>
      <c r="H120" s="101" t="str">
        <f t="shared" ca="1" si="35"/>
        <v/>
      </c>
      <c r="I120" s="101" t="str">
        <f t="shared" ca="1" si="35"/>
        <v/>
      </c>
      <c r="J120" s="101" t="str">
        <f t="shared" ca="1" si="35"/>
        <v/>
      </c>
      <c r="K120" s="101" t="str">
        <f t="shared" ca="1" si="35"/>
        <v/>
      </c>
      <c r="L120" s="101" t="str">
        <f t="shared" ca="1" si="35"/>
        <v/>
      </c>
      <c r="M120" s="101" t="str">
        <f t="shared" ca="1" si="35"/>
        <v/>
      </c>
      <c r="N120" s="101" t="str">
        <f t="shared" ca="1" si="35"/>
        <v/>
      </c>
      <c r="O120" s="101" t="str">
        <f t="shared" ca="1" si="35"/>
        <v/>
      </c>
      <c r="P120" s="101" t="str">
        <f t="shared" ca="1" si="35"/>
        <v/>
      </c>
      <c r="Q120" s="101" t="str">
        <f t="shared" ca="1" si="35"/>
        <v/>
      </c>
      <c r="R120" s="101" t="str">
        <f t="shared" ca="1" si="35"/>
        <v/>
      </c>
      <c r="S120" s="101" t="str">
        <f t="shared" ca="1" si="35"/>
        <v/>
      </c>
      <c r="T120" s="101" t="str">
        <f t="shared" ca="1" si="35"/>
        <v/>
      </c>
      <c r="U120" s="101" t="str">
        <f t="shared" ca="1" si="35"/>
        <v/>
      </c>
      <c r="V120" s="101" t="str">
        <f t="shared" ca="1" si="35"/>
        <v/>
      </c>
      <c r="W120" s="101" t="str">
        <f t="shared" ca="1" si="35"/>
        <v/>
      </c>
      <c r="X120" s="101" t="str">
        <f t="shared" ca="1" si="35"/>
        <v/>
      </c>
      <c r="Y120" s="101" t="str">
        <f t="shared" ca="1" si="35"/>
        <v/>
      </c>
      <c r="Z120" s="101" t="str">
        <f t="shared" ca="1" si="35"/>
        <v/>
      </c>
      <c r="AA120" s="101" t="str">
        <f t="shared" ca="1" si="35"/>
        <v/>
      </c>
      <c r="AB120" s="101" t="str">
        <f t="shared" ca="1" si="35"/>
        <v/>
      </c>
      <c r="AC120" s="101">
        <f t="shared" ca="1" si="35"/>
        <v>0</v>
      </c>
      <c r="AD120" s="101" t="str">
        <f t="shared" ca="1" si="35"/>
        <v/>
      </c>
      <c r="AE120" s="101" t="str">
        <f t="shared" ca="1" si="35"/>
        <v/>
      </c>
      <c r="AF120" s="101" t="str">
        <f t="shared" ca="1" si="35"/>
        <v/>
      </c>
      <c r="AG120" s="101" t="str">
        <f t="shared" ca="1" si="35"/>
        <v/>
      </c>
      <c r="AH120" s="101" t="str">
        <f t="shared" ca="1" si="35"/>
        <v/>
      </c>
      <c r="AI120" s="101" t="str">
        <f t="shared" ca="1" si="35"/>
        <v/>
      </c>
      <c r="AJ120" s="101" t="str">
        <f t="shared" ca="1" si="35"/>
        <v/>
      </c>
      <c r="AK120" s="101" t="str">
        <f t="shared" ca="1" si="35"/>
        <v/>
      </c>
      <c r="AL120" s="101" t="str">
        <f t="shared" ca="1" si="35"/>
        <v/>
      </c>
      <c r="AM120" s="101" t="str">
        <f t="shared" ca="1" si="35"/>
        <v/>
      </c>
      <c r="AN120" s="101" t="str">
        <f t="shared" ca="1" si="35"/>
        <v/>
      </c>
      <c r="AO120" s="101" t="str">
        <f t="shared" ca="1" si="35"/>
        <v/>
      </c>
      <c r="AP120" s="101" t="str">
        <f t="shared" ca="1" si="35"/>
        <v/>
      </c>
      <c r="AQ120" s="101" t="str">
        <f t="shared" ca="1" si="35"/>
        <v/>
      </c>
      <c r="AR120" s="101" t="str">
        <f t="shared" ca="1" si="35"/>
        <v/>
      </c>
      <c r="AS120" s="101" t="str">
        <f t="shared" ca="1" si="35"/>
        <v/>
      </c>
      <c r="AT120" s="101" t="str">
        <f t="shared" ca="1" si="35"/>
        <v/>
      </c>
      <c r="AU120" s="101" t="str">
        <f t="shared" ca="1" si="35"/>
        <v/>
      </c>
      <c r="AV120" s="101" t="str">
        <f t="shared" ca="1" si="35"/>
        <v/>
      </c>
      <c r="AW120" s="101" t="str">
        <f t="shared" ca="1" si="35"/>
        <v/>
      </c>
      <c r="AX120" s="101" t="str">
        <f t="shared" ca="1" si="35"/>
        <v/>
      </c>
      <c r="AY120" s="101" t="str">
        <f t="shared" ca="1" si="35"/>
        <v/>
      </c>
      <c r="AZ120" s="101" t="str">
        <f t="shared" ca="1" si="35"/>
        <v/>
      </c>
      <c r="BA120" s="101" t="str">
        <f t="shared" ca="1" si="35"/>
        <v/>
      </c>
      <c r="BB120" s="101" t="str">
        <f t="shared" ca="1" si="35"/>
        <v/>
      </c>
      <c r="BC120" s="101" t="str">
        <f t="shared" ca="1" si="35"/>
        <v/>
      </c>
      <c r="BD120" s="101" t="str">
        <f t="shared" ca="1" si="35"/>
        <v/>
      </c>
      <c r="BE120" s="101" t="str">
        <f t="shared" ca="1" si="35"/>
        <v/>
      </c>
      <c r="BF120" s="101" t="str">
        <f t="shared" ca="1" si="35"/>
        <v/>
      </c>
      <c r="BG120" s="101" t="str">
        <f t="shared" ca="1" si="35"/>
        <v/>
      </c>
      <c r="BH120" s="101" t="str">
        <f t="shared" ca="1" si="35"/>
        <v/>
      </c>
      <c r="BI120" s="101" t="str">
        <f t="shared" ca="1" si="35"/>
        <v/>
      </c>
      <c r="BJ120" s="101" t="str">
        <f t="shared" ca="1" si="35"/>
        <v/>
      </c>
      <c r="BK120" s="101" t="str">
        <f t="shared" ca="1" si="35"/>
        <v/>
      </c>
      <c r="BL120" s="101" t="str">
        <f t="shared" ca="1" si="35"/>
        <v/>
      </c>
      <c r="BM120" s="101" t="str">
        <f t="shared" ca="1" si="35"/>
        <v/>
      </c>
    </row>
    <row r="121" spans="1:65" ht="15.75" customHeight="1">
      <c r="A121" s="88" t="s">
        <v>314</v>
      </c>
      <c r="B121" s="88" t="s">
        <v>315</v>
      </c>
      <c r="E121" s="100">
        <f ca="1">SUM(Table2[[#This Row],[ADR-01]:[ADR-113]])</f>
        <v>0</v>
      </c>
      <c r="G121" s="101" t="str">
        <f t="shared" ca="1" si="23"/>
        <v/>
      </c>
      <c r="H121" s="101" t="str">
        <f t="shared" ca="1" si="35"/>
        <v/>
      </c>
      <c r="I121" s="101" t="str">
        <f t="shared" ca="1" si="35"/>
        <v/>
      </c>
      <c r="J121" s="101" t="str">
        <f t="shared" ca="1" si="35"/>
        <v/>
      </c>
      <c r="K121" s="101" t="str">
        <f t="shared" ca="1" si="35"/>
        <v/>
      </c>
      <c r="L121" s="101" t="str">
        <f t="shared" ca="1" si="35"/>
        <v/>
      </c>
      <c r="M121" s="101" t="str">
        <f t="shared" ca="1" si="35"/>
        <v/>
      </c>
      <c r="N121" s="101" t="str">
        <f t="shared" ca="1" si="35"/>
        <v/>
      </c>
      <c r="O121" s="101" t="str">
        <f t="shared" ca="1" si="35"/>
        <v/>
      </c>
      <c r="P121" s="101" t="str">
        <f t="shared" ca="1" si="35"/>
        <v/>
      </c>
      <c r="Q121" s="101" t="str">
        <f t="shared" ca="1" si="35"/>
        <v/>
      </c>
      <c r="R121" s="101" t="str">
        <f t="shared" ca="1" si="35"/>
        <v/>
      </c>
      <c r="S121" s="101" t="str">
        <f t="shared" ca="1" si="35"/>
        <v/>
      </c>
      <c r="T121" s="101" t="str">
        <f t="shared" ca="1" si="35"/>
        <v/>
      </c>
      <c r="U121" s="101" t="str">
        <f t="shared" ca="1" si="35"/>
        <v/>
      </c>
      <c r="V121" s="101" t="str">
        <f t="shared" ca="1" si="35"/>
        <v/>
      </c>
      <c r="W121" s="101" t="str">
        <f t="shared" ca="1" si="35"/>
        <v/>
      </c>
      <c r="X121" s="101" t="str">
        <f t="shared" ca="1" si="35"/>
        <v/>
      </c>
      <c r="Y121" s="101" t="str">
        <f t="shared" ca="1" si="35"/>
        <v/>
      </c>
      <c r="Z121" s="101" t="str">
        <f t="shared" ca="1" si="35"/>
        <v/>
      </c>
      <c r="AA121" s="101" t="str">
        <f t="shared" ca="1" si="35"/>
        <v/>
      </c>
      <c r="AB121" s="101" t="str">
        <f t="shared" ca="1" si="35"/>
        <v/>
      </c>
      <c r="AC121" s="101" t="str">
        <f t="shared" ca="1" si="35"/>
        <v/>
      </c>
      <c r="AD121" s="101" t="str">
        <f t="shared" ca="1" si="35"/>
        <v/>
      </c>
      <c r="AE121" s="101" t="str">
        <f t="shared" ca="1" si="35"/>
        <v/>
      </c>
      <c r="AF121" s="101" t="str">
        <f t="shared" ca="1" si="35"/>
        <v/>
      </c>
      <c r="AG121" s="101" t="str">
        <f t="shared" ca="1" si="35"/>
        <v/>
      </c>
      <c r="AH121" s="101" t="str">
        <f t="shared" ca="1" si="35"/>
        <v/>
      </c>
      <c r="AI121" s="101" t="str">
        <f t="shared" ca="1" si="35"/>
        <v/>
      </c>
      <c r="AJ121" s="101" t="str">
        <f t="shared" ca="1" si="35"/>
        <v/>
      </c>
      <c r="AK121" s="101" t="str">
        <f t="shared" ca="1" si="35"/>
        <v/>
      </c>
      <c r="AL121" s="101" t="str">
        <f t="shared" ca="1" si="35"/>
        <v/>
      </c>
      <c r="AM121" s="101" t="str">
        <f t="shared" ca="1" si="35"/>
        <v/>
      </c>
      <c r="AN121" s="101" t="str">
        <f t="shared" ca="1" si="35"/>
        <v/>
      </c>
      <c r="AO121" s="101" t="str">
        <f t="shared" ca="1" si="35"/>
        <v/>
      </c>
      <c r="AP121" s="101" t="str">
        <f t="shared" ca="1" si="35"/>
        <v/>
      </c>
      <c r="AQ121" s="101" t="str">
        <f t="shared" ca="1" si="35"/>
        <v/>
      </c>
      <c r="AR121" s="101" t="str">
        <f t="shared" ca="1" si="35"/>
        <v/>
      </c>
      <c r="AS121" s="101" t="str">
        <f t="shared" ca="1" si="35"/>
        <v/>
      </c>
      <c r="AT121" s="101" t="str">
        <f t="shared" ca="1" si="35"/>
        <v/>
      </c>
      <c r="AU121" s="101" t="str">
        <f t="shared" ca="1" si="35"/>
        <v/>
      </c>
      <c r="AV121" s="101" t="str">
        <f t="shared" ca="1" si="35"/>
        <v/>
      </c>
      <c r="AW121" s="101" t="str">
        <f t="shared" ca="1" si="35"/>
        <v/>
      </c>
      <c r="AX121" s="101" t="str">
        <f t="shared" ca="1" si="35"/>
        <v/>
      </c>
      <c r="AY121" s="101" t="str">
        <f t="shared" ca="1" si="35"/>
        <v/>
      </c>
      <c r="AZ121" s="101" t="str">
        <f t="shared" ca="1" si="35"/>
        <v/>
      </c>
      <c r="BA121" s="101" t="str">
        <f t="shared" ca="1" si="35"/>
        <v/>
      </c>
      <c r="BB121" s="101" t="str">
        <f t="shared" ca="1" si="35"/>
        <v/>
      </c>
      <c r="BC121" s="101" t="str">
        <f t="shared" ca="1" si="35"/>
        <v/>
      </c>
      <c r="BD121" s="101" t="str">
        <f t="shared" ca="1" si="35"/>
        <v/>
      </c>
      <c r="BE121" s="101" t="str">
        <f t="shared" ca="1" si="35"/>
        <v/>
      </c>
      <c r="BF121" s="101" t="str">
        <f t="shared" ca="1" si="35"/>
        <v/>
      </c>
      <c r="BG121" s="101" t="str">
        <f t="shared" ca="1" si="35"/>
        <v/>
      </c>
      <c r="BH121" s="101" t="str">
        <f t="shared" ca="1" si="35"/>
        <v/>
      </c>
      <c r="BI121" s="101" t="str">
        <f t="shared" ca="1" si="35"/>
        <v/>
      </c>
      <c r="BJ121" s="101" t="str">
        <f t="shared" ca="1" si="35"/>
        <v/>
      </c>
      <c r="BK121" s="101" t="str">
        <f t="shared" ca="1" si="35"/>
        <v/>
      </c>
      <c r="BL121" s="101" t="str">
        <f t="shared" ca="1" si="35"/>
        <v/>
      </c>
      <c r="BM121" s="101" t="str">
        <f t="shared" ca="1" si="35"/>
        <v/>
      </c>
    </row>
    <row r="122" spans="1:65" ht="15.75" customHeight="1">
      <c r="A122" s="88" t="s">
        <v>316</v>
      </c>
      <c r="B122" s="88" t="s">
        <v>317</v>
      </c>
      <c r="E122" s="100">
        <f ca="1">SUM(Table2[[#This Row],[ADR-01]:[ADR-113]])</f>
        <v>0</v>
      </c>
      <c r="G122" s="101" t="str">
        <f t="shared" ca="1" si="23"/>
        <v/>
      </c>
      <c r="H122" s="101" t="str">
        <f t="shared" ca="1" si="35"/>
        <v/>
      </c>
      <c r="I122" s="101" t="str">
        <f t="shared" ca="1" si="35"/>
        <v/>
      </c>
      <c r="J122" s="101" t="str">
        <f t="shared" ca="1" si="35"/>
        <v/>
      </c>
      <c r="K122" s="101" t="str">
        <f t="shared" ca="1" si="35"/>
        <v/>
      </c>
      <c r="L122" s="101" t="str">
        <f t="shared" ca="1" si="35"/>
        <v/>
      </c>
      <c r="M122" s="101" t="str">
        <f t="shared" ca="1" si="35"/>
        <v/>
      </c>
      <c r="N122" s="101" t="str">
        <f t="shared" ca="1" si="35"/>
        <v/>
      </c>
      <c r="O122" s="101" t="str">
        <f t="shared" ca="1" si="35"/>
        <v/>
      </c>
      <c r="P122" s="101" t="str">
        <f t="shared" ca="1" si="35"/>
        <v/>
      </c>
      <c r="Q122" s="101" t="str">
        <f t="shared" ca="1" si="35"/>
        <v/>
      </c>
      <c r="R122" s="101" t="str">
        <f t="shared" ca="1" si="35"/>
        <v/>
      </c>
      <c r="S122" s="101" t="str">
        <f t="shared" ca="1" si="35"/>
        <v/>
      </c>
      <c r="T122" s="101" t="str">
        <f t="shared" ca="1" si="35"/>
        <v/>
      </c>
      <c r="U122" s="101" t="str">
        <f t="shared" ca="1" si="35"/>
        <v/>
      </c>
      <c r="V122" s="101" t="str">
        <f t="shared" ca="1" si="35"/>
        <v/>
      </c>
      <c r="W122" s="101" t="str">
        <f t="shared" ca="1" si="35"/>
        <v/>
      </c>
      <c r="X122" s="101" t="str">
        <f t="shared" ca="1" si="35"/>
        <v/>
      </c>
      <c r="Y122" s="101" t="str">
        <f t="shared" ca="1" si="35"/>
        <v/>
      </c>
      <c r="Z122" s="101" t="str">
        <f t="shared" ca="1" si="35"/>
        <v/>
      </c>
      <c r="AA122" s="101" t="str">
        <f t="shared" ca="1" si="35"/>
        <v/>
      </c>
      <c r="AB122" s="101" t="str">
        <f t="shared" ca="1" si="35"/>
        <v/>
      </c>
      <c r="AC122" s="101" t="str">
        <f t="shared" ca="1" si="35"/>
        <v/>
      </c>
      <c r="AD122" s="101" t="str">
        <f t="shared" ca="1" si="35"/>
        <v/>
      </c>
      <c r="AE122" s="101" t="str">
        <f t="shared" ca="1" si="35"/>
        <v/>
      </c>
      <c r="AF122" s="101" t="str">
        <f t="shared" ca="1" si="35"/>
        <v/>
      </c>
      <c r="AG122" s="101" t="str">
        <f t="shared" ca="1" si="35"/>
        <v/>
      </c>
      <c r="AH122" s="101" t="str">
        <f t="shared" ca="1" si="35"/>
        <v/>
      </c>
      <c r="AI122" s="101" t="str">
        <f t="shared" ca="1" si="35"/>
        <v/>
      </c>
      <c r="AJ122" s="101" t="str">
        <f t="shared" ca="1" si="35"/>
        <v/>
      </c>
      <c r="AK122" s="101" t="str">
        <f t="shared" ca="1" si="35"/>
        <v/>
      </c>
      <c r="AL122" s="101" t="str">
        <f t="shared" ca="1" si="35"/>
        <v/>
      </c>
      <c r="AM122" s="101" t="str">
        <f t="shared" ca="1" si="35"/>
        <v/>
      </c>
      <c r="AN122" s="101" t="str">
        <f t="shared" ca="1" si="35"/>
        <v/>
      </c>
      <c r="AO122" s="101" t="str">
        <f t="shared" ca="1" si="35"/>
        <v/>
      </c>
      <c r="AP122" s="101" t="str">
        <f t="shared" ca="1" si="35"/>
        <v/>
      </c>
      <c r="AQ122" s="101" t="str">
        <f t="shared" ca="1" si="35"/>
        <v/>
      </c>
      <c r="AR122" s="101" t="str">
        <f t="shared" ca="1" si="35"/>
        <v/>
      </c>
      <c r="AS122" s="101" t="str">
        <f t="shared" ca="1" si="35"/>
        <v/>
      </c>
      <c r="AT122" s="101" t="str">
        <f t="shared" ca="1" si="35"/>
        <v/>
      </c>
      <c r="AU122" s="101" t="str">
        <f t="shared" ca="1" si="35"/>
        <v/>
      </c>
      <c r="AV122" s="101" t="str">
        <f t="shared" ca="1" si="35"/>
        <v/>
      </c>
      <c r="AW122" s="101" t="str">
        <f t="shared" ca="1" si="35"/>
        <v/>
      </c>
      <c r="AX122" s="101" t="str">
        <f t="shared" ca="1" si="35"/>
        <v/>
      </c>
      <c r="AY122" s="101" t="str">
        <f t="shared" ca="1" si="35"/>
        <v/>
      </c>
      <c r="AZ122" s="101" t="str">
        <f t="shared" ca="1" si="35"/>
        <v/>
      </c>
      <c r="BA122" s="101" t="str">
        <f t="shared" ca="1" si="35"/>
        <v/>
      </c>
      <c r="BB122" s="101" t="str">
        <f t="shared" ca="1" si="35"/>
        <v/>
      </c>
      <c r="BC122" s="101" t="str">
        <f t="shared" ca="1" si="35"/>
        <v/>
      </c>
      <c r="BD122" s="101" t="str">
        <f t="shared" ca="1" si="35"/>
        <v/>
      </c>
      <c r="BE122" s="101" t="str">
        <f t="shared" ca="1" si="35"/>
        <v/>
      </c>
      <c r="BF122" s="101" t="str">
        <f t="shared" ca="1" si="35"/>
        <v/>
      </c>
      <c r="BG122" s="101" t="str">
        <f t="shared" ca="1" si="35"/>
        <v/>
      </c>
      <c r="BH122" s="101" t="str">
        <f t="shared" ca="1" si="35"/>
        <v/>
      </c>
      <c r="BI122" s="101" t="str">
        <f t="shared" ca="1" si="35"/>
        <v/>
      </c>
      <c r="BJ122" s="101" t="str">
        <f t="shared" ca="1" si="35"/>
        <v/>
      </c>
      <c r="BK122" s="101" t="str">
        <f t="shared" ca="1" si="35"/>
        <v/>
      </c>
      <c r="BL122" s="101" t="str">
        <f t="shared" ca="1" si="35"/>
        <v/>
      </c>
      <c r="BM122" s="101" t="str">
        <f t="shared" ca="1" si="35"/>
        <v/>
      </c>
    </row>
    <row r="123" spans="1:65" ht="15.75" customHeight="1">
      <c r="A123" s="88" t="s">
        <v>318</v>
      </c>
      <c r="B123" s="88" t="s">
        <v>319</v>
      </c>
      <c r="C123" s="88" t="s">
        <v>152</v>
      </c>
      <c r="E123" s="100">
        <f ca="1">SUM(Table2[[#This Row],[ADR-01]:[ADR-113]])</f>
        <v>0</v>
      </c>
      <c r="G123" s="101" t="str">
        <f t="shared" ca="1" si="23"/>
        <v/>
      </c>
      <c r="H123" s="101" t="str">
        <f t="shared" ca="1" si="35"/>
        <v/>
      </c>
      <c r="I123" s="101" t="str">
        <f t="shared" ca="1" si="35"/>
        <v/>
      </c>
      <c r="J123" s="101" t="str">
        <f t="shared" ca="1" si="35"/>
        <v/>
      </c>
      <c r="K123" s="101" t="str">
        <f t="shared" ca="1" si="35"/>
        <v/>
      </c>
      <c r="L123" s="101" t="str">
        <f t="shared" ca="1" si="35"/>
        <v/>
      </c>
      <c r="M123" s="101" t="str">
        <f t="shared" ca="1" si="35"/>
        <v/>
      </c>
      <c r="N123" s="101" t="str">
        <f t="shared" ca="1" si="35"/>
        <v/>
      </c>
      <c r="O123" s="101" t="str">
        <f t="shared" ca="1" si="35"/>
        <v/>
      </c>
      <c r="P123" s="101" t="str">
        <f t="shared" ca="1" si="35"/>
        <v/>
      </c>
      <c r="Q123" s="101" t="str">
        <f t="shared" ca="1" si="35"/>
        <v/>
      </c>
      <c r="R123" s="101" t="str">
        <f t="shared" ca="1" si="35"/>
        <v/>
      </c>
      <c r="S123" s="101" t="str">
        <f t="shared" ca="1" si="35"/>
        <v/>
      </c>
      <c r="T123" s="101" t="str">
        <f t="shared" ca="1" si="35"/>
        <v/>
      </c>
      <c r="U123" s="101" t="str">
        <f t="shared" ca="1" si="35"/>
        <v/>
      </c>
      <c r="V123" s="101" t="str">
        <f t="shared" ca="1" si="35"/>
        <v/>
      </c>
      <c r="W123" s="101" t="str">
        <f t="shared" ca="1" si="35"/>
        <v/>
      </c>
      <c r="X123" s="101" t="str">
        <f t="shared" ca="1" si="35"/>
        <v/>
      </c>
      <c r="Y123" s="101" t="str">
        <f t="shared" ca="1" si="35"/>
        <v/>
      </c>
      <c r="Z123" s="101" t="str">
        <f t="shared" ca="1" si="35"/>
        <v/>
      </c>
      <c r="AA123" s="101" t="str">
        <f t="shared" ca="1" si="35"/>
        <v/>
      </c>
      <c r="AB123" s="101" t="str">
        <f t="shared" ca="1" si="35"/>
        <v/>
      </c>
      <c r="AC123" s="101" t="str">
        <f t="shared" ca="1" si="35"/>
        <v/>
      </c>
      <c r="AD123" s="101" t="str">
        <f t="shared" ca="1" si="35"/>
        <v/>
      </c>
      <c r="AE123" s="101" t="str">
        <f t="shared" ca="1" si="35"/>
        <v/>
      </c>
      <c r="AF123" s="101" t="str">
        <f t="shared" ca="1" si="35"/>
        <v/>
      </c>
      <c r="AG123" s="101" t="str">
        <f t="shared" ca="1" si="35"/>
        <v/>
      </c>
      <c r="AH123" s="101" t="str">
        <f t="shared" ca="1" si="35"/>
        <v/>
      </c>
      <c r="AI123" s="101" t="str">
        <f t="shared" ca="1" si="35"/>
        <v/>
      </c>
      <c r="AJ123" s="101" t="str">
        <f t="shared" ca="1" si="35"/>
        <v/>
      </c>
      <c r="AK123" s="101" t="str">
        <f t="shared" ca="1" si="35"/>
        <v/>
      </c>
      <c r="AL123" s="101" t="str">
        <f t="shared" ca="1" si="35"/>
        <v/>
      </c>
      <c r="AM123" s="101" t="str">
        <f t="shared" ca="1" si="35"/>
        <v/>
      </c>
      <c r="AN123" s="101" t="str">
        <f t="shared" ca="1" si="35"/>
        <v/>
      </c>
      <c r="AO123" s="101" t="str">
        <f t="shared" ca="1" si="35"/>
        <v/>
      </c>
      <c r="AP123" s="101" t="str">
        <f t="shared" ca="1" si="35"/>
        <v/>
      </c>
      <c r="AQ123" s="101" t="str">
        <f t="shared" ca="1" si="35"/>
        <v/>
      </c>
      <c r="AR123" s="101" t="str">
        <f t="shared" ca="1" si="35"/>
        <v/>
      </c>
      <c r="AS123" s="101" t="str">
        <f t="shared" ca="1" si="35"/>
        <v/>
      </c>
      <c r="AT123" s="101" t="str">
        <f t="shared" ca="1" si="35"/>
        <v/>
      </c>
      <c r="AU123" s="101" t="str">
        <f t="shared" ca="1" si="35"/>
        <v/>
      </c>
      <c r="AV123" s="101" t="str">
        <f t="shared" ca="1" si="35"/>
        <v/>
      </c>
      <c r="AW123" s="101" t="str">
        <f t="shared" ca="1" si="35"/>
        <v/>
      </c>
      <c r="AX123" s="101" t="str">
        <f t="shared" ca="1" si="35"/>
        <v/>
      </c>
      <c r="AY123" s="101" t="str">
        <f t="shared" ca="1" si="35"/>
        <v/>
      </c>
      <c r="AZ123" s="101" t="str">
        <f t="shared" ca="1" si="35"/>
        <v/>
      </c>
      <c r="BA123" s="101" t="str">
        <f t="shared" ca="1" si="35"/>
        <v/>
      </c>
      <c r="BB123" s="101" t="str">
        <f t="shared" ca="1" si="35"/>
        <v/>
      </c>
      <c r="BC123" s="101" t="str">
        <f t="shared" ca="1" si="35"/>
        <v/>
      </c>
      <c r="BD123" s="101" t="str">
        <f t="shared" ca="1" si="35"/>
        <v/>
      </c>
      <c r="BE123" s="101" t="str">
        <f t="shared" ca="1" si="35"/>
        <v/>
      </c>
      <c r="BF123" s="101" t="str">
        <f t="shared" ca="1" si="35"/>
        <v/>
      </c>
      <c r="BG123" s="101" t="str">
        <f t="shared" ca="1" si="35"/>
        <v/>
      </c>
      <c r="BH123" s="101" t="str">
        <f t="shared" ca="1" si="35"/>
        <v/>
      </c>
      <c r="BI123" s="101" t="str">
        <f t="shared" ca="1" si="35"/>
        <v/>
      </c>
      <c r="BJ123" s="101" t="str">
        <f t="shared" ca="1" si="35"/>
        <v/>
      </c>
      <c r="BK123" s="101" t="str">
        <f t="shared" ca="1" si="35"/>
        <v/>
      </c>
      <c r="BL123" s="101" t="str">
        <f t="shared" ca="1" si="35"/>
        <v/>
      </c>
      <c r="BM123" s="101" t="str">
        <f t="shared" ca="1" si="35"/>
        <v/>
      </c>
    </row>
    <row r="124" spans="1:65" ht="15.75" customHeight="1">
      <c r="A124" s="88" t="s">
        <v>320</v>
      </c>
      <c r="B124" s="88" t="s">
        <v>321</v>
      </c>
      <c r="E124" s="100">
        <f ca="1">SUM(Table2[[#This Row],[ADR-01]:[ADR-113]])</f>
        <v>0</v>
      </c>
      <c r="G124" s="101" t="str">
        <f t="shared" ca="1" si="23"/>
        <v/>
      </c>
      <c r="H124" s="101" t="str">
        <f t="shared" ca="1" si="35"/>
        <v/>
      </c>
      <c r="I124" s="101" t="str">
        <f t="shared" ca="1" si="35"/>
        <v/>
      </c>
      <c r="J124" s="101" t="str">
        <f t="shared" ca="1" si="35"/>
        <v/>
      </c>
      <c r="K124" s="101" t="str">
        <f t="shared" ca="1" si="35"/>
        <v/>
      </c>
      <c r="L124" s="101" t="str">
        <f t="shared" ca="1" si="35"/>
        <v/>
      </c>
      <c r="M124" s="101" t="str">
        <f t="shared" ca="1" si="35"/>
        <v/>
      </c>
      <c r="N124" s="101" t="str">
        <f t="shared" ca="1" si="35"/>
        <v/>
      </c>
      <c r="O124" s="101" t="str">
        <f t="shared" ca="1" si="35"/>
        <v/>
      </c>
      <c r="P124" s="101" t="str">
        <f t="shared" ca="1" si="35"/>
        <v/>
      </c>
      <c r="Q124" s="101" t="str">
        <f t="shared" ca="1" si="35"/>
        <v/>
      </c>
      <c r="R124" s="101" t="str">
        <f t="shared" ca="1" si="35"/>
        <v/>
      </c>
      <c r="S124" s="101" t="str">
        <f t="shared" ca="1" si="35"/>
        <v/>
      </c>
      <c r="T124" s="101" t="str">
        <f t="shared" ca="1" si="35"/>
        <v/>
      </c>
      <c r="U124" s="101" t="str">
        <f t="shared" ref="H124:BM128" ca="1" si="36">IFERROR(
  IF(
    COUNTIF(
      INDIRECT("'" &amp; "ADR " &amp; VALUE(MID(U$1, FIND("-", U$1) + 1, LEN(U$1) - FIND("-", U$1))) &amp; "'!E:E"), $A124
    ) = 0,
    "",
    COUNTIFS(
      INDIRECT("'" &amp; "ADR " &amp; VALUE(MID(U$1, FIND("-", U$1) + 1, LEN(U$1) - FIND("-", U$1))) &amp; "'!E:E"), $A124,
      INDIRECT("'" &amp; "ADR " &amp; VALUE(MID(U$1, FIND("-", U$1) + 1, LEN(U$1) - FIND("-", U$1))) &amp; "'!M:M"), "NO"
    )
  ),
  ""
)</f>
        <v/>
      </c>
      <c r="V124" s="101" t="str">
        <f t="shared" ca="1" si="36"/>
        <v/>
      </c>
      <c r="W124" s="101" t="str">
        <f t="shared" ca="1" si="36"/>
        <v/>
      </c>
      <c r="X124" s="101" t="str">
        <f t="shared" ca="1" si="36"/>
        <v/>
      </c>
      <c r="Y124" s="101" t="str">
        <f t="shared" ca="1" si="36"/>
        <v/>
      </c>
      <c r="Z124" s="101" t="str">
        <f t="shared" ca="1" si="36"/>
        <v/>
      </c>
      <c r="AA124" s="101" t="str">
        <f t="shared" ca="1" si="36"/>
        <v/>
      </c>
      <c r="AB124" s="101" t="str">
        <f t="shared" ca="1" si="36"/>
        <v/>
      </c>
      <c r="AC124" s="101" t="str">
        <f t="shared" ca="1" si="36"/>
        <v/>
      </c>
      <c r="AD124" s="101" t="str">
        <f t="shared" ca="1" si="36"/>
        <v/>
      </c>
      <c r="AE124" s="101" t="str">
        <f t="shared" ca="1" si="36"/>
        <v/>
      </c>
      <c r="AF124" s="101" t="str">
        <f t="shared" ca="1" si="36"/>
        <v/>
      </c>
      <c r="AG124" s="101" t="str">
        <f t="shared" ca="1" si="36"/>
        <v/>
      </c>
      <c r="AH124" s="101" t="str">
        <f t="shared" ca="1" si="36"/>
        <v/>
      </c>
      <c r="AI124" s="101" t="str">
        <f t="shared" ca="1" si="36"/>
        <v/>
      </c>
      <c r="AJ124" s="101" t="str">
        <f t="shared" ca="1" si="36"/>
        <v/>
      </c>
      <c r="AK124" s="101" t="str">
        <f t="shared" ca="1" si="36"/>
        <v/>
      </c>
      <c r="AL124" s="101" t="str">
        <f t="shared" ca="1" si="36"/>
        <v/>
      </c>
      <c r="AM124" s="101" t="str">
        <f t="shared" ca="1" si="36"/>
        <v/>
      </c>
      <c r="AN124" s="101" t="str">
        <f t="shared" ca="1" si="36"/>
        <v/>
      </c>
      <c r="AO124" s="101" t="str">
        <f t="shared" ca="1" si="36"/>
        <v/>
      </c>
      <c r="AP124" s="101" t="str">
        <f t="shared" ca="1" si="36"/>
        <v/>
      </c>
      <c r="AQ124" s="101" t="str">
        <f t="shared" ca="1" si="36"/>
        <v/>
      </c>
      <c r="AR124" s="101" t="str">
        <f t="shared" ca="1" si="36"/>
        <v/>
      </c>
      <c r="AS124" s="101" t="str">
        <f t="shared" ca="1" si="36"/>
        <v/>
      </c>
      <c r="AT124" s="101" t="str">
        <f t="shared" ca="1" si="36"/>
        <v/>
      </c>
      <c r="AU124" s="101" t="str">
        <f t="shared" ca="1" si="36"/>
        <v/>
      </c>
      <c r="AV124" s="101" t="str">
        <f t="shared" ca="1" si="36"/>
        <v/>
      </c>
      <c r="AW124" s="101" t="str">
        <f t="shared" ca="1" si="36"/>
        <v/>
      </c>
      <c r="AX124" s="101" t="str">
        <f t="shared" ca="1" si="36"/>
        <v/>
      </c>
      <c r="AY124" s="101" t="str">
        <f t="shared" ca="1" si="36"/>
        <v/>
      </c>
      <c r="AZ124" s="101" t="str">
        <f t="shared" ca="1" si="36"/>
        <v/>
      </c>
      <c r="BA124" s="101" t="str">
        <f t="shared" ca="1" si="36"/>
        <v/>
      </c>
      <c r="BB124" s="101" t="str">
        <f t="shared" ca="1" si="36"/>
        <v/>
      </c>
      <c r="BC124" s="101" t="str">
        <f t="shared" ca="1" si="36"/>
        <v/>
      </c>
      <c r="BD124" s="101" t="str">
        <f t="shared" ca="1" si="36"/>
        <v/>
      </c>
      <c r="BE124" s="101" t="str">
        <f t="shared" ca="1" si="36"/>
        <v/>
      </c>
      <c r="BF124" s="101" t="str">
        <f t="shared" ca="1" si="36"/>
        <v/>
      </c>
      <c r="BG124" s="101" t="str">
        <f t="shared" ca="1" si="36"/>
        <v/>
      </c>
      <c r="BH124" s="101" t="str">
        <f t="shared" ca="1" si="36"/>
        <v/>
      </c>
      <c r="BI124" s="101" t="str">
        <f t="shared" ca="1" si="36"/>
        <v/>
      </c>
      <c r="BJ124" s="101" t="str">
        <f t="shared" ca="1" si="36"/>
        <v/>
      </c>
      <c r="BK124" s="101" t="str">
        <f t="shared" ca="1" si="36"/>
        <v/>
      </c>
      <c r="BL124" s="101" t="str">
        <f t="shared" ca="1" si="36"/>
        <v/>
      </c>
      <c r="BM124" s="101" t="str">
        <f t="shared" ca="1" si="36"/>
        <v/>
      </c>
    </row>
    <row r="125" spans="1:65" ht="15.75" customHeight="1">
      <c r="A125" s="88" t="s">
        <v>322</v>
      </c>
      <c r="B125" s="88" t="s">
        <v>323</v>
      </c>
      <c r="E125" s="100">
        <f ca="1">SUM(Table2[[#This Row],[ADR-01]:[ADR-113]])</f>
        <v>0</v>
      </c>
      <c r="G125" s="101" t="str">
        <f t="shared" ca="1" si="23"/>
        <v/>
      </c>
      <c r="H125" s="101" t="str">
        <f t="shared" ca="1" si="36"/>
        <v/>
      </c>
      <c r="I125" s="101" t="str">
        <f t="shared" ca="1" si="36"/>
        <v/>
      </c>
      <c r="J125" s="101" t="str">
        <f t="shared" ca="1" si="36"/>
        <v/>
      </c>
      <c r="K125" s="101" t="str">
        <f t="shared" ca="1" si="36"/>
        <v/>
      </c>
      <c r="L125" s="101" t="str">
        <f t="shared" ca="1" si="36"/>
        <v/>
      </c>
      <c r="M125" s="101" t="str">
        <f t="shared" ca="1" si="36"/>
        <v/>
      </c>
      <c r="N125" s="101" t="str">
        <f t="shared" ca="1" si="36"/>
        <v/>
      </c>
      <c r="O125" s="101" t="str">
        <f t="shared" ca="1" si="36"/>
        <v/>
      </c>
      <c r="P125" s="101" t="str">
        <f t="shared" ca="1" si="36"/>
        <v/>
      </c>
      <c r="Q125" s="101" t="str">
        <f t="shared" ca="1" si="36"/>
        <v/>
      </c>
      <c r="R125" s="101" t="str">
        <f t="shared" ca="1" si="36"/>
        <v/>
      </c>
      <c r="S125" s="101" t="str">
        <f t="shared" ca="1" si="36"/>
        <v/>
      </c>
      <c r="T125" s="101" t="str">
        <f t="shared" ca="1" si="36"/>
        <v/>
      </c>
      <c r="U125" s="101" t="str">
        <f t="shared" ca="1" si="36"/>
        <v/>
      </c>
      <c r="V125" s="101" t="str">
        <f t="shared" ca="1" si="36"/>
        <v/>
      </c>
      <c r="W125" s="101" t="str">
        <f t="shared" ca="1" si="36"/>
        <v/>
      </c>
      <c r="X125" s="101" t="str">
        <f t="shared" ca="1" si="36"/>
        <v/>
      </c>
      <c r="Y125" s="101" t="str">
        <f t="shared" ca="1" si="36"/>
        <v/>
      </c>
      <c r="Z125" s="101" t="str">
        <f t="shared" ca="1" si="36"/>
        <v/>
      </c>
      <c r="AA125" s="101" t="str">
        <f t="shared" ca="1" si="36"/>
        <v/>
      </c>
      <c r="AB125" s="101" t="str">
        <f t="shared" ca="1" si="36"/>
        <v/>
      </c>
      <c r="AC125" s="101" t="str">
        <f t="shared" ca="1" si="36"/>
        <v/>
      </c>
      <c r="AD125" s="101" t="str">
        <f t="shared" ca="1" si="36"/>
        <v/>
      </c>
      <c r="AE125" s="101" t="str">
        <f t="shared" ca="1" si="36"/>
        <v/>
      </c>
      <c r="AF125" s="101" t="str">
        <f t="shared" ca="1" si="36"/>
        <v/>
      </c>
      <c r="AG125" s="101" t="str">
        <f t="shared" ca="1" si="36"/>
        <v/>
      </c>
      <c r="AH125" s="101" t="str">
        <f t="shared" ca="1" si="36"/>
        <v/>
      </c>
      <c r="AI125" s="101" t="str">
        <f t="shared" ca="1" si="36"/>
        <v/>
      </c>
      <c r="AJ125" s="101" t="str">
        <f t="shared" ca="1" si="36"/>
        <v/>
      </c>
      <c r="AK125" s="101" t="str">
        <f t="shared" ca="1" si="36"/>
        <v/>
      </c>
      <c r="AL125" s="101" t="str">
        <f t="shared" ca="1" si="36"/>
        <v/>
      </c>
      <c r="AM125" s="101" t="str">
        <f t="shared" ca="1" si="36"/>
        <v/>
      </c>
      <c r="AN125" s="101" t="str">
        <f t="shared" ca="1" si="36"/>
        <v/>
      </c>
      <c r="AO125" s="101" t="str">
        <f t="shared" ca="1" si="36"/>
        <v/>
      </c>
      <c r="AP125" s="101" t="str">
        <f t="shared" ca="1" si="36"/>
        <v/>
      </c>
      <c r="AQ125" s="101" t="str">
        <f t="shared" ca="1" si="36"/>
        <v/>
      </c>
      <c r="AR125" s="101" t="str">
        <f t="shared" ca="1" si="36"/>
        <v/>
      </c>
      <c r="AS125" s="101" t="str">
        <f t="shared" ca="1" si="36"/>
        <v/>
      </c>
      <c r="AT125" s="101" t="str">
        <f t="shared" ca="1" si="36"/>
        <v/>
      </c>
      <c r="AU125" s="101" t="str">
        <f t="shared" ca="1" si="36"/>
        <v/>
      </c>
      <c r="AV125" s="101" t="str">
        <f t="shared" ca="1" si="36"/>
        <v/>
      </c>
      <c r="AW125" s="101" t="str">
        <f t="shared" ca="1" si="36"/>
        <v/>
      </c>
      <c r="AX125" s="101" t="str">
        <f t="shared" ca="1" si="36"/>
        <v/>
      </c>
      <c r="AY125" s="101" t="str">
        <f t="shared" ca="1" si="36"/>
        <v/>
      </c>
      <c r="AZ125" s="101" t="str">
        <f t="shared" ca="1" si="36"/>
        <v/>
      </c>
      <c r="BA125" s="101" t="str">
        <f t="shared" ca="1" si="36"/>
        <v/>
      </c>
      <c r="BB125" s="101" t="str">
        <f t="shared" ca="1" si="36"/>
        <v/>
      </c>
      <c r="BC125" s="101" t="str">
        <f t="shared" ca="1" si="36"/>
        <v/>
      </c>
      <c r="BD125" s="101" t="str">
        <f t="shared" ca="1" si="36"/>
        <v/>
      </c>
      <c r="BE125" s="101" t="str">
        <f t="shared" ca="1" si="36"/>
        <v/>
      </c>
      <c r="BF125" s="101" t="str">
        <f t="shared" ca="1" si="36"/>
        <v/>
      </c>
      <c r="BG125" s="101" t="str">
        <f t="shared" ca="1" si="36"/>
        <v/>
      </c>
      <c r="BH125" s="101" t="str">
        <f t="shared" ca="1" si="36"/>
        <v/>
      </c>
      <c r="BI125" s="101" t="str">
        <f t="shared" ca="1" si="36"/>
        <v/>
      </c>
      <c r="BJ125" s="101" t="str">
        <f t="shared" ca="1" si="36"/>
        <v/>
      </c>
      <c r="BK125" s="101" t="str">
        <f t="shared" ca="1" si="36"/>
        <v/>
      </c>
      <c r="BL125" s="101" t="str">
        <f t="shared" ca="1" si="36"/>
        <v/>
      </c>
      <c r="BM125" s="101" t="str">
        <f t="shared" ca="1" si="36"/>
        <v/>
      </c>
    </row>
    <row r="126" spans="1:65" ht="15.75" customHeight="1">
      <c r="A126" s="88" t="s">
        <v>324</v>
      </c>
      <c r="B126" s="88" t="s">
        <v>325</v>
      </c>
      <c r="E126" s="100">
        <f ca="1">SUM(Table2[[#This Row],[ADR-01]:[ADR-113]])</f>
        <v>0</v>
      </c>
      <c r="G126" s="101" t="str">
        <f t="shared" ca="1" si="23"/>
        <v/>
      </c>
      <c r="H126" s="101" t="str">
        <f t="shared" ca="1" si="36"/>
        <v/>
      </c>
      <c r="I126" s="101" t="str">
        <f t="shared" ca="1" si="36"/>
        <v/>
      </c>
      <c r="J126" s="101" t="str">
        <f t="shared" ca="1" si="36"/>
        <v/>
      </c>
      <c r="K126" s="101" t="str">
        <f t="shared" ca="1" si="36"/>
        <v/>
      </c>
      <c r="L126" s="101" t="str">
        <f t="shared" ca="1" si="36"/>
        <v/>
      </c>
      <c r="M126" s="101" t="str">
        <f t="shared" ca="1" si="36"/>
        <v/>
      </c>
      <c r="N126" s="101" t="str">
        <f t="shared" ca="1" si="36"/>
        <v/>
      </c>
      <c r="O126" s="101" t="str">
        <f t="shared" ca="1" si="36"/>
        <v/>
      </c>
      <c r="P126" s="101" t="str">
        <f t="shared" ca="1" si="36"/>
        <v/>
      </c>
      <c r="Q126" s="101" t="str">
        <f t="shared" ca="1" si="36"/>
        <v/>
      </c>
      <c r="R126" s="101" t="str">
        <f t="shared" ca="1" si="36"/>
        <v/>
      </c>
      <c r="S126" s="101" t="str">
        <f t="shared" ca="1" si="36"/>
        <v/>
      </c>
      <c r="T126" s="101" t="str">
        <f t="shared" ca="1" si="36"/>
        <v/>
      </c>
      <c r="U126" s="101" t="str">
        <f t="shared" ca="1" si="36"/>
        <v/>
      </c>
      <c r="V126" s="101" t="str">
        <f t="shared" ca="1" si="36"/>
        <v/>
      </c>
      <c r="W126" s="101" t="str">
        <f t="shared" ca="1" si="36"/>
        <v/>
      </c>
      <c r="X126" s="101" t="str">
        <f t="shared" ca="1" si="36"/>
        <v/>
      </c>
      <c r="Y126" s="101" t="str">
        <f t="shared" ca="1" si="36"/>
        <v/>
      </c>
      <c r="Z126" s="101" t="str">
        <f t="shared" ca="1" si="36"/>
        <v/>
      </c>
      <c r="AA126" s="101" t="str">
        <f t="shared" ca="1" si="36"/>
        <v/>
      </c>
      <c r="AB126" s="101" t="str">
        <f t="shared" ca="1" si="36"/>
        <v/>
      </c>
      <c r="AC126" s="101" t="str">
        <f t="shared" ca="1" si="36"/>
        <v/>
      </c>
      <c r="AD126" s="101" t="str">
        <f t="shared" ca="1" si="36"/>
        <v/>
      </c>
      <c r="AE126" s="101" t="str">
        <f t="shared" ca="1" si="36"/>
        <v/>
      </c>
      <c r="AF126" s="101" t="str">
        <f t="shared" ca="1" si="36"/>
        <v/>
      </c>
      <c r="AG126" s="101" t="str">
        <f t="shared" ca="1" si="36"/>
        <v/>
      </c>
      <c r="AH126" s="101" t="str">
        <f t="shared" ca="1" si="36"/>
        <v/>
      </c>
      <c r="AI126" s="101" t="str">
        <f t="shared" ca="1" si="36"/>
        <v/>
      </c>
      <c r="AJ126" s="101" t="str">
        <f t="shared" ca="1" si="36"/>
        <v/>
      </c>
      <c r="AK126" s="101" t="str">
        <f t="shared" ca="1" si="36"/>
        <v/>
      </c>
      <c r="AL126" s="101" t="str">
        <f t="shared" ca="1" si="36"/>
        <v/>
      </c>
      <c r="AM126" s="101" t="str">
        <f t="shared" ca="1" si="36"/>
        <v/>
      </c>
      <c r="AN126" s="101" t="str">
        <f t="shared" ca="1" si="36"/>
        <v/>
      </c>
      <c r="AO126" s="101" t="str">
        <f t="shared" ca="1" si="36"/>
        <v/>
      </c>
      <c r="AP126" s="101" t="str">
        <f t="shared" ca="1" si="36"/>
        <v/>
      </c>
      <c r="AQ126" s="101" t="str">
        <f t="shared" ca="1" si="36"/>
        <v/>
      </c>
      <c r="AR126" s="101" t="str">
        <f t="shared" ca="1" si="36"/>
        <v/>
      </c>
      <c r="AS126" s="101" t="str">
        <f t="shared" ca="1" si="36"/>
        <v/>
      </c>
      <c r="AT126" s="101" t="str">
        <f t="shared" ca="1" si="36"/>
        <v/>
      </c>
      <c r="AU126" s="101" t="str">
        <f t="shared" ca="1" si="36"/>
        <v/>
      </c>
      <c r="AV126" s="101" t="str">
        <f t="shared" ca="1" si="36"/>
        <v/>
      </c>
      <c r="AW126" s="101" t="str">
        <f t="shared" ca="1" si="36"/>
        <v/>
      </c>
      <c r="AX126" s="101" t="str">
        <f t="shared" ca="1" si="36"/>
        <v/>
      </c>
      <c r="AY126" s="101" t="str">
        <f t="shared" ca="1" si="36"/>
        <v/>
      </c>
      <c r="AZ126" s="101" t="str">
        <f t="shared" ca="1" si="36"/>
        <v/>
      </c>
      <c r="BA126" s="101" t="str">
        <f t="shared" ca="1" si="36"/>
        <v/>
      </c>
      <c r="BB126" s="101" t="str">
        <f t="shared" ca="1" si="36"/>
        <v/>
      </c>
      <c r="BC126" s="101" t="str">
        <f t="shared" ca="1" si="36"/>
        <v/>
      </c>
      <c r="BD126" s="101" t="str">
        <f t="shared" ca="1" si="36"/>
        <v/>
      </c>
      <c r="BE126" s="101" t="str">
        <f t="shared" ca="1" si="36"/>
        <v/>
      </c>
      <c r="BF126" s="101" t="str">
        <f t="shared" ca="1" si="36"/>
        <v/>
      </c>
      <c r="BG126" s="101" t="str">
        <f t="shared" ca="1" si="36"/>
        <v/>
      </c>
      <c r="BH126" s="101" t="str">
        <f t="shared" ca="1" si="36"/>
        <v/>
      </c>
      <c r="BI126" s="101" t="str">
        <f t="shared" ca="1" si="36"/>
        <v/>
      </c>
      <c r="BJ126" s="101" t="str">
        <f t="shared" ca="1" si="36"/>
        <v/>
      </c>
      <c r="BK126" s="101" t="str">
        <f t="shared" ca="1" si="36"/>
        <v/>
      </c>
      <c r="BL126" s="101" t="str">
        <f t="shared" ca="1" si="36"/>
        <v/>
      </c>
      <c r="BM126" s="101" t="str">
        <f t="shared" ca="1" si="36"/>
        <v/>
      </c>
    </row>
    <row r="127" spans="1:65" ht="15.75" customHeight="1">
      <c r="A127" s="88" t="s">
        <v>326</v>
      </c>
      <c r="B127" s="88" t="s">
        <v>327</v>
      </c>
      <c r="E127" s="100">
        <f ca="1">SUM(Table2[[#This Row],[ADR-01]:[ADR-113]])</f>
        <v>0</v>
      </c>
      <c r="G127" s="101" t="str">
        <f t="shared" ca="1" si="23"/>
        <v/>
      </c>
      <c r="H127" s="101" t="str">
        <f t="shared" ca="1" si="36"/>
        <v/>
      </c>
      <c r="I127" s="101" t="str">
        <f t="shared" ca="1" si="36"/>
        <v/>
      </c>
      <c r="J127" s="101" t="str">
        <f t="shared" ca="1" si="36"/>
        <v/>
      </c>
      <c r="K127" s="101" t="str">
        <f t="shared" ca="1" si="36"/>
        <v/>
      </c>
      <c r="L127" s="101" t="str">
        <f t="shared" ca="1" si="36"/>
        <v/>
      </c>
      <c r="M127" s="101" t="str">
        <f t="shared" ca="1" si="36"/>
        <v/>
      </c>
      <c r="N127" s="101" t="str">
        <f t="shared" ca="1" si="36"/>
        <v/>
      </c>
      <c r="O127" s="101" t="str">
        <f t="shared" ca="1" si="36"/>
        <v/>
      </c>
      <c r="P127" s="101" t="str">
        <f t="shared" ca="1" si="36"/>
        <v/>
      </c>
      <c r="Q127" s="101" t="str">
        <f t="shared" ca="1" si="36"/>
        <v/>
      </c>
      <c r="R127" s="101" t="str">
        <f t="shared" ca="1" si="36"/>
        <v/>
      </c>
      <c r="S127" s="101" t="str">
        <f t="shared" ca="1" si="36"/>
        <v/>
      </c>
      <c r="T127" s="101" t="str">
        <f t="shared" ca="1" si="36"/>
        <v/>
      </c>
      <c r="U127" s="101" t="str">
        <f t="shared" ca="1" si="36"/>
        <v/>
      </c>
      <c r="V127" s="101" t="str">
        <f t="shared" ca="1" si="36"/>
        <v/>
      </c>
      <c r="W127" s="101" t="str">
        <f t="shared" ca="1" si="36"/>
        <v/>
      </c>
      <c r="X127" s="101" t="str">
        <f t="shared" ca="1" si="36"/>
        <v/>
      </c>
      <c r="Y127" s="101" t="str">
        <f t="shared" ca="1" si="36"/>
        <v/>
      </c>
      <c r="Z127" s="101" t="str">
        <f t="shared" ca="1" si="36"/>
        <v/>
      </c>
      <c r="AA127" s="101" t="str">
        <f t="shared" ca="1" si="36"/>
        <v/>
      </c>
      <c r="AB127" s="101" t="str">
        <f t="shared" ca="1" si="36"/>
        <v/>
      </c>
      <c r="AC127" s="101" t="str">
        <f t="shared" ca="1" si="36"/>
        <v/>
      </c>
      <c r="AD127" s="101" t="str">
        <f t="shared" ca="1" si="36"/>
        <v/>
      </c>
      <c r="AE127" s="101" t="str">
        <f t="shared" ca="1" si="36"/>
        <v/>
      </c>
      <c r="AF127" s="101" t="str">
        <f t="shared" ca="1" si="36"/>
        <v/>
      </c>
      <c r="AG127" s="101" t="str">
        <f t="shared" ca="1" si="36"/>
        <v/>
      </c>
      <c r="AH127" s="101" t="str">
        <f t="shared" ca="1" si="36"/>
        <v/>
      </c>
      <c r="AI127" s="101" t="str">
        <f t="shared" ca="1" si="36"/>
        <v/>
      </c>
      <c r="AJ127" s="101" t="str">
        <f t="shared" ca="1" si="36"/>
        <v/>
      </c>
      <c r="AK127" s="101" t="str">
        <f t="shared" ca="1" si="36"/>
        <v/>
      </c>
      <c r="AL127" s="101" t="str">
        <f t="shared" ca="1" si="36"/>
        <v/>
      </c>
      <c r="AM127" s="101" t="str">
        <f t="shared" ca="1" si="36"/>
        <v/>
      </c>
      <c r="AN127" s="101" t="str">
        <f t="shared" ca="1" si="36"/>
        <v/>
      </c>
      <c r="AO127" s="101" t="str">
        <f t="shared" ca="1" si="36"/>
        <v/>
      </c>
      <c r="AP127" s="101" t="str">
        <f t="shared" ca="1" si="36"/>
        <v/>
      </c>
      <c r="AQ127" s="101" t="str">
        <f t="shared" ca="1" si="36"/>
        <v/>
      </c>
      <c r="AR127" s="101" t="str">
        <f t="shared" ca="1" si="36"/>
        <v/>
      </c>
      <c r="AS127" s="101" t="str">
        <f t="shared" ca="1" si="36"/>
        <v/>
      </c>
      <c r="AT127" s="101" t="str">
        <f t="shared" ca="1" si="36"/>
        <v/>
      </c>
      <c r="AU127" s="101" t="str">
        <f t="shared" ca="1" si="36"/>
        <v/>
      </c>
      <c r="AV127" s="101" t="str">
        <f t="shared" ca="1" si="36"/>
        <v/>
      </c>
      <c r="AW127" s="101" t="str">
        <f t="shared" ca="1" si="36"/>
        <v/>
      </c>
      <c r="AX127" s="101" t="str">
        <f t="shared" ca="1" si="36"/>
        <v/>
      </c>
      <c r="AY127" s="101" t="str">
        <f t="shared" ca="1" si="36"/>
        <v/>
      </c>
      <c r="AZ127" s="101" t="str">
        <f t="shared" ca="1" si="36"/>
        <v/>
      </c>
      <c r="BA127" s="101" t="str">
        <f t="shared" ca="1" si="36"/>
        <v/>
      </c>
      <c r="BB127" s="101" t="str">
        <f t="shared" ca="1" si="36"/>
        <v/>
      </c>
      <c r="BC127" s="101" t="str">
        <f t="shared" ca="1" si="36"/>
        <v/>
      </c>
      <c r="BD127" s="101" t="str">
        <f t="shared" ca="1" si="36"/>
        <v/>
      </c>
      <c r="BE127" s="101" t="str">
        <f t="shared" ca="1" si="36"/>
        <v/>
      </c>
      <c r="BF127" s="101" t="str">
        <f t="shared" ca="1" si="36"/>
        <v/>
      </c>
      <c r="BG127" s="101" t="str">
        <f t="shared" ca="1" si="36"/>
        <v/>
      </c>
      <c r="BH127" s="101" t="str">
        <f t="shared" ca="1" si="36"/>
        <v/>
      </c>
      <c r="BI127" s="101" t="str">
        <f t="shared" ca="1" si="36"/>
        <v/>
      </c>
      <c r="BJ127" s="101" t="str">
        <f t="shared" ca="1" si="36"/>
        <v/>
      </c>
      <c r="BK127" s="101" t="str">
        <f t="shared" ca="1" si="36"/>
        <v/>
      </c>
      <c r="BL127" s="101" t="str">
        <f t="shared" ca="1" si="36"/>
        <v/>
      </c>
      <c r="BM127" s="101" t="str">
        <f t="shared" ca="1" si="36"/>
        <v/>
      </c>
    </row>
    <row r="128" spans="1:65" ht="15.75" customHeight="1">
      <c r="A128" s="88" t="s">
        <v>328</v>
      </c>
      <c r="B128" s="88" t="s">
        <v>329</v>
      </c>
      <c r="E128" s="100">
        <f ca="1">SUM(Table2[[#This Row],[ADR-01]:[ADR-113]])</f>
        <v>0</v>
      </c>
      <c r="G128" s="101" t="str">
        <f t="shared" ca="1" si="23"/>
        <v/>
      </c>
      <c r="H128" s="101" t="str">
        <f t="shared" ca="1" si="36"/>
        <v/>
      </c>
      <c r="I128" s="101" t="str">
        <f t="shared" ca="1" si="36"/>
        <v/>
      </c>
      <c r="J128" s="101" t="str">
        <f t="shared" ca="1" si="36"/>
        <v/>
      </c>
      <c r="K128" s="101" t="str">
        <f t="shared" ca="1" si="36"/>
        <v/>
      </c>
      <c r="L128" s="101" t="str">
        <f t="shared" ca="1" si="36"/>
        <v/>
      </c>
      <c r="M128" s="101" t="str">
        <f t="shared" ca="1" si="36"/>
        <v/>
      </c>
      <c r="N128" s="101" t="str">
        <f t="shared" ca="1" si="36"/>
        <v/>
      </c>
      <c r="O128" s="101" t="str">
        <f t="shared" ca="1" si="36"/>
        <v/>
      </c>
      <c r="P128" s="101" t="str">
        <f t="shared" ca="1" si="36"/>
        <v/>
      </c>
      <c r="Q128" s="101" t="str">
        <f t="shared" ca="1" si="36"/>
        <v/>
      </c>
      <c r="R128" s="101" t="str">
        <f t="shared" ca="1" si="36"/>
        <v/>
      </c>
      <c r="S128" s="101" t="str">
        <f t="shared" ca="1" si="36"/>
        <v/>
      </c>
      <c r="T128" s="101" t="str">
        <f t="shared" ca="1" si="36"/>
        <v/>
      </c>
      <c r="U128" s="101" t="str">
        <f t="shared" ca="1" si="36"/>
        <v/>
      </c>
      <c r="V128" s="101" t="str">
        <f t="shared" ca="1" si="36"/>
        <v/>
      </c>
      <c r="W128" s="101" t="str">
        <f t="shared" ca="1" si="36"/>
        <v/>
      </c>
      <c r="X128" s="101" t="str">
        <f t="shared" ca="1" si="36"/>
        <v/>
      </c>
      <c r="Y128" s="101" t="str">
        <f t="shared" ca="1" si="36"/>
        <v/>
      </c>
      <c r="Z128" s="101" t="str">
        <f t="shared" ca="1" si="36"/>
        <v/>
      </c>
      <c r="AA128" s="101" t="str">
        <f t="shared" ca="1" si="36"/>
        <v/>
      </c>
      <c r="AB128" s="101" t="str">
        <f t="shared" ca="1" si="36"/>
        <v/>
      </c>
      <c r="AC128" s="101" t="str">
        <f t="shared" ca="1" si="36"/>
        <v/>
      </c>
      <c r="AD128" s="101" t="str">
        <f t="shared" ca="1" si="36"/>
        <v/>
      </c>
      <c r="AE128" s="101" t="str">
        <f t="shared" ca="1" si="36"/>
        <v/>
      </c>
      <c r="AF128" s="101" t="str">
        <f t="shared" ca="1" si="36"/>
        <v/>
      </c>
      <c r="AG128" s="101" t="str">
        <f t="shared" ca="1" si="36"/>
        <v/>
      </c>
      <c r="AH128" s="101" t="str">
        <f t="shared" ca="1" si="36"/>
        <v/>
      </c>
      <c r="AI128" s="101" t="str">
        <f t="shared" ca="1" si="36"/>
        <v/>
      </c>
      <c r="AJ128" s="101" t="str">
        <f t="shared" ca="1" si="36"/>
        <v/>
      </c>
      <c r="AK128" s="101" t="str">
        <f t="shared" ca="1" si="36"/>
        <v/>
      </c>
      <c r="AL128" s="101" t="str">
        <f t="shared" ca="1" si="36"/>
        <v/>
      </c>
      <c r="AM128" s="101" t="str">
        <f t="shared" ca="1" si="36"/>
        <v/>
      </c>
      <c r="AN128" s="101" t="str">
        <f t="shared" ca="1" si="36"/>
        <v/>
      </c>
      <c r="AO128" s="101" t="str">
        <f t="shared" ca="1" si="36"/>
        <v/>
      </c>
      <c r="AP128" s="101" t="str">
        <f t="shared" ca="1" si="36"/>
        <v/>
      </c>
      <c r="AQ128" s="101" t="str">
        <f t="shared" ca="1" si="36"/>
        <v/>
      </c>
      <c r="AR128" s="101" t="str">
        <f t="shared" ref="H128:BM133" ca="1" si="37">IFERROR(
  IF(
    COUNTIF(
      INDIRECT("'" &amp; "ADR " &amp; VALUE(MID(AR$1, FIND("-", AR$1) + 1, LEN(AR$1) - FIND("-", AR$1))) &amp; "'!E:E"), $A128
    ) = 0,
    "",
    COUNTIFS(
      INDIRECT("'" &amp; "ADR " &amp; VALUE(MID(AR$1, FIND("-", AR$1) + 1, LEN(AR$1) - FIND("-", AR$1))) &amp; "'!E:E"), $A128,
      INDIRECT("'" &amp; "ADR " &amp; VALUE(MID(AR$1, FIND("-", AR$1) + 1, LEN(AR$1) - FIND("-", AR$1))) &amp; "'!M:M"), "NO"
    )
  ),
  ""
)</f>
        <v/>
      </c>
      <c r="AS128" s="101" t="str">
        <f t="shared" ca="1" si="37"/>
        <v/>
      </c>
      <c r="AT128" s="101" t="str">
        <f t="shared" ca="1" si="37"/>
        <v/>
      </c>
      <c r="AU128" s="101" t="str">
        <f t="shared" ca="1" si="37"/>
        <v/>
      </c>
      <c r="AV128" s="101" t="str">
        <f t="shared" ca="1" si="37"/>
        <v/>
      </c>
      <c r="AW128" s="101" t="str">
        <f t="shared" ca="1" si="37"/>
        <v/>
      </c>
      <c r="AX128" s="101" t="str">
        <f t="shared" ca="1" si="37"/>
        <v/>
      </c>
      <c r="AY128" s="101" t="str">
        <f t="shared" ca="1" si="37"/>
        <v/>
      </c>
      <c r="AZ128" s="101" t="str">
        <f t="shared" ca="1" si="37"/>
        <v/>
      </c>
      <c r="BA128" s="101" t="str">
        <f t="shared" ca="1" si="37"/>
        <v/>
      </c>
      <c r="BB128" s="101" t="str">
        <f t="shared" ca="1" si="37"/>
        <v/>
      </c>
      <c r="BC128" s="101" t="str">
        <f t="shared" ca="1" si="37"/>
        <v/>
      </c>
      <c r="BD128" s="101" t="str">
        <f t="shared" ca="1" si="37"/>
        <v/>
      </c>
      <c r="BE128" s="101" t="str">
        <f t="shared" ca="1" si="37"/>
        <v/>
      </c>
      <c r="BF128" s="101" t="str">
        <f t="shared" ca="1" si="37"/>
        <v/>
      </c>
      <c r="BG128" s="101" t="str">
        <f t="shared" ca="1" si="37"/>
        <v/>
      </c>
      <c r="BH128" s="101" t="str">
        <f t="shared" ca="1" si="37"/>
        <v/>
      </c>
      <c r="BI128" s="101" t="str">
        <f t="shared" ca="1" si="37"/>
        <v/>
      </c>
      <c r="BJ128" s="101" t="str">
        <f t="shared" ca="1" si="37"/>
        <v/>
      </c>
      <c r="BK128" s="101" t="str">
        <f t="shared" ca="1" si="37"/>
        <v/>
      </c>
      <c r="BL128" s="101" t="str">
        <f t="shared" ca="1" si="37"/>
        <v/>
      </c>
      <c r="BM128" s="101" t="str">
        <f t="shared" ca="1" si="37"/>
        <v/>
      </c>
    </row>
    <row r="129" spans="1:65" ht="15.75" customHeight="1">
      <c r="A129" s="88" t="s">
        <v>330</v>
      </c>
      <c r="B129" s="88" t="s">
        <v>331</v>
      </c>
      <c r="E129" s="100">
        <f ca="1">SUM(Table2[[#This Row],[ADR-01]:[ADR-113]])</f>
        <v>0</v>
      </c>
      <c r="G129" s="101" t="str">
        <f t="shared" ca="1" si="23"/>
        <v/>
      </c>
      <c r="H129" s="101" t="str">
        <f t="shared" ca="1" si="37"/>
        <v/>
      </c>
      <c r="I129" s="101" t="str">
        <f t="shared" ca="1" si="37"/>
        <v/>
      </c>
      <c r="J129" s="101" t="str">
        <f t="shared" ca="1" si="37"/>
        <v/>
      </c>
      <c r="K129" s="101" t="str">
        <f t="shared" ca="1" si="37"/>
        <v/>
      </c>
      <c r="L129" s="101" t="str">
        <f t="shared" ca="1" si="37"/>
        <v/>
      </c>
      <c r="M129" s="101" t="str">
        <f t="shared" ca="1" si="37"/>
        <v/>
      </c>
      <c r="N129" s="101" t="str">
        <f t="shared" ca="1" si="37"/>
        <v/>
      </c>
      <c r="O129" s="101" t="str">
        <f t="shared" ca="1" si="37"/>
        <v/>
      </c>
      <c r="P129" s="101" t="str">
        <f t="shared" ca="1" si="37"/>
        <v/>
      </c>
      <c r="Q129" s="101" t="str">
        <f t="shared" ca="1" si="37"/>
        <v/>
      </c>
      <c r="R129" s="101" t="str">
        <f t="shared" ca="1" si="37"/>
        <v/>
      </c>
      <c r="S129" s="101" t="str">
        <f t="shared" ca="1" si="37"/>
        <v/>
      </c>
      <c r="T129" s="101" t="str">
        <f t="shared" ca="1" si="37"/>
        <v/>
      </c>
      <c r="U129" s="101" t="str">
        <f t="shared" ca="1" si="37"/>
        <v/>
      </c>
      <c r="V129" s="101" t="str">
        <f t="shared" ca="1" si="37"/>
        <v/>
      </c>
      <c r="W129" s="101" t="str">
        <f t="shared" ca="1" si="37"/>
        <v/>
      </c>
      <c r="X129" s="101" t="str">
        <f t="shared" ca="1" si="37"/>
        <v/>
      </c>
      <c r="Y129" s="101" t="str">
        <f t="shared" ca="1" si="37"/>
        <v/>
      </c>
      <c r="Z129" s="101" t="str">
        <f t="shared" ca="1" si="37"/>
        <v/>
      </c>
      <c r="AA129" s="101" t="str">
        <f t="shared" ca="1" si="37"/>
        <v/>
      </c>
      <c r="AB129" s="101" t="str">
        <f t="shared" ca="1" si="37"/>
        <v/>
      </c>
      <c r="AC129" s="101" t="str">
        <f t="shared" ca="1" si="37"/>
        <v/>
      </c>
      <c r="AD129" s="101" t="str">
        <f t="shared" ca="1" si="37"/>
        <v/>
      </c>
      <c r="AE129" s="101" t="str">
        <f t="shared" ca="1" si="37"/>
        <v/>
      </c>
      <c r="AF129" s="101" t="str">
        <f t="shared" ca="1" si="37"/>
        <v/>
      </c>
      <c r="AG129" s="101" t="str">
        <f t="shared" ca="1" si="37"/>
        <v/>
      </c>
      <c r="AH129" s="101" t="str">
        <f t="shared" ca="1" si="37"/>
        <v/>
      </c>
      <c r="AI129" s="101" t="str">
        <f t="shared" ca="1" si="37"/>
        <v/>
      </c>
      <c r="AJ129" s="101" t="str">
        <f t="shared" ca="1" si="37"/>
        <v/>
      </c>
      <c r="AK129" s="101" t="str">
        <f t="shared" ca="1" si="37"/>
        <v/>
      </c>
      <c r="AL129" s="101" t="str">
        <f t="shared" ca="1" si="37"/>
        <v/>
      </c>
      <c r="AM129" s="101" t="str">
        <f t="shared" ca="1" si="37"/>
        <v/>
      </c>
      <c r="AN129" s="101" t="str">
        <f t="shared" ca="1" si="37"/>
        <v/>
      </c>
      <c r="AO129" s="101" t="str">
        <f t="shared" ca="1" si="37"/>
        <v/>
      </c>
      <c r="AP129" s="101" t="str">
        <f t="shared" ca="1" si="37"/>
        <v/>
      </c>
      <c r="AQ129" s="101" t="str">
        <f t="shared" ca="1" si="37"/>
        <v/>
      </c>
      <c r="AR129" s="101" t="str">
        <f t="shared" ca="1" si="37"/>
        <v/>
      </c>
      <c r="AS129" s="101" t="str">
        <f t="shared" ca="1" si="37"/>
        <v/>
      </c>
      <c r="AT129" s="101" t="str">
        <f t="shared" ca="1" si="37"/>
        <v/>
      </c>
      <c r="AU129" s="101" t="str">
        <f t="shared" ca="1" si="37"/>
        <v/>
      </c>
      <c r="AV129" s="101" t="str">
        <f t="shared" ca="1" si="37"/>
        <v/>
      </c>
      <c r="AW129" s="101" t="str">
        <f t="shared" ca="1" si="37"/>
        <v/>
      </c>
      <c r="AX129" s="101" t="str">
        <f t="shared" ca="1" si="37"/>
        <v/>
      </c>
      <c r="AY129" s="101" t="str">
        <f t="shared" ca="1" si="37"/>
        <v/>
      </c>
      <c r="AZ129" s="101" t="str">
        <f t="shared" ca="1" si="37"/>
        <v/>
      </c>
      <c r="BA129" s="101" t="str">
        <f t="shared" ca="1" si="37"/>
        <v/>
      </c>
      <c r="BB129" s="101" t="str">
        <f t="shared" ca="1" si="37"/>
        <v/>
      </c>
      <c r="BC129" s="101" t="str">
        <f t="shared" ca="1" si="37"/>
        <v/>
      </c>
      <c r="BD129" s="101" t="str">
        <f t="shared" ca="1" si="37"/>
        <v/>
      </c>
      <c r="BE129" s="101" t="str">
        <f t="shared" ca="1" si="37"/>
        <v/>
      </c>
      <c r="BF129" s="101" t="str">
        <f t="shared" ca="1" si="37"/>
        <v/>
      </c>
      <c r="BG129" s="101" t="str">
        <f t="shared" ca="1" si="37"/>
        <v/>
      </c>
      <c r="BH129" s="101" t="str">
        <f t="shared" ca="1" si="37"/>
        <v/>
      </c>
      <c r="BI129" s="101" t="str">
        <f t="shared" ca="1" si="37"/>
        <v/>
      </c>
      <c r="BJ129" s="101" t="str">
        <f t="shared" ca="1" si="37"/>
        <v/>
      </c>
      <c r="BK129" s="101" t="str">
        <f t="shared" ca="1" si="37"/>
        <v/>
      </c>
      <c r="BL129" s="101" t="str">
        <f t="shared" ca="1" si="37"/>
        <v/>
      </c>
      <c r="BM129" s="101" t="str">
        <f t="shared" ca="1" si="37"/>
        <v/>
      </c>
    </row>
    <row r="130" spans="1:65" ht="15.75" customHeight="1">
      <c r="A130" s="88" t="s">
        <v>332</v>
      </c>
      <c r="B130" s="88" t="s">
        <v>333</v>
      </c>
      <c r="E130" s="100">
        <f ca="1">SUM(Table2[[#This Row],[ADR-01]:[ADR-113]])</f>
        <v>0</v>
      </c>
      <c r="G130" s="101" t="str">
        <f t="shared" ca="1" si="23"/>
        <v/>
      </c>
      <c r="H130" s="101" t="str">
        <f t="shared" ca="1" si="37"/>
        <v/>
      </c>
      <c r="I130" s="101" t="str">
        <f t="shared" ca="1" si="37"/>
        <v/>
      </c>
      <c r="J130" s="101" t="str">
        <f t="shared" ca="1" si="37"/>
        <v/>
      </c>
      <c r="K130" s="101" t="str">
        <f t="shared" ca="1" si="37"/>
        <v/>
      </c>
      <c r="L130" s="101" t="str">
        <f t="shared" ca="1" si="37"/>
        <v/>
      </c>
      <c r="M130" s="101" t="str">
        <f t="shared" ca="1" si="37"/>
        <v/>
      </c>
      <c r="N130" s="101" t="str">
        <f t="shared" ca="1" si="37"/>
        <v/>
      </c>
      <c r="O130" s="101" t="str">
        <f t="shared" ca="1" si="37"/>
        <v/>
      </c>
      <c r="P130" s="101" t="str">
        <f t="shared" ca="1" si="37"/>
        <v/>
      </c>
      <c r="Q130" s="101" t="str">
        <f t="shared" ca="1" si="37"/>
        <v/>
      </c>
      <c r="R130" s="101" t="str">
        <f t="shared" ca="1" si="37"/>
        <v/>
      </c>
      <c r="S130" s="101" t="str">
        <f t="shared" ca="1" si="37"/>
        <v/>
      </c>
      <c r="T130" s="101" t="str">
        <f t="shared" ca="1" si="37"/>
        <v/>
      </c>
      <c r="U130" s="101" t="str">
        <f t="shared" ca="1" si="37"/>
        <v/>
      </c>
      <c r="V130" s="101" t="str">
        <f t="shared" ca="1" si="37"/>
        <v/>
      </c>
      <c r="W130" s="101" t="str">
        <f t="shared" ca="1" si="37"/>
        <v/>
      </c>
      <c r="X130" s="101" t="str">
        <f t="shared" ca="1" si="37"/>
        <v/>
      </c>
      <c r="Y130" s="101" t="str">
        <f t="shared" ca="1" si="37"/>
        <v/>
      </c>
      <c r="Z130" s="101" t="str">
        <f t="shared" ca="1" si="37"/>
        <v/>
      </c>
      <c r="AA130" s="101" t="str">
        <f t="shared" ca="1" si="37"/>
        <v/>
      </c>
      <c r="AB130" s="101" t="str">
        <f t="shared" ca="1" si="37"/>
        <v/>
      </c>
      <c r="AC130" s="101" t="str">
        <f t="shared" ca="1" si="37"/>
        <v/>
      </c>
      <c r="AD130" s="101" t="str">
        <f t="shared" ca="1" si="37"/>
        <v/>
      </c>
      <c r="AE130" s="101" t="str">
        <f t="shared" ca="1" si="37"/>
        <v/>
      </c>
      <c r="AF130" s="101" t="str">
        <f t="shared" ca="1" si="37"/>
        <v/>
      </c>
      <c r="AG130" s="101" t="str">
        <f t="shared" ca="1" si="37"/>
        <v/>
      </c>
      <c r="AH130" s="101" t="str">
        <f t="shared" ca="1" si="37"/>
        <v/>
      </c>
      <c r="AI130" s="101" t="str">
        <f t="shared" ca="1" si="37"/>
        <v/>
      </c>
      <c r="AJ130" s="101" t="str">
        <f t="shared" ca="1" si="37"/>
        <v/>
      </c>
      <c r="AK130" s="101" t="str">
        <f t="shared" ca="1" si="37"/>
        <v/>
      </c>
      <c r="AL130" s="101" t="str">
        <f t="shared" ca="1" si="37"/>
        <v/>
      </c>
      <c r="AM130" s="101" t="str">
        <f t="shared" ca="1" si="37"/>
        <v/>
      </c>
      <c r="AN130" s="101" t="str">
        <f t="shared" ca="1" si="37"/>
        <v/>
      </c>
      <c r="AO130" s="101" t="str">
        <f t="shared" ca="1" si="37"/>
        <v/>
      </c>
      <c r="AP130" s="101" t="str">
        <f t="shared" ca="1" si="37"/>
        <v/>
      </c>
      <c r="AQ130" s="101" t="str">
        <f t="shared" ca="1" si="37"/>
        <v/>
      </c>
      <c r="AR130" s="101" t="str">
        <f t="shared" ca="1" si="37"/>
        <v/>
      </c>
      <c r="AS130" s="101" t="str">
        <f t="shared" ca="1" si="37"/>
        <v/>
      </c>
      <c r="AT130" s="101" t="str">
        <f t="shared" ca="1" si="37"/>
        <v/>
      </c>
      <c r="AU130" s="101" t="str">
        <f t="shared" ca="1" si="37"/>
        <v/>
      </c>
      <c r="AV130" s="101" t="str">
        <f t="shared" ca="1" si="37"/>
        <v/>
      </c>
      <c r="AW130" s="101" t="str">
        <f t="shared" ca="1" si="37"/>
        <v/>
      </c>
      <c r="AX130" s="101" t="str">
        <f t="shared" ca="1" si="37"/>
        <v/>
      </c>
      <c r="AY130" s="101" t="str">
        <f t="shared" ca="1" si="37"/>
        <v/>
      </c>
      <c r="AZ130" s="101" t="str">
        <f t="shared" ca="1" si="37"/>
        <v/>
      </c>
      <c r="BA130" s="101" t="str">
        <f t="shared" ca="1" si="37"/>
        <v/>
      </c>
      <c r="BB130" s="101" t="str">
        <f t="shared" ca="1" si="37"/>
        <v/>
      </c>
      <c r="BC130" s="101" t="str">
        <f t="shared" ca="1" si="37"/>
        <v/>
      </c>
      <c r="BD130" s="101" t="str">
        <f t="shared" ca="1" si="37"/>
        <v/>
      </c>
      <c r="BE130" s="101" t="str">
        <f t="shared" ca="1" si="37"/>
        <v/>
      </c>
      <c r="BF130" s="101" t="str">
        <f t="shared" ca="1" si="37"/>
        <v/>
      </c>
      <c r="BG130" s="101" t="str">
        <f t="shared" ca="1" si="37"/>
        <v/>
      </c>
      <c r="BH130" s="101" t="str">
        <f t="shared" ca="1" si="37"/>
        <v/>
      </c>
      <c r="BI130" s="101" t="str">
        <f t="shared" ca="1" si="37"/>
        <v/>
      </c>
      <c r="BJ130" s="101" t="str">
        <f t="shared" ca="1" si="37"/>
        <v/>
      </c>
      <c r="BK130" s="101" t="str">
        <f t="shared" ca="1" si="37"/>
        <v/>
      </c>
      <c r="BL130" s="101" t="str">
        <f t="shared" ca="1" si="37"/>
        <v/>
      </c>
      <c r="BM130" s="101" t="str">
        <f t="shared" ca="1" si="37"/>
        <v/>
      </c>
    </row>
    <row r="131" spans="1:65" ht="15.75" customHeight="1">
      <c r="A131" s="88" t="s">
        <v>334</v>
      </c>
      <c r="B131" s="88" t="s">
        <v>335</v>
      </c>
      <c r="E131" s="100">
        <f ca="1">SUM(Table2[[#This Row],[ADR-01]:[ADR-113]])</f>
        <v>0</v>
      </c>
      <c r="G131" s="101" t="str">
        <f t="shared" ca="1" si="23"/>
        <v/>
      </c>
      <c r="H131" s="101" t="str">
        <f t="shared" ca="1" si="37"/>
        <v/>
      </c>
      <c r="I131" s="101" t="str">
        <f t="shared" ca="1" si="37"/>
        <v/>
      </c>
      <c r="J131" s="101" t="str">
        <f t="shared" ca="1" si="37"/>
        <v/>
      </c>
      <c r="K131" s="101" t="str">
        <f t="shared" ca="1" si="37"/>
        <v/>
      </c>
      <c r="L131" s="101" t="str">
        <f t="shared" ca="1" si="37"/>
        <v/>
      </c>
      <c r="M131" s="101" t="str">
        <f t="shared" ca="1" si="37"/>
        <v/>
      </c>
      <c r="N131" s="101" t="str">
        <f t="shared" ca="1" si="37"/>
        <v/>
      </c>
      <c r="O131" s="101" t="str">
        <f t="shared" ca="1" si="37"/>
        <v/>
      </c>
      <c r="P131" s="101" t="str">
        <f t="shared" ca="1" si="37"/>
        <v/>
      </c>
      <c r="Q131" s="101" t="str">
        <f t="shared" ca="1" si="37"/>
        <v/>
      </c>
      <c r="R131" s="101" t="str">
        <f t="shared" ca="1" si="37"/>
        <v/>
      </c>
      <c r="S131" s="101" t="str">
        <f t="shared" ca="1" si="37"/>
        <v/>
      </c>
      <c r="T131" s="101" t="str">
        <f t="shared" ca="1" si="37"/>
        <v/>
      </c>
      <c r="U131" s="101" t="str">
        <f t="shared" ca="1" si="37"/>
        <v/>
      </c>
      <c r="V131" s="101" t="str">
        <f t="shared" ca="1" si="37"/>
        <v/>
      </c>
      <c r="W131" s="101" t="str">
        <f t="shared" ca="1" si="37"/>
        <v/>
      </c>
      <c r="X131" s="101" t="str">
        <f t="shared" ca="1" si="37"/>
        <v/>
      </c>
      <c r="Y131" s="101" t="str">
        <f t="shared" ca="1" si="37"/>
        <v/>
      </c>
      <c r="Z131" s="101" t="str">
        <f t="shared" ca="1" si="37"/>
        <v/>
      </c>
      <c r="AA131" s="101" t="str">
        <f t="shared" ca="1" si="37"/>
        <v/>
      </c>
      <c r="AB131" s="101" t="str">
        <f t="shared" ca="1" si="37"/>
        <v/>
      </c>
      <c r="AC131" s="101" t="str">
        <f t="shared" ca="1" si="37"/>
        <v/>
      </c>
      <c r="AD131" s="101" t="str">
        <f t="shared" ca="1" si="37"/>
        <v/>
      </c>
      <c r="AE131" s="101" t="str">
        <f t="shared" ca="1" si="37"/>
        <v/>
      </c>
      <c r="AF131" s="101" t="str">
        <f t="shared" ca="1" si="37"/>
        <v/>
      </c>
      <c r="AG131" s="101" t="str">
        <f t="shared" ca="1" si="37"/>
        <v/>
      </c>
      <c r="AH131" s="101" t="str">
        <f t="shared" ca="1" si="37"/>
        <v/>
      </c>
      <c r="AI131" s="101" t="str">
        <f t="shared" ca="1" si="37"/>
        <v/>
      </c>
      <c r="AJ131" s="101" t="str">
        <f t="shared" ca="1" si="37"/>
        <v/>
      </c>
      <c r="AK131" s="101" t="str">
        <f t="shared" ca="1" si="37"/>
        <v/>
      </c>
      <c r="AL131" s="101" t="str">
        <f t="shared" ca="1" si="37"/>
        <v/>
      </c>
      <c r="AM131" s="101" t="str">
        <f t="shared" ca="1" si="37"/>
        <v/>
      </c>
      <c r="AN131" s="101" t="str">
        <f t="shared" ca="1" si="37"/>
        <v/>
      </c>
      <c r="AO131" s="101" t="str">
        <f t="shared" ca="1" si="37"/>
        <v/>
      </c>
      <c r="AP131" s="101" t="str">
        <f t="shared" ca="1" si="37"/>
        <v/>
      </c>
      <c r="AQ131" s="101" t="str">
        <f t="shared" ca="1" si="37"/>
        <v/>
      </c>
      <c r="AR131" s="101" t="str">
        <f t="shared" ca="1" si="37"/>
        <v/>
      </c>
      <c r="AS131" s="101" t="str">
        <f t="shared" ca="1" si="37"/>
        <v/>
      </c>
      <c r="AT131" s="101" t="str">
        <f t="shared" ca="1" si="37"/>
        <v/>
      </c>
      <c r="AU131" s="101" t="str">
        <f t="shared" ca="1" si="37"/>
        <v/>
      </c>
      <c r="AV131" s="101" t="str">
        <f t="shared" ca="1" si="37"/>
        <v/>
      </c>
      <c r="AW131" s="101" t="str">
        <f t="shared" ca="1" si="37"/>
        <v/>
      </c>
      <c r="AX131" s="101" t="str">
        <f t="shared" ca="1" si="37"/>
        <v/>
      </c>
      <c r="AY131" s="101" t="str">
        <f t="shared" ca="1" si="37"/>
        <v/>
      </c>
      <c r="AZ131" s="101" t="str">
        <f t="shared" ca="1" si="37"/>
        <v/>
      </c>
      <c r="BA131" s="101" t="str">
        <f t="shared" ca="1" si="37"/>
        <v/>
      </c>
      <c r="BB131" s="101" t="str">
        <f t="shared" ca="1" si="37"/>
        <v/>
      </c>
      <c r="BC131" s="101" t="str">
        <f t="shared" ca="1" si="37"/>
        <v/>
      </c>
      <c r="BD131" s="101" t="str">
        <f t="shared" ca="1" si="37"/>
        <v/>
      </c>
      <c r="BE131" s="101" t="str">
        <f t="shared" ca="1" si="37"/>
        <v/>
      </c>
      <c r="BF131" s="101" t="str">
        <f t="shared" ca="1" si="37"/>
        <v/>
      </c>
      <c r="BG131" s="101" t="str">
        <f t="shared" ca="1" si="37"/>
        <v/>
      </c>
      <c r="BH131" s="101" t="str">
        <f t="shared" ca="1" si="37"/>
        <v/>
      </c>
      <c r="BI131" s="101" t="str">
        <f t="shared" ca="1" si="37"/>
        <v/>
      </c>
      <c r="BJ131" s="101" t="str">
        <f t="shared" ca="1" si="37"/>
        <v/>
      </c>
      <c r="BK131" s="101" t="str">
        <f t="shared" ca="1" si="37"/>
        <v/>
      </c>
      <c r="BL131" s="101" t="str">
        <f t="shared" ca="1" si="37"/>
        <v/>
      </c>
      <c r="BM131" s="101" t="str">
        <f t="shared" ca="1" si="37"/>
        <v/>
      </c>
    </row>
    <row r="132" spans="1:65" ht="15.75" customHeight="1">
      <c r="A132" s="88" t="s">
        <v>336</v>
      </c>
      <c r="B132" s="88" t="s">
        <v>337</v>
      </c>
      <c r="E132" s="100">
        <f ca="1">SUM(Table2[[#This Row],[ADR-01]:[ADR-113]])</f>
        <v>0</v>
      </c>
      <c r="G132" s="101" t="str">
        <f t="shared" ca="1" si="23"/>
        <v/>
      </c>
      <c r="H132" s="101" t="str">
        <f t="shared" ca="1" si="37"/>
        <v/>
      </c>
      <c r="I132" s="101" t="str">
        <f t="shared" ca="1" si="37"/>
        <v/>
      </c>
      <c r="J132" s="101" t="str">
        <f t="shared" ca="1" si="37"/>
        <v/>
      </c>
      <c r="K132" s="101" t="str">
        <f t="shared" ca="1" si="37"/>
        <v/>
      </c>
      <c r="L132" s="101" t="str">
        <f t="shared" ca="1" si="37"/>
        <v/>
      </c>
      <c r="M132" s="101" t="str">
        <f t="shared" ca="1" si="37"/>
        <v/>
      </c>
      <c r="N132" s="101" t="str">
        <f t="shared" ca="1" si="37"/>
        <v/>
      </c>
      <c r="O132" s="101" t="str">
        <f t="shared" ca="1" si="37"/>
        <v/>
      </c>
      <c r="P132" s="101" t="str">
        <f t="shared" ca="1" si="37"/>
        <v/>
      </c>
      <c r="Q132" s="101" t="str">
        <f t="shared" ca="1" si="37"/>
        <v/>
      </c>
      <c r="R132" s="101" t="str">
        <f t="shared" ca="1" si="37"/>
        <v/>
      </c>
      <c r="S132" s="101" t="str">
        <f t="shared" ca="1" si="37"/>
        <v/>
      </c>
      <c r="T132" s="101" t="str">
        <f t="shared" ca="1" si="37"/>
        <v/>
      </c>
      <c r="U132" s="101" t="str">
        <f t="shared" ca="1" si="37"/>
        <v/>
      </c>
      <c r="V132" s="101" t="str">
        <f t="shared" ca="1" si="37"/>
        <v/>
      </c>
      <c r="W132" s="101" t="str">
        <f t="shared" ca="1" si="37"/>
        <v/>
      </c>
      <c r="X132" s="101" t="str">
        <f t="shared" ca="1" si="37"/>
        <v/>
      </c>
      <c r="Y132" s="101" t="str">
        <f t="shared" ca="1" si="37"/>
        <v/>
      </c>
      <c r="Z132" s="101" t="str">
        <f t="shared" ca="1" si="37"/>
        <v/>
      </c>
      <c r="AA132" s="101" t="str">
        <f t="shared" ca="1" si="37"/>
        <v/>
      </c>
      <c r="AB132" s="101" t="str">
        <f t="shared" ca="1" si="37"/>
        <v/>
      </c>
      <c r="AC132" s="101" t="str">
        <f t="shared" ca="1" si="37"/>
        <v/>
      </c>
      <c r="AD132" s="101" t="str">
        <f t="shared" ca="1" si="37"/>
        <v/>
      </c>
      <c r="AE132" s="101" t="str">
        <f t="shared" ca="1" si="37"/>
        <v/>
      </c>
      <c r="AF132" s="101" t="str">
        <f t="shared" ca="1" si="37"/>
        <v/>
      </c>
      <c r="AG132" s="101" t="str">
        <f t="shared" ca="1" si="37"/>
        <v/>
      </c>
      <c r="AH132" s="101" t="str">
        <f t="shared" ca="1" si="37"/>
        <v/>
      </c>
      <c r="AI132" s="101" t="str">
        <f t="shared" ca="1" si="37"/>
        <v/>
      </c>
      <c r="AJ132" s="101" t="str">
        <f t="shared" ca="1" si="37"/>
        <v/>
      </c>
      <c r="AK132" s="101" t="str">
        <f t="shared" ca="1" si="37"/>
        <v/>
      </c>
      <c r="AL132" s="101" t="str">
        <f t="shared" ca="1" si="37"/>
        <v/>
      </c>
      <c r="AM132" s="101" t="str">
        <f t="shared" ca="1" si="37"/>
        <v/>
      </c>
      <c r="AN132" s="101" t="str">
        <f t="shared" ca="1" si="37"/>
        <v/>
      </c>
      <c r="AO132" s="101" t="str">
        <f t="shared" ca="1" si="37"/>
        <v/>
      </c>
      <c r="AP132" s="101" t="str">
        <f t="shared" ca="1" si="37"/>
        <v/>
      </c>
      <c r="AQ132" s="101" t="str">
        <f t="shared" ca="1" si="37"/>
        <v/>
      </c>
      <c r="AR132" s="101" t="str">
        <f t="shared" ca="1" si="37"/>
        <v/>
      </c>
      <c r="AS132" s="101" t="str">
        <f t="shared" ca="1" si="37"/>
        <v/>
      </c>
      <c r="AT132" s="101" t="str">
        <f t="shared" ca="1" si="37"/>
        <v/>
      </c>
      <c r="AU132" s="101" t="str">
        <f t="shared" ca="1" si="37"/>
        <v/>
      </c>
      <c r="AV132" s="101" t="str">
        <f t="shared" ca="1" si="37"/>
        <v/>
      </c>
      <c r="AW132" s="101" t="str">
        <f t="shared" ca="1" si="37"/>
        <v/>
      </c>
      <c r="AX132" s="101" t="str">
        <f t="shared" ca="1" si="37"/>
        <v/>
      </c>
      <c r="AY132" s="101" t="str">
        <f t="shared" ca="1" si="37"/>
        <v/>
      </c>
      <c r="AZ132" s="101" t="str">
        <f t="shared" ca="1" si="37"/>
        <v/>
      </c>
      <c r="BA132" s="101" t="str">
        <f t="shared" ca="1" si="37"/>
        <v/>
      </c>
      <c r="BB132" s="101" t="str">
        <f t="shared" ca="1" si="37"/>
        <v/>
      </c>
      <c r="BC132" s="101" t="str">
        <f t="shared" ca="1" si="37"/>
        <v/>
      </c>
      <c r="BD132" s="101" t="str">
        <f t="shared" ca="1" si="37"/>
        <v/>
      </c>
      <c r="BE132" s="101" t="str">
        <f t="shared" ca="1" si="37"/>
        <v/>
      </c>
      <c r="BF132" s="101" t="str">
        <f t="shared" ca="1" si="37"/>
        <v/>
      </c>
      <c r="BG132" s="101" t="str">
        <f t="shared" ca="1" si="37"/>
        <v/>
      </c>
      <c r="BH132" s="101" t="str">
        <f t="shared" ca="1" si="37"/>
        <v/>
      </c>
      <c r="BI132" s="101" t="str">
        <f t="shared" ca="1" si="37"/>
        <v/>
      </c>
      <c r="BJ132" s="101" t="str">
        <f t="shared" ca="1" si="37"/>
        <v/>
      </c>
      <c r="BK132" s="101" t="str">
        <f t="shared" ca="1" si="37"/>
        <v/>
      </c>
      <c r="BL132" s="101" t="str">
        <f t="shared" ca="1" si="37"/>
        <v/>
      </c>
      <c r="BM132" s="101" t="str">
        <f t="shared" ca="1" si="37"/>
        <v/>
      </c>
    </row>
    <row r="133" spans="1:65" ht="15.75" customHeight="1">
      <c r="A133" s="88" t="s">
        <v>338</v>
      </c>
      <c r="B133" s="88" t="s">
        <v>339</v>
      </c>
      <c r="E133" s="100">
        <f ca="1">SUM(Table2[[#This Row],[ADR-01]:[ADR-113]])</f>
        <v>0</v>
      </c>
      <c r="G133" s="101" t="str">
        <f t="shared" ca="1" si="23"/>
        <v/>
      </c>
      <c r="H133" s="101" t="str">
        <f t="shared" ca="1" si="37"/>
        <v/>
      </c>
      <c r="I133" s="101" t="str">
        <f t="shared" ref="H133:BM137" ca="1" si="38">IFERROR(
  IF(
    COUNTIF(
      INDIRECT("'" &amp; "ADR " &amp; VALUE(MID(I$1, FIND("-", I$1) + 1, LEN(I$1) - FIND("-", I$1))) &amp; "'!E:E"), $A133
    ) = 0,
    "",
    COUNTIFS(
      INDIRECT("'" &amp; "ADR " &amp; VALUE(MID(I$1, FIND("-", I$1) + 1, LEN(I$1) - FIND("-", I$1))) &amp; "'!E:E"), $A133,
      INDIRECT("'" &amp; "ADR " &amp; VALUE(MID(I$1, FIND("-", I$1) + 1, LEN(I$1) - FIND("-", I$1))) &amp; "'!M:M"), "NO"
    )
  ),
  ""
)</f>
        <v/>
      </c>
      <c r="J133" s="101" t="str">
        <f t="shared" ca="1" si="38"/>
        <v/>
      </c>
      <c r="K133" s="101" t="str">
        <f t="shared" ca="1" si="38"/>
        <v/>
      </c>
      <c r="L133" s="101" t="str">
        <f t="shared" ca="1" si="38"/>
        <v/>
      </c>
      <c r="M133" s="101" t="str">
        <f t="shared" ca="1" si="38"/>
        <v/>
      </c>
      <c r="N133" s="101" t="str">
        <f t="shared" ca="1" si="38"/>
        <v/>
      </c>
      <c r="O133" s="101" t="str">
        <f t="shared" ca="1" si="38"/>
        <v/>
      </c>
      <c r="P133" s="101" t="str">
        <f t="shared" ca="1" si="38"/>
        <v/>
      </c>
      <c r="Q133" s="101" t="str">
        <f t="shared" ca="1" si="38"/>
        <v/>
      </c>
      <c r="R133" s="101" t="str">
        <f t="shared" ca="1" si="38"/>
        <v/>
      </c>
      <c r="S133" s="101" t="str">
        <f t="shared" ca="1" si="38"/>
        <v/>
      </c>
      <c r="T133" s="101" t="str">
        <f t="shared" ca="1" si="38"/>
        <v/>
      </c>
      <c r="U133" s="101" t="str">
        <f t="shared" ca="1" si="38"/>
        <v/>
      </c>
      <c r="V133" s="101" t="str">
        <f t="shared" ca="1" si="38"/>
        <v/>
      </c>
      <c r="W133" s="101" t="str">
        <f t="shared" ca="1" si="38"/>
        <v/>
      </c>
      <c r="X133" s="101" t="str">
        <f t="shared" ca="1" si="38"/>
        <v/>
      </c>
      <c r="Y133" s="101" t="str">
        <f t="shared" ca="1" si="38"/>
        <v/>
      </c>
      <c r="Z133" s="101" t="str">
        <f t="shared" ca="1" si="38"/>
        <v/>
      </c>
      <c r="AA133" s="101" t="str">
        <f t="shared" ca="1" si="38"/>
        <v/>
      </c>
      <c r="AB133" s="101" t="str">
        <f t="shared" ca="1" si="38"/>
        <v/>
      </c>
      <c r="AC133" s="101" t="str">
        <f t="shared" ca="1" si="38"/>
        <v/>
      </c>
      <c r="AD133" s="101" t="str">
        <f t="shared" ca="1" si="38"/>
        <v/>
      </c>
      <c r="AE133" s="101" t="str">
        <f t="shared" ca="1" si="38"/>
        <v/>
      </c>
      <c r="AF133" s="101" t="str">
        <f t="shared" ca="1" si="38"/>
        <v/>
      </c>
      <c r="AG133" s="101" t="str">
        <f t="shared" ca="1" si="38"/>
        <v/>
      </c>
      <c r="AH133" s="101" t="str">
        <f t="shared" ca="1" si="38"/>
        <v/>
      </c>
      <c r="AI133" s="101" t="str">
        <f t="shared" ca="1" si="38"/>
        <v/>
      </c>
      <c r="AJ133" s="101" t="str">
        <f t="shared" ca="1" si="38"/>
        <v/>
      </c>
      <c r="AK133" s="101" t="str">
        <f t="shared" ca="1" si="38"/>
        <v/>
      </c>
      <c r="AL133" s="101" t="str">
        <f t="shared" ca="1" si="38"/>
        <v/>
      </c>
      <c r="AM133" s="101" t="str">
        <f t="shared" ca="1" si="38"/>
        <v/>
      </c>
      <c r="AN133" s="101" t="str">
        <f t="shared" ca="1" si="38"/>
        <v/>
      </c>
      <c r="AO133" s="101" t="str">
        <f t="shared" ca="1" si="38"/>
        <v/>
      </c>
      <c r="AP133" s="101" t="str">
        <f t="shared" ca="1" si="38"/>
        <v/>
      </c>
      <c r="AQ133" s="101" t="str">
        <f t="shared" ca="1" si="38"/>
        <v/>
      </c>
      <c r="AR133" s="101" t="str">
        <f t="shared" ca="1" si="38"/>
        <v/>
      </c>
      <c r="AS133" s="101" t="str">
        <f t="shared" ca="1" si="38"/>
        <v/>
      </c>
      <c r="AT133" s="101" t="str">
        <f t="shared" ca="1" si="38"/>
        <v/>
      </c>
      <c r="AU133" s="101" t="str">
        <f t="shared" ca="1" si="38"/>
        <v/>
      </c>
      <c r="AV133" s="101" t="str">
        <f t="shared" ca="1" si="38"/>
        <v/>
      </c>
      <c r="AW133" s="101" t="str">
        <f t="shared" ca="1" si="38"/>
        <v/>
      </c>
      <c r="AX133" s="101" t="str">
        <f t="shared" ca="1" si="38"/>
        <v/>
      </c>
      <c r="AY133" s="101" t="str">
        <f t="shared" ca="1" si="38"/>
        <v/>
      </c>
      <c r="AZ133" s="101" t="str">
        <f t="shared" ca="1" si="38"/>
        <v/>
      </c>
      <c r="BA133" s="101" t="str">
        <f t="shared" ca="1" si="38"/>
        <v/>
      </c>
      <c r="BB133" s="101" t="str">
        <f t="shared" ca="1" si="38"/>
        <v/>
      </c>
      <c r="BC133" s="101" t="str">
        <f t="shared" ca="1" si="38"/>
        <v/>
      </c>
      <c r="BD133" s="101" t="str">
        <f t="shared" ca="1" si="38"/>
        <v/>
      </c>
      <c r="BE133" s="101" t="str">
        <f t="shared" ca="1" si="38"/>
        <v/>
      </c>
      <c r="BF133" s="101" t="str">
        <f t="shared" ca="1" si="38"/>
        <v/>
      </c>
      <c r="BG133" s="101" t="str">
        <f t="shared" ca="1" si="38"/>
        <v/>
      </c>
      <c r="BH133" s="101" t="str">
        <f t="shared" ca="1" si="38"/>
        <v/>
      </c>
      <c r="BI133" s="101" t="str">
        <f t="shared" ca="1" si="38"/>
        <v/>
      </c>
      <c r="BJ133" s="101" t="str">
        <f t="shared" ca="1" si="38"/>
        <v/>
      </c>
      <c r="BK133" s="101" t="str">
        <f t="shared" ca="1" si="38"/>
        <v/>
      </c>
      <c r="BL133" s="101" t="str">
        <f t="shared" ca="1" si="38"/>
        <v/>
      </c>
      <c r="BM133" s="101" t="str">
        <f t="shared" ca="1" si="38"/>
        <v/>
      </c>
    </row>
    <row r="134" spans="1:65" ht="15.75" customHeight="1">
      <c r="A134" s="88" t="s">
        <v>340</v>
      </c>
      <c r="B134" s="88" t="s">
        <v>341</v>
      </c>
      <c r="E134" s="100">
        <f ca="1">SUM(Table2[[#This Row],[ADR-01]:[ADR-113]])</f>
        <v>0</v>
      </c>
      <c r="G134" s="101" t="str">
        <f t="shared" ca="1" si="23"/>
        <v/>
      </c>
      <c r="H134" s="101" t="str">
        <f t="shared" ca="1" si="38"/>
        <v/>
      </c>
      <c r="I134" s="101" t="str">
        <f t="shared" ca="1" si="38"/>
        <v/>
      </c>
      <c r="J134" s="101" t="str">
        <f t="shared" ca="1" si="38"/>
        <v/>
      </c>
      <c r="K134" s="101" t="str">
        <f t="shared" ca="1" si="38"/>
        <v/>
      </c>
      <c r="L134" s="101" t="str">
        <f t="shared" ca="1" si="38"/>
        <v/>
      </c>
      <c r="M134" s="101" t="str">
        <f t="shared" ca="1" si="38"/>
        <v/>
      </c>
      <c r="N134" s="101" t="str">
        <f t="shared" ca="1" si="38"/>
        <v/>
      </c>
      <c r="O134" s="101" t="str">
        <f t="shared" ca="1" si="38"/>
        <v/>
      </c>
      <c r="P134" s="101" t="str">
        <f t="shared" ca="1" si="38"/>
        <v/>
      </c>
      <c r="Q134" s="101" t="str">
        <f t="shared" ca="1" si="38"/>
        <v/>
      </c>
      <c r="R134" s="101" t="str">
        <f t="shared" ca="1" si="38"/>
        <v/>
      </c>
      <c r="S134" s="101" t="str">
        <f t="shared" ca="1" si="38"/>
        <v/>
      </c>
      <c r="T134" s="101" t="str">
        <f t="shared" ca="1" si="38"/>
        <v/>
      </c>
      <c r="U134" s="101" t="str">
        <f t="shared" ca="1" si="38"/>
        <v/>
      </c>
      <c r="V134" s="101" t="str">
        <f t="shared" ca="1" si="38"/>
        <v/>
      </c>
      <c r="W134" s="101" t="str">
        <f t="shared" ca="1" si="38"/>
        <v/>
      </c>
      <c r="X134" s="101" t="str">
        <f t="shared" ca="1" si="38"/>
        <v/>
      </c>
      <c r="Y134" s="101" t="str">
        <f t="shared" ca="1" si="38"/>
        <v/>
      </c>
      <c r="Z134" s="101" t="str">
        <f t="shared" ca="1" si="38"/>
        <v/>
      </c>
      <c r="AA134" s="101" t="str">
        <f t="shared" ca="1" si="38"/>
        <v/>
      </c>
      <c r="AB134" s="101" t="str">
        <f t="shared" ca="1" si="38"/>
        <v/>
      </c>
      <c r="AC134" s="101" t="str">
        <f t="shared" ca="1" si="38"/>
        <v/>
      </c>
      <c r="AD134" s="101" t="str">
        <f t="shared" ca="1" si="38"/>
        <v/>
      </c>
      <c r="AE134" s="101" t="str">
        <f t="shared" ca="1" si="38"/>
        <v/>
      </c>
      <c r="AF134" s="101" t="str">
        <f t="shared" ca="1" si="38"/>
        <v/>
      </c>
      <c r="AG134" s="101" t="str">
        <f t="shared" ca="1" si="38"/>
        <v/>
      </c>
      <c r="AH134" s="101" t="str">
        <f t="shared" ca="1" si="38"/>
        <v/>
      </c>
      <c r="AI134" s="101" t="str">
        <f t="shared" ca="1" si="38"/>
        <v/>
      </c>
      <c r="AJ134" s="101" t="str">
        <f t="shared" ca="1" si="38"/>
        <v/>
      </c>
      <c r="AK134" s="101" t="str">
        <f t="shared" ca="1" si="38"/>
        <v/>
      </c>
      <c r="AL134" s="101" t="str">
        <f t="shared" ca="1" si="38"/>
        <v/>
      </c>
      <c r="AM134" s="101" t="str">
        <f t="shared" ca="1" si="38"/>
        <v/>
      </c>
      <c r="AN134" s="101" t="str">
        <f t="shared" ca="1" si="38"/>
        <v/>
      </c>
      <c r="AO134" s="101" t="str">
        <f t="shared" ca="1" si="38"/>
        <v/>
      </c>
      <c r="AP134" s="101" t="str">
        <f t="shared" ca="1" si="38"/>
        <v/>
      </c>
      <c r="AQ134" s="101" t="str">
        <f t="shared" ca="1" si="38"/>
        <v/>
      </c>
      <c r="AR134" s="101" t="str">
        <f t="shared" ca="1" si="38"/>
        <v/>
      </c>
      <c r="AS134" s="101" t="str">
        <f t="shared" ca="1" si="38"/>
        <v/>
      </c>
      <c r="AT134" s="101" t="str">
        <f t="shared" ca="1" si="38"/>
        <v/>
      </c>
      <c r="AU134" s="101" t="str">
        <f t="shared" ca="1" si="38"/>
        <v/>
      </c>
      <c r="AV134" s="101" t="str">
        <f t="shared" ca="1" si="38"/>
        <v/>
      </c>
      <c r="AW134" s="101" t="str">
        <f t="shared" ca="1" si="38"/>
        <v/>
      </c>
      <c r="AX134" s="101" t="str">
        <f t="shared" ca="1" si="38"/>
        <v/>
      </c>
      <c r="AY134" s="101" t="str">
        <f t="shared" ca="1" si="38"/>
        <v/>
      </c>
      <c r="AZ134" s="101" t="str">
        <f t="shared" ca="1" si="38"/>
        <v/>
      </c>
      <c r="BA134" s="101" t="str">
        <f t="shared" ca="1" si="38"/>
        <v/>
      </c>
      <c r="BB134" s="101" t="str">
        <f t="shared" ca="1" si="38"/>
        <v/>
      </c>
      <c r="BC134" s="101" t="str">
        <f t="shared" ca="1" si="38"/>
        <v/>
      </c>
      <c r="BD134" s="101" t="str">
        <f t="shared" ca="1" si="38"/>
        <v/>
      </c>
      <c r="BE134" s="101" t="str">
        <f t="shared" ca="1" si="38"/>
        <v/>
      </c>
      <c r="BF134" s="101" t="str">
        <f t="shared" ca="1" si="38"/>
        <v/>
      </c>
      <c r="BG134" s="101" t="str">
        <f t="shared" ca="1" si="38"/>
        <v/>
      </c>
      <c r="BH134" s="101" t="str">
        <f t="shared" ca="1" si="38"/>
        <v/>
      </c>
      <c r="BI134" s="101" t="str">
        <f t="shared" ca="1" si="38"/>
        <v/>
      </c>
      <c r="BJ134" s="101" t="str">
        <f t="shared" ca="1" si="38"/>
        <v/>
      </c>
      <c r="BK134" s="101" t="str">
        <f t="shared" ca="1" si="38"/>
        <v/>
      </c>
      <c r="BL134" s="101" t="str">
        <f t="shared" ca="1" si="38"/>
        <v/>
      </c>
      <c r="BM134" s="101" t="str">
        <f t="shared" ca="1" si="38"/>
        <v/>
      </c>
    </row>
    <row r="135" spans="1:65" ht="15.75" customHeight="1">
      <c r="A135" s="88" t="s">
        <v>342</v>
      </c>
      <c r="B135" s="88" t="s">
        <v>343</v>
      </c>
      <c r="C135" s="88" t="s">
        <v>64</v>
      </c>
      <c r="E135" s="100">
        <f ca="1">SUM(Table2[[#This Row],[ADR-01]:[ADR-113]])</f>
        <v>0</v>
      </c>
      <c r="G135" s="101" t="str">
        <f t="shared" ref="G135:V158" ca="1" si="39">IFERROR(
  IF(
    COUNTIF(
      INDIRECT("'" &amp; "ADR " &amp; VALUE(MID(G$1, FIND("-", G$1) + 1, LEN(G$1) - FIND("-", G$1))) &amp; "'!E:E"), $A135
    ) = 0,
    "",
    COUNTIFS(
      INDIRECT("'" &amp; "ADR " &amp; VALUE(MID(G$1, FIND("-", G$1) + 1, LEN(G$1) - FIND("-", G$1))) &amp; "'!E:E"), $A135,
      INDIRECT("'" &amp; "ADR " &amp; VALUE(MID(G$1, FIND("-", G$1) + 1, LEN(G$1) - FIND("-", G$1))) &amp; "'!M:M"), "NO"
    )
  ),
  ""
)</f>
        <v/>
      </c>
      <c r="H135" s="101" t="str">
        <f t="shared" ca="1" si="39"/>
        <v/>
      </c>
      <c r="I135" s="101" t="str">
        <f t="shared" ca="1" si="39"/>
        <v/>
      </c>
      <c r="J135" s="101" t="str">
        <f t="shared" ca="1" si="39"/>
        <v/>
      </c>
      <c r="K135" s="101" t="str">
        <f t="shared" ca="1" si="39"/>
        <v/>
      </c>
      <c r="L135" s="101" t="str">
        <f t="shared" ca="1" si="39"/>
        <v/>
      </c>
      <c r="M135" s="101" t="str">
        <f t="shared" ca="1" si="39"/>
        <v/>
      </c>
      <c r="N135" s="101" t="str">
        <f t="shared" ca="1" si="39"/>
        <v/>
      </c>
      <c r="O135" s="101" t="str">
        <f t="shared" ca="1" si="39"/>
        <v/>
      </c>
      <c r="P135" s="101" t="str">
        <f t="shared" ca="1" si="39"/>
        <v/>
      </c>
      <c r="Q135" s="101" t="str">
        <f t="shared" ca="1" si="39"/>
        <v/>
      </c>
      <c r="R135" s="101" t="str">
        <f t="shared" ca="1" si="39"/>
        <v/>
      </c>
      <c r="S135" s="101" t="str">
        <f t="shared" ca="1" si="39"/>
        <v/>
      </c>
      <c r="T135" s="101" t="str">
        <f t="shared" ca="1" si="39"/>
        <v/>
      </c>
      <c r="U135" s="101" t="str">
        <f t="shared" ca="1" si="39"/>
        <v/>
      </c>
      <c r="V135" s="101" t="str">
        <f t="shared" ca="1" si="39"/>
        <v/>
      </c>
      <c r="W135" s="101" t="str">
        <f t="shared" ca="1" si="38"/>
        <v/>
      </c>
      <c r="X135" s="101" t="str">
        <f t="shared" ca="1" si="38"/>
        <v/>
      </c>
      <c r="Y135" s="101" t="str">
        <f t="shared" ca="1" si="38"/>
        <v/>
      </c>
      <c r="Z135" s="101" t="str">
        <f t="shared" ca="1" si="38"/>
        <v/>
      </c>
      <c r="AA135" s="101" t="str">
        <f t="shared" ca="1" si="38"/>
        <v/>
      </c>
      <c r="AB135" s="101" t="str">
        <f t="shared" ca="1" si="38"/>
        <v/>
      </c>
      <c r="AC135" s="101" t="str">
        <f t="shared" ca="1" si="38"/>
        <v/>
      </c>
      <c r="AD135" s="101" t="str">
        <f t="shared" ca="1" si="38"/>
        <v/>
      </c>
      <c r="AE135" s="101" t="str">
        <f t="shared" ca="1" si="38"/>
        <v/>
      </c>
      <c r="AF135" s="101" t="str">
        <f t="shared" ca="1" si="38"/>
        <v/>
      </c>
      <c r="AG135" s="101" t="str">
        <f t="shared" ca="1" si="38"/>
        <v/>
      </c>
      <c r="AH135" s="101" t="str">
        <f t="shared" ca="1" si="38"/>
        <v/>
      </c>
      <c r="AI135" s="101" t="str">
        <f t="shared" ca="1" si="38"/>
        <v/>
      </c>
      <c r="AJ135" s="101" t="str">
        <f t="shared" ca="1" si="38"/>
        <v/>
      </c>
      <c r="AK135" s="101" t="str">
        <f t="shared" ca="1" si="38"/>
        <v/>
      </c>
      <c r="AL135" s="101" t="str">
        <f t="shared" ca="1" si="38"/>
        <v/>
      </c>
      <c r="AM135" s="101" t="str">
        <f t="shared" ca="1" si="38"/>
        <v/>
      </c>
      <c r="AN135" s="101" t="str">
        <f t="shared" ca="1" si="38"/>
        <v/>
      </c>
      <c r="AO135" s="101" t="str">
        <f t="shared" ca="1" si="38"/>
        <v/>
      </c>
      <c r="AP135" s="101" t="str">
        <f t="shared" ca="1" si="38"/>
        <v/>
      </c>
      <c r="AQ135" s="101" t="str">
        <f t="shared" ca="1" si="38"/>
        <v/>
      </c>
      <c r="AR135" s="101" t="str">
        <f t="shared" ca="1" si="38"/>
        <v/>
      </c>
      <c r="AS135" s="101" t="str">
        <f t="shared" ca="1" si="38"/>
        <v/>
      </c>
      <c r="AT135" s="101" t="str">
        <f t="shared" ca="1" si="38"/>
        <v/>
      </c>
      <c r="AU135" s="101" t="str">
        <f t="shared" ca="1" si="38"/>
        <v/>
      </c>
      <c r="AV135" s="101" t="str">
        <f t="shared" ca="1" si="38"/>
        <v/>
      </c>
      <c r="AW135" s="101" t="str">
        <f t="shared" ca="1" si="38"/>
        <v/>
      </c>
      <c r="AX135" s="101" t="str">
        <f t="shared" ca="1" si="38"/>
        <v/>
      </c>
      <c r="AY135" s="101" t="str">
        <f t="shared" ca="1" si="38"/>
        <v/>
      </c>
      <c r="AZ135" s="101" t="str">
        <f t="shared" ca="1" si="38"/>
        <v/>
      </c>
      <c r="BA135" s="101" t="str">
        <f t="shared" ca="1" si="38"/>
        <v/>
      </c>
      <c r="BB135" s="101" t="str">
        <f t="shared" ca="1" si="38"/>
        <v/>
      </c>
      <c r="BC135" s="101" t="str">
        <f t="shared" ca="1" si="38"/>
        <v/>
      </c>
      <c r="BD135" s="101" t="str">
        <f t="shared" ca="1" si="38"/>
        <v/>
      </c>
      <c r="BE135" s="101" t="str">
        <f t="shared" ca="1" si="38"/>
        <v/>
      </c>
      <c r="BF135" s="101" t="str">
        <f t="shared" ca="1" si="38"/>
        <v/>
      </c>
      <c r="BG135" s="101" t="str">
        <f t="shared" ca="1" si="38"/>
        <v/>
      </c>
      <c r="BH135" s="101" t="str">
        <f t="shared" ca="1" si="38"/>
        <v/>
      </c>
      <c r="BI135" s="101" t="str">
        <f t="shared" ca="1" si="38"/>
        <v/>
      </c>
      <c r="BJ135" s="101" t="str">
        <f t="shared" ca="1" si="38"/>
        <v/>
      </c>
      <c r="BK135" s="101" t="str">
        <f t="shared" ca="1" si="38"/>
        <v/>
      </c>
      <c r="BL135" s="101" t="str">
        <f t="shared" ca="1" si="38"/>
        <v/>
      </c>
      <c r="BM135" s="101" t="str">
        <f t="shared" ca="1" si="38"/>
        <v/>
      </c>
    </row>
    <row r="136" spans="1:65" ht="15.75" customHeight="1">
      <c r="A136" s="88" t="s">
        <v>344</v>
      </c>
      <c r="B136" s="88" t="s">
        <v>345</v>
      </c>
      <c r="C136" s="88" t="s">
        <v>152</v>
      </c>
      <c r="E136" s="100">
        <f ca="1">SUM(Table2[[#This Row],[ADR-01]:[ADR-113]])</f>
        <v>0</v>
      </c>
      <c r="G136" s="101" t="str">
        <f t="shared" ca="1" si="39"/>
        <v/>
      </c>
      <c r="H136" s="101" t="str">
        <f t="shared" ca="1" si="38"/>
        <v/>
      </c>
      <c r="I136" s="101" t="str">
        <f t="shared" ca="1" si="38"/>
        <v/>
      </c>
      <c r="J136" s="101" t="str">
        <f t="shared" ca="1" si="38"/>
        <v/>
      </c>
      <c r="K136" s="101" t="str">
        <f t="shared" ca="1" si="38"/>
        <v/>
      </c>
      <c r="L136" s="101" t="str">
        <f t="shared" ca="1" si="38"/>
        <v/>
      </c>
      <c r="M136" s="101" t="str">
        <f t="shared" ca="1" si="38"/>
        <v/>
      </c>
      <c r="N136" s="101" t="str">
        <f t="shared" ca="1" si="38"/>
        <v/>
      </c>
      <c r="O136" s="101" t="str">
        <f t="shared" ca="1" si="38"/>
        <v/>
      </c>
      <c r="P136" s="101" t="str">
        <f t="shared" ca="1" si="38"/>
        <v/>
      </c>
      <c r="Q136" s="101" t="str">
        <f t="shared" ca="1" si="38"/>
        <v/>
      </c>
      <c r="R136" s="101" t="str">
        <f t="shared" ca="1" si="38"/>
        <v/>
      </c>
      <c r="S136" s="101" t="str">
        <f t="shared" ca="1" si="38"/>
        <v/>
      </c>
      <c r="T136" s="101" t="str">
        <f t="shared" ca="1" si="38"/>
        <v/>
      </c>
      <c r="U136" s="101" t="str">
        <f t="shared" ca="1" si="38"/>
        <v/>
      </c>
      <c r="V136" s="101" t="str">
        <f t="shared" ca="1" si="38"/>
        <v/>
      </c>
      <c r="W136" s="101" t="str">
        <f t="shared" ca="1" si="38"/>
        <v/>
      </c>
      <c r="X136" s="101" t="str">
        <f t="shared" ca="1" si="38"/>
        <v/>
      </c>
      <c r="Y136" s="101" t="str">
        <f t="shared" ca="1" si="38"/>
        <v/>
      </c>
      <c r="Z136" s="101" t="str">
        <f t="shared" ca="1" si="38"/>
        <v/>
      </c>
      <c r="AA136" s="101" t="str">
        <f t="shared" ca="1" si="38"/>
        <v/>
      </c>
      <c r="AB136" s="101" t="str">
        <f t="shared" ca="1" si="38"/>
        <v/>
      </c>
      <c r="AC136" s="101" t="str">
        <f t="shared" ca="1" si="38"/>
        <v/>
      </c>
      <c r="AD136" s="101" t="str">
        <f t="shared" ca="1" si="38"/>
        <v/>
      </c>
      <c r="AE136" s="101" t="str">
        <f t="shared" ca="1" si="38"/>
        <v/>
      </c>
      <c r="AF136" s="101" t="str">
        <f t="shared" ca="1" si="38"/>
        <v/>
      </c>
      <c r="AG136" s="101" t="str">
        <f t="shared" ca="1" si="38"/>
        <v/>
      </c>
      <c r="AH136" s="101" t="str">
        <f t="shared" ca="1" si="38"/>
        <v/>
      </c>
      <c r="AI136" s="101" t="str">
        <f t="shared" ca="1" si="38"/>
        <v/>
      </c>
      <c r="AJ136" s="101" t="str">
        <f t="shared" ca="1" si="38"/>
        <v/>
      </c>
      <c r="AK136" s="101" t="str">
        <f t="shared" ca="1" si="38"/>
        <v/>
      </c>
      <c r="AL136" s="101" t="str">
        <f t="shared" ca="1" si="38"/>
        <v/>
      </c>
      <c r="AM136" s="101" t="str">
        <f t="shared" ca="1" si="38"/>
        <v/>
      </c>
      <c r="AN136" s="101" t="str">
        <f t="shared" ca="1" si="38"/>
        <v/>
      </c>
      <c r="AO136" s="101" t="str">
        <f t="shared" ca="1" si="38"/>
        <v/>
      </c>
      <c r="AP136" s="101" t="str">
        <f t="shared" ca="1" si="38"/>
        <v/>
      </c>
      <c r="AQ136" s="101" t="str">
        <f t="shared" ca="1" si="38"/>
        <v/>
      </c>
      <c r="AR136" s="101" t="str">
        <f t="shared" ca="1" si="38"/>
        <v/>
      </c>
      <c r="AS136" s="101" t="str">
        <f t="shared" ca="1" si="38"/>
        <v/>
      </c>
      <c r="AT136" s="101" t="str">
        <f t="shared" ca="1" si="38"/>
        <v/>
      </c>
      <c r="AU136" s="101" t="str">
        <f t="shared" ca="1" si="38"/>
        <v/>
      </c>
      <c r="AV136" s="101" t="str">
        <f t="shared" ca="1" si="38"/>
        <v/>
      </c>
      <c r="AW136" s="101" t="str">
        <f t="shared" ca="1" si="38"/>
        <v/>
      </c>
      <c r="AX136" s="101" t="str">
        <f t="shared" ca="1" si="38"/>
        <v/>
      </c>
      <c r="AY136" s="101" t="str">
        <f t="shared" ca="1" si="38"/>
        <v/>
      </c>
      <c r="AZ136" s="101" t="str">
        <f t="shared" ca="1" si="38"/>
        <v/>
      </c>
      <c r="BA136" s="101" t="str">
        <f t="shared" ca="1" si="38"/>
        <v/>
      </c>
      <c r="BB136" s="101" t="str">
        <f t="shared" ca="1" si="38"/>
        <v/>
      </c>
      <c r="BC136" s="101" t="str">
        <f t="shared" ca="1" si="38"/>
        <v/>
      </c>
      <c r="BD136" s="101" t="str">
        <f t="shared" ca="1" si="38"/>
        <v/>
      </c>
      <c r="BE136" s="101" t="str">
        <f t="shared" ca="1" si="38"/>
        <v/>
      </c>
      <c r="BF136" s="101" t="str">
        <f t="shared" ca="1" si="38"/>
        <v/>
      </c>
      <c r="BG136" s="101" t="str">
        <f t="shared" ca="1" si="38"/>
        <v/>
      </c>
      <c r="BH136" s="101" t="str">
        <f t="shared" ca="1" si="38"/>
        <v/>
      </c>
      <c r="BI136" s="101" t="str">
        <f t="shared" ca="1" si="38"/>
        <v/>
      </c>
      <c r="BJ136" s="101" t="str">
        <f t="shared" ca="1" si="38"/>
        <v/>
      </c>
      <c r="BK136" s="101" t="str">
        <f t="shared" ca="1" si="38"/>
        <v/>
      </c>
      <c r="BL136" s="101" t="str">
        <f t="shared" ca="1" si="38"/>
        <v/>
      </c>
      <c r="BM136" s="101" t="str">
        <f t="shared" ca="1" si="38"/>
        <v/>
      </c>
    </row>
    <row r="137" spans="1:65" ht="15.75" customHeight="1">
      <c r="A137" s="88" t="s">
        <v>346</v>
      </c>
      <c r="B137" s="88" t="s">
        <v>347</v>
      </c>
      <c r="E137" s="100">
        <f ca="1">SUM(Table2[[#This Row],[ADR-01]:[ADR-113]])</f>
        <v>0</v>
      </c>
      <c r="G137" s="101" t="str">
        <f t="shared" ca="1" si="39"/>
        <v/>
      </c>
      <c r="H137" s="101" t="str">
        <f t="shared" ca="1" si="38"/>
        <v/>
      </c>
      <c r="I137" s="101" t="str">
        <f t="shared" ca="1" si="38"/>
        <v/>
      </c>
      <c r="J137" s="101" t="str">
        <f t="shared" ca="1" si="38"/>
        <v/>
      </c>
      <c r="K137" s="101" t="str">
        <f t="shared" ca="1" si="38"/>
        <v/>
      </c>
      <c r="L137" s="101" t="str">
        <f t="shared" ca="1" si="38"/>
        <v/>
      </c>
      <c r="M137" s="101" t="str">
        <f t="shared" ca="1" si="38"/>
        <v/>
      </c>
      <c r="N137" s="101" t="str">
        <f t="shared" ca="1" si="38"/>
        <v/>
      </c>
      <c r="O137" s="101" t="str">
        <f t="shared" ca="1" si="38"/>
        <v/>
      </c>
      <c r="P137" s="101" t="str">
        <f t="shared" ca="1" si="38"/>
        <v/>
      </c>
      <c r="Q137" s="101" t="str">
        <f t="shared" ca="1" si="38"/>
        <v/>
      </c>
      <c r="R137" s="101" t="str">
        <f t="shared" ca="1" si="38"/>
        <v/>
      </c>
      <c r="S137" s="101" t="str">
        <f t="shared" ca="1" si="38"/>
        <v/>
      </c>
      <c r="T137" s="101" t="str">
        <f t="shared" ca="1" si="38"/>
        <v/>
      </c>
      <c r="U137" s="101" t="str">
        <f t="shared" ca="1" si="38"/>
        <v/>
      </c>
      <c r="V137" s="101" t="str">
        <f t="shared" ca="1" si="38"/>
        <v/>
      </c>
      <c r="W137" s="101" t="str">
        <f t="shared" ca="1" si="38"/>
        <v/>
      </c>
      <c r="X137" s="101" t="str">
        <f t="shared" ca="1" si="38"/>
        <v/>
      </c>
      <c r="Y137" s="101" t="str">
        <f t="shared" ca="1" si="38"/>
        <v/>
      </c>
      <c r="Z137" s="101" t="str">
        <f t="shared" ca="1" si="38"/>
        <v/>
      </c>
      <c r="AA137" s="101" t="str">
        <f t="shared" ca="1" si="38"/>
        <v/>
      </c>
      <c r="AB137" s="101" t="str">
        <f t="shared" ca="1" si="38"/>
        <v/>
      </c>
      <c r="AC137" s="101" t="str">
        <f t="shared" ca="1" si="38"/>
        <v/>
      </c>
      <c r="AD137" s="101" t="str">
        <f t="shared" ca="1" si="38"/>
        <v/>
      </c>
      <c r="AE137" s="101" t="str">
        <f t="shared" ca="1" si="38"/>
        <v/>
      </c>
      <c r="AF137" s="101" t="str">
        <f t="shared" ca="1" si="38"/>
        <v/>
      </c>
      <c r="AG137" s="101" t="str">
        <f t="shared" ca="1" si="38"/>
        <v/>
      </c>
      <c r="AH137" s="101" t="str">
        <f t="shared" ca="1" si="38"/>
        <v/>
      </c>
      <c r="AI137" s="101" t="str">
        <f t="shared" ca="1" si="38"/>
        <v/>
      </c>
      <c r="AJ137" s="101" t="str">
        <f t="shared" ca="1" si="38"/>
        <v/>
      </c>
      <c r="AK137" s="101" t="str">
        <f t="shared" ca="1" si="38"/>
        <v/>
      </c>
      <c r="AL137" s="101" t="str">
        <f t="shared" ca="1" si="38"/>
        <v/>
      </c>
      <c r="AM137" s="101" t="str">
        <f t="shared" ca="1" si="38"/>
        <v/>
      </c>
      <c r="AN137" s="101" t="str">
        <f t="shared" ca="1" si="38"/>
        <v/>
      </c>
      <c r="AO137" s="101" t="str">
        <f t="shared" ca="1" si="38"/>
        <v/>
      </c>
      <c r="AP137" s="101" t="str">
        <f t="shared" ca="1" si="38"/>
        <v/>
      </c>
      <c r="AQ137" s="101" t="str">
        <f t="shared" ca="1" si="38"/>
        <v/>
      </c>
      <c r="AR137" s="101" t="str">
        <f t="shared" ca="1" si="38"/>
        <v/>
      </c>
      <c r="AS137" s="101" t="str">
        <f t="shared" ca="1" si="38"/>
        <v/>
      </c>
      <c r="AT137" s="101" t="str">
        <f t="shared" ca="1" si="38"/>
        <v/>
      </c>
      <c r="AU137" s="101" t="str">
        <f t="shared" ref="H137:BM142" ca="1" si="40">IFERROR(
  IF(
    COUNTIF(
      INDIRECT("'" &amp; "ADR " &amp; VALUE(MID(AU$1, FIND("-", AU$1) + 1, LEN(AU$1) - FIND("-", AU$1))) &amp; "'!E:E"), $A137
    ) = 0,
    "",
    COUNTIFS(
      INDIRECT("'" &amp; "ADR " &amp; VALUE(MID(AU$1, FIND("-", AU$1) + 1, LEN(AU$1) - FIND("-", AU$1))) &amp; "'!E:E"), $A137,
      INDIRECT("'" &amp; "ADR " &amp; VALUE(MID(AU$1, FIND("-", AU$1) + 1, LEN(AU$1) - FIND("-", AU$1))) &amp; "'!M:M"), "NO"
    )
  ),
  ""
)</f>
        <v/>
      </c>
      <c r="AV137" s="101" t="str">
        <f t="shared" ca="1" si="40"/>
        <v/>
      </c>
      <c r="AW137" s="101" t="str">
        <f t="shared" ca="1" si="40"/>
        <v/>
      </c>
      <c r="AX137" s="101" t="str">
        <f t="shared" ca="1" si="40"/>
        <v/>
      </c>
      <c r="AY137" s="101" t="str">
        <f t="shared" ca="1" si="40"/>
        <v/>
      </c>
      <c r="AZ137" s="101" t="str">
        <f t="shared" ca="1" si="40"/>
        <v/>
      </c>
      <c r="BA137" s="101" t="str">
        <f t="shared" ca="1" si="40"/>
        <v/>
      </c>
      <c r="BB137" s="101" t="str">
        <f t="shared" ca="1" si="40"/>
        <v/>
      </c>
      <c r="BC137" s="101" t="str">
        <f t="shared" ca="1" si="40"/>
        <v/>
      </c>
      <c r="BD137" s="101" t="str">
        <f t="shared" ca="1" si="40"/>
        <v/>
      </c>
      <c r="BE137" s="101" t="str">
        <f t="shared" ca="1" si="40"/>
        <v/>
      </c>
      <c r="BF137" s="101" t="str">
        <f t="shared" ca="1" si="40"/>
        <v/>
      </c>
      <c r="BG137" s="101" t="str">
        <f t="shared" ca="1" si="40"/>
        <v/>
      </c>
      <c r="BH137" s="101" t="str">
        <f t="shared" ca="1" si="40"/>
        <v/>
      </c>
      <c r="BI137" s="101" t="str">
        <f t="shared" ca="1" si="40"/>
        <v/>
      </c>
      <c r="BJ137" s="101" t="str">
        <f t="shared" ca="1" si="40"/>
        <v/>
      </c>
      <c r="BK137" s="101" t="str">
        <f t="shared" ca="1" si="40"/>
        <v/>
      </c>
      <c r="BL137" s="101" t="str">
        <f t="shared" ca="1" si="40"/>
        <v/>
      </c>
      <c r="BM137" s="101" t="str">
        <f t="shared" ca="1" si="40"/>
        <v/>
      </c>
    </row>
    <row r="138" spans="1:65" ht="15.75" customHeight="1">
      <c r="A138" s="88" t="s">
        <v>348</v>
      </c>
      <c r="B138" s="88" t="s">
        <v>349</v>
      </c>
      <c r="E138" s="100">
        <f ca="1">SUM(Table2[[#This Row],[ADR-01]:[ADR-113]])</f>
        <v>0</v>
      </c>
      <c r="G138" s="101" t="str">
        <f t="shared" ca="1" si="39"/>
        <v/>
      </c>
      <c r="H138" s="101" t="str">
        <f t="shared" ca="1" si="40"/>
        <v/>
      </c>
      <c r="I138" s="101" t="str">
        <f t="shared" ca="1" si="40"/>
        <v/>
      </c>
      <c r="J138" s="101" t="str">
        <f t="shared" ca="1" si="40"/>
        <v/>
      </c>
      <c r="K138" s="101" t="str">
        <f t="shared" ca="1" si="40"/>
        <v/>
      </c>
      <c r="L138" s="101" t="str">
        <f t="shared" ca="1" si="40"/>
        <v/>
      </c>
      <c r="M138" s="101" t="str">
        <f t="shared" ca="1" si="40"/>
        <v/>
      </c>
      <c r="N138" s="101" t="str">
        <f t="shared" ca="1" si="40"/>
        <v/>
      </c>
      <c r="O138" s="101" t="str">
        <f t="shared" ca="1" si="40"/>
        <v/>
      </c>
      <c r="P138" s="101" t="str">
        <f t="shared" ca="1" si="40"/>
        <v/>
      </c>
      <c r="Q138" s="101" t="str">
        <f t="shared" ca="1" si="40"/>
        <v/>
      </c>
      <c r="R138" s="101" t="str">
        <f t="shared" ca="1" si="40"/>
        <v/>
      </c>
      <c r="S138" s="101" t="str">
        <f t="shared" ca="1" si="40"/>
        <v/>
      </c>
      <c r="T138" s="101" t="str">
        <f t="shared" ca="1" si="40"/>
        <v/>
      </c>
      <c r="U138" s="101" t="str">
        <f t="shared" ca="1" si="40"/>
        <v/>
      </c>
      <c r="V138" s="101" t="str">
        <f t="shared" ca="1" si="40"/>
        <v/>
      </c>
      <c r="W138" s="101" t="str">
        <f t="shared" ca="1" si="40"/>
        <v/>
      </c>
      <c r="X138" s="101" t="str">
        <f t="shared" ca="1" si="40"/>
        <v/>
      </c>
      <c r="Y138" s="101" t="str">
        <f t="shared" ca="1" si="40"/>
        <v/>
      </c>
      <c r="Z138" s="101" t="str">
        <f t="shared" ca="1" si="40"/>
        <v/>
      </c>
      <c r="AA138" s="101" t="str">
        <f t="shared" ca="1" si="40"/>
        <v/>
      </c>
      <c r="AB138" s="101" t="str">
        <f t="shared" ca="1" si="40"/>
        <v/>
      </c>
      <c r="AC138" s="101" t="str">
        <f t="shared" ca="1" si="40"/>
        <v/>
      </c>
      <c r="AD138" s="101" t="str">
        <f t="shared" ca="1" si="40"/>
        <v/>
      </c>
      <c r="AE138" s="101" t="str">
        <f t="shared" ca="1" si="40"/>
        <v/>
      </c>
      <c r="AF138" s="101" t="str">
        <f t="shared" ca="1" si="40"/>
        <v/>
      </c>
      <c r="AG138" s="101" t="str">
        <f t="shared" ca="1" si="40"/>
        <v/>
      </c>
      <c r="AH138" s="101" t="str">
        <f t="shared" ca="1" si="40"/>
        <v/>
      </c>
      <c r="AI138" s="101" t="str">
        <f t="shared" ca="1" si="40"/>
        <v/>
      </c>
      <c r="AJ138" s="101" t="str">
        <f t="shared" ca="1" si="40"/>
        <v/>
      </c>
      <c r="AK138" s="101" t="str">
        <f t="shared" ca="1" si="40"/>
        <v/>
      </c>
      <c r="AL138" s="101" t="str">
        <f t="shared" ca="1" si="40"/>
        <v/>
      </c>
      <c r="AM138" s="101" t="str">
        <f t="shared" ca="1" si="40"/>
        <v/>
      </c>
      <c r="AN138" s="101" t="str">
        <f t="shared" ca="1" si="40"/>
        <v/>
      </c>
      <c r="AO138" s="101" t="str">
        <f t="shared" ca="1" si="40"/>
        <v/>
      </c>
      <c r="AP138" s="101" t="str">
        <f t="shared" ca="1" si="40"/>
        <v/>
      </c>
      <c r="AQ138" s="101" t="str">
        <f t="shared" ca="1" si="40"/>
        <v/>
      </c>
      <c r="AR138" s="101" t="str">
        <f t="shared" ca="1" si="40"/>
        <v/>
      </c>
      <c r="AS138" s="101" t="str">
        <f t="shared" ca="1" si="40"/>
        <v/>
      </c>
      <c r="AT138" s="101" t="str">
        <f t="shared" ca="1" si="40"/>
        <v/>
      </c>
      <c r="AU138" s="101" t="str">
        <f t="shared" ca="1" si="40"/>
        <v/>
      </c>
      <c r="AV138" s="101" t="str">
        <f t="shared" ca="1" si="40"/>
        <v/>
      </c>
      <c r="AW138" s="101" t="str">
        <f t="shared" ca="1" si="40"/>
        <v/>
      </c>
      <c r="AX138" s="101" t="str">
        <f t="shared" ca="1" si="40"/>
        <v/>
      </c>
      <c r="AY138" s="101" t="str">
        <f t="shared" ca="1" si="40"/>
        <v/>
      </c>
      <c r="AZ138" s="101" t="str">
        <f t="shared" ca="1" si="40"/>
        <v/>
      </c>
      <c r="BA138" s="101" t="str">
        <f t="shared" ca="1" si="40"/>
        <v/>
      </c>
      <c r="BB138" s="101" t="str">
        <f t="shared" ca="1" si="40"/>
        <v/>
      </c>
      <c r="BC138" s="101" t="str">
        <f t="shared" ca="1" si="40"/>
        <v/>
      </c>
      <c r="BD138" s="101" t="str">
        <f t="shared" ca="1" si="40"/>
        <v/>
      </c>
      <c r="BE138" s="101" t="str">
        <f t="shared" ca="1" si="40"/>
        <v/>
      </c>
      <c r="BF138" s="101" t="str">
        <f t="shared" ca="1" si="40"/>
        <v/>
      </c>
      <c r="BG138" s="101" t="str">
        <f t="shared" ca="1" si="40"/>
        <v/>
      </c>
      <c r="BH138" s="101" t="str">
        <f t="shared" ca="1" si="40"/>
        <v/>
      </c>
      <c r="BI138" s="101" t="str">
        <f t="shared" ca="1" si="40"/>
        <v/>
      </c>
      <c r="BJ138" s="101" t="str">
        <f t="shared" ca="1" si="40"/>
        <v/>
      </c>
      <c r="BK138" s="101" t="str">
        <f t="shared" ca="1" si="40"/>
        <v/>
      </c>
      <c r="BL138" s="101" t="str">
        <f t="shared" ca="1" si="40"/>
        <v/>
      </c>
      <c r="BM138" s="101" t="str">
        <f t="shared" ca="1" si="40"/>
        <v/>
      </c>
    </row>
    <row r="139" spans="1:65" ht="15.75" customHeight="1">
      <c r="A139" s="88" t="s">
        <v>350</v>
      </c>
      <c r="B139" s="88" t="s">
        <v>351</v>
      </c>
      <c r="C139" s="88" t="s">
        <v>12</v>
      </c>
      <c r="E139" s="100">
        <f ca="1">SUM(Table2[[#This Row],[ADR-01]:[ADR-113]])</f>
        <v>0</v>
      </c>
      <c r="G139" s="101" t="str">
        <f t="shared" ca="1" si="39"/>
        <v/>
      </c>
      <c r="H139" s="101" t="str">
        <f t="shared" ca="1" si="40"/>
        <v/>
      </c>
      <c r="I139" s="101" t="str">
        <f t="shared" ca="1" si="40"/>
        <v/>
      </c>
      <c r="J139" s="101" t="str">
        <f t="shared" ca="1" si="40"/>
        <v/>
      </c>
      <c r="K139" s="101" t="str">
        <f t="shared" ca="1" si="40"/>
        <v/>
      </c>
      <c r="L139" s="101" t="str">
        <f t="shared" ca="1" si="40"/>
        <v/>
      </c>
      <c r="M139" s="101" t="str">
        <f t="shared" ca="1" si="40"/>
        <v/>
      </c>
      <c r="N139" s="101" t="str">
        <f t="shared" ca="1" si="40"/>
        <v/>
      </c>
      <c r="O139" s="101" t="str">
        <f t="shared" ca="1" si="40"/>
        <v/>
      </c>
      <c r="P139" s="101" t="str">
        <f t="shared" ca="1" si="40"/>
        <v/>
      </c>
      <c r="Q139" s="101" t="str">
        <f t="shared" ca="1" si="40"/>
        <v/>
      </c>
      <c r="R139" s="101" t="str">
        <f t="shared" ca="1" si="40"/>
        <v/>
      </c>
      <c r="S139" s="101" t="str">
        <f t="shared" ca="1" si="40"/>
        <v/>
      </c>
      <c r="T139" s="101" t="str">
        <f t="shared" ca="1" si="40"/>
        <v/>
      </c>
      <c r="U139" s="101" t="str">
        <f t="shared" ca="1" si="40"/>
        <v/>
      </c>
      <c r="V139" s="101" t="str">
        <f t="shared" ca="1" si="40"/>
        <v/>
      </c>
      <c r="W139" s="101" t="str">
        <f t="shared" ca="1" si="40"/>
        <v/>
      </c>
      <c r="X139" s="101" t="str">
        <f t="shared" ca="1" si="40"/>
        <v/>
      </c>
      <c r="Y139" s="101" t="str">
        <f t="shared" ca="1" si="40"/>
        <v/>
      </c>
      <c r="Z139" s="101" t="str">
        <f t="shared" ca="1" si="40"/>
        <v/>
      </c>
      <c r="AA139" s="101" t="str">
        <f t="shared" ca="1" si="40"/>
        <v/>
      </c>
      <c r="AB139" s="101" t="str">
        <f t="shared" ca="1" si="40"/>
        <v/>
      </c>
      <c r="AC139" s="101" t="str">
        <f t="shared" ca="1" si="40"/>
        <v/>
      </c>
      <c r="AD139" s="101" t="str">
        <f t="shared" ca="1" si="40"/>
        <v/>
      </c>
      <c r="AE139" s="101" t="str">
        <f t="shared" ca="1" si="40"/>
        <v/>
      </c>
      <c r="AF139" s="101" t="str">
        <f t="shared" ca="1" si="40"/>
        <v/>
      </c>
      <c r="AG139" s="101" t="str">
        <f t="shared" ca="1" si="40"/>
        <v/>
      </c>
      <c r="AH139" s="101" t="str">
        <f t="shared" ca="1" si="40"/>
        <v/>
      </c>
      <c r="AI139" s="101" t="str">
        <f t="shared" ca="1" si="40"/>
        <v/>
      </c>
      <c r="AJ139" s="101" t="str">
        <f t="shared" ca="1" si="40"/>
        <v/>
      </c>
      <c r="AK139" s="101" t="str">
        <f t="shared" ca="1" si="40"/>
        <v/>
      </c>
      <c r="AL139" s="101" t="str">
        <f t="shared" ca="1" si="40"/>
        <v/>
      </c>
      <c r="AM139" s="101" t="str">
        <f t="shared" ca="1" si="40"/>
        <v/>
      </c>
      <c r="AN139" s="101" t="str">
        <f t="shared" ca="1" si="40"/>
        <v/>
      </c>
      <c r="AO139" s="101" t="str">
        <f t="shared" ca="1" si="40"/>
        <v/>
      </c>
      <c r="AP139" s="101" t="str">
        <f t="shared" ca="1" si="40"/>
        <v/>
      </c>
      <c r="AQ139" s="101" t="str">
        <f t="shared" ca="1" si="40"/>
        <v/>
      </c>
      <c r="AR139" s="101" t="str">
        <f t="shared" ca="1" si="40"/>
        <v/>
      </c>
      <c r="AS139" s="101" t="str">
        <f t="shared" ca="1" si="40"/>
        <v/>
      </c>
      <c r="AT139" s="101" t="str">
        <f t="shared" ca="1" si="40"/>
        <v/>
      </c>
      <c r="AU139" s="101" t="str">
        <f t="shared" ca="1" si="40"/>
        <v/>
      </c>
      <c r="AV139" s="101" t="str">
        <f t="shared" ca="1" si="40"/>
        <v/>
      </c>
      <c r="AW139" s="101" t="str">
        <f t="shared" ca="1" si="40"/>
        <v/>
      </c>
      <c r="AX139" s="101" t="str">
        <f t="shared" ca="1" si="40"/>
        <v/>
      </c>
      <c r="AY139" s="101" t="str">
        <f t="shared" ca="1" si="40"/>
        <v/>
      </c>
      <c r="AZ139" s="101" t="str">
        <f t="shared" ca="1" si="40"/>
        <v/>
      </c>
      <c r="BA139" s="101" t="str">
        <f t="shared" ca="1" si="40"/>
        <v/>
      </c>
      <c r="BB139" s="101" t="str">
        <f t="shared" ca="1" si="40"/>
        <v/>
      </c>
      <c r="BC139" s="101" t="str">
        <f t="shared" ca="1" si="40"/>
        <v/>
      </c>
      <c r="BD139" s="101" t="str">
        <f t="shared" ca="1" si="40"/>
        <v/>
      </c>
      <c r="BE139" s="101" t="str">
        <f t="shared" ca="1" si="40"/>
        <v/>
      </c>
      <c r="BF139" s="101" t="str">
        <f t="shared" ca="1" si="40"/>
        <v/>
      </c>
      <c r="BG139" s="101" t="str">
        <f t="shared" ca="1" si="40"/>
        <v/>
      </c>
      <c r="BH139" s="101" t="str">
        <f t="shared" ca="1" si="40"/>
        <v/>
      </c>
      <c r="BI139" s="101" t="str">
        <f t="shared" ca="1" si="40"/>
        <v/>
      </c>
      <c r="BJ139" s="101" t="str">
        <f t="shared" ca="1" si="40"/>
        <v/>
      </c>
      <c r="BK139" s="101" t="str">
        <f t="shared" ca="1" si="40"/>
        <v/>
      </c>
      <c r="BL139" s="101" t="str">
        <f t="shared" ca="1" si="40"/>
        <v/>
      </c>
      <c r="BM139" s="101" t="str">
        <f t="shared" ca="1" si="40"/>
        <v/>
      </c>
    </row>
    <row r="140" spans="1:65" ht="15.75" customHeight="1">
      <c r="A140" s="88" t="s">
        <v>352</v>
      </c>
      <c r="B140" s="88" t="s">
        <v>353</v>
      </c>
      <c r="E140" s="100">
        <f ca="1">SUM(Table2[[#This Row],[ADR-01]:[ADR-113]])</f>
        <v>0</v>
      </c>
      <c r="G140" s="101" t="str">
        <f t="shared" ca="1" si="39"/>
        <v/>
      </c>
      <c r="H140" s="101" t="str">
        <f t="shared" ca="1" si="40"/>
        <v/>
      </c>
      <c r="I140" s="101" t="str">
        <f t="shared" ca="1" si="40"/>
        <v/>
      </c>
      <c r="J140" s="101" t="str">
        <f t="shared" ca="1" si="40"/>
        <v/>
      </c>
      <c r="K140" s="101" t="str">
        <f t="shared" ca="1" si="40"/>
        <v/>
      </c>
      <c r="L140" s="101" t="str">
        <f t="shared" ca="1" si="40"/>
        <v/>
      </c>
      <c r="M140" s="101" t="str">
        <f t="shared" ca="1" si="40"/>
        <v/>
      </c>
      <c r="N140" s="101" t="str">
        <f t="shared" ca="1" si="40"/>
        <v/>
      </c>
      <c r="O140" s="101" t="str">
        <f t="shared" ca="1" si="40"/>
        <v/>
      </c>
      <c r="P140" s="101" t="str">
        <f t="shared" ca="1" si="40"/>
        <v/>
      </c>
      <c r="Q140" s="101" t="str">
        <f t="shared" ca="1" si="40"/>
        <v/>
      </c>
      <c r="R140" s="101" t="str">
        <f t="shared" ca="1" si="40"/>
        <v/>
      </c>
      <c r="S140" s="101" t="str">
        <f t="shared" ca="1" si="40"/>
        <v/>
      </c>
      <c r="T140" s="101" t="str">
        <f t="shared" ca="1" si="40"/>
        <v/>
      </c>
      <c r="U140" s="101" t="str">
        <f t="shared" ca="1" si="40"/>
        <v/>
      </c>
      <c r="V140" s="101" t="str">
        <f t="shared" ca="1" si="40"/>
        <v/>
      </c>
      <c r="W140" s="101" t="str">
        <f t="shared" ca="1" si="40"/>
        <v/>
      </c>
      <c r="X140" s="101" t="str">
        <f t="shared" ca="1" si="40"/>
        <v/>
      </c>
      <c r="Y140" s="101" t="str">
        <f t="shared" ca="1" si="40"/>
        <v/>
      </c>
      <c r="Z140" s="101" t="str">
        <f t="shared" ca="1" si="40"/>
        <v/>
      </c>
      <c r="AA140" s="101" t="str">
        <f t="shared" ca="1" si="40"/>
        <v/>
      </c>
      <c r="AB140" s="101" t="str">
        <f t="shared" ca="1" si="40"/>
        <v/>
      </c>
      <c r="AC140" s="101" t="str">
        <f t="shared" ca="1" si="40"/>
        <v/>
      </c>
      <c r="AD140" s="101" t="str">
        <f t="shared" ca="1" si="40"/>
        <v/>
      </c>
      <c r="AE140" s="101" t="str">
        <f t="shared" ca="1" si="40"/>
        <v/>
      </c>
      <c r="AF140" s="101" t="str">
        <f t="shared" ca="1" si="40"/>
        <v/>
      </c>
      <c r="AG140" s="101" t="str">
        <f t="shared" ca="1" si="40"/>
        <v/>
      </c>
      <c r="AH140" s="101" t="str">
        <f t="shared" ca="1" si="40"/>
        <v/>
      </c>
      <c r="AI140" s="101" t="str">
        <f t="shared" ca="1" si="40"/>
        <v/>
      </c>
      <c r="AJ140" s="101" t="str">
        <f t="shared" ca="1" si="40"/>
        <v/>
      </c>
      <c r="AK140" s="101" t="str">
        <f t="shared" ca="1" si="40"/>
        <v/>
      </c>
      <c r="AL140" s="101" t="str">
        <f t="shared" ca="1" si="40"/>
        <v/>
      </c>
      <c r="AM140" s="101" t="str">
        <f t="shared" ca="1" si="40"/>
        <v/>
      </c>
      <c r="AN140" s="101" t="str">
        <f t="shared" ca="1" si="40"/>
        <v/>
      </c>
      <c r="AO140" s="101" t="str">
        <f t="shared" ca="1" si="40"/>
        <v/>
      </c>
      <c r="AP140" s="101" t="str">
        <f t="shared" ca="1" si="40"/>
        <v/>
      </c>
      <c r="AQ140" s="101" t="str">
        <f t="shared" ca="1" si="40"/>
        <v/>
      </c>
      <c r="AR140" s="101" t="str">
        <f t="shared" ca="1" si="40"/>
        <v/>
      </c>
      <c r="AS140" s="101" t="str">
        <f t="shared" ca="1" si="40"/>
        <v/>
      </c>
      <c r="AT140" s="101" t="str">
        <f t="shared" ca="1" si="40"/>
        <v/>
      </c>
      <c r="AU140" s="101" t="str">
        <f t="shared" ca="1" si="40"/>
        <v/>
      </c>
      <c r="AV140" s="101" t="str">
        <f t="shared" ca="1" si="40"/>
        <v/>
      </c>
      <c r="AW140" s="101" t="str">
        <f t="shared" ca="1" si="40"/>
        <v/>
      </c>
      <c r="AX140" s="101" t="str">
        <f t="shared" ca="1" si="40"/>
        <v/>
      </c>
      <c r="AY140" s="101" t="str">
        <f t="shared" ca="1" si="40"/>
        <v/>
      </c>
      <c r="AZ140" s="101" t="str">
        <f t="shared" ca="1" si="40"/>
        <v/>
      </c>
      <c r="BA140" s="101" t="str">
        <f t="shared" ca="1" si="40"/>
        <v/>
      </c>
      <c r="BB140" s="101" t="str">
        <f t="shared" ca="1" si="40"/>
        <v/>
      </c>
      <c r="BC140" s="101" t="str">
        <f t="shared" ca="1" si="40"/>
        <v/>
      </c>
      <c r="BD140" s="101" t="str">
        <f t="shared" ca="1" si="40"/>
        <v/>
      </c>
      <c r="BE140" s="101" t="str">
        <f t="shared" ca="1" si="40"/>
        <v/>
      </c>
      <c r="BF140" s="101" t="str">
        <f t="shared" ca="1" si="40"/>
        <v/>
      </c>
      <c r="BG140" s="101" t="str">
        <f t="shared" ca="1" si="40"/>
        <v/>
      </c>
      <c r="BH140" s="101" t="str">
        <f t="shared" ca="1" si="40"/>
        <v/>
      </c>
      <c r="BI140" s="101" t="str">
        <f t="shared" ca="1" si="40"/>
        <v/>
      </c>
      <c r="BJ140" s="101" t="str">
        <f t="shared" ca="1" si="40"/>
        <v/>
      </c>
      <c r="BK140" s="101" t="str">
        <f t="shared" ca="1" si="40"/>
        <v/>
      </c>
      <c r="BL140" s="101" t="str">
        <f t="shared" ca="1" si="40"/>
        <v/>
      </c>
      <c r="BM140" s="101" t="str">
        <f t="shared" ca="1" si="40"/>
        <v/>
      </c>
    </row>
    <row r="141" spans="1:65" ht="15.75" customHeight="1">
      <c r="A141" s="88" t="s">
        <v>354</v>
      </c>
      <c r="B141" s="88" t="s">
        <v>355</v>
      </c>
      <c r="E141" s="100">
        <f ca="1">SUM(Table2[[#This Row],[ADR-01]:[ADR-113]])</f>
        <v>0</v>
      </c>
      <c r="G141" s="101" t="str">
        <f t="shared" ca="1" si="39"/>
        <v/>
      </c>
      <c r="H141" s="101" t="str">
        <f t="shared" ca="1" si="40"/>
        <v/>
      </c>
      <c r="I141" s="101" t="str">
        <f t="shared" ca="1" si="40"/>
        <v/>
      </c>
      <c r="J141" s="101" t="str">
        <f t="shared" ca="1" si="40"/>
        <v/>
      </c>
      <c r="K141" s="101" t="str">
        <f t="shared" ca="1" si="40"/>
        <v/>
      </c>
      <c r="L141" s="101" t="str">
        <f t="shared" ca="1" si="40"/>
        <v/>
      </c>
      <c r="M141" s="101" t="str">
        <f t="shared" ca="1" si="40"/>
        <v/>
      </c>
      <c r="N141" s="101" t="str">
        <f t="shared" ca="1" si="40"/>
        <v/>
      </c>
      <c r="O141" s="101" t="str">
        <f t="shared" ca="1" si="40"/>
        <v/>
      </c>
      <c r="P141" s="101" t="str">
        <f t="shared" ca="1" si="40"/>
        <v/>
      </c>
      <c r="Q141" s="101" t="str">
        <f t="shared" ca="1" si="40"/>
        <v/>
      </c>
      <c r="R141" s="101" t="str">
        <f t="shared" ca="1" si="40"/>
        <v/>
      </c>
      <c r="S141" s="101" t="str">
        <f t="shared" ca="1" si="40"/>
        <v/>
      </c>
      <c r="T141" s="101" t="str">
        <f t="shared" ca="1" si="40"/>
        <v/>
      </c>
      <c r="U141" s="101" t="str">
        <f t="shared" ca="1" si="40"/>
        <v/>
      </c>
      <c r="V141" s="101" t="str">
        <f t="shared" ca="1" si="40"/>
        <v/>
      </c>
      <c r="W141" s="101" t="str">
        <f t="shared" ca="1" si="40"/>
        <v/>
      </c>
      <c r="X141" s="101" t="str">
        <f t="shared" ca="1" si="40"/>
        <v/>
      </c>
      <c r="Y141" s="101" t="str">
        <f t="shared" ca="1" si="40"/>
        <v/>
      </c>
      <c r="Z141" s="101" t="str">
        <f t="shared" ca="1" si="40"/>
        <v/>
      </c>
      <c r="AA141" s="101" t="str">
        <f t="shared" ca="1" si="40"/>
        <v/>
      </c>
      <c r="AB141" s="101" t="str">
        <f t="shared" ca="1" si="40"/>
        <v/>
      </c>
      <c r="AC141" s="101" t="str">
        <f t="shared" ca="1" si="40"/>
        <v/>
      </c>
      <c r="AD141" s="101" t="str">
        <f t="shared" ca="1" si="40"/>
        <v/>
      </c>
      <c r="AE141" s="101" t="str">
        <f t="shared" ca="1" si="40"/>
        <v/>
      </c>
      <c r="AF141" s="101" t="str">
        <f t="shared" ca="1" si="40"/>
        <v/>
      </c>
      <c r="AG141" s="101" t="str">
        <f t="shared" ca="1" si="40"/>
        <v/>
      </c>
      <c r="AH141" s="101" t="str">
        <f t="shared" ca="1" si="40"/>
        <v/>
      </c>
      <c r="AI141" s="101" t="str">
        <f t="shared" ca="1" si="40"/>
        <v/>
      </c>
      <c r="AJ141" s="101" t="str">
        <f t="shared" ca="1" si="40"/>
        <v/>
      </c>
      <c r="AK141" s="101" t="str">
        <f t="shared" ca="1" si="40"/>
        <v/>
      </c>
      <c r="AL141" s="101" t="str">
        <f t="shared" ca="1" si="40"/>
        <v/>
      </c>
      <c r="AM141" s="101" t="str">
        <f t="shared" ca="1" si="40"/>
        <v/>
      </c>
      <c r="AN141" s="101" t="str">
        <f t="shared" ca="1" si="40"/>
        <v/>
      </c>
      <c r="AO141" s="101" t="str">
        <f t="shared" ca="1" si="40"/>
        <v/>
      </c>
      <c r="AP141" s="101" t="str">
        <f t="shared" ca="1" si="40"/>
        <v/>
      </c>
      <c r="AQ141" s="101" t="str">
        <f t="shared" ca="1" si="40"/>
        <v/>
      </c>
      <c r="AR141" s="101" t="str">
        <f t="shared" ca="1" si="40"/>
        <v/>
      </c>
      <c r="AS141" s="101" t="str">
        <f t="shared" ca="1" si="40"/>
        <v/>
      </c>
      <c r="AT141" s="101" t="str">
        <f t="shared" ca="1" si="40"/>
        <v/>
      </c>
      <c r="AU141" s="101" t="str">
        <f t="shared" ca="1" si="40"/>
        <v/>
      </c>
      <c r="AV141" s="101" t="str">
        <f t="shared" ca="1" si="40"/>
        <v/>
      </c>
      <c r="AW141" s="101" t="str">
        <f t="shared" ca="1" si="40"/>
        <v/>
      </c>
      <c r="AX141" s="101" t="str">
        <f t="shared" ca="1" si="40"/>
        <v/>
      </c>
      <c r="AY141" s="101" t="str">
        <f t="shared" ca="1" si="40"/>
        <v/>
      </c>
      <c r="AZ141" s="101" t="str">
        <f t="shared" ca="1" si="40"/>
        <v/>
      </c>
      <c r="BA141" s="101" t="str">
        <f t="shared" ca="1" si="40"/>
        <v/>
      </c>
      <c r="BB141" s="101" t="str">
        <f t="shared" ca="1" si="40"/>
        <v/>
      </c>
      <c r="BC141" s="101" t="str">
        <f t="shared" ca="1" si="40"/>
        <v/>
      </c>
      <c r="BD141" s="101" t="str">
        <f t="shared" ca="1" si="40"/>
        <v/>
      </c>
      <c r="BE141" s="101" t="str">
        <f t="shared" ca="1" si="40"/>
        <v/>
      </c>
      <c r="BF141" s="101" t="str">
        <f t="shared" ca="1" si="40"/>
        <v/>
      </c>
      <c r="BG141" s="101" t="str">
        <f t="shared" ca="1" si="40"/>
        <v/>
      </c>
      <c r="BH141" s="101" t="str">
        <f t="shared" ca="1" si="40"/>
        <v/>
      </c>
      <c r="BI141" s="101" t="str">
        <f t="shared" ca="1" si="40"/>
        <v/>
      </c>
      <c r="BJ141" s="101" t="str">
        <f t="shared" ca="1" si="40"/>
        <v/>
      </c>
      <c r="BK141" s="101" t="str">
        <f t="shared" ca="1" si="40"/>
        <v/>
      </c>
      <c r="BL141" s="101" t="str">
        <f t="shared" ca="1" si="40"/>
        <v/>
      </c>
      <c r="BM141" s="101" t="str">
        <f t="shared" ca="1" si="40"/>
        <v/>
      </c>
    </row>
    <row r="142" spans="1:65" ht="15.75" customHeight="1">
      <c r="A142" s="88" t="s">
        <v>356</v>
      </c>
      <c r="B142" s="88" t="s">
        <v>357</v>
      </c>
      <c r="E142" s="100">
        <f ca="1">SUM(Table2[[#This Row],[ADR-01]:[ADR-113]])</f>
        <v>0</v>
      </c>
      <c r="G142" s="101" t="str">
        <f t="shared" ca="1" si="39"/>
        <v/>
      </c>
      <c r="H142" s="101" t="str">
        <f t="shared" ca="1" si="40"/>
        <v/>
      </c>
      <c r="I142" s="101" t="str">
        <f t="shared" ca="1" si="40"/>
        <v/>
      </c>
      <c r="J142" s="101" t="str">
        <f t="shared" ca="1" si="40"/>
        <v/>
      </c>
      <c r="K142" s="101" t="str">
        <f t="shared" ca="1" si="40"/>
        <v/>
      </c>
      <c r="L142" s="101" t="str">
        <f t="shared" ref="H142:BM146" ca="1" si="41">IFERROR(
  IF(
    COUNTIF(
      INDIRECT("'" &amp; "ADR " &amp; VALUE(MID(L$1, FIND("-", L$1) + 1, LEN(L$1) - FIND("-", L$1))) &amp; "'!E:E"), $A142
    ) = 0,
    "",
    COUNTIFS(
      INDIRECT("'" &amp; "ADR " &amp; VALUE(MID(L$1, FIND("-", L$1) + 1, LEN(L$1) - FIND("-", L$1))) &amp; "'!E:E"), $A142,
      INDIRECT("'" &amp; "ADR " &amp; VALUE(MID(L$1, FIND("-", L$1) + 1, LEN(L$1) - FIND("-", L$1))) &amp; "'!M:M"), "NO"
    )
  ),
  ""
)</f>
        <v/>
      </c>
      <c r="M142" s="101" t="str">
        <f t="shared" ca="1" si="41"/>
        <v/>
      </c>
      <c r="N142" s="101" t="str">
        <f t="shared" ca="1" si="41"/>
        <v/>
      </c>
      <c r="O142" s="101" t="str">
        <f t="shared" ca="1" si="41"/>
        <v/>
      </c>
      <c r="P142" s="101" t="str">
        <f t="shared" ca="1" si="41"/>
        <v/>
      </c>
      <c r="Q142" s="101" t="str">
        <f t="shared" ca="1" si="41"/>
        <v/>
      </c>
      <c r="R142" s="101" t="str">
        <f t="shared" ca="1" si="41"/>
        <v/>
      </c>
      <c r="S142" s="101" t="str">
        <f t="shared" ca="1" si="41"/>
        <v/>
      </c>
      <c r="T142" s="101" t="str">
        <f t="shared" ca="1" si="41"/>
        <v/>
      </c>
      <c r="U142" s="101" t="str">
        <f t="shared" ca="1" si="41"/>
        <v/>
      </c>
      <c r="V142" s="101" t="str">
        <f t="shared" ca="1" si="41"/>
        <v/>
      </c>
      <c r="W142" s="101" t="str">
        <f t="shared" ca="1" si="41"/>
        <v/>
      </c>
      <c r="X142" s="101" t="str">
        <f t="shared" ca="1" si="41"/>
        <v/>
      </c>
      <c r="Y142" s="101" t="str">
        <f t="shared" ca="1" si="41"/>
        <v/>
      </c>
      <c r="Z142" s="101" t="str">
        <f t="shared" ca="1" si="41"/>
        <v/>
      </c>
      <c r="AA142" s="101" t="str">
        <f t="shared" ca="1" si="41"/>
        <v/>
      </c>
      <c r="AB142" s="101" t="str">
        <f t="shared" ca="1" si="41"/>
        <v/>
      </c>
      <c r="AC142" s="101" t="str">
        <f t="shared" ca="1" si="41"/>
        <v/>
      </c>
      <c r="AD142" s="101" t="str">
        <f t="shared" ca="1" si="41"/>
        <v/>
      </c>
      <c r="AE142" s="101" t="str">
        <f t="shared" ca="1" si="41"/>
        <v/>
      </c>
      <c r="AF142" s="101" t="str">
        <f t="shared" ca="1" si="41"/>
        <v/>
      </c>
      <c r="AG142" s="101" t="str">
        <f t="shared" ca="1" si="41"/>
        <v/>
      </c>
      <c r="AH142" s="101" t="str">
        <f t="shared" ca="1" si="41"/>
        <v/>
      </c>
      <c r="AI142" s="101" t="str">
        <f t="shared" ca="1" si="41"/>
        <v/>
      </c>
      <c r="AJ142" s="101" t="str">
        <f t="shared" ca="1" si="41"/>
        <v/>
      </c>
      <c r="AK142" s="101" t="str">
        <f t="shared" ca="1" si="41"/>
        <v/>
      </c>
      <c r="AL142" s="101" t="str">
        <f t="shared" ca="1" si="41"/>
        <v/>
      </c>
      <c r="AM142" s="101" t="str">
        <f t="shared" ca="1" si="41"/>
        <v/>
      </c>
      <c r="AN142" s="101" t="str">
        <f t="shared" ca="1" si="41"/>
        <v/>
      </c>
      <c r="AO142" s="101" t="str">
        <f t="shared" ca="1" si="41"/>
        <v/>
      </c>
      <c r="AP142" s="101" t="str">
        <f t="shared" ca="1" si="41"/>
        <v/>
      </c>
      <c r="AQ142" s="101" t="str">
        <f t="shared" ca="1" si="41"/>
        <v/>
      </c>
      <c r="AR142" s="101" t="str">
        <f t="shared" ca="1" si="41"/>
        <v/>
      </c>
      <c r="AS142" s="101" t="str">
        <f t="shared" ca="1" si="41"/>
        <v/>
      </c>
      <c r="AT142" s="101" t="str">
        <f t="shared" ca="1" si="41"/>
        <v/>
      </c>
      <c r="AU142" s="101" t="str">
        <f t="shared" ca="1" si="41"/>
        <v/>
      </c>
      <c r="AV142" s="101" t="str">
        <f t="shared" ca="1" si="41"/>
        <v/>
      </c>
      <c r="AW142" s="101" t="str">
        <f t="shared" ca="1" si="41"/>
        <v/>
      </c>
      <c r="AX142" s="101" t="str">
        <f t="shared" ca="1" si="41"/>
        <v/>
      </c>
      <c r="AY142" s="101" t="str">
        <f t="shared" ca="1" si="41"/>
        <v/>
      </c>
      <c r="AZ142" s="101" t="str">
        <f t="shared" ca="1" si="41"/>
        <v/>
      </c>
      <c r="BA142" s="101" t="str">
        <f t="shared" ca="1" si="41"/>
        <v/>
      </c>
      <c r="BB142" s="101" t="str">
        <f t="shared" ca="1" si="41"/>
        <v/>
      </c>
      <c r="BC142" s="101" t="str">
        <f t="shared" ca="1" si="41"/>
        <v/>
      </c>
      <c r="BD142" s="101" t="str">
        <f t="shared" ca="1" si="41"/>
        <v/>
      </c>
      <c r="BE142" s="101" t="str">
        <f t="shared" ca="1" si="41"/>
        <v/>
      </c>
      <c r="BF142" s="101" t="str">
        <f t="shared" ca="1" si="41"/>
        <v/>
      </c>
      <c r="BG142" s="101" t="str">
        <f t="shared" ca="1" si="41"/>
        <v/>
      </c>
      <c r="BH142" s="101" t="str">
        <f t="shared" ca="1" si="41"/>
        <v/>
      </c>
      <c r="BI142" s="101" t="str">
        <f t="shared" ca="1" si="41"/>
        <v/>
      </c>
      <c r="BJ142" s="101" t="str">
        <f t="shared" ca="1" si="41"/>
        <v/>
      </c>
      <c r="BK142" s="101" t="str">
        <f t="shared" ca="1" si="41"/>
        <v/>
      </c>
      <c r="BL142" s="101" t="str">
        <f t="shared" ca="1" si="41"/>
        <v/>
      </c>
      <c r="BM142" s="101" t="str">
        <f t="shared" ca="1" si="41"/>
        <v/>
      </c>
    </row>
    <row r="143" spans="1:65" ht="15.75" customHeight="1">
      <c r="A143" s="88" t="s">
        <v>358</v>
      </c>
      <c r="B143" s="88" t="s">
        <v>359</v>
      </c>
      <c r="E143" s="100">
        <f ca="1">SUM(Table2[[#This Row],[ADR-01]:[ADR-113]])</f>
        <v>0</v>
      </c>
      <c r="G143" s="101" t="str">
        <f t="shared" ca="1" si="39"/>
        <v/>
      </c>
      <c r="H143" s="101" t="str">
        <f t="shared" ca="1" si="41"/>
        <v/>
      </c>
      <c r="I143" s="101" t="str">
        <f t="shared" ca="1" si="41"/>
        <v/>
      </c>
      <c r="J143" s="101" t="str">
        <f t="shared" ca="1" si="41"/>
        <v/>
      </c>
      <c r="K143" s="101" t="str">
        <f t="shared" ca="1" si="41"/>
        <v/>
      </c>
      <c r="L143" s="101" t="str">
        <f t="shared" ca="1" si="41"/>
        <v/>
      </c>
      <c r="M143" s="101" t="str">
        <f t="shared" ca="1" si="41"/>
        <v/>
      </c>
      <c r="N143" s="101" t="str">
        <f t="shared" ca="1" si="41"/>
        <v/>
      </c>
      <c r="O143" s="101" t="str">
        <f t="shared" ca="1" si="41"/>
        <v/>
      </c>
      <c r="P143" s="101" t="str">
        <f t="shared" ca="1" si="41"/>
        <v/>
      </c>
      <c r="Q143" s="101" t="str">
        <f t="shared" ca="1" si="41"/>
        <v/>
      </c>
      <c r="R143" s="101" t="str">
        <f t="shared" ca="1" si="41"/>
        <v/>
      </c>
      <c r="S143" s="101" t="str">
        <f t="shared" ca="1" si="41"/>
        <v/>
      </c>
      <c r="T143" s="101" t="str">
        <f t="shared" ca="1" si="41"/>
        <v/>
      </c>
      <c r="U143" s="101" t="str">
        <f t="shared" ca="1" si="41"/>
        <v/>
      </c>
      <c r="V143" s="101" t="str">
        <f t="shared" ca="1" si="41"/>
        <v/>
      </c>
      <c r="W143" s="101" t="str">
        <f t="shared" ca="1" si="41"/>
        <v/>
      </c>
      <c r="X143" s="101" t="str">
        <f t="shared" ca="1" si="41"/>
        <v/>
      </c>
      <c r="Y143" s="101" t="str">
        <f t="shared" ca="1" si="41"/>
        <v/>
      </c>
      <c r="Z143" s="101" t="str">
        <f t="shared" ca="1" si="41"/>
        <v/>
      </c>
      <c r="AA143" s="101" t="str">
        <f t="shared" ca="1" si="41"/>
        <v/>
      </c>
      <c r="AB143" s="101" t="str">
        <f t="shared" ca="1" si="41"/>
        <v/>
      </c>
      <c r="AC143" s="101" t="str">
        <f t="shared" ca="1" si="41"/>
        <v/>
      </c>
      <c r="AD143" s="101" t="str">
        <f t="shared" ca="1" si="41"/>
        <v/>
      </c>
      <c r="AE143" s="101" t="str">
        <f t="shared" ca="1" si="41"/>
        <v/>
      </c>
      <c r="AF143" s="101" t="str">
        <f t="shared" ca="1" si="41"/>
        <v/>
      </c>
      <c r="AG143" s="101" t="str">
        <f t="shared" ca="1" si="41"/>
        <v/>
      </c>
      <c r="AH143" s="101" t="str">
        <f t="shared" ca="1" si="41"/>
        <v/>
      </c>
      <c r="AI143" s="101" t="str">
        <f t="shared" ca="1" si="41"/>
        <v/>
      </c>
      <c r="AJ143" s="101" t="str">
        <f t="shared" ca="1" si="41"/>
        <v/>
      </c>
      <c r="AK143" s="101" t="str">
        <f t="shared" ca="1" si="41"/>
        <v/>
      </c>
      <c r="AL143" s="101" t="str">
        <f t="shared" ca="1" si="41"/>
        <v/>
      </c>
      <c r="AM143" s="101" t="str">
        <f t="shared" ca="1" si="41"/>
        <v/>
      </c>
      <c r="AN143" s="101" t="str">
        <f t="shared" ca="1" si="41"/>
        <v/>
      </c>
      <c r="AO143" s="101" t="str">
        <f t="shared" ca="1" si="41"/>
        <v/>
      </c>
      <c r="AP143" s="101" t="str">
        <f t="shared" ca="1" si="41"/>
        <v/>
      </c>
      <c r="AQ143" s="101" t="str">
        <f t="shared" ca="1" si="41"/>
        <v/>
      </c>
      <c r="AR143" s="101" t="str">
        <f t="shared" ca="1" si="41"/>
        <v/>
      </c>
      <c r="AS143" s="101" t="str">
        <f t="shared" ca="1" si="41"/>
        <v/>
      </c>
      <c r="AT143" s="101" t="str">
        <f t="shared" ca="1" si="41"/>
        <v/>
      </c>
      <c r="AU143" s="101" t="str">
        <f t="shared" ca="1" si="41"/>
        <v/>
      </c>
      <c r="AV143" s="101" t="str">
        <f t="shared" ca="1" si="41"/>
        <v/>
      </c>
      <c r="AW143" s="101" t="str">
        <f t="shared" ca="1" si="41"/>
        <v/>
      </c>
      <c r="AX143" s="101" t="str">
        <f t="shared" ca="1" si="41"/>
        <v/>
      </c>
      <c r="AY143" s="101" t="str">
        <f t="shared" ca="1" si="41"/>
        <v/>
      </c>
      <c r="AZ143" s="101" t="str">
        <f t="shared" ca="1" si="41"/>
        <v/>
      </c>
      <c r="BA143" s="101" t="str">
        <f t="shared" ca="1" si="41"/>
        <v/>
      </c>
      <c r="BB143" s="101" t="str">
        <f t="shared" ca="1" si="41"/>
        <v/>
      </c>
      <c r="BC143" s="101" t="str">
        <f t="shared" ca="1" si="41"/>
        <v/>
      </c>
      <c r="BD143" s="101" t="str">
        <f t="shared" ca="1" si="41"/>
        <v/>
      </c>
      <c r="BE143" s="101" t="str">
        <f t="shared" ca="1" si="41"/>
        <v/>
      </c>
      <c r="BF143" s="101" t="str">
        <f t="shared" ca="1" si="41"/>
        <v/>
      </c>
      <c r="BG143" s="101" t="str">
        <f t="shared" ca="1" si="41"/>
        <v/>
      </c>
      <c r="BH143" s="101" t="str">
        <f t="shared" ca="1" si="41"/>
        <v/>
      </c>
      <c r="BI143" s="101" t="str">
        <f t="shared" ca="1" si="41"/>
        <v/>
      </c>
      <c r="BJ143" s="101" t="str">
        <f t="shared" ca="1" si="41"/>
        <v/>
      </c>
      <c r="BK143" s="101" t="str">
        <f t="shared" ca="1" si="41"/>
        <v/>
      </c>
      <c r="BL143" s="101" t="str">
        <f t="shared" ca="1" si="41"/>
        <v/>
      </c>
      <c r="BM143" s="101" t="str">
        <f t="shared" ca="1" si="41"/>
        <v/>
      </c>
    </row>
    <row r="144" spans="1:65" ht="15.75" customHeight="1">
      <c r="A144" s="88" t="s">
        <v>360</v>
      </c>
      <c r="B144" s="88" t="s">
        <v>361</v>
      </c>
      <c r="E144" s="100">
        <f ca="1">SUM(Table2[[#This Row],[ADR-01]:[ADR-113]])</f>
        <v>0</v>
      </c>
      <c r="G144" s="101" t="str">
        <f t="shared" ca="1" si="39"/>
        <v/>
      </c>
      <c r="H144" s="101" t="str">
        <f t="shared" ca="1" si="41"/>
        <v/>
      </c>
      <c r="I144" s="101" t="str">
        <f t="shared" ca="1" si="41"/>
        <v/>
      </c>
      <c r="J144" s="101" t="str">
        <f t="shared" ca="1" si="41"/>
        <v/>
      </c>
      <c r="K144" s="101" t="str">
        <f t="shared" ca="1" si="41"/>
        <v/>
      </c>
      <c r="L144" s="101" t="str">
        <f t="shared" ca="1" si="41"/>
        <v/>
      </c>
      <c r="M144" s="101" t="str">
        <f t="shared" ca="1" si="41"/>
        <v/>
      </c>
      <c r="N144" s="101" t="str">
        <f t="shared" ca="1" si="41"/>
        <v/>
      </c>
      <c r="O144" s="101" t="str">
        <f t="shared" ca="1" si="41"/>
        <v/>
      </c>
      <c r="P144" s="101" t="str">
        <f t="shared" ca="1" si="41"/>
        <v/>
      </c>
      <c r="Q144" s="101" t="str">
        <f t="shared" ca="1" si="41"/>
        <v/>
      </c>
      <c r="R144" s="101" t="str">
        <f t="shared" ca="1" si="41"/>
        <v/>
      </c>
      <c r="S144" s="101" t="str">
        <f t="shared" ca="1" si="41"/>
        <v/>
      </c>
      <c r="T144" s="101" t="str">
        <f t="shared" ca="1" si="41"/>
        <v/>
      </c>
      <c r="U144" s="101" t="str">
        <f t="shared" ca="1" si="41"/>
        <v/>
      </c>
      <c r="V144" s="101" t="str">
        <f t="shared" ca="1" si="41"/>
        <v/>
      </c>
      <c r="W144" s="101" t="str">
        <f t="shared" ca="1" si="41"/>
        <v/>
      </c>
      <c r="X144" s="101" t="str">
        <f t="shared" ca="1" si="41"/>
        <v/>
      </c>
      <c r="Y144" s="101" t="str">
        <f t="shared" ca="1" si="41"/>
        <v/>
      </c>
      <c r="Z144" s="101" t="str">
        <f t="shared" ca="1" si="41"/>
        <v/>
      </c>
      <c r="AA144" s="101" t="str">
        <f t="shared" ca="1" si="41"/>
        <v/>
      </c>
      <c r="AB144" s="101" t="str">
        <f t="shared" ca="1" si="41"/>
        <v/>
      </c>
      <c r="AC144" s="101" t="str">
        <f t="shared" ca="1" si="41"/>
        <v/>
      </c>
      <c r="AD144" s="101" t="str">
        <f t="shared" ca="1" si="41"/>
        <v/>
      </c>
      <c r="AE144" s="101" t="str">
        <f t="shared" ca="1" si="41"/>
        <v/>
      </c>
      <c r="AF144" s="101" t="str">
        <f t="shared" ca="1" si="41"/>
        <v/>
      </c>
      <c r="AG144" s="101" t="str">
        <f t="shared" ca="1" si="41"/>
        <v/>
      </c>
      <c r="AH144" s="101" t="str">
        <f t="shared" ca="1" si="41"/>
        <v/>
      </c>
      <c r="AI144" s="101" t="str">
        <f t="shared" ca="1" si="41"/>
        <v/>
      </c>
      <c r="AJ144" s="101" t="str">
        <f t="shared" ca="1" si="41"/>
        <v/>
      </c>
      <c r="AK144" s="101" t="str">
        <f t="shared" ca="1" si="41"/>
        <v/>
      </c>
      <c r="AL144" s="101" t="str">
        <f t="shared" ca="1" si="41"/>
        <v/>
      </c>
      <c r="AM144" s="101" t="str">
        <f t="shared" ca="1" si="41"/>
        <v/>
      </c>
      <c r="AN144" s="101" t="str">
        <f t="shared" ca="1" si="41"/>
        <v/>
      </c>
      <c r="AO144" s="101" t="str">
        <f t="shared" ca="1" si="41"/>
        <v/>
      </c>
      <c r="AP144" s="101" t="str">
        <f t="shared" ca="1" si="41"/>
        <v/>
      </c>
      <c r="AQ144" s="101" t="str">
        <f t="shared" ca="1" si="41"/>
        <v/>
      </c>
      <c r="AR144" s="101" t="str">
        <f t="shared" ca="1" si="41"/>
        <v/>
      </c>
      <c r="AS144" s="101" t="str">
        <f t="shared" ca="1" si="41"/>
        <v/>
      </c>
      <c r="AT144" s="101" t="str">
        <f t="shared" ca="1" si="41"/>
        <v/>
      </c>
      <c r="AU144" s="101" t="str">
        <f t="shared" ca="1" si="41"/>
        <v/>
      </c>
      <c r="AV144" s="101" t="str">
        <f t="shared" ca="1" si="41"/>
        <v/>
      </c>
      <c r="AW144" s="101" t="str">
        <f t="shared" ca="1" si="41"/>
        <v/>
      </c>
      <c r="AX144" s="101" t="str">
        <f t="shared" ca="1" si="41"/>
        <v/>
      </c>
      <c r="AY144" s="101" t="str">
        <f t="shared" ca="1" si="41"/>
        <v/>
      </c>
      <c r="AZ144" s="101" t="str">
        <f t="shared" ca="1" si="41"/>
        <v/>
      </c>
      <c r="BA144" s="101" t="str">
        <f t="shared" ca="1" si="41"/>
        <v/>
      </c>
      <c r="BB144" s="101" t="str">
        <f t="shared" ca="1" si="41"/>
        <v/>
      </c>
      <c r="BC144" s="101" t="str">
        <f t="shared" ca="1" si="41"/>
        <v/>
      </c>
      <c r="BD144" s="101" t="str">
        <f t="shared" ca="1" si="41"/>
        <v/>
      </c>
      <c r="BE144" s="101" t="str">
        <f t="shared" ca="1" si="41"/>
        <v/>
      </c>
      <c r="BF144" s="101" t="str">
        <f t="shared" ca="1" si="41"/>
        <v/>
      </c>
      <c r="BG144" s="101" t="str">
        <f t="shared" ca="1" si="41"/>
        <v/>
      </c>
      <c r="BH144" s="101" t="str">
        <f t="shared" ca="1" si="41"/>
        <v/>
      </c>
      <c r="BI144" s="101" t="str">
        <f t="shared" ca="1" si="41"/>
        <v/>
      </c>
      <c r="BJ144" s="101" t="str">
        <f t="shared" ca="1" si="41"/>
        <v/>
      </c>
      <c r="BK144" s="101" t="str">
        <f t="shared" ca="1" si="41"/>
        <v/>
      </c>
      <c r="BL144" s="101" t="str">
        <f t="shared" ca="1" si="41"/>
        <v/>
      </c>
      <c r="BM144" s="101" t="str">
        <f t="shared" ca="1" si="41"/>
        <v/>
      </c>
    </row>
    <row r="145" spans="1:65" ht="15.75" customHeight="1">
      <c r="A145" s="88" t="s">
        <v>362</v>
      </c>
      <c r="B145" s="88" t="s">
        <v>363</v>
      </c>
      <c r="E145" s="100">
        <f ca="1">SUM(Table2[[#This Row],[ADR-01]:[ADR-113]])</f>
        <v>0</v>
      </c>
      <c r="G145" s="101" t="str">
        <f t="shared" ca="1" si="39"/>
        <v/>
      </c>
      <c r="H145" s="101" t="str">
        <f t="shared" ca="1" si="41"/>
        <v/>
      </c>
      <c r="I145" s="101" t="str">
        <f t="shared" ca="1" si="41"/>
        <v/>
      </c>
      <c r="J145" s="101" t="str">
        <f t="shared" ca="1" si="41"/>
        <v/>
      </c>
      <c r="K145" s="101" t="str">
        <f t="shared" ca="1" si="41"/>
        <v/>
      </c>
      <c r="L145" s="101" t="str">
        <f t="shared" ca="1" si="41"/>
        <v/>
      </c>
      <c r="M145" s="101" t="str">
        <f t="shared" ca="1" si="41"/>
        <v/>
      </c>
      <c r="N145" s="101" t="str">
        <f t="shared" ca="1" si="41"/>
        <v/>
      </c>
      <c r="O145" s="101" t="str">
        <f t="shared" ca="1" si="41"/>
        <v/>
      </c>
      <c r="P145" s="101" t="str">
        <f t="shared" ca="1" si="41"/>
        <v/>
      </c>
      <c r="Q145" s="101" t="str">
        <f t="shared" ca="1" si="41"/>
        <v/>
      </c>
      <c r="R145" s="101" t="str">
        <f t="shared" ca="1" si="41"/>
        <v/>
      </c>
      <c r="S145" s="101" t="str">
        <f t="shared" ca="1" si="41"/>
        <v/>
      </c>
      <c r="T145" s="101" t="str">
        <f t="shared" ca="1" si="41"/>
        <v/>
      </c>
      <c r="U145" s="101" t="str">
        <f t="shared" ca="1" si="41"/>
        <v/>
      </c>
      <c r="V145" s="101" t="str">
        <f t="shared" ca="1" si="41"/>
        <v/>
      </c>
      <c r="W145" s="101" t="str">
        <f t="shared" ca="1" si="41"/>
        <v/>
      </c>
      <c r="X145" s="101" t="str">
        <f t="shared" ca="1" si="41"/>
        <v/>
      </c>
      <c r="Y145" s="101" t="str">
        <f t="shared" ca="1" si="41"/>
        <v/>
      </c>
      <c r="Z145" s="101" t="str">
        <f t="shared" ca="1" si="41"/>
        <v/>
      </c>
      <c r="AA145" s="101" t="str">
        <f t="shared" ca="1" si="41"/>
        <v/>
      </c>
      <c r="AB145" s="101" t="str">
        <f t="shared" ca="1" si="41"/>
        <v/>
      </c>
      <c r="AC145" s="101" t="str">
        <f t="shared" ca="1" si="41"/>
        <v/>
      </c>
      <c r="AD145" s="101" t="str">
        <f t="shared" ca="1" si="41"/>
        <v/>
      </c>
      <c r="AE145" s="101" t="str">
        <f t="shared" ca="1" si="41"/>
        <v/>
      </c>
      <c r="AF145" s="101" t="str">
        <f t="shared" ca="1" si="41"/>
        <v/>
      </c>
      <c r="AG145" s="101" t="str">
        <f t="shared" ca="1" si="41"/>
        <v/>
      </c>
      <c r="AH145" s="101" t="str">
        <f t="shared" ca="1" si="41"/>
        <v/>
      </c>
      <c r="AI145" s="101" t="str">
        <f t="shared" ca="1" si="41"/>
        <v/>
      </c>
      <c r="AJ145" s="101" t="str">
        <f t="shared" ca="1" si="41"/>
        <v/>
      </c>
      <c r="AK145" s="101" t="str">
        <f t="shared" ca="1" si="41"/>
        <v/>
      </c>
      <c r="AL145" s="101" t="str">
        <f t="shared" ca="1" si="41"/>
        <v/>
      </c>
      <c r="AM145" s="101" t="str">
        <f t="shared" ca="1" si="41"/>
        <v/>
      </c>
      <c r="AN145" s="101" t="str">
        <f t="shared" ca="1" si="41"/>
        <v/>
      </c>
      <c r="AO145" s="101" t="str">
        <f t="shared" ca="1" si="41"/>
        <v/>
      </c>
      <c r="AP145" s="101" t="str">
        <f t="shared" ca="1" si="41"/>
        <v/>
      </c>
      <c r="AQ145" s="101" t="str">
        <f t="shared" ca="1" si="41"/>
        <v/>
      </c>
      <c r="AR145" s="101" t="str">
        <f t="shared" ca="1" si="41"/>
        <v/>
      </c>
      <c r="AS145" s="101" t="str">
        <f t="shared" ca="1" si="41"/>
        <v/>
      </c>
      <c r="AT145" s="101" t="str">
        <f t="shared" ca="1" si="41"/>
        <v/>
      </c>
      <c r="AU145" s="101" t="str">
        <f t="shared" ca="1" si="41"/>
        <v/>
      </c>
      <c r="AV145" s="101" t="str">
        <f t="shared" ca="1" si="41"/>
        <v/>
      </c>
      <c r="AW145" s="101" t="str">
        <f t="shared" ca="1" si="41"/>
        <v/>
      </c>
      <c r="AX145" s="101" t="str">
        <f t="shared" ca="1" si="41"/>
        <v/>
      </c>
      <c r="AY145" s="101" t="str">
        <f t="shared" ca="1" si="41"/>
        <v/>
      </c>
      <c r="AZ145" s="101" t="str">
        <f t="shared" ca="1" si="41"/>
        <v/>
      </c>
      <c r="BA145" s="101" t="str">
        <f t="shared" ca="1" si="41"/>
        <v/>
      </c>
      <c r="BB145" s="101" t="str">
        <f t="shared" ca="1" si="41"/>
        <v/>
      </c>
      <c r="BC145" s="101" t="str">
        <f t="shared" ca="1" si="41"/>
        <v/>
      </c>
      <c r="BD145" s="101" t="str">
        <f t="shared" ca="1" si="41"/>
        <v/>
      </c>
      <c r="BE145" s="101" t="str">
        <f t="shared" ca="1" si="41"/>
        <v/>
      </c>
      <c r="BF145" s="101" t="str">
        <f t="shared" ca="1" si="41"/>
        <v/>
      </c>
      <c r="BG145" s="101" t="str">
        <f t="shared" ca="1" si="41"/>
        <v/>
      </c>
      <c r="BH145" s="101" t="str">
        <f t="shared" ca="1" si="41"/>
        <v/>
      </c>
      <c r="BI145" s="101" t="str">
        <f t="shared" ca="1" si="41"/>
        <v/>
      </c>
      <c r="BJ145" s="101" t="str">
        <f t="shared" ca="1" si="41"/>
        <v/>
      </c>
      <c r="BK145" s="101" t="str">
        <f t="shared" ca="1" si="41"/>
        <v/>
      </c>
      <c r="BL145" s="101" t="str">
        <f t="shared" ca="1" si="41"/>
        <v/>
      </c>
      <c r="BM145" s="101" t="str">
        <f t="shared" ca="1" si="41"/>
        <v/>
      </c>
    </row>
    <row r="146" spans="1:65" ht="15.75" customHeight="1">
      <c r="A146" s="88" t="s">
        <v>366</v>
      </c>
      <c r="B146" s="88" t="s">
        <v>367</v>
      </c>
      <c r="C146" s="88" t="s">
        <v>12</v>
      </c>
      <c r="E146" s="100">
        <f ca="1">SUM(Table2[[#This Row],[ADR-01]:[ADR-113]])</f>
        <v>19</v>
      </c>
      <c r="G146" s="101" t="str">
        <f t="shared" ca="1" si="39"/>
        <v/>
      </c>
      <c r="H146" s="101" t="str">
        <f t="shared" ca="1" si="41"/>
        <v/>
      </c>
      <c r="I146" s="101" t="str">
        <f t="shared" ca="1" si="41"/>
        <v/>
      </c>
      <c r="J146" s="101" t="str">
        <f t="shared" ca="1" si="41"/>
        <v/>
      </c>
      <c r="K146" s="101" t="str">
        <f t="shared" ca="1" si="41"/>
        <v/>
      </c>
      <c r="L146" s="101" t="str">
        <f t="shared" ca="1" si="41"/>
        <v/>
      </c>
      <c r="M146" s="101" t="str">
        <f t="shared" ca="1" si="41"/>
        <v/>
      </c>
      <c r="N146" s="101" t="str">
        <f t="shared" ca="1" si="41"/>
        <v/>
      </c>
      <c r="O146" s="101" t="str">
        <f t="shared" ca="1" si="41"/>
        <v/>
      </c>
      <c r="P146" s="101" t="str">
        <f t="shared" ca="1" si="41"/>
        <v/>
      </c>
      <c r="Q146" s="101" t="str">
        <f t="shared" ca="1" si="41"/>
        <v/>
      </c>
      <c r="R146" s="101" t="str">
        <f t="shared" ca="1" si="41"/>
        <v/>
      </c>
      <c r="S146" s="101" t="str">
        <f t="shared" ca="1" si="41"/>
        <v/>
      </c>
      <c r="T146" s="101" t="str">
        <f t="shared" ca="1" si="41"/>
        <v/>
      </c>
      <c r="U146" s="101" t="str">
        <f t="shared" ca="1" si="41"/>
        <v/>
      </c>
      <c r="V146" s="101" t="str">
        <f t="shared" ca="1" si="41"/>
        <v/>
      </c>
      <c r="W146" s="101" t="str">
        <f t="shared" ca="1" si="41"/>
        <v/>
      </c>
      <c r="X146" s="101" t="str">
        <f t="shared" ca="1" si="41"/>
        <v/>
      </c>
      <c r="Y146" s="101" t="str">
        <f t="shared" ca="1" si="41"/>
        <v/>
      </c>
      <c r="Z146" s="101" t="str">
        <f t="shared" ca="1" si="41"/>
        <v/>
      </c>
      <c r="AA146" s="101">
        <f t="shared" ca="1" si="41"/>
        <v>4</v>
      </c>
      <c r="AB146" s="101" t="str">
        <f t="shared" ca="1" si="41"/>
        <v/>
      </c>
      <c r="AC146" s="101" t="str">
        <f t="shared" ca="1" si="41"/>
        <v/>
      </c>
      <c r="AD146" s="101" t="str">
        <f t="shared" ca="1" si="41"/>
        <v/>
      </c>
      <c r="AE146" s="101" t="str">
        <f t="shared" ca="1" si="41"/>
        <v/>
      </c>
      <c r="AF146" s="101" t="str">
        <f t="shared" ca="1" si="41"/>
        <v/>
      </c>
      <c r="AG146" s="101" t="str">
        <f t="shared" ca="1" si="41"/>
        <v/>
      </c>
      <c r="AH146" s="101" t="str">
        <f t="shared" ca="1" si="41"/>
        <v/>
      </c>
      <c r="AI146" s="101" t="str">
        <f t="shared" ref="H146:BM150" ca="1" si="42">IFERROR(
  IF(
    COUNTIF(
      INDIRECT("'" &amp; "ADR " &amp; VALUE(MID(AI$1, FIND("-", AI$1) + 1, LEN(AI$1) - FIND("-", AI$1))) &amp; "'!E:E"), $A146
    ) = 0,
    "",
    COUNTIFS(
      INDIRECT("'" &amp; "ADR " &amp; VALUE(MID(AI$1, FIND("-", AI$1) + 1, LEN(AI$1) - FIND("-", AI$1))) &amp; "'!E:E"), $A146,
      INDIRECT("'" &amp; "ADR " &amp; VALUE(MID(AI$1, FIND("-", AI$1) + 1, LEN(AI$1) - FIND("-", AI$1))) &amp; "'!M:M"), "NO"
    )
  ),
  ""
)</f>
        <v/>
      </c>
      <c r="AJ146" s="101" t="str">
        <f t="shared" ca="1" si="42"/>
        <v/>
      </c>
      <c r="AK146" s="101" t="str">
        <f t="shared" ca="1" si="42"/>
        <v/>
      </c>
      <c r="AL146" s="101" t="str">
        <f t="shared" ca="1" si="42"/>
        <v/>
      </c>
      <c r="AM146" s="101" t="str">
        <f t="shared" ca="1" si="42"/>
        <v/>
      </c>
      <c r="AN146" s="101" t="str">
        <f t="shared" ca="1" si="42"/>
        <v/>
      </c>
      <c r="AO146" s="101" t="str">
        <f t="shared" ca="1" si="42"/>
        <v/>
      </c>
      <c r="AP146" s="101" t="str">
        <f t="shared" ca="1" si="42"/>
        <v/>
      </c>
      <c r="AQ146" s="101" t="str">
        <f t="shared" ca="1" si="42"/>
        <v/>
      </c>
      <c r="AR146" s="101" t="str">
        <f t="shared" ca="1" si="42"/>
        <v/>
      </c>
      <c r="AS146" s="101" t="str">
        <f t="shared" ca="1" si="42"/>
        <v/>
      </c>
      <c r="AT146" s="101" t="str">
        <f t="shared" ca="1" si="42"/>
        <v/>
      </c>
      <c r="AU146" s="101" t="str">
        <f t="shared" ca="1" si="42"/>
        <v/>
      </c>
      <c r="AV146" s="101" t="str">
        <f t="shared" ca="1" si="42"/>
        <v/>
      </c>
      <c r="AW146" s="101" t="str">
        <f t="shared" ca="1" si="42"/>
        <v/>
      </c>
      <c r="AX146" s="101" t="str">
        <f t="shared" ca="1" si="42"/>
        <v/>
      </c>
      <c r="AY146" s="101" t="str">
        <f t="shared" ca="1" si="42"/>
        <v/>
      </c>
      <c r="AZ146" s="101" t="str">
        <f t="shared" ca="1" si="42"/>
        <v/>
      </c>
      <c r="BA146" s="101" t="str">
        <f t="shared" ca="1" si="42"/>
        <v/>
      </c>
      <c r="BB146" s="101" t="str">
        <f t="shared" ca="1" si="42"/>
        <v/>
      </c>
      <c r="BC146" s="101" t="str">
        <f t="shared" ca="1" si="42"/>
        <v/>
      </c>
      <c r="BD146" s="101" t="str">
        <f t="shared" ca="1" si="42"/>
        <v/>
      </c>
      <c r="BE146" s="101">
        <f t="shared" ca="1" si="42"/>
        <v>15</v>
      </c>
      <c r="BF146" s="101" t="str">
        <f t="shared" ca="1" si="42"/>
        <v/>
      </c>
      <c r="BG146" s="101" t="str">
        <f t="shared" ca="1" si="42"/>
        <v/>
      </c>
      <c r="BH146" s="101" t="str">
        <f t="shared" ca="1" si="42"/>
        <v/>
      </c>
      <c r="BI146" s="101" t="str">
        <f t="shared" ca="1" si="42"/>
        <v/>
      </c>
      <c r="BJ146" s="101" t="str">
        <f t="shared" ca="1" si="42"/>
        <v/>
      </c>
      <c r="BK146" s="101" t="str">
        <f t="shared" ca="1" si="42"/>
        <v/>
      </c>
      <c r="BL146" s="101" t="str">
        <f t="shared" ca="1" si="42"/>
        <v/>
      </c>
      <c r="BM146" s="101" t="str">
        <f t="shared" ca="1" si="42"/>
        <v/>
      </c>
    </row>
    <row r="147" spans="1:65" ht="15.75" customHeight="1">
      <c r="A147" s="88" t="s">
        <v>368</v>
      </c>
      <c r="B147" s="88" t="s">
        <v>369</v>
      </c>
      <c r="C147" s="88" t="s">
        <v>12</v>
      </c>
      <c r="E147" s="100">
        <f ca="1">SUM(Table2[[#This Row],[ADR-01]:[ADR-113]])</f>
        <v>0</v>
      </c>
      <c r="G147" s="101" t="str">
        <f t="shared" ca="1" si="39"/>
        <v/>
      </c>
      <c r="H147" s="101" t="str">
        <f t="shared" ca="1" si="42"/>
        <v/>
      </c>
      <c r="I147" s="101" t="str">
        <f t="shared" ca="1" si="42"/>
        <v/>
      </c>
      <c r="J147" s="101" t="str">
        <f t="shared" ca="1" si="42"/>
        <v/>
      </c>
      <c r="K147" s="101" t="str">
        <f t="shared" ca="1" si="42"/>
        <v/>
      </c>
      <c r="L147" s="101" t="str">
        <f t="shared" ca="1" si="42"/>
        <v/>
      </c>
      <c r="M147" s="101" t="str">
        <f t="shared" ca="1" si="42"/>
        <v/>
      </c>
      <c r="N147" s="101" t="str">
        <f t="shared" ca="1" si="42"/>
        <v/>
      </c>
      <c r="O147" s="101" t="str">
        <f t="shared" ca="1" si="42"/>
        <v/>
      </c>
      <c r="P147" s="101" t="str">
        <f t="shared" ca="1" si="42"/>
        <v/>
      </c>
      <c r="Q147" s="101" t="str">
        <f t="shared" ca="1" si="42"/>
        <v/>
      </c>
      <c r="R147" s="101" t="str">
        <f t="shared" ca="1" si="42"/>
        <v/>
      </c>
      <c r="S147" s="101" t="str">
        <f t="shared" ca="1" si="42"/>
        <v/>
      </c>
      <c r="T147" s="101" t="str">
        <f t="shared" ca="1" si="42"/>
        <v/>
      </c>
      <c r="U147" s="101" t="str">
        <f t="shared" ca="1" si="42"/>
        <v/>
      </c>
      <c r="V147" s="101" t="str">
        <f t="shared" ca="1" si="42"/>
        <v/>
      </c>
      <c r="W147" s="101" t="str">
        <f t="shared" ca="1" si="42"/>
        <v/>
      </c>
      <c r="X147" s="101" t="str">
        <f t="shared" ca="1" si="42"/>
        <v/>
      </c>
      <c r="Y147" s="101" t="str">
        <f t="shared" ca="1" si="42"/>
        <v/>
      </c>
      <c r="Z147" s="101" t="str">
        <f t="shared" ca="1" si="42"/>
        <v/>
      </c>
      <c r="AA147" s="101" t="str">
        <f t="shared" ca="1" si="42"/>
        <v/>
      </c>
      <c r="AB147" s="101" t="str">
        <f t="shared" ca="1" si="42"/>
        <v/>
      </c>
      <c r="AC147" s="101" t="str">
        <f t="shared" ca="1" si="42"/>
        <v/>
      </c>
      <c r="AD147" s="101" t="str">
        <f t="shared" ca="1" si="42"/>
        <v/>
      </c>
      <c r="AE147" s="101" t="str">
        <f t="shared" ca="1" si="42"/>
        <v/>
      </c>
      <c r="AF147" s="101" t="str">
        <f t="shared" ca="1" si="42"/>
        <v/>
      </c>
      <c r="AG147" s="101" t="str">
        <f t="shared" ca="1" si="42"/>
        <v/>
      </c>
      <c r="AH147" s="101" t="str">
        <f t="shared" ca="1" si="42"/>
        <v/>
      </c>
      <c r="AI147" s="101" t="str">
        <f t="shared" ca="1" si="42"/>
        <v/>
      </c>
      <c r="AJ147" s="101" t="str">
        <f t="shared" ca="1" si="42"/>
        <v/>
      </c>
      <c r="AK147" s="101" t="str">
        <f t="shared" ca="1" si="42"/>
        <v/>
      </c>
      <c r="AL147" s="101" t="str">
        <f t="shared" ca="1" si="42"/>
        <v/>
      </c>
      <c r="AM147" s="101" t="str">
        <f t="shared" ca="1" si="42"/>
        <v/>
      </c>
      <c r="AN147" s="101" t="str">
        <f t="shared" ca="1" si="42"/>
        <v/>
      </c>
      <c r="AO147" s="101" t="str">
        <f t="shared" ca="1" si="42"/>
        <v/>
      </c>
      <c r="AP147" s="101" t="str">
        <f t="shared" ca="1" si="42"/>
        <v/>
      </c>
      <c r="AQ147" s="101" t="str">
        <f t="shared" ca="1" si="42"/>
        <v/>
      </c>
      <c r="AR147" s="101" t="str">
        <f t="shared" ca="1" si="42"/>
        <v/>
      </c>
      <c r="AS147" s="101" t="str">
        <f t="shared" ca="1" si="42"/>
        <v/>
      </c>
      <c r="AT147" s="101" t="str">
        <f t="shared" ca="1" si="42"/>
        <v/>
      </c>
      <c r="AU147" s="101" t="str">
        <f t="shared" ca="1" si="42"/>
        <v/>
      </c>
      <c r="AV147" s="101" t="str">
        <f t="shared" ca="1" si="42"/>
        <v/>
      </c>
      <c r="AW147" s="101" t="str">
        <f t="shared" ca="1" si="42"/>
        <v/>
      </c>
      <c r="AX147" s="101" t="str">
        <f t="shared" ca="1" si="42"/>
        <v/>
      </c>
      <c r="AY147" s="101" t="str">
        <f t="shared" ca="1" si="42"/>
        <v/>
      </c>
      <c r="AZ147" s="101" t="str">
        <f t="shared" ca="1" si="42"/>
        <v/>
      </c>
      <c r="BA147" s="101" t="str">
        <f t="shared" ca="1" si="42"/>
        <v/>
      </c>
      <c r="BB147" s="101" t="str">
        <f t="shared" ca="1" si="42"/>
        <v/>
      </c>
      <c r="BC147" s="101" t="str">
        <f t="shared" ca="1" si="42"/>
        <v/>
      </c>
      <c r="BD147" s="101" t="str">
        <f t="shared" ca="1" si="42"/>
        <v/>
      </c>
      <c r="BE147" s="101" t="str">
        <f t="shared" ca="1" si="42"/>
        <v/>
      </c>
      <c r="BF147" s="101" t="str">
        <f t="shared" ca="1" si="42"/>
        <v/>
      </c>
      <c r="BG147" s="101" t="str">
        <f t="shared" ca="1" si="42"/>
        <v/>
      </c>
      <c r="BH147" s="101" t="str">
        <f t="shared" ca="1" si="42"/>
        <v/>
      </c>
      <c r="BI147" s="101" t="str">
        <f t="shared" ca="1" si="42"/>
        <v/>
      </c>
      <c r="BJ147" s="101" t="str">
        <f t="shared" ca="1" si="42"/>
        <v/>
      </c>
      <c r="BK147" s="101" t="str">
        <f t="shared" ca="1" si="42"/>
        <v/>
      </c>
      <c r="BL147" s="101" t="str">
        <f t="shared" ca="1" si="42"/>
        <v/>
      </c>
      <c r="BM147" s="101" t="str">
        <f t="shared" ca="1" si="42"/>
        <v/>
      </c>
    </row>
    <row r="148" spans="1:65" ht="15.75" customHeight="1">
      <c r="A148" s="88" t="s">
        <v>370</v>
      </c>
      <c r="B148" s="88" t="s">
        <v>371</v>
      </c>
      <c r="C148" s="88" t="s">
        <v>12</v>
      </c>
      <c r="E148" s="100">
        <f ca="1">SUM(Table2[[#This Row],[ADR-01]:[ADR-113]])</f>
        <v>0</v>
      </c>
      <c r="G148" s="101" t="str">
        <f t="shared" ca="1" si="39"/>
        <v/>
      </c>
      <c r="H148" s="101" t="str">
        <f t="shared" ca="1" si="42"/>
        <v/>
      </c>
      <c r="I148" s="101" t="str">
        <f t="shared" ca="1" si="42"/>
        <v/>
      </c>
      <c r="J148" s="101" t="str">
        <f t="shared" ca="1" si="42"/>
        <v/>
      </c>
      <c r="K148" s="101" t="str">
        <f t="shared" ca="1" si="42"/>
        <v/>
      </c>
      <c r="L148" s="101" t="str">
        <f t="shared" ca="1" si="42"/>
        <v/>
      </c>
      <c r="M148" s="101" t="str">
        <f t="shared" ca="1" si="42"/>
        <v/>
      </c>
      <c r="N148" s="101" t="str">
        <f t="shared" ca="1" si="42"/>
        <v/>
      </c>
      <c r="O148" s="101" t="str">
        <f t="shared" ca="1" si="42"/>
        <v/>
      </c>
      <c r="P148" s="101" t="str">
        <f t="shared" ca="1" si="42"/>
        <v/>
      </c>
      <c r="Q148" s="101" t="str">
        <f t="shared" ca="1" si="42"/>
        <v/>
      </c>
      <c r="R148" s="101" t="str">
        <f t="shared" ca="1" si="42"/>
        <v/>
      </c>
      <c r="S148" s="101" t="str">
        <f t="shared" ca="1" si="42"/>
        <v/>
      </c>
      <c r="T148" s="101" t="str">
        <f t="shared" ca="1" si="42"/>
        <v/>
      </c>
      <c r="U148" s="101" t="str">
        <f t="shared" ca="1" si="42"/>
        <v/>
      </c>
      <c r="V148" s="101" t="str">
        <f t="shared" ca="1" si="42"/>
        <v/>
      </c>
      <c r="W148" s="101" t="str">
        <f t="shared" ca="1" si="42"/>
        <v/>
      </c>
      <c r="X148" s="101" t="str">
        <f t="shared" ca="1" si="42"/>
        <v/>
      </c>
      <c r="Y148" s="101" t="str">
        <f t="shared" ca="1" si="42"/>
        <v/>
      </c>
      <c r="Z148" s="101" t="str">
        <f t="shared" ca="1" si="42"/>
        <v/>
      </c>
      <c r="AA148" s="101" t="str">
        <f t="shared" ca="1" si="42"/>
        <v/>
      </c>
      <c r="AB148" s="101" t="str">
        <f t="shared" ca="1" si="42"/>
        <v/>
      </c>
      <c r="AC148" s="101" t="str">
        <f t="shared" ca="1" si="42"/>
        <v/>
      </c>
      <c r="AD148" s="101" t="str">
        <f t="shared" ca="1" si="42"/>
        <v/>
      </c>
      <c r="AE148" s="101" t="str">
        <f t="shared" ca="1" si="42"/>
        <v/>
      </c>
      <c r="AF148" s="101" t="str">
        <f t="shared" ca="1" si="42"/>
        <v/>
      </c>
      <c r="AG148" s="101" t="str">
        <f t="shared" ca="1" si="42"/>
        <v/>
      </c>
      <c r="AH148" s="101" t="str">
        <f t="shared" ca="1" si="42"/>
        <v/>
      </c>
      <c r="AI148" s="101" t="str">
        <f t="shared" ca="1" si="42"/>
        <v/>
      </c>
      <c r="AJ148" s="101" t="str">
        <f t="shared" ca="1" si="42"/>
        <v/>
      </c>
      <c r="AK148" s="101" t="str">
        <f t="shared" ca="1" si="42"/>
        <v/>
      </c>
      <c r="AL148" s="101" t="str">
        <f t="shared" ca="1" si="42"/>
        <v/>
      </c>
      <c r="AM148" s="101" t="str">
        <f t="shared" ca="1" si="42"/>
        <v/>
      </c>
      <c r="AN148" s="101" t="str">
        <f t="shared" ca="1" si="42"/>
        <v/>
      </c>
      <c r="AO148" s="101" t="str">
        <f t="shared" ca="1" si="42"/>
        <v/>
      </c>
      <c r="AP148" s="101" t="str">
        <f t="shared" ca="1" si="42"/>
        <v/>
      </c>
      <c r="AQ148" s="101" t="str">
        <f t="shared" ca="1" si="42"/>
        <v/>
      </c>
      <c r="AR148" s="101" t="str">
        <f t="shared" ca="1" si="42"/>
        <v/>
      </c>
      <c r="AS148" s="101" t="str">
        <f t="shared" ca="1" si="42"/>
        <v/>
      </c>
      <c r="AT148" s="101" t="str">
        <f t="shared" ca="1" si="42"/>
        <v/>
      </c>
      <c r="AU148" s="101" t="str">
        <f t="shared" ca="1" si="42"/>
        <v/>
      </c>
      <c r="AV148" s="101" t="str">
        <f t="shared" ca="1" si="42"/>
        <v/>
      </c>
      <c r="AW148" s="101" t="str">
        <f t="shared" ca="1" si="42"/>
        <v/>
      </c>
      <c r="AX148" s="101" t="str">
        <f t="shared" ca="1" si="42"/>
        <v/>
      </c>
      <c r="AY148" s="101" t="str">
        <f t="shared" ca="1" si="42"/>
        <v/>
      </c>
      <c r="AZ148" s="101" t="str">
        <f t="shared" ca="1" si="42"/>
        <v/>
      </c>
      <c r="BA148" s="101" t="str">
        <f t="shared" ca="1" si="42"/>
        <v/>
      </c>
      <c r="BB148" s="101" t="str">
        <f t="shared" ca="1" si="42"/>
        <v/>
      </c>
      <c r="BC148" s="101" t="str">
        <f t="shared" ca="1" si="42"/>
        <v/>
      </c>
      <c r="BD148" s="101" t="str">
        <f t="shared" ca="1" si="42"/>
        <v/>
      </c>
      <c r="BE148" s="101" t="str">
        <f t="shared" ca="1" si="42"/>
        <v/>
      </c>
      <c r="BF148" s="101" t="str">
        <f t="shared" ca="1" si="42"/>
        <v/>
      </c>
      <c r="BG148" s="101" t="str">
        <f t="shared" ca="1" si="42"/>
        <v/>
      </c>
      <c r="BH148" s="101" t="str">
        <f t="shared" ca="1" si="42"/>
        <v/>
      </c>
      <c r="BI148" s="101" t="str">
        <f t="shared" ca="1" si="42"/>
        <v/>
      </c>
      <c r="BJ148" s="101" t="str">
        <f t="shared" ca="1" si="42"/>
        <v/>
      </c>
      <c r="BK148" s="101" t="str">
        <f t="shared" ca="1" si="42"/>
        <v/>
      </c>
      <c r="BL148" s="101" t="str">
        <f t="shared" ca="1" si="42"/>
        <v/>
      </c>
      <c r="BM148" s="101" t="str">
        <f t="shared" ca="1" si="42"/>
        <v/>
      </c>
    </row>
    <row r="149" spans="1:65" ht="15.75" customHeight="1">
      <c r="A149" s="88" t="s">
        <v>372</v>
      </c>
      <c r="B149" s="88" t="s">
        <v>373</v>
      </c>
      <c r="C149" s="88" t="s">
        <v>12</v>
      </c>
      <c r="E149" s="100">
        <f ca="1">SUM(Table2[[#This Row],[ADR-01]:[ADR-113]])</f>
        <v>14</v>
      </c>
      <c r="G149" s="101" t="str">
        <f t="shared" ca="1" si="39"/>
        <v/>
      </c>
      <c r="H149" s="101" t="str">
        <f t="shared" ca="1" si="42"/>
        <v/>
      </c>
      <c r="I149" s="101" t="str">
        <f t="shared" ca="1" si="42"/>
        <v/>
      </c>
      <c r="J149" s="101" t="str">
        <f t="shared" ca="1" si="42"/>
        <v/>
      </c>
      <c r="K149" s="101" t="str">
        <f t="shared" ca="1" si="42"/>
        <v/>
      </c>
      <c r="L149" s="101" t="str">
        <f t="shared" ca="1" si="42"/>
        <v/>
      </c>
      <c r="M149" s="101" t="str">
        <f t="shared" ca="1" si="42"/>
        <v/>
      </c>
      <c r="N149" s="101" t="str">
        <f t="shared" ca="1" si="42"/>
        <v/>
      </c>
      <c r="O149" s="101" t="str">
        <f t="shared" ca="1" si="42"/>
        <v/>
      </c>
      <c r="P149" s="101" t="str">
        <f t="shared" ca="1" si="42"/>
        <v/>
      </c>
      <c r="Q149" s="101" t="str">
        <f t="shared" ca="1" si="42"/>
        <v/>
      </c>
      <c r="R149" s="101" t="str">
        <f t="shared" ca="1" si="42"/>
        <v/>
      </c>
      <c r="S149" s="101" t="str">
        <f t="shared" ca="1" si="42"/>
        <v/>
      </c>
      <c r="T149" s="101" t="str">
        <f t="shared" ca="1" si="42"/>
        <v/>
      </c>
      <c r="U149" s="101" t="str">
        <f t="shared" ca="1" si="42"/>
        <v/>
      </c>
      <c r="V149" s="101" t="str">
        <f t="shared" ca="1" si="42"/>
        <v/>
      </c>
      <c r="W149" s="101" t="str">
        <f t="shared" ca="1" si="42"/>
        <v/>
      </c>
      <c r="X149" s="101" t="str">
        <f t="shared" ca="1" si="42"/>
        <v/>
      </c>
      <c r="Y149" s="101" t="str">
        <f t="shared" ca="1" si="42"/>
        <v/>
      </c>
      <c r="Z149" s="101" t="str">
        <f t="shared" ca="1" si="42"/>
        <v/>
      </c>
      <c r="AA149" s="101">
        <f t="shared" ca="1" si="42"/>
        <v>2</v>
      </c>
      <c r="AB149" s="101" t="str">
        <f t="shared" ca="1" si="42"/>
        <v/>
      </c>
      <c r="AC149" s="101" t="str">
        <f t="shared" ca="1" si="42"/>
        <v/>
      </c>
      <c r="AD149" s="101" t="str">
        <f t="shared" ca="1" si="42"/>
        <v/>
      </c>
      <c r="AE149" s="101" t="str">
        <f t="shared" ca="1" si="42"/>
        <v/>
      </c>
      <c r="AF149" s="101" t="str">
        <f t="shared" ca="1" si="42"/>
        <v/>
      </c>
      <c r="AG149" s="101" t="str">
        <f t="shared" ca="1" si="42"/>
        <v/>
      </c>
      <c r="AH149" s="101" t="str">
        <f t="shared" ca="1" si="42"/>
        <v/>
      </c>
      <c r="AI149" s="101" t="str">
        <f t="shared" ca="1" si="42"/>
        <v/>
      </c>
      <c r="AJ149" s="101" t="str">
        <f t="shared" ca="1" si="42"/>
        <v/>
      </c>
      <c r="AK149" s="101" t="str">
        <f t="shared" ca="1" si="42"/>
        <v/>
      </c>
      <c r="AL149" s="101" t="str">
        <f t="shared" ca="1" si="42"/>
        <v/>
      </c>
      <c r="AM149" s="101" t="str">
        <f t="shared" ca="1" si="42"/>
        <v/>
      </c>
      <c r="AN149" s="101" t="str">
        <f t="shared" ca="1" si="42"/>
        <v/>
      </c>
      <c r="AO149" s="101" t="str">
        <f t="shared" ca="1" si="42"/>
        <v/>
      </c>
      <c r="AP149" s="101" t="str">
        <f t="shared" ca="1" si="42"/>
        <v/>
      </c>
      <c r="AQ149" s="101" t="str">
        <f t="shared" ca="1" si="42"/>
        <v/>
      </c>
      <c r="AR149" s="101" t="str">
        <f t="shared" ca="1" si="42"/>
        <v/>
      </c>
      <c r="AS149" s="101" t="str">
        <f t="shared" ca="1" si="42"/>
        <v/>
      </c>
      <c r="AT149" s="101" t="str">
        <f t="shared" ca="1" si="42"/>
        <v/>
      </c>
      <c r="AU149" s="101" t="str">
        <f t="shared" ca="1" si="42"/>
        <v/>
      </c>
      <c r="AV149" s="101" t="str">
        <f t="shared" ca="1" si="42"/>
        <v/>
      </c>
      <c r="AW149" s="101" t="str">
        <f t="shared" ca="1" si="42"/>
        <v/>
      </c>
      <c r="AX149" s="101" t="str">
        <f t="shared" ca="1" si="42"/>
        <v/>
      </c>
      <c r="AY149" s="101" t="str">
        <f t="shared" ca="1" si="42"/>
        <v/>
      </c>
      <c r="AZ149" s="101" t="str">
        <f t="shared" ca="1" si="42"/>
        <v/>
      </c>
      <c r="BA149" s="101" t="str">
        <f t="shared" ca="1" si="42"/>
        <v/>
      </c>
      <c r="BB149" s="101" t="str">
        <f t="shared" ca="1" si="42"/>
        <v/>
      </c>
      <c r="BC149" s="101" t="str">
        <f t="shared" ca="1" si="42"/>
        <v/>
      </c>
      <c r="BD149" s="101" t="str">
        <f t="shared" ca="1" si="42"/>
        <v/>
      </c>
      <c r="BE149" s="101">
        <f t="shared" ca="1" si="42"/>
        <v>12</v>
      </c>
      <c r="BF149" s="101" t="str">
        <f t="shared" ca="1" si="42"/>
        <v/>
      </c>
      <c r="BG149" s="101" t="str">
        <f t="shared" ca="1" si="42"/>
        <v/>
      </c>
      <c r="BH149" s="101" t="str">
        <f t="shared" ca="1" si="42"/>
        <v/>
      </c>
      <c r="BI149" s="101" t="str">
        <f t="shared" ca="1" si="42"/>
        <v/>
      </c>
      <c r="BJ149" s="101" t="str">
        <f t="shared" ca="1" si="42"/>
        <v/>
      </c>
      <c r="BK149" s="101" t="str">
        <f t="shared" ca="1" si="42"/>
        <v/>
      </c>
      <c r="BL149" s="101" t="str">
        <f t="shared" ca="1" si="42"/>
        <v/>
      </c>
      <c r="BM149" s="101" t="str">
        <f t="shared" ca="1" si="42"/>
        <v/>
      </c>
    </row>
    <row r="150" spans="1:65" ht="15.75" customHeight="1">
      <c r="A150" s="88" t="s">
        <v>374</v>
      </c>
      <c r="B150" s="88" t="s">
        <v>375</v>
      </c>
      <c r="C150" s="88" t="s">
        <v>12</v>
      </c>
      <c r="E150" s="100">
        <f ca="1">SUM(Table2[[#This Row],[ADR-01]:[ADR-113]])</f>
        <v>99</v>
      </c>
      <c r="G150" s="101" t="str">
        <f t="shared" ca="1" si="39"/>
        <v/>
      </c>
      <c r="H150" s="101" t="str">
        <f t="shared" ca="1" si="42"/>
        <v/>
      </c>
      <c r="I150" s="101" t="str">
        <f t="shared" ca="1" si="42"/>
        <v/>
      </c>
      <c r="J150" s="101" t="str">
        <f t="shared" ca="1" si="42"/>
        <v/>
      </c>
      <c r="K150" s="101" t="str">
        <f t="shared" ca="1" si="42"/>
        <v/>
      </c>
      <c r="L150" s="101" t="str">
        <f t="shared" ca="1" si="42"/>
        <v/>
      </c>
      <c r="M150" s="101" t="str">
        <f t="shared" ca="1" si="42"/>
        <v/>
      </c>
      <c r="N150" s="101" t="str">
        <f t="shared" ca="1" si="42"/>
        <v/>
      </c>
      <c r="O150" s="101" t="str">
        <f t="shared" ca="1" si="42"/>
        <v/>
      </c>
      <c r="P150" s="101">
        <f t="shared" ca="1" si="42"/>
        <v>71</v>
      </c>
      <c r="Q150" s="101" t="str">
        <f t="shared" ca="1" si="42"/>
        <v/>
      </c>
      <c r="R150" s="101" t="str">
        <f t="shared" ca="1" si="42"/>
        <v/>
      </c>
      <c r="S150" s="101" t="str">
        <f t="shared" ca="1" si="42"/>
        <v/>
      </c>
      <c r="T150" s="101" t="str">
        <f t="shared" ca="1" si="42"/>
        <v/>
      </c>
      <c r="U150" s="101" t="str">
        <f t="shared" ca="1" si="42"/>
        <v/>
      </c>
      <c r="V150" s="101" t="str">
        <f t="shared" ca="1" si="42"/>
        <v/>
      </c>
      <c r="W150" s="101" t="str">
        <f t="shared" ca="1" si="42"/>
        <v/>
      </c>
      <c r="X150" s="101" t="str">
        <f t="shared" ca="1" si="42"/>
        <v/>
      </c>
      <c r="Y150" s="101" t="str">
        <f t="shared" ca="1" si="42"/>
        <v/>
      </c>
      <c r="Z150" s="101" t="str">
        <f t="shared" ca="1" si="42"/>
        <v/>
      </c>
      <c r="AA150" s="101">
        <f t="shared" ca="1" si="42"/>
        <v>4</v>
      </c>
      <c r="AB150" s="101" t="str">
        <f t="shared" ca="1" si="42"/>
        <v/>
      </c>
      <c r="AC150" s="101" t="str">
        <f t="shared" ca="1" si="42"/>
        <v/>
      </c>
      <c r="AD150" s="101">
        <f t="shared" ca="1" si="42"/>
        <v>20</v>
      </c>
      <c r="AE150" s="101">
        <f t="shared" ca="1" si="42"/>
        <v>4</v>
      </c>
      <c r="AF150" s="101" t="str">
        <f t="shared" ca="1" si="42"/>
        <v/>
      </c>
      <c r="AG150" s="101" t="str">
        <f t="shared" ca="1" si="42"/>
        <v/>
      </c>
      <c r="AH150" s="101" t="str">
        <f t="shared" ca="1" si="42"/>
        <v/>
      </c>
      <c r="AI150" s="101" t="str">
        <f t="shared" ca="1" si="42"/>
        <v/>
      </c>
      <c r="AJ150" s="101" t="str">
        <f t="shared" ca="1" si="42"/>
        <v/>
      </c>
      <c r="AK150" s="101" t="str">
        <f t="shared" ca="1" si="42"/>
        <v/>
      </c>
      <c r="AL150" s="101" t="str">
        <f t="shared" ca="1" si="42"/>
        <v/>
      </c>
      <c r="AM150" s="101" t="str">
        <f t="shared" ca="1" si="42"/>
        <v/>
      </c>
      <c r="AN150" s="101" t="str">
        <f t="shared" ca="1" si="42"/>
        <v/>
      </c>
      <c r="AO150" s="101" t="str">
        <f t="shared" ca="1" si="42"/>
        <v/>
      </c>
      <c r="AP150" s="101" t="str">
        <f t="shared" ca="1" si="42"/>
        <v/>
      </c>
      <c r="AQ150" s="101" t="str">
        <f t="shared" ca="1" si="42"/>
        <v/>
      </c>
      <c r="AR150" s="101" t="str">
        <f t="shared" ca="1" si="42"/>
        <v/>
      </c>
      <c r="AS150" s="101" t="str">
        <f t="shared" ca="1" si="42"/>
        <v/>
      </c>
      <c r="AT150" s="101" t="str">
        <f t="shared" ca="1" si="42"/>
        <v/>
      </c>
      <c r="AU150" s="101" t="str">
        <f t="shared" ca="1" si="42"/>
        <v/>
      </c>
      <c r="AV150" s="101" t="str">
        <f t="shared" ca="1" si="42"/>
        <v/>
      </c>
      <c r="AW150" s="101" t="str">
        <f t="shared" ca="1" si="42"/>
        <v/>
      </c>
      <c r="AX150" s="101" t="str">
        <f t="shared" ca="1" si="42"/>
        <v/>
      </c>
      <c r="AY150" s="101" t="str">
        <f t="shared" ca="1" si="42"/>
        <v/>
      </c>
      <c r="AZ150" s="101" t="str">
        <f t="shared" ca="1" si="42"/>
        <v/>
      </c>
      <c r="BA150" s="101" t="str">
        <f t="shared" ca="1" si="42"/>
        <v/>
      </c>
      <c r="BB150" s="101" t="str">
        <f t="shared" ca="1" si="42"/>
        <v/>
      </c>
      <c r="BC150" s="101" t="str">
        <f t="shared" ca="1" si="42"/>
        <v/>
      </c>
      <c r="BD150" s="101" t="str">
        <f t="shared" ca="1" si="42"/>
        <v/>
      </c>
      <c r="BE150" s="101" t="str">
        <f t="shared" ca="1" si="42"/>
        <v/>
      </c>
      <c r="BF150" s="101" t="str">
        <f t="shared" ref="H150:BM155" ca="1" si="43">IFERROR(
  IF(
    COUNTIF(
      INDIRECT("'" &amp; "ADR " &amp; VALUE(MID(BF$1, FIND("-", BF$1) + 1, LEN(BF$1) - FIND("-", BF$1))) &amp; "'!E:E"), $A150
    ) = 0,
    "",
    COUNTIFS(
      INDIRECT("'" &amp; "ADR " &amp; VALUE(MID(BF$1, FIND("-", BF$1) + 1, LEN(BF$1) - FIND("-", BF$1))) &amp; "'!E:E"), $A150,
      INDIRECT("'" &amp; "ADR " &amp; VALUE(MID(BF$1, FIND("-", BF$1) + 1, LEN(BF$1) - FIND("-", BF$1))) &amp; "'!M:M"), "NO"
    )
  ),
  ""
)</f>
        <v/>
      </c>
      <c r="BG150" s="101" t="str">
        <f t="shared" ca="1" si="43"/>
        <v/>
      </c>
      <c r="BH150" s="101" t="str">
        <f t="shared" ca="1" si="43"/>
        <v/>
      </c>
      <c r="BI150" s="101" t="str">
        <f t="shared" ca="1" si="43"/>
        <v/>
      </c>
      <c r="BJ150" s="101" t="str">
        <f t="shared" ca="1" si="43"/>
        <v/>
      </c>
      <c r="BK150" s="101" t="str">
        <f t="shared" ca="1" si="43"/>
        <v/>
      </c>
      <c r="BL150" s="101" t="str">
        <f t="shared" ca="1" si="43"/>
        <v/>
      </c>
      <c r="BM150" s="101" t="str">
        <f t="shared" ca="1" si="43"/>
        <v/>
      </c>
    </row>
    <row r="151" spans="1:65" ht="15.75" customHeight="1">
      <c r="A151" s="88" t="s">
        <v>376</v>
      </c>
      <c r="B151" s="88" t="s">
        <v>377</v>
      </c>
      <c r="C151" s="88" t="s">
        <v>12</v>
      </c>
      <c r="E151" s="100">
        <f ca="1">SUM(Table2[[#This Row],[ADR-01]:[ADR-113]])</f>
        <v>12</v>
      </c>
      <c r="G151" s="101" t="str">
        <f t="shared" ca="1" si="39"/>
        <v/>
      </c>
      <c r="H151" s="101" t="str">
        <f t="shared" ca="1" si="43"/>
        <v/>
      </c>
      <c r="I151" s="101" t="str">
        <f t="shared" ca="1" si="43"/>
        <v/>
      </c>
      <c r="J151" s="101" t="str">
        <f t="shared" ca="1" si="43"/>
        <v/>
      </c>
      <c r="K151" s="101" t="str">
        <f t="shared" ca="1" si="43"/>
        <v/>
      </c>
      <c r="L151" s="101" t="str">
        <f t="shared" ca="1" si="43"/>
        <v/>
      </c>
      <c r="M151" s="101" t="str">
        <f t="shared" ca="1" si="43"/>
        <v/>
      </c>
      <c r="N151" s="101" t="str">
        <f t="shared" ca="1" si="43"/>
        <v/>
      </c>
      <c r="O151" s="101" t="str">
        <f t="shared" ca="1" si="43"/>
        <v/>
      </c>
      <c r="P151" s="101" t="str">
        <f t="shared" ca="1" si="43"/>
        <v/>
      </c>
      <c r="Q151" s="101" t="str">
        <f t="shared" ca="1" si="43"/>
        <v/>
      </c>
      <c r="R151" s="101" t="str">
        <f t="shared" ca="1" si="43"/>
        <v/>
      </c>
      <c r="S151" s="101" t="str">
        <f t="shared" ca="1" si="43"/>
        <v/>
      </c>
      <c r="T151" s="101" t="str">
        <f t="shared" ca="1" si="43"/>
        <v/>
      </c>
      <c r="U151" s="101" t="str">
        <f t="shared" ca="1" si="43"/>
        <v/>
      </c>
      <c r="V151" s="101" t="str">
        <f t="shared" ca="1" si="43"/>
        <v/>
      </c>
      <c r="W151" s="101" t="str">
        <f t="shared" ca="1" si="43"/>
        <v/>
      </c>
      <c r="X151" s="101" t="str">
        <f t="shared" ca="1" si="43"/>
        <v/>
      </c>
      <c r="Y151" s="101" t="str">
        <f t="shared" ca="1" si="43"/>
        <v/>
      </c>
      <c r="Z151" s="101" t="str">
        <f t="shared" ca="1" si="43"/>
        <v/>
      </c>
      <c r="AA151" s="101" t="str">
        <f t="shared" ca="1" si="43"/>
        <v/>
      </c>
      <c r="AB151" s="101" t="str">
        <f t="shared" ca="1" si="43"/>
        <v/>
      </c>
      <c r="AC151" s="101" t="str">
        <f t="shared" ca="1" si="43"/>
        <v/>
      </c>
      <c r="AD151" s="101" t="str">
        <f t="shared" ca="1" si="43"/>
        <v/>
      </c>
      <c r="AE151" s="101" t="str">
        <f t="shared" ca="1" si="43"/>
        <v/>
      </c>
      <c r="AF151" s="101" t="str">
        <f t="shared" ca="1" si="43"/>
        <v/>
      </c>
      <c r="AG151" s="101" t="str">
        <f t="shared" ca="1" si="43"/>
        <v/>
      </c>
      <c r="AH151" s="101" t="str">
        <f t="shared" ca="1" si="43"/>
        <v/>
      </c>
      <c r="AI151" s="101" t="str">
        <f t="shared" ca="1" si="43"/>
        <v/>
      </c>
      <c r="AJ151" s="101" t="str">
        <f t="shared" ca="1" si="43"/>
        <v/>
      </c>
      <c r="AK151" s="101">
        <f t="shared" ca="1" si="43"/>
        <v>11</v>
      </c>
      <c r="AL151" s="101" t="str">
        <f t="shared" ca="1" si="43"/>
        <v/>
      </c>
      <c r="AM151" s="101" t="str">
        <f t="shared" ca="1" si="43"/>
        <v/>
      </c>
      <c r="AN151" s="101" t="str">
        <f t="shared" ca="1" si="43"/>
        <v/>
      </c>
      <c r="AO151" s="101" t="str">
        <f t="shared" ca="1" si="43"/>
        <v/>
      </c>
      <c r="AP151" s="101" t="str">
        <f t="shared" ca="1" si="43"/>
        <v/>
      </c>
      <c r="AQ151" s="101" t="str">
        <f t="shared" ca="1" si="43"/>
        <v/>
      </c>
      <c r="AR151" s="101" t="str">
        <f t="shared" ca="1" si="43"/>
        <v/>
      </c>
      <c r="AS151" s="101" t="str">
        <f t="shared" ca="1" si="43"/>
        <v/>
      </c>
      <c r="AT151" s="101" t="str">
        <f t="shared" ca="1" si="43"/>
        <v/>
      </c>
      <c r="AU151" s="101" t="str">
        <f t="shared" ca="1" si="43"/>
        <v/>
      </c>
      <c r="AV151" s="101" t="str">
        <f t="shared" ca="1" si="43"/>
        <v/>
      </c>
      <c r="AW151" s="101" t="str">
        <f t="shared" ca="1" si="43"/>
        <v/>
      </c>
      <c r="AX151" s="101" t="str">
        <f t="shared" ca="1" si="43"/>
        <v/>
      </c>
      <c r="AY151" s="101" t="str">
        <f t="shared" ca="1" si="43"/>
        <v/>
      </c>
      <c r="AZ151" s="101" t="str">
        <f t="shared" ca="1" si="43"/>
        <v/>
      </c>
      <c r="BA151" s="101" t="str">
        <f t="shared" ca="1" si="43"/>
        <v/>
      </c>
      <c r="BB151" s="101" t="str">
        <f t="shared" ca="1" si="43"/>
        <v/>
      </c>
      <c r="BC151" s="101" t="str">
        <f t="shared" ca="1" si="43"/>
        <v/>
      </c>
      <c r="BD151" s="101" t="str">
        <f t="shared" ca="1" si="43"/>
        <v/>
      </c>
      <c r="BE151" s="101">
        <f t="shared" ca="1" si="43"/>
        <v>1</v>
      </c>
      <c r="BF151" s="101" t="str">
        <f t="shared" ca="1" si="43"/>
        <v/>
      </c>
      <c r="BG151" s="101" t="str">
        <f t="shared" ca="1" si="43"/>
        <v/>
      </c>
      <c r="BH151" s="101" t="str">
        <f t="shared" ca="1" si="43"/>
        <v/>
      </c>
      <c r="BI151" s="101" t="str">
        <f t="shared" ca="1" si="43"/>
        <v/>
      </c>
      <c r="BJ151" s="101" t="str">
        <f t="shared" ca="1" si="43"/>
        <v/>
      </c>
      <c r="BK151" s="101" t="str">
        <f t="shared" ca="1" si="43"/>
        <v/>
      </c>
      <c r="BL151" s="101" t="str">
        <f t="shared" ca="1" si="43"/>
        <v/>
      </c>
      <c r="BM151" s="101" t="str">
        <f t="shared" ca="1" si="43"/>
        <v/>
      </c>
    </row>
    <row r="152" spans="1:65" ht="15.75" customHeight="1">
      <c r="A152" s="88" t="s">
        <v>379</v>
      </c>
      <c r="B152" s="88" t="s">
        <v>380</v>
      </c>
      <c r="C152" s="88" t="s">
        <v>12</v>
      </c>
      <c r="E152" s="100">
        <f ca="1">SUM(Table2[[#This Row],[ADR-01]:[ADR-113]])</f>
        <v>5</v>
      </c>
      <c r="G152" s="101" t="str">
        <f t="shared" ca="1" si="39"/>
        <v/>
      </c>
      <c r="H152" s="101" t="str">
        <f t="shared" ca="1" si="43"/>
        <v/>
      </c>
      <c r="I152" s="101" t="str">
        <f t="shared" ca="1" si="43"/>
        <v/>
      </c>
      <c r="J152" s="101" t="str">
        <f t="shared" ca="1" si="43"/>
        <v/>
      </c>
      <c r="K152" s="101" t="str">
        <f t="shared" ca="1" si="43"/>
        <v/>
      </c>
      <c r="L152" s="101" t="str">
        <f t="shared" ca="1" si="43"/>
        <v/>
      </c>
      <c r="M152" s="101" t="str">
        <f t="shared" ca="1" si="43"/>
        <v/>
      </c>
      <c r="N152" s="101" t="str">
        <f t="shared" ca="1" si="43"/>
        <v/>
      </c>
      <c r="O152" s="101" t="str">
        <f t="shared" ca="1" si="43"/>
        <v/>
      </c>
      <c r="P152" s="101" t="str">
        <f t="shared" ca="1" si="43"/>
        <v/>
      </c>
      <c r="Q152" s="101" t="str">
        <f t="shared" ca="1" si="43"/>
        <v/>
      </c>
      <c r="R152" s="101" t="str">
        <f t="shared" ca="1" si="43"/>
        <v/>
      </c>
      <c r="S152" s="101" t="str">
        <f t="shared" ca="1" si="43"/>
        <v/>
      </c>
      <c r="T152" s="101" t="str">
        <f t="shared" ca="1" si="43"/>
        <v/>
      </c>
      <c r="U152" s="101" t="str">
        <f t="shared" ca="1" si="43"/>
        <v/>
      </c>
      <c r="V152" s="101" t="str">
        <f t="shared" ca="1" si="43"/>
        <v/>
      </c>
      <c r="W152" s="101" t="str">
        <f t="shared" ca="1" si="43"/>
        <v/>
      </c>
      <c r="X152" s="101" t="str">
        <f t="shared" ca="1" si="43"/>
        <v/>
      </c>
      <c r="Y152" s="101" t="str">
        <f t="shared" ca="1" si="43"/>
        <v/>
      </c>
      <c r="Z152" s="101" t="str">
        <f t="shared" ca="1" si="43"/>
        <v/>
      </c>
      <c r="AA152" s="101">
        <f t="shared" ca="1" si="43"/>
        <v>3</v>
      </c>
      <c r="AB152" s="101" t="str">
        <f t="shared" ca="1" si="43"/>
        <v/>
      </c>
      <c r="AC152" s="101" t="str">
        <f t="shared" ca="1" si="43"/>
        <v/>
      </c>
      <c r="AD152" s="101" t="str">
        <f t="shared" ca="1" si="43"/>
        <v/>
      </c>
      <c r="AE152" s="101" t="str">
        <f t="shared" ca="1" si="43"/>
        <v/>
      </c>
      <c r="AF152" s="101" t="str">
        <f t="shared" ca="1" si="43"/>
        <v/>
      </c>
      <c r="AG152" s="101" t="str">
        <f t="shared" ca="1" si="43"/>
        <v/>
      </c>
      <c r="AH152" s="101" t="str">
        <f t="shared" ca="1" si="43"/>
        <v/>
      </c>
      <c r="AI152" s="101" t="str">
        <f t="shared" ca="1" si="43"/>
        <v/>
      </c>
      <c r="AJ152" s="101" t="str">
        <f t="shared" ca="1" si="43"/>
        <v/>
      </c>
      <c r="AK152" s="101" t="str">
        <f t="shared" ca="1" si="43"/>
        <v/>
      </c>
      <c r="AL152" s="101" t="str">
        <f t="shared" ca="1" si="43"/>
        <v/>
      </c>
      <c r="AM152" s="101" t="str">
        <f t="shared" ca="1" si="43"/>
        <v/>
      </c>
      <c r="AN152" s="101" t="str">
        <f t="shared" ca="1" si="43"/>
        <v/>
      </c>
      <c r="AO152" s="101" t="str">
        <f t="shared" ca="1" si="43"/>
        <v/>
      </c>
      <c r="AP152" s="101" t="str">
        <f t="shared" ca="1" si="43"/>
        <v/>
      </c>
      <c r="AQ152" s="101" t="str">
        <f t="shared" ca="1" si="43"/>
        <v/>
      </c>
      <c r="AR152" s="101" t="str">
        <f t="shared" ca="1" si="43"/>
        <v/>
      </c>
      <c r="AS152" s="101" t="str">
        <f t="shared" ca="1" si="43"/>
        <v/>
      </c>
      <c r="AT152" s="101" t="str">
        <f t="shared" ca="1" si="43"/>
        <v/>
      </c>
      <c r="AU152" s="101" t="str">
        <f t="shared" ca="1" si="43"/>
        <v/>
      </c>
      <c r="AV152" s="101" t="str">
        <f t="shared" ca="1" si="43"/>
        <v/>
      </c>
      <c r="AW152" s="101" t="str">
        <f t="shared" ca="1" si="43"/>
        <v/>
      </c>
      <c r="AX152" s="101" t="str">
        <f t="shared" ca="1" si="43"/>
        <v/>
      </c>
      <c r="AY152" s="101" t="str">
        <f t="shared" ca="1" si="43"/>
        <v/>
      </c>
      <c r="AZ152" s="101" t="str">
        <f t="shared" ca="1" si="43"/>
        <v/>
      </c>
      <c r="BA152" s="101" t="str">
        <f t="shared" ca="1" si="43"/>
        <v/>
      </c>
      <c r="BB152" s="101" t="str">
        <f t="shared" ca="1" si="43"/>
        <v/>
      </c>
      <c r="BC152" s="101" t="str">
        <f t="shared" ca="1" si="43"/>
        <v/>
      </c>
      <c r="BD152" s="101" t="str">
        <f t="shared" ca="1" si="43"/>
        <v/>
      </c>
      <c r="BE152" s="101">
        <f t="shared" ca="1" si="43"/>
        <v>2</v>
      </c>
      <c r="BF152" s="101" t="str">
        <f t="shared" ca="1" si="43"/>
        <v/>
      </c>
      <c r="BG152" s="101" t="str">
        <f t="shared" ca="1" si="43"/>
        <v/>
      </c>
      <c r="BH152" s="101" t="str">
        <f t="shared" ca="1" si="43"/>
        <v/>
      </c>
      <c r="BI152" s="101" t="str">
        <f t="shared" ca="1" si="43"/>
        <v/>
      </c>
      <c r="BJ152" s="101" t="str">
        <f t="shared" ca="1" si="43"/>
        <v/>
      </c>
      <c r="BK152" s="101" t="str">
        <f t="shared" ca="1" si="43"/>
        <v/>
      </c>
      <c r="BL152" s="101" t="str">
        <f t="shared" ca="1" si="43"/>
        <v/>
      </c>
      <c r="BM152" s="101" t="str">
        <f t="shared" ca="1" si="43"/>
        <v/>
      </c>
    </row>
    <row r="153" spans="1:65" ht="15.75" customHeight="1">
      <c r="A153" s="88" t="s">
        <v>381</v>
      </c>
      <c r="B153" s="88" t="s">
        <v>382</v>
      </c>
      <c r="C153" s="88" t="s">
        <v>383</v>
      </c>
      <c r="E153" s="100">
        <f ca="1">SUM(Table2[[#This Row],[ADR-01]:[ADR-113]])</f>
        <v>5</v>
      </c>
      <c r="G153" s="101" t="str">
        <f t="shared" ca="1" si="39"/>
        <v/>
      </c>
      <c r="H153" s="101" t="str">
        <f t="shared" ca="1" si="43"/>
        <v/>
      </c>
      <c r="I153" s="101" t="str">
        <f t="shared" ca="1" si="43"/>
        <v/>
      </c>
      <c r="J153" s="101" t="str">
        <f t="shared" ca="1" si="43"/>
        <v/>
      </c>
      <c r="K153" s="101" t="str">
        <f t="shared" ca="1" si="43"/>
        <v/>
      </c>
      <c r="L153" s="101" t="str">
        <f t="shared" ca="1" si="43"/>
        <v/>
      </c>
      <c r="M153" s="101" t="str">
        <f t="shared" ca="1" si="43"/>
        <v/>
      </c>
      <c r="N153" s="101" t="str">
        <f t="shared" ca="1" si="43"/>
        <v/>
      </c>
      <c r="O153" s="101" t="str">
        <f t="shared" ca="1" si="43"/>
        <v/>
      </c>
      <c r="P153" s="101" t="str">
        <f t="shared" ca="1" si="43"/>
        <v/>
      </c>
      <c r="Q153" s="101" t="str">
        <f t="shared" ca="1" si="43"/>
        <v/>
      </c>
      <c r="R153" s="101" t="str">
        <f t="shared" ca="1" si="43"/>
        <v/>
      </c>
      <c r="S153" s="101" t="str">
        <f t="shared" ca="1" si="43"/>
        <v/>
      </c>
      <c r="T153" s="101" t="str">
        <f t="shared" ca="1" si="43"/>
        <v/>
      </c>
      <c r="U153" s="101" t="str">
        <f t="shared" ca="1" si="43"/>
        <v/>
      </c>
      <c r="V153" s="101" t="str">
        <f t="shared" ca="1" si="43"/>
        <v/>
      </c>
      <c r="W153" s="101" t="str">
        <f t="shared" ca="1" si="43"/>
        <v/>
      </c>
      <c r="X153" s="101" t="str">
        <f t="shared" ca="1" si="43"/>
        <v/>
      </c>
      <c r="Y153" s="101" t="str">
        <f t="shared" ca="1" si="43"/>
        <v/>
      </c>
      <c r="Z153" s="101" t="str">
        <f t="shared" ca="1" si="43"/>
        <v/>
      </c>
      <c r="AA153" s="101" t="str">
        <f t="shared" ca="1" si="43"/>
        <v/>
      </c>
      <c r="AB153" s="101" t="str">
        <f t="shared" ca="1" si="43"/>
        <v/>
      </c>
      <c r="AC153" s="101" t="str">
        <f t="shared" ca="1" si="43"/>
        <v/>
      </c>
      <c r="AD153" s="101" t="str">
        <f t="shared" ca="1" si="43"/>
        <v/>
      </c>
      <c r="AE153" s="101" t="str">
        <f t="shared" ca="1" si="43"/>
        <v/>
      </c>
      <c r="AF153" s="101" t="str">
        <f t="shared" ca="1" si="43"/>
        <v/>
      </c>
      <c r="AG153" s="101" t="str">
        <f t="shared" ca="1" si="43"/>
        <v/>
      </c>
      <c r="AH153" s="101" t="str">
        <f t="shared" ca="1" si="43"/>
        <v/>
      </c>
      <c r="AI153" s="101" t="str">
        <f t="shared" ca="1" si="43"/>
        <v/>
      </c>
      <c r="AJ153" s="101" t="str">
        <f t="shared" ca="1" si="43"/>
        <v/>
      </c>
      <c r="AK153" s="101" t="str">
        <f t="shared" ca="1" si="43"/>
        <v/>
      </c>
      <c r="AL153" s="101" t="str">
        <f t="shared" ca="1" si="43"/>
        <v/>
      </c>
      <c r="AM153" s="101" t="str">
        <f t="shared" ca="1" si="43"/>
        <v/>
      </c>
      <c r="AN153" s="101" t="str">
        <f t="shared" ca="1" si="43"/>
        <v/>
      </c>
      <c r="AO153" s="101" t="str">
        <f t="shared" ca="1" si="43"/>
        <v/>
      </c>
      <c r="AP153" s="101" t="str">
        <f t="shared" ca="1" si="43"/>
        <v/>
      </c>
      <c r="AQ153" s="101" t="str">
        <f t="shared" ca="1" si="43"/>
        <v/>
      </c>
      <c r="AR153" s="101" t="str">
        <f t="shared" ca="1" si="43"/>
        <v/>
      </c>
      <c r="AS153" s="101" t="str">
        <f t="shared" ca="1" si="43"/>
        <v/>
      </c>
      <c r="AT153" s="101" t="str">
        <f t="shared" ca="1" si="43"/>
        <v/>
      </c>
      <c r="AU153" s="101" t="str">
        <f t="shared" ca="1" si="43"/>
        <v/>
      </c>
      <c r="AV153" s="101" t="str">
        <f t="shared" ca="1" si="43"/>
        <v/>
      </c>
      <c r="AW153" s="101" t="str">
        <f t="shared" ca="1" si="43"/>
        <v/>
      </c>
      <c r="AX153" s="101" t="str">
        <f t="shared" ca="1" si="43"/>
        <v/>
      </c>
      <c r="AY153" s="101" t="str">
        <f t="shared" ca="1" si="43"/>
        <v/>
      </c>
      <c r="AZ153" s="101" t="str">
        <f t="shared" ca="1" si="43"/>
        <v/>
      </c>
      <c r="BA153" s="101" t="str">
        <f t="shared" ca="1" si="43"/>
        <v/>
      </c>
      <c r="BB153" s="101" t="str">
        <f t="shared" ca="1" si="43"/>
        <v/>
      </c>
      <c r="BC153" s="101" t="str">
        <f t="shared" ca="1" si="43"/>
        <v/>
      </c>
      <c r="BD153" s="101" t="str">
        <f t="shared" ca="1" si="43"/>
        <v/>
      </c>
      <c r="BE153" s="101">
        <f t="shared" ca="1" si="43"/>
        <v>5</v>
      </c>
      <c r="BF153" s="101" t="str">
        <f t="shared" ca="1" si="43"/>
        <v/>
      </c>
      <c r="BG153" s="101" t="str">
        <f t="shared" ca="1" si="43"/>
        <v/>
      </c>
      <c r="BH153" s="101" t="str">
        <f t="shared" ca="1" si="43"/>
        <v/>
      </c>
      <c r="BI153" s="101" t="str">
        <f t="shared" ca="1" si="43"/>
        <v/>
      </c>
      <c r="BJ153" s="101" t="str">
        <f t="shared" ca="1" si="43"/>
        <v/>
      </c>
      <c r="BK153" s="101" t="str">
        <f t="shared" ca="1" si="43"/>
        <v/>
      </c>
      <c r="BL153" s="101" t="str">
        <f t="shared" ca="1" si="43"/>
        <v/>
      </c>
      <c r="BM153" s="101" t="str">
        <f t="shared" ca="1" si="43"/>
        <v/>
      </c>
    </row>
    <row r="154" spans="1:65" ht="15.75" customHeight="1">
      <c r="A154" s="88" t="s">
        <v>384</v>
      </c>
      <c r="B154" s="88" t="s">
        <v>385</v>
      </c>
      <c r="C154" s="88" t="s">
        <v>383</v>
      </c>
      <c r="E154" s="100">
        <f ca="1">SUM(Table2[[#This Row],[ADR-01]:[ADR-113]])</f>
        <v>5</v>
      </c>
      <c r="G154" s="101" t="str">
        <f t="shared" ca="1" si="39"/>
        <v/>
      </c>
      <c r="H154" s="101" t="str">
        <f t="shared" ca="1" si="43"/>
        <v/>
      </c>
      <c r="I154" s="101" t="str">
        <f t="shared" ca="1" si="43"/>
        <v/>
      </c>
      <c r="J154" s="101" t="str">
        <f t="shared" ca="1" si="43"/>
        <v/>
      </c>
      <c r="K154" s="101" t="str">
        <f t="shared" ca="1" si="43"/>
        <v/>
      </c>
      <c r="L154" s="101" t="str">
        <f t="shared" ca="1" si="43"/>
        <v/>
      </c>
      <c r="M154" s="101" t="str">
        <f t="shared" ca="1" si="43"/>
        <v/>
      </c>
      <c r="N154" s="101" t="str">
        <f t="shared" ca="1" si="43"/>
        <v/>
      </c>
      <c r="O154" s="101" t="str">
        <f t="shared" ca="1" si="43"/>
        <v/>
      </c>
      <c r="P154" s="101" t="str">
        <f t="shared" ca="1" si="43"/>
        <v/>
      </c>
      <c r="Q154" s="101">
        <f t="shared" ca="1" si="43"/>
        <v>1</v>
      </c>
      <c r="R154" s="101" t="str">
        <f t="shared" ca="1" si="43"/>
        <v/>
      </c>
      <c r="S154" s="101" t="str">
        <f t="shared" ca="1" si="43"/>
        <v/>
      </c>
      <c r="T154" s="101" t="str">
        <f t="shared" ca="1" si="43"/>
        <v/>
      </c>
      <c r="U154" s="101" t="str">
        <f t="shared" ca="1" si="43"/>
        <v/>
      </c>
      <c r="V154" s="101">
        <f t="shared" ca="1" si="43"/>
        <v>1</v>
      </c>
      <c r="W154" s="101" t="str">
        <f t="shared" ca="1" si="43"/>
        <v/>
      </c>
      <c r="X154" s="101" t="str">
        <f t="shared" ca="1" si="43"/>
        <v/>
      </c>
      <c r="Y154" s="101" t="str">
        <f t="shared" ca="1" si="43"/>
        <v/>
      </c>
      <c r="Z154" s="101">
        <f t="shared" ca="1" si="43"/>
        <v>2</v>
      </c>
      <c r="AA154" s="101" t="str">
        <f t="shared" ca="1" si="43"/>
        <v/>
      </c>
      <c r="AB154" s="101" t="str">
        <f t="shared" ca="1" si="43"/>
        <v/>
      </c>
      <c r="AC154" s="101" t="str">
        <f t="shared" ca="1" si="43"/>
        <v/>
      </c>
      <c r="AD154" s="101" t="str">
        <f t="shared" ca="1" si="43"/>
        <v/>
      </c>
      <c r="AE154" s="101" t="str">
        <f t="shared" ca="1" si="43"/>
        <v/>
      </c>
      <c r="AF154" s="101" t="str">
        <f t="shared" ca="1" si="43"/>
        <v/>
      </c>
      <c r="AG154" s="101" t="str">
        <f t="shared" ca="1" si="43"/>
        <v/>
      </c>
      <c r="AH154" s="101" t="str">
        <f t="shared" ca="1" si="43"/>
        <v/>
      </c>
      <c r="AI154" s="101" t="str">
        <f t="shared" ca="1" si="43"/>
        <v/>
      </c>
      <c r="AJ154" s="101" t="str">
        <f t="shared" ca="1" si="43"/>
        <v/>
      </c>
      <c r="AK154" s="101" t="str">
        <f t="shared" ca="1" si="43"/>
        <v/>
      </c>
      <c r="AL154" s="101" t="str">
        <f t="shared" ca="1" si="43"/>
        <v/>
      </c>
      <c r="AM154" s="101" t="str">
        <f t="shared" ca="1" si="43"/>
        <v/>
      </c>
      <c r="AN154" s="101" t="str">
        <f t="shared" ca="1" si="43"/>
        <v/>
      </c>
      <c r="AO154" s="101" t="str">
        <f t="shared" ca="1" si="43"/>
        <v/>
      </c>
      <c r="AP154" s="101" t="str">
        <f t="shared" ca="1" si="43"/>
        <v/>
      </c>
      <c r="AQ154" s="101" t="str">
        <f t="shared" ca="1" si="43"/>
        <v/>
      </c>
      <c r="AR154" s="101" t="str">
        <f t="shared" ca="1" si="43"/>
        <v/>
      </c>
      <c r="AS154" s="101" t="str">
        <f t="shared" ca="1" si="43"/>
        <v/>
      </c>
      <c r="AT154" s="101" t="str">
        <f t="shared" ca="1" si="43"/>
        <v/>
      </c>
      <c r="AU154" s="101" t="str">
        <f t="shared" ca="1" si="43"/>
        <v/>
      </c>
      <c r="AV154" s="101" t="str">
        <f t="shared" ca="1" si="43"/>
        <v/>
      </c>
      <c r="AW154" s="101" t="str">
        <f t="shared" ca="1" si="43"/>
        <v/>
      </c>
      <c r="AX154" s="101" t="str">
        <f t="shared" ca="1" si="43"/>
        <v/>
      </c>
      <c r="AY154" s="101" t="str">
        <f t="shared" ca="1" si="43"/>
        <v/>
      </c>
      <c r="AZ154" s="101" t="str">
        <f t="shared" ca="1" si="43"/>
        <v/>
      </c>
      <c r="BA154" s="101" t="str">
        <f t="shared" ca="1" si="43"/>
        <v/>
      </c>
      <c r="BB154" s="101" t="str">
        <f t="shared" ca="1" si="43"/>
        <v/>
      </c>
      <c r="BC154" s="101" t="str">
        <f t="shared" ca="1" si="43"/>
        <v/>
      </c>
      <c r="BD154" s="101">
        <f t="shared" ca="1" si="43"/>
        <v>0</v>
      </c>
      <c r="BE154" s="101" t="str">
        <f t="shared" ca="1" si="43"/>
        <v/>
      </c>
      <c r="BF154" s="101" t="str">
        <f t="shared" ca="1" si="43"/>
        <v/>
      </c>
      <c r="BG154" s="101">
        <f t="shared" ca="1" si="43"/>
        <v>1</v>
      </c>
      <c r="BH154" s="101" t="str">
        <f t="shared" ca="1" si="43"/>
        <v/>
      </c>
      <c r="BI154" s="101" t="str">
        <f t="shared" ca="1" si="43"/>
        <v/>
      </c>
      <c r="BJ154" s="101" t="str">
        <f t="shared" ca="1" si="43"/>
        <v/>
      </c>
      <c r="BK154" s="101">
        <f t="shared" ca="1" si="43"/>
        <v>0</v>
      </c>
      <c r="BL154" s="101" t="str">
        <f t="shared" ca="1" si="43"/>
        <v/>
      </c>
      <c r="BM154" s="101" t="str">
        <f t="shared" ca="1" si="43"/>
        <v/>
      </c>
    </row>
    <row r="155" spans="1:65" ht="15.75" customHeight="1">
      <c r="A155" s="88" t="s">
        <v>387</v>
      </c>
      <c r="B155" s="88" t="s">
        <v>388</v>
      </c>
      <c r="C155" s="88" t="s">
        <v>12</v>
      </c>
      <c r="E155" s="100">
        <f ca="1">SUM(Table2[[#This Row],[ADR-01]:[ADR-113]])</f>
        <v>0</v>
      </c>
      <c r="G155" s="101" t="str">
        <f t="shared" ca="1" si="39"/>
        <v/>
      </c>
      <c r="H155" s="101" t="str">
        <f t="shared" ca="1" si="43"/>
        <v/>
      </c>
      <c r="I155" s="101" t="str">
        <f t="shared" ca="1" si="43"/>
        <v/>
      </c>
      <c r="J155" s="101" t="str">
        <f t="shared" ca="1" si="43"/>
        <v/>
      </c>
      <c r="K155" s="101" t="str">
        <f t="shared" ca="1" si="43"/>
        <v/>
      </c>
      <c r="L155" s="101" t="str">
        <f t="shared" ca="1" si="43"/>
        <v/>
      </c>
      <c r="M155" s="101" t="str">
        <f t="shared" ca="1" si="43"/>
        <v/>
      </c>
      <c r="N155" s="101" t="str">
        <f t="shared" ca="1" si="43"/>
        <v/>
      </c>
      <c r="O155" s="101" t="str">
        <f t="shared" ca="1" si="43"/>
        <v/>
      </c>
      <c r="P155" s="101" t="str">
        <f t="shared" ca="1" si="43"/>
        <v/>
      </c>
      <c r="Q155" s="101" t="str">
        <f t="shared" ca="1" si="43"/>
        <v/>
      </c>
      <c r="R155" s="101" t="str">
        <f t="shared" ca="1" si="43"/>
        <v/>
      </c>
      <c r="S155" s="101" t="str">
        <f t="shared" ca="1" si="43"/>
        <v/>
      </c>
      <c r="T155" s="101" t="str">
        <f t="shared" ca="1" si="43"/>
        <v/>
      </c>
      <c r="U155" s="101" t="str">
        <f t="shared" ca="1" si="43"/>
        <v/>
      </c>
      <c r="V155" s="101" t="str">
        <f t="shared" ca="1" si="43"/>
        <v/>
      </c>
      <c r="W155" s="101" t="str">
        <f t="shared" ref="H155:BM158" ca="1" si="44">IFERROR(
  IF(
    COUNTIF(
      INDIRECT("'" &amp; "ADR " &amp; VALUE(MID(W$1, FIND("-", W$1) + 1, LEN(W$1) - FIND("-", W$1))) &amp; "'!E:E"), $A155
    ) = 0,
    "",
    COUNTIFS(
      INDIRECT("'" &amp; "ADR " &amp; VALUE(MID(W$1, FIND("-", W$1) + 1, LEN(W$1) - FIND("-", W$1))) &amp; "'!E:E"), $A155,
      INDIRECT("'" &amp; "ADR " &amp; VALUE(MID(W$1, FIND("-", W$1) + 1, LEN(W$1) - FIND("-", W$1))) &amp; "'!M:M"), "NO"
    )
  ),
  ""
)</f>
        <v/>
      </c>
      <c r="X155" s="101" t="str">
        <f t="shared" ca="1" si="44"/>
        <v/>
      </c>
      <c r="Y155" s="101" t="str">
        <f t="shared" ca="1" si="44"/>
        <v/>
      </c>
      <c r="Z155" s="101" t="str">
        <f t="shared" ca="1" si="44"/>
        <v/>
      </c>
      <c r="AA155" s="101" t="str">
        <f t="shared" ca="1" si="44"/>
        <v/>
      </c>
      <c r="AB155" s="101" t="str">
        <f t="shared" ca="1" si="44"/>
        <v/>
      </c>
      <c r="AC155" s="101" t="str">
        <f t="shared" ca="1" si="44"/>
        <v/>
      </c>
      <c r="AD155" s="101" t="str">
        <f t="shared" ca="1" si="44"/>
        <v/>
      </c>
      <c r="AE155" s="101" t="str">
        <f t="shared" ca="1" si="44"/>
        <v/>
      </c>
      <c r="AF155" s="101" t="str">
        <f t="shared" ca="1" si="44"/>
        <v/>
      </c>
      <c r="AG155" s="101" t="str">
        <f t="shared" ca="1" si="44"/>
        <v/>
      </c>
      <c r="AH155" s="101" t="str">
        <f t="shared" ca="1" si="44"/>
        <v/>
      </c>
      <c r="AI155" s="101" t="str">
        <f t="shared" ca="1" si="44"/>
        <v/>
      </c>
      <c r="AJ155" s="101" t="str">
        <f t="shared" ca="1" si="44"/>
        <v/>
      </c>
      <c r="AK155" s="101" t="str">
        <f t="shared" ca="1" si="44"/>
        <v/>
      </c>
      <c r="AL155" s="101" t="str">
        <f t="shared" ca="1" si="44"/>
        <v/>
      </c>
      <c r="AM155" s="101" t="str">
        <f t="shared" ca="1" si="44"/>
        <v/>
      </c>
      <c r="AN155" s="101" t="str">
        <f t="shared" ca="1" si="44"/>
        <v/>
      </c>
      <c r="AO155" s="101" t="str">
        <f t="shared" ca="1" si="44"/>
        <v/>
      </c>
      <c r="AP155" s="101" t="str">
        <f t="shared" ca="1" si="44"/>
        <v/>
      </c>
      <c r="AQ155" s="101" t="str">
        <f t="shared" ca="1" si="44"/>
        <v/>
      </c>
      <c r="AR155" s="101" t="str">
        <f t="shared" ca="1" si="44"/>
        <v/>
      </c>
      <c r="AS155" s="101" t="str">
        <f t="shared" ca="1" si="44"/>
        <v/>
      </c>
      <c r="AT155" s="101" t="str">
        <f t="shared" ca="1" si="44"/>
        <v/>
      </c>
      <c r="AU155" s="101" t="str">
        <f t="shared" ca="1" si="44"/>
        <v/>
      </c>
      <c r="AV155" s="101" t="str">
        <f t="shared" ca="1" si="44"/>
        <v/>
      </c>
      <c r="AW155" s="101" t="str">
        <f t="shared" ca="1" si="44"/>
        <v/>
      </c>
      <c r="AX155" s="101" t="str">
        <f t="shared" ca="1" si="44"/>
        <v/>
      </c>
      <c r="AY155" s="101" t="str">
        <f t="shared" ca="1" si="44"/>
        <v/>
      </c>
      <c r="AZ155" s="101" t="str">
        <f t="shared" ca="1" si="44"/>
        <v/>
      </c>
      <c r="BA155" s="101" t="str">
        <f t="shared" ca="1" si="44"/>
        <v/>
      </c>
      <c r="BB155" s="101" t="str">
        <f t="shared" ca="1" si="44"/>
        <v/>
      </c>
      <c r="BC155" s="101" t="str">
        <f t="shared" ca="1" si="44"/>
        <v/>
      </c>
      <c r="BD155" s="101" t="str">
        <f t="shared" ca="1" si="44"/>
        <v/>
      </c>
      <c r="BE155" s="101" t="str">
        <f t="shared" ca="1" si="44"/>
        <v/>
      </c>
      <c r="BF155" s="101" t="str">
        <f t="shared" ca="1" si="44"/>
        <v/>
      </c>
      <c r="BG155" s="101" t="str">
        <f t="shared" ca="1" si="44"/>
        <v/>
      </c>
      <c r="BH155" s="101" t="str">
        <f t="shared" ca="1" si="44"/>
        <v/>
      </c>
      <c r="BI155" s="101" t="str">
        <f t="shared" ca="1" si="44"/>
        <v/>
      </c>
      <c r="BJ155" s="101" t="str">
        <f t="shared" ca="1" si="44"/>
        <v/>
      </c>
      <c r="BK155" s="101" t="str">
        <f t="shared" ca="1" si="44"/>
        <v/>
      </c>
      <c r="BL155" s="101" t="str">
        <f t="shared" ca="1" si="44"/>
        <v/>
      </c>
      <c r="BM155" s="101" t="str">
        <f t="shared" ca="1" si="44"/>
        <v/>
      </c>
    </row>
    <row r="156" spans="1:65" ht="15.75" customHeight="1">
      <c r="A156" s="88" t="s">
        <v>389</v>
      </c>
      <c r="B156" s="88" t="s">
        <v>390</v>
      </c>
      <c r="C156" s="88" t="s">
        <v>383</v>
      </c>
      <c r="D156" s="88" t="s">
        <v>391</v>
      </c>
      <c r="E156" s="100">
        <f ca="1">SUM(Table2[[#This Row],[ADR-01]:[ADR-113]])</f>
        <v>0</v>
      </c>
      <c r="G156" s="101" t="str">
        <f t="shared" ca="1" si="39"/>
        <v/>
      </c>
      <c r="H156" s="101" t="str">
        <f t="shared" ca="1" si="44"/>
        <v/>
      </c>
      <c r="I156" s="101" t="str">
        <f t="shared" ca="1" si="44"/>
        <v/>
      </c>
      <c r="J156" s="101" t="str">
        <f t="shared" ca="1" si="44"/>
        <v/>
      </c>
      <c r="K156" s="101" t="str">
        <f t="shared" ca="1" si="44"/>
        <v/>
      </c>
      <c r="L156" s="101" t="str">
        <f t="shared" ca="1" si="44"/>
        <v/>
      </c>
      <c r="M156" s="101" t="str">
        <f t="shared" ca="1" si="44"/>
        <v/>
      </c>
      <c r="N156" s="101" t="str">
        <f t="shared" ca="1" si="44"/>
        <v/>
      </c>
      <c r="O156" s="101" t="str">
        <f t="shared" ca="1" si="44"/>
        <v/>
      </c>
      <c r="P156" s="101" t="str">
        <f t="shared" ca="1" si="44"/>
        <v/>
      </c>
      <c r="Q156" s="101" t="str">
        <f t="shared" ca="1" si="44"/>
        <v/>
      </c>
      <c r="R156" s="101" t="str">
        <f t="shared" ca="1" si="44"/>
        <v/>
      </c>
      <c r="S156" s="101" t="str">
        <f t="shared" ca="1" si="44"/>
        <v/>
      </c>
      <c r="T156" s="101" t="str">
        <f t="shared" ca="1" si="44"/>
        <v/>
      </c>
      <c r="U156" s="101" t="str">
        <f t="shared" ca="1" si="44"/>
        <v/>
      </c>
      <c r="V156" s="101" t="str">
        <f t="shared" ca="1" si="44"/>
        <v/>
      </c>
      <c r="W156" s="101" t="str">
        <f t="shared" ca="1" si="44"/>
        <v/>
      </c>
      <c r="X156" s="101" t="str">
        <f t="shared" ca="1" si="44"/>
        <v/>
      </c>
      <c r="Y156" s="101" t="str">
        <f t="shared" ca="1" si="44"/>
        <v/>
      </c>
      <c r="Z156" s="101" t="str">
        <f t="shared" ca="1" si="44"/>
        <v/>
      </c>
      <c r="AA156" s="101" t="str">
        <f t="shared" ca="1" si="44"/>
        <v/>
      </c>
      <c r="AB156" s="101" t="str">
        <f t="shared" ca="1" si="44"/>
        <v/>
      </c>
      <c r="AC156" s="101" t="str">
        <f t="shared" ca="1" si="44"/>
        <v/>
      </c>
      <c r="AD156" s="101" t="str">
        <f t="shared" ca="1" si="44"/>
        <v/>
      </c>
      <c r="AE156" s="101" t="str">
        <f t="shared" ca="1" si="44"/>
        <v/>
      </c>
      <c r="AF156" s="101" t="str">
        <f t="shared" ca="1" si="44"/>
        <v/>
      </c>
      <c r="AG156" s="101" t="str">
        <f t="shared" ca="1" si="44"/>
        <v/>
      </c>
      <c r="AH156" s="101" t="str">
        <f t="shared" ca="1" si="44"/>
        <v/>
      </c>
      <c r="AI156" s="101" t="str">
        <f t="shared" ca="1" si="44"/>
        <v/>
      </c>
      <c r="AJ156" s="101" t="str">
        <f t="shared" ca="1" si="44"/>
        <v/>
      </c>
      <c r="AK156" s="101" t="str">
        <f t="shared" ca="1" si="44"/>
        <v/>
      </c>
      <c r="AL156" s="101" t="str">
        <f t="shared" ca="1" si="44"/>
        <v/>
      </c>
      <c r="AM156" s="101" t="str">
        <f t="shared" ca="1" si="44"/>
        <v/>
      </c>
      <c r="AN156" s="101" t="str">
        <f t="shared" ca="1" si="44"/>
        <v/>
      </c>
      <c r="AO156" s="101" t="str">
        <f t="shared" ca="1" si="44"/>
        <v/>
      </c>
      <c r="AP156" s="101" t="str">
        <f t="shared" ca="1" si="44"/>
        <v/>
      </c>
      <c r="AQ156" s="101" t="str">
        <f t="shared" ca="1" si="44"/>
        <v/>
      </c>
      <c r="AR156" s="101" t="str">
        <f t="shared" ca="1" si="44"/>
        <v/>
      </c>
      <c r="AS156" s="101" t="str">
        <f t="shared" ca="1" si="44"/>
        <v/>
      </c>
      <c r="AT156" s="101" t="str">
        <f t="shared" ca="1" si="44"/>
        <v/>
      </c>
      <c r="AU156" s="101" t="str">
        <f t="shared" ca="1" si="44"/>
        <v/>
      </c>
      <c r="AV156" s="101" t="str">
        <f t="shared" ca="1" si="44"/>
        <v/>
      </c>
      <c r="AW156" s="101" t="str">
        <f t="shared" ca="1" si="44"/>
        <v/>
      </c>
      <c r="AX156" s="101" t="str">
        <f t="shared" ca="1" si="44"/>
        <v/>
      </c>
      <c r="AY156" s="101" t="str">
        <f t="shared" ca="1" si="44"/>
        <v/>
      </c>
      <c r="AZ156" s="101" t="str">
        <f t="shared" ca="1" si="44"/>
        <v/>
      </c>
      <c r="BA156" s="101" t="str">
        <f t="shared" ca="1" si="44"/>
        <v/>
      </c>
      <c r="BB156" s="101" t="str">
        <f t="shared" ca="1" si="44"/>
        <v/>
      </c>
      <c r="BC156" s="101" t="str">
        <f t="shared" ca="1" si="44"/>
        <v/>
      </c>
      <c r="BD156" s="101" t="str">
        <f t="shared" ca="1" si="44"/>
        <v/>
      </c>
      <c r="BE156" s="101" t="str">
        <f t="shared" ca="1" si="44"/>
        <v/>
      </c>
      <c r="BF156" s="101" t="str">
        <f t="shared" ca="1" si="44"/>
        <v/>
      </c>
      <c r="BG156" s="101" t="str">
        <f t="shared" ca="1" si="44"/>
        <v/>
      </c>
      <c r="BH156" s="101" t="str">
        <f t="shared" ca="1" si="44"/>
        <v/>
      </c>
      <c r="BI156" s="101" t="str">
        <f t="shared" ca="1" si="44"/>
        <v/>
      </c>
      <c r="BJ156" s="101" t="str">
        <f t="shared" ca="1" si="44"/>
        <v/>
      </c>
      <c r="BK156" s="101" t="str">
        <f t="shared" ca="1" si="44"/>
        <v/>
      </c>
      <c r="BL156" s="101" t="str">
        <f t="shared" ca="1" si="44"/>
        <v/>
      </c>
      <c r="BM156" s="101" t="str">
        <f t="shared" ca="1" si="44"/>
        <v/>
      </c>
    </row>
    <row r="157" spans="1:65" ht="15.75" customHeight="1">
      <c r="A157" s="88" t="s">
        <v>392</v>
      </c>
      <c r="B157" s="88" t="s">
        <v>393</v>
      </c>
      <c r="C157" s="88" t="s">
        <v>152</v>
      </c>
      <c r="E157" s="100">
        <f ca="1">SUM(Table2[[#This Row],[ADR-01]:[ADR-113]])</f>
        <v>0</v>
      </c>
      <c r="G157" s="101" t="str">
        <f t="shared" ca="1" si="39"/>
        <v/>
      </c>
      <c r="H157" s="101" t="str">
        <f t="shared" ca="1" si="44"/>
        <v/>
      </c>
      <c r="I157" s="101" t="str">
        <f t="shared" ca="1" si="44"/>
        <v/>
      </c>
      <c r="J157" s="101" t="str">
        <f t="shared" ca="1" si="44"/>
        <v/>
      </c>
      <c r="K157" s="101" t="str">
        <f t="shared" ca="1" si="44"/>
        <v/>
      </c>
      <c r="L157" s="101" t="str">
        <f t="shared" ca="1" si="44"/>
        <v/>
      </c>
      <c r="M157" s="101" t="str">
        <f t="shared" ca="1" si="44"/>
        <v/>
      </c>
      <c r="N157" s="101" t="str">
        <f t="shared" ca="1" si="44"/>
        <v/>
      </c>
      <c r="O157" s="101" t="str">
        <f t="shared" ca="1" si="44"/>
        <v/>
      </c>
      <c r="P157" s="101" t="str">
        <f t="shared" ca="1" si="44"/>
        <v/>
      </c>
      <c r="Q157" s="101" t="str">
        <f t="shared" ca="1" si="44"/>
        <v/>
      </c>
      <c r="R157" s="101" t="str">
        <f t="shared" ca="1" si="44"/>
        <v/>
      </c>
      <c r="S157" s="101" t="str">
        <f t="shared" ca="1" si="44"/>
        <v/>
      </c>
      <c r="T157" s="101" t="str">
        <f t="shared" ca="1" si="44"/>
        <v/>
      </c>
      <c r="U157" s="101" t="str">
        <f t="shared" ca="1" si="44"/>
        <v/>
      </c>
      <c r="V157" s="101" t="str">
        <f t="shared" ca="1" si="44"/>
        <v/>
      </c>
      <c r="W157" s="101" t="str">
        <f t="shared" ca="1" si="44"/>
        <v/>
      </c>
      <c r="X157" s="101" t="str">
        <f t="shared" ca="1" si="44"/>
        <v/>
      </c>
      <c r="Y157" s="101" t="str">
        <f t="shared" ca="1" si="44"/>
        <v/>
      </c>
      <c r="Z157" s="101" t="str">
        <f t="shared" ca="1" si="44"/>
        <v/>
      </c>
      <c r="AA157" s="101" t="str">
        <f t="shared" ca="1" si="44"/>
        <v/>
      </c>
      <c r="AB157" s="101" t="str">
        <f t="shared" ca="1" si="44"/>
        <v/>
      </c>
      <c r="AC157" s="101" t="str">
        <f t="shared" ca="1" si="44"/>
        <v/>
      </c>
      <c r="AD157" s="101" t="str">
        <f t="shared" ca="1" si="44"/>
        <v/>
      </c>
      <c r="AE157" s="101" t="str">
        <f t="shared" ca="1" si="44"/>
        <v/>
      </c>
      <c r="AF157" s="101" t="str">
        <f t="shared" ca="1" si="44"/>
        <v/>
      </c>
      <c r="AG157" s="101" t="str">
        <f t="shared" ca="1" si="44"/>
        <v/>
      </c>
      <c r="AH157" s="101" t="str">
        <f t="shared" ca="1" si="44"/>
        <v/>
      </c>
      <c r="AI157" s="101" t="str">
        <f t="shared" ca="1" si="44"/>
        <v/>
      </c>
      <c r="AJ157" s="101" t="str">
        <f t="shared" ca="1" si="44"/>
        <v/>
      </c>
      <c r="AK157" s="101" t="str">
        <f t="shared" ca="1" si="44"/>
        <v/>
      </c>
      <c r="AL157" s="101" t="str">
        <f t="shared" ca="1" si="44"/>
        <v/>
      </c>
      <c r="AM157" s="101" t="str">
        <f t="shared" ca="1" si="44"/>
        <v/>
      </c>
      <c r="AN157" s="101" t="str">
        <f t="shared" ca="1" si="44"/>
        <v/>
      </c>
      <c r="AO157" s="101" t="str">
        <f t="shared" ca="1" si="44"/>
        <v/>
      </c>
      <c r="AP157" s="101" t="str">
        <f t="shared" ca="1" si="44"/>
        <v/>
      </c>
      <c r="AQ157" s="101" t="str">
        <f t="shared" ca="1" si="44"/>
        <v/>
      </c>
      <c r="AR157" s="101" t="str">
        <f t="shared" ca="1" si="44"/>
        <v/>
      </c>
      <c r="AS157" s="101" t="str">
        <f t="shared" ca="1" si="44"/>
        <v/>
      </c>
      <c r="AT157" s="101" t="str">
        <f t="shared" ca="1" si="44"/>
        <v/>
      </c>
      <c r="AU157" s="101" t="str">
        <f t="shared" ca="1" si="44"/>
        <v/>
      </c>
      <c r="AV157" s="101" t="str">
        <f t="shared" ca="1" si="44"/>
        <v/>
      </c>
      <c r="AW157" s="101" t="str">
        <f t="shared" ca="1" si="44"/>
        <v/>
      </c>
      <c r="AX157" s="101" t="str">
        <f t="shared" ca="1" si="44"/>
        <v/>
      </c>
      <c r="AY157" s="101" t="str">
        <f t="shared" ca="1" si="44"/>
        <v/>
      </c>
      <c r="AZ157" s="101" t="str">
        <f t="shared" ca="1" si="44"/>
        <v/>
      </c>
      <c r="BA157" s="101" t="str">
        <f t="shared" ca="1" si="44"/>
        <v/>
      </c>
      <c r="BB157" s="101" t="str">
        <f t="shared" ca="1" si="44"/>
        <v/>
      </c>
      <c r="BC157" s="101" t="str">
        <f t="shared" ca="1" si="44"/>
        <v/>
      </c>
      <c r="BD157" s="101" t="str">
        <f t="shared" ca="1" si="44"/>
        <v/>
      </c>
      <c r="BE157" s="101" t="str">
        <f t="shared" ca="1" si="44"/>
        <v/>
      </c>
      <c r="BF157" s="101" t="str">
        <f t="shared" ca="1" si="44"/>
        <v/>
      </c>
      <c r="BG157" s="101" t="str">
        <f t="shared" ca="1" si="44"/>
        <v/>
      </c>
      <c r="BH157" s="101" t="str">
        <f t="shared" ca="1" si="44"/>
        <v/>
      </c>
      <c r="BI157" s="101" t="str">
        <f t="shared" ca="1" si="44"/>
        <v/>
      </c>
      <c r="BJ157" s="101" t="str">
        <f t="shared" ca="1" si="44"/>
        <v/>
      </c>
      <c r="BK157" s="101" t="str">
        <f t="shared" ca="1" si="44"/>
        <v/>
      </c>
      <c r="BL157" s="101" t="str">
        <f t="shared" ca="1" si="44"/>
        <v/>
      </c>
      <c r="BM157" s="101" t="str">
        <f t="shared" ca="1" si="44"/>
        <v/>
      </c>
    </row>
    <row r="158" spans="1:65" ht="15.75" customHeight="1">
      <c r="A158" s="88" t="s">
        <v>364</v>
      </c>
      <c r="B158" s="88" t="s">
        <v>365</v>
      </c>
      <c r="C158" s="88" t="s">
        <v>99</v>
      </c>
      <c r="E158" s="100">
        <f ca="1">SUM(Table2[[#This Row],[ADR-01]:[ADR-113]])</f>
        <v>0</v>
      </c>
      <c r="G158" s="101" t="str">
        <f t="shared" ca="1" si="39"/>
        <v/>
      </c>
      <c r="H158" s="101" t="str">
        <f t="shared" ca="1" si="44"/>
        <v/>
      </c>
      <c r="I158" s="101" t="str">
        <f t="shared" ca="1" si="44"/>
        <v/>
      </c>
      <c r="J158" s="101" t="str">
        <f t="shared" ca="1" si="44"/>
        <v/>
      </c>
      <c r="K158" s="101" t="str">
        <f t="shared" ca="1" si="44"/>
        <v/>
      </c>
      <c r="L158" s="101" t="str">
        <f t="shared" ca="1" si="44"/>
        <v/>
      </c>
      <c r="M158" s="101" t="str">
        <f t="shared" ca="1" si="44"/>
        <v/>
      </c>
      <c r="N158" s="101" t="str">
        <f t="shared" ca="1" si="44"/>
        <v/>
      </c>
      <c r="O158" s="101" t="str">
        <f t="shared" ca="1" si="44"/>
        <v/>
      </c>
      <c r="P158" s="101" t="str">
        <f t="shared" ca="1" si="44"/>
        <v/>
      </c>
      <c r="Q158" s="101" t="str">
        <f t="shared" ca="1" si="44"/>
        <v/>
      </c>
      <c r="R158" s="101" t="str">
        <f t="shared" ca="1" si="44"/>
        <v/>
      </c>
      <c r="S158" s="101" t="str">
        <f t="shared" ca="1" si="44"/>
        <v/>
      </c>
      <c r="T158" s="101" t="str">
        <f t="shared" ca="1" si="44"/>
        <v/>
      </c>
      <c r="U158" s="101" t="str">
        <f t="shared" ca="1" si="44"/>
        <v/>
      </c>
      <c r="V158" s="101" t="str">
        <f t="shared" ca="1" si="44"/>
        <v/>
      </c>
      <c r="W158" s="101" t="str">
        <f t="shared" ca="1" si="44"/>
        <v/>
      </c>
      <c r="X158" s="101" t="str">
        <f t="shared" ca="1" si="44"/>
        <v/>
      </c>
      <c r="Y158" s="101" t="str">
        <f t="shared" ca="1" si="44"/>
        <v/>
      </c>
      <c r="Z158" s="101" t="str">
        <f t="shared" ca="1" si="44"/>
        <v/>
      </c>
      <c r="AA158" s="101" t="str">
        <f t="shared" ca="1" si="44"/>
        <v/>
      </c>
      <c r="AB158" s="101" t="str">
        <f t="shared" ca="1" si="44"/>
        <v/>
      </c>
      <c r="AC158" s="101" t="str">
        <f t="shared" ca="1" si="44"/>
        <v/>
      </c>
      <c r="AD158" s="101" t="str">
        <f t="shared" ca="1" si="44"/>
        <v/>
      </c>
      <c r="AE158" s="101" t="str">
        <f t="shared" ca="1" si="44"/>
        <v/>
      </c>
      <c r="AF158" s="101" t="str">
        <f t="shared" ca="1" si="44"/>
        <v/>
      </c>
      <c r="AG158" s="101" t="str">
        <f t="shared" ca="1" si="44"/>
        <v/>
      </c>
      <c r="AH158" s="101" t="str">
        <f t="shared" ca="1" si="44"/>
        <v/>
      </c>
      <c r="AI158" s="101" t="str">
        <f t="shared" ca="1" si="44"/>
        <v/>
      </c>
      <c r="AJ158" s="101" t="str">
        <f t="shared" ca="1" si="44"/>
        <v/>
      </c>
      <c r="AK158" s="101" t="str">
        <f t="shared" ca="1" si="44"/>
        <v/>
      </c>
      <c r="AL158" s="101" t="str">
        <f t="shared" ca="1" si="44"/>
        <v/>
      </c>
      <c r="AM158" s="101" t="str">
        <f t="shared" ca="1" si="44"/>
        <v/>
      </c>
      <c r="AN158" s="101" t="str">
        <f t="shared" ca="1" si="44"/>
        <v/>
      </c>
      <c r="AO158" s="101" t="str">
        <f t="shared" ca="1" si="44"/>
        <v/>
      </c>
      <c r="AP158" s="101" t="str">
        <f t="shared" ca="1" si="44"/>
        <v/>
      </c>
      <c r="AQ158" s="101" t="str">
        <f t="shared" ca="1" si="44"/>
        <v/>
      </c>
      <c r="AR158" s="101" t="str">
        <f t="shared" ca="1" si="44"/>
        <v/>
      </c>
      <c r="AS158" s="101" t="str">
        <f t="shared" ca="1" si="44"/>
        <v/>
      </c>
      <c r="AT158" s="101" t="str">
        <f t="shared" ca="1" si="44"/>
        <v/>
      </c>
      <c r="AU158" s="101" t="str">
        <f t="shared" ca="1" si="44"/>
        <v/>
      </c>
      <c r="AV158" s="101" t="str">
        <f t="shared" ca="1" si="44"/>
        <v/>
      </c>
      <c r="AW158" s="101" t="str">
        <f t="shared" ca="1" si="44"/>
        <v/>
      </c>
      <c r="AX158" s="101" t="str">
        <f t="shared" ca="1" si="44"/>
        <v/>
      </c>
      <c r="AY158" s="101" t="str">
        <f t="shared" ca="1" si="44"/>
        <v/>
      </c>
      <c r="AZ158" s="101" t="str">
        <f t="shared" ca="1" si="44"/>
        <v/>
      </c>
      <c r="BA158" s="101" t="str">
        <f t="shared" ca="1" si="44"/>
        <v/>
      </c>
      <c r="BB158" s="101" t="str">
        <f t="shared" ca="1" si="44"/>
        <v/>
      </c>
      <c r="BC158" s="101" t="str">
        <f t="shared" ca="1" si="44"/>
        <v/>
      </c>
      <c r="BD158" s="101" t="str">
        <f t="shared" ca="1" si="44"/>
        <v/>
      </c>
      <c r="BE158" s="101" t="str">
        <f t="shared" ca="1" si="44"/>
        <v/>
      </c>
      <c r="BF158" s="101" t="str">
        <f t="shared" ca="1" si="44"/>
        <v/>
      </c>
      <c r="BG158" s="101" t="str">
        <f t="shared" ca="1" si="44"/>
        <v/>
      </c>
      <c r="BH158" s="101" t="str">
        <f t="shared" ca="1" si="44"/>
        <v/>
      </c>
      <c r="BI158" s="101" t="str">
        <f t="shared" ca="1" si="44"/>
        <v/>
      </c>
      <c r="BJ158" s="101" t="str">
        <f t="shared" ca="1" si="44"/>
        <v/>
      </c>
      <c r="BK158" s="101" t="str">
        <f t="shared" ca="1" si="44"/>
        <v/>
      </c>
      <c r="BL158" s="101" t="str">
        <f t="shared" ca="1" si="44"/>
        <v/>
      </c>
      <c r="BM158" s="101" t="str">
        <f t="shared" ca="1" si="44"/>
        <v/>
      </c>
    </row>
    <row r="159" spans="1:65" ht="15.75" customHeight="1">
      <c r="A159" s="88" t="s">
        <v>833</v>
      </c>
    </row>
    <row r="160" spans="1:65" ht="15.75" customHeight="1">
      <c r="A160" s="88" t="s">
        <v>833</v>
      </c>
    </row>
  </sheetData>
  <conditionalFormatting sqref="E2:E1048576">
    <cfRule type="cellIs" dxfId="967" priority="2" operator="greaterThan">
      <formula>0</formula>
    </cfRule>
  </conditionalFormatting>
  <conditionalFormatting sqref="G5:BM5">
    <cfRule type="cellIs" dxfId="966" priority="1" operator="equal">
      <formula>0</formula>
    </cfRule>
  </conditionalFormatting>
  <conditionalFormatting sqref="G6:BM158">
    <cfRule type="expression" dxfId="965" priority="5">
      <formula>MOD(ROW()-ROW($G$6),2)=1</formula>
    </cfRule>
    <cfRule type="expression" dxfId="964" priority="7">
      <formula>AND(G$2&gt;0, (G$2 - G6)/G$2 = 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1F59BB9-5F7B-46BA-920E-74D3532BE02C}">
          <x14:formula1>
            <xm:f>'Drop Down Menu''s'!$C$2:$C$14</xm:f>
          </x14:formula1>
          <xm:sqref>C3 D2:D3 C4:D113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26742-F239-4DED-A73E-1341EFA555CF}">
  <sheetPr>
    <pageSetUpPr fitToPage="1"/>
  </sheetPr>
  <dimension ref="A1:Q89"/>
  <sheetViews>
    <sheetView zoomScale="51" zoomScaleNormal="60" workbookViewId="0">
      <selection activeCell="D1" sqref="D1"/>
    </sheetView>
  </sheetViews>
  <sheetFormatPr defaultColWidth="8.875" defaultRowHeight="15.75" customHeight="1"/>
  <cols>
    <col min="1" max="1" width="10.625" style="16" bestFit="1" customWidth="1"/>
    <col min="2" max="2" width="21.875" style="16" customWidth="1"/>
    <col min="3" max="3" width="38.125" style="3" customWidth="1"/>
    <col min="4" max="4" width="70.125" style="39" customWidth="1"/>
    <col min="5" max="5" width="16.625" customWidth="1"/>
    <col min="6" max="6" width="22.125" style="23" customWidth="1"/>
    <col min="7" max="7" width="20.625" customWidth="1"/>
    <col min="8" max="11" width="32.625" customWidth="1"/>
    <col min="12" max="12" width="22.125" style="3" customWidth="1"/>
    <col min="13" max="13" width="10.375" style="16" bestFit="1" customWidth="1"/>
    <col min="14" max="14" width="9" bestFit="1" customWidth="1"/>
    <col min="15" max="15" width="31.625" bestFit="1" customWidth="1"/>
    <col min="16" max="16" width="21.125" bestFit="1" customWidth="1"/>
    <col min="17" max="17" width="24" bestFit="1" customWidth="1"/>
  </cols>
  <sheetData>
    <row r="1" spans="1:17" ht="63">
      <c r="A1" s="16" t="s">
        <v>834</v>
      </c>
      <c r="B1" s="16" t="s">
        <v>835</v>
      </c>
      <c r="C1" s="3" t="s">
        <v>836</v>
      </c>
      <c r="D1" s="27" t="s">
        <v>837</v>
      </c>
      <c r="E1" s="16" t="s">
        <v>0</v>
      </c>
      <c r="F1" s="16" t="s">
        <v>838</v>
      </c>
      <c r="G1" s="16" t="s">
        <v>839</v>
      </c>
      <c r="H1" s="3" t="s">
        <v>840</v>
      </c>
      <c r="I1" s="3" t="s">
        <v>841</v>
      </c>
      <c r="J1" s="3" t="s">
        <v>842</v>
      </c>
      <c r="K1" s="3" t="s">
        <v>843</v>
      </c>
      <c r="L1" s="3" t="s">
        <v>844</v>
      </c>
      <c r="M1" s="16" t="s">
        <v>845</v>
      </c>
      <c r="O1" t="s">
        <v>846</v>
      </c>
      <c r="P1" t="s">
        <v>847</v>
      </c>
      <c r="Q1" t="s">
        <v>848</v>
      </c>
    </row>
    <row r="2" spans="1:17" ht="31.5">
      <c r="A2" s="3">
        <v>1</v>
      </c>
      <c r="B2" s="3">
        <v>4.0999999999999996</v>
      </c>
      <c r="C2" s="40" t="s">
        <v>849</v>
      </c>
      <c r="D2" s="27" t="s">
        <v>850</v>
      </c>
      <c r="E2" s="40" t="s">
        <v>35</v>
      </c>
      <c r="F2" s="40" t="s">
        <v>441</v>
      </c>
      <c r="G2" s="2" t="s">
        <v>851</v>
      </c>
      <c r="H2" s="3" t="s">
        <v>852</v>
      </c>
      <c r="I2" s="3"/>
      <c r="J2" s="3" t="s">
        <v>635</v>
      </c>
      <c r="K2" s="3"/>
      <c r="M2" s="3" t="s">
        <v>853</v>
      </c>
      <c r="O2">
        <f>MAX(A:A)</f>
        <v>13</v>
      </c>
      <c r="P2">
        <f>COUNTIF(M:M,"Yes")</f>
        <v>0</v>
      </c>
      <c r="Q2">
        <f>O2-P2</f>
        <v>13</v>
      </c>
    </row>
    <row r="3" spans="1:17" ht="47.25">
      <c r="A3" s="3">
        <f>A2+1</f>
        <v>2</v>
      </c>
      <c r="B3" s="3">
        <v>4.2</v>
      </c>
      <c r="C3" s="92" t="s">
        <v>854</v>
      </c>
      <c r="D3" s="27" t="s">
        <v>855</v>
      </c>
      <c r="E3" s="40" t="s">
        <v>35</v>
      </c>
      <c r="F3" s="40" t="s">
        <v>441</v>
      </c>
      <c r="G3" s="2" t="s">
        <v>851</v>
      </c>
      <c r="H3" s="3" t="s">
        <v>852</v>
      </c>
      <c r="I3" s="3"/>
      <c r="J3" s="3" t="s">
        <v>635</v>
      </c>
      <c r="K3" s="3"/>
      <c r="M3" s="3" t="s">
        <v>853</v>
      </c>
    </row>
    <row r="4" spans="1:17" ht="99" customHeight="1">
      <c r="A4" s="3">
        <f t="shared" ref="A4:A7" si="0">A3+1</f>
        <v>3</v>
      </c>
      <c r="B4" s="3">
        <v>6.1</v>
      </c>
      <c r="C4" s="40" t="s">
        <v>856</v>
      </c>
      <c r="D4" s="27" t="s">
        <v>857</v>
      </c>
      <c r="E4" s="40" t="s">
        <v>35</v>
      </c>
      <c r="F4" s="40" t="s">
        <v>441</v>
      </c>
      <c r="G4" s="2" t="s">
        <v>851</v>
      </c>
      <c r="H4" s="3" t="s">
        <v>852</v>
      </c>
      <c r="I4" s="3"/>
      <c r="J4" s="3" t="s">
        <v>858</v>
      </c>
      <c r="K4" s="3"/>
      <c r="M4" s="3" t="s">
        <v>853</v>
      </c>
    </row>
    <row r="5" spans="1:17" ht="99" customHeight="1">
      <c r="A5" s="3">
        <f t="shared" si="0"/>
        <v>4</v>
      </c>
      <c r="B5" s="3" t="s">
        <v>859</v>
      </c>
      <c r="C5" s="40" t="s">
        <v>860</v>
      </c>
      <c r="D5" s="27" t="s">
        <v>861</v>
      </c>
      <c r="E5" s="40" t="s">
        <v>35</v>
      </c>
      <c r="F5" s="40" t="s">
        <v>441</v>
      </c>
      <c r="G5" s="4" t="s">
        <v>851</v>
      </c>
      <c r="H5" s="3" t="s">
        <v>852</v>
      </c>
      <c r="I5" s="3"/>
      <c r="J5" s="3" t="s">
        <v>635</v>
      </c>
      <c r="K5" s="3"/>
      <c r="M5" s="3" t="s">
        <v>853</v>
      </c>
    </row>
    <row r="6" spans="1:17" ht="63.75" customHeight="1">
      <c r="A6" s="3">
        <f t="shared" si="0"/>
        <v>5</v>
      </c>
      <c r="B6" s="3" t="s">
        <v>862</v>
      </c>
      <c r="C6" s="40" t="s">
        <v>863</v>
      </c>
      <c r="D6" s="27" t="s">
        <v>864</v>
      </c>
      <c r="E6" s="40" t="s">
        <v>35</v>
      </c>
      <c r="F6" s="40" t="s">
        <v>441</v>
      </c>
      <c r="G6" s="2" t="s">
        <v>851</v>
      </c>
      <c r="H6" s="3" t="s">
        <v>852</v>
      </c>
      <c r="I6" s="3"/>
      <c r="J6" s="3" t="s">
        <v>865</v>
      </c>
      <c r="K6" s="3" t="s">
        <v>866</v>
      </c>
      <c r="M6" s="3" t="s">
        <v>853</v>
      </c>
    </row>
    <row r="7" spans="1:17" ht="82.5" customHeight="1">
      <c r="A7" s="3">
        <f t="shared" si="0"/>
        <v>6</v>
      </c>
      <c r="B7" s="3" t="s">
        <v>867</v>
      </c>
      <c r="C7" s="40" t="s">
        <v>868</v>
      </c>
      <c r="D7" s="27" t="s">
        <v>869</v>
      </c>
      <c r="E7" s="40" t="s">
        <v>35</v>
      </c>
      <c r="F7" s="40" t="s">
        <v>441</v>
      </c>
      <c r="G7" s="2" t="s">
        <v>851</v>
      </c>
      <c r="H7" s="3" t="s">
        <v>852</v>
      </c>
      <c r="I7" s="3"/>
      <c r="J7" s="3" t="s">
        <v>865</v>
      </c>
      <c r="K7" s="3" t="s">
        <v>870</v>
      </c>
      <c r="M7" s="3" t="s">
        <v>853</v>
      </c>
    </row>
    <row r="8" spans="1:17">
      <c r="A8" s="3">
        <f t="shared" ref="A8:A14" si="1">A7+1</f>
        <v>7</v>
      </c>
      <c r="B8" s="3" t="s">
        <v>871</v>
      </c>
      <c r="C8" s="40" t="s">
        <v>872</v>
      </c>
      <c r="D8" s="27" t="s">
        <v>873</v>
      </c>
      <c r="E8" s="40" t="s">
        <v>35</v>
      </c>
      <c r="F8" s="40" t="s">
        <v>441</v>
      </c>
      <c r="G8" s="2" t="s">
        <v>851</v>
      </c>
      <c r="H8" s="3" t="s">
        <v>852</v>
      </c>
      <c r="I8" s="3"/>
      <c r="J8" s="3" t="s">
        <v>865</v>
      </c>
      <c r="K8" s="3"/>
      <c r="M8" s="3" t="s">
        <v>853</v>
      </c>
    </row>
    <row r="9" spans="1:17" ht="84" customHeight="1">
      <c r="A9" s="3">
        <f t="shared" si="1"/>
        <v>8</v>
      </c>
      <c r="B9" s="3" t="s">
        <v>874</v>
      </c>
      <c r="C9" s="40" t="s">
        <v>875</v>
      </c>
      <c r="D9" s="27" t="s">
        <v>876</v>
      </c>
      <c r="E9" s="40" t="s">
        <v>35</v>
      </c>
      <c r="F9" s="40" t="s">
        <v>441</v>
      </c>
      <c r="G9" s="2" t="s">
        <v>851</v>
      </c>
      <c r="H9" s="3" t="s">
        <v>852</v>
      </c>
      <c r="I9" s="3"/>
      <c r="J9" s="3" t="s">
        <v>865</v>
      </c>
      <c r="K9" s="3" t="s">
        <v>866</v>
      </c>
      <c r="M9" s="3" t="s">
        <v>853</v>
      </c>
    </row>
    <row r="10" spans="1:17" ht="247.5" customHeight="1">
      <c r="A10" s="3">
        <f t="shared" si="1"/>
        <v>9</v>
      </c>
      <c r="B10" s="3" t="s">
        <v>877</v>
      </c>
      <c r="C10" s="40" t="s">
        <v>878</v>
      </c>
      <c r="D10" s="27" t="s">
        <v>879</v>
      </c>
      <c r="E10" s="40" t="s">
        <v>35</v>
      </c>
      <c r="F10" s="40" t="s">
        <v>441</v>
      </c>
      <c r="G10" s="2" t="s">
        <v>851</v>
      </c>
      <c r="H10" s="3" t="s">
        <v>852</v>
      </c>
      <c r="I10" s="3"/>
      <c r="J10" s="3" t="s">
        <v>865</v>
      </c>
      <c r="K10" s="3"/>
      <c r="M10" s="3" t="s">
        <v>853</v>
      </c>
    </row>
    <row r="11" spans="1:17" ht="69" customHeight="1">
      <c r="A11" s="3">
        <f t="shared" si="1"/>
        <v>10</v>
      </c>
      <c r="B11" s="3" t="s">
        <v>880</v>
      </c>
      <c r="C11" s="40" t="s">
        <v>881</v>
      </c>
      <c r="D11" s="27" t="s">
        <v>882</v>
      </c>
      <c r="E11" s="40" t="s">
        <v>35</v>
      </c>
      <c r="F11" s="40" t="s">
        <v>441</v>
      </c>
      <c r="G11" s="2" t="s">
        <v>851</v>
      </c>
      <c r="H11" s="3" t="s">
        <v>852</v>
      </c>
      <c r="I11" s="3"/>
      <c r="J11" s="3" t="s">
        <v>865</v>
      </c>
      <c r="K11" s="3" t="s">
        <v>866</v>
      </c>
      <c r="M11" s="3" t="s">
        <v>853</v>
      </c>
    </row>
    <row r="12" spans="1:17" ht="60" customHeight="1">
      <c r="A12" s="3">
        <f t="shared" si="1"/>
        <v>11</v>
      </c>
      <c r="B12" s="3" t="s">
        <v>883</v>
      </c>
      <c r="C12" s="40" t="s">
        <v>833</v>
      </c>
      <c r="D12" s="27" t="s">
        <v>884</v>
      </c>
      <c r="E12" s="40" t="s">
        <v>35</v>
      </c>
      <c r="F12" s="40" t="s">
        <v>441</v>
      </c>
      <c r="G12" s="2" t="s">
        <v>851</v>
      </c>
      <c r="H12" s="3" t="s">
        <v>852</v>
      </c>
      <c r="I12" s="3"/>
      <c r="J12" s="3" t="s">
        <v>885</v>
      </c>
      <c r="K12" s="3"/>
      <c r="M12" s="3" t="s">
        <v>853</v>
      </c>
    </row>
    <row r="13" spans="1:17" ht="147.75" customHeight="1">
      <c r="A13" s="3">
        <f t="shared" si="1"/>
        <v>12</v>
      </c>
      <c r="B13" s="3" t="s">
        <v>886</v>
      </c>
      <c r="C13" s="92" t="s">
        <v>887</v>
      </c>
      <c r="D13" s="27" t="s">
        <v>888</v>
      </c>
      <c r="E13" s="40" t="s">
        <v>35</v>
      </c>
      <c r="F13" s="40" t="s">
        <v>441</v>
      </c>
      <c r="G13" s="2" t="s">
        <v>851</v>
      </c>
      <c r="H13" s="3" t="s">
        <v>852</v>
      </c>
      <c r="I13" s="3"/>
      <c r="J13" s="3" t="s">
        <v>865</v>
      </c>
      <c r="K13" s="3" t="s">
        <v>866</v>
      </c>
      <c r="M13" s="3" t="s">
        <v>853</v>
      </c>
    </row>
    <row r="14" spans="1:17" ht="190.5" customHeight="1">
      <c r="A14" s="3">
        <f t="shared" si="1"/>
        <v>13</v>
      </c>
      <c r="B14" s="3" t="s">
        <v>889</v>
      </c>
      <c r="C14" s="40" t="s">
        <v>890</v>
      </c>
      <c r="D14" s="27" t="s">
        <v>891</v>
      </c>
      <c r="E14" s="40" t="s">
        <v>35</v>
      </c>
      <c r="F14" s="40" t="s">
        <v>441</v>
      </c>
      <c r="G14" s="2" t="s">
        <v>851</v>
      </c>
      <c r="H14" s="3" t="s">
        <v>852</v>
      </c>
      <c r="I14" s="3"/>
      <c r="J14" s="3" t="s">
        <v>865</v>
      </c>
      <c r="K14" s="3" t="s">
        <v>866</v>
      </c>
      <c r="M14" s="3" t="s">
        <v>853</v>
      </c>
    </row>
    <row r="15" spans="1:17" ht="222.75" customHeight="1">
      <c r="A15" s="3">
        <v>12</v>
      </c>
      <c r="B15" s="3" t="s">
        <v>885</v>
      </c>
      <c r="C15" s="3" t="s">
        <v>892</v>
      </c>
      <c r="D15" s="27" t="s">
        <v>893</v>
      </c>
      <c r="E15" s="40" t="s">
        <v>35</v>
      </c>
      <c r="F15" s="40" t="s">
        <v>441</v>
      </c>
      <c r="G15" s="2" t="s">
        <v>851</v>
      </c>
      <c r="H15" s="3" t="s">
        <v>852</v>
      </c>
      <c r="I15" s="3"/>
      <c r="J15" s="3" t="s">
        <v>885</v>
      </c>
      <c r="K15" s="3" t="s">
        <v>894</v>
      </c>
      <c r="M15" s="3" t="s">
        <v>853</v>
      </c>
    </row>
    <row r="16" spans="1:17" ht="40.5" customHeight="1">
      <c r="A16" s="3">
        <v>13</v>
      </c>
      <c r="B16" s="3" t="s">
        <v>895</v>
      </c>
      <c r="C16" s="3" t="s">
        <v>896</v>
      </c>
      <c r="D16" s="27" t="s">
        <v>897</v>
      </c>
      <c r="E16" s="40" t="s">
        <v>35</v>
      </c>
      <c r="F16" s="40" t="s">
        <v>441</v>
      </c>
      <c r="G16" s="2" t="s">
        <v>851</v>
      </c>
      <c r="H16" s="3" t="s">
        <v>852</v>
      </c>
      <c r="I16" s="3"/>
      <c r="J16" s="3" t="s">
        <v>858</v>
      </c>
      <c r="K16" s="3"/>
      <c r="M16" s="3" t="s">
        <v>853</v>
      </c>
    </row>
    <row r="17" spans="7:11">
      <c r="G17" s="16"/>
      <c r="H17" s="16"/>
      <c r="I17" s="16"/>
      <c r="J17" s="16"/>
      <c r="K17" s="16"/>
    </row>
    <row r="18" spans="7:11">
      <c r="G18" s="16"/>
      <c r="H18" s="16"/>
      <c r="I18" s="16"/>
      <c r="J18" s="16"/>
      <c r="K18" s="16"/>
    </row>
    <row r="19" spans="7:11">
      <c r="G19" s="16"/>
      <c r="H19" s="16"/>
      <c r="I19" s="16"/>
      <c r="J19" s="16"/>
      <c r="K19" s="16"/>
    </row>
    <row r="20" spans="7:11">
      <c r="G20" s="16"/>
      <c r="H20" s="16"/>
      <c r="I20" s="16"/>
      <c r="J20" s="16"/>
      <c r="K20" s="16"/>
    </row>
    <row r="21" spans="7:11">
      <c r="G21" s="16"/>
      <c r="H21" s="16"/>
      <c r="I21" s="16"/>
      <c r="J21" s="16"/>
      <c r="K21" s="16"/>
    </row>
    <row r="22" spans="7:11">
      <c r="G22" s="16"/>
      <c r="H22" s="16"/>
      <c r="I22" s="16"/>
      <c r="J22" s="16"/>
      <c r="K22" s="16"/>
    </row>
    <row r="23" spans="7:11">
      <c r="G23" s="16"/>
      <c r="H23" s="16"/>
      <c r="I23" s="16"/>
      <c r="J23" s="16"/>
      <c r="K23" s="16"/>
    </row>
    <row r="24" spans="7:11">
      <c r="G24" s="16"/>
      <c r="H24" s="16"/>
      <c r="I24" s="16"/>
      <c r="J24" s="16"/>
      <c r="K24" s="16"/>
    </row>
    <row r="25" spans="7:11">
      <c r="G25" s="16"/>
      <c r="H25" s="16"/>
      <c r="I25" s="16"/>
      <c r="J25" s="16"/>
      <c r="K25" s="16"/>
    </row>
    <row r="26" spans="7:11">
      <c r="G26" s="16"/>
      <c r="H26" s="16"/>
      <c r="I26" s="16"/>
      <c r="J26" s="16"/>
      <c r="K26" s="16"/>
    </row>
    <row r="27" spans="7:11">
      <c r="G27" s="16"/>
      <c r="H27" s="16"/>
      <c r="I27" s="16"/>
      <c r="J27" s="16"/>
      <c r="K27" s="16"/>
    </row>
    <row r="28" spans="7:11">
      <c r="G28" s="16"/>
      <c r="H28" s="16"/>
      <c r="I28" s="16"/>
      <c r="J28" s="16"/>
      <c r="K28" s="16"/>
    </row>
    <row r="29" spans="7:11">
      <c r="G29" s="16"/>
      <c r="H29" s="16"/>
      <c r="I29" s="16"/>
      <c r="J29" s="16"/>
      <c r="K29" s="16"/>
    </row>
    <row r="30" spans="7:11">
      <c r="G30" s="16"/>
      <c r="H30" s="16"/>
      <c r="I30" s="16"/>
      <c r="J30" s="16"/>
      <c r="K30" s="16"/>
    </row>
    <row r="31" spans="7:11">
      <c r="G31" s="16"/>
      <c r="H31" s="16"/>
      <c r="I31" s="16"/>
      <c r="J31" s="16"/>
      <c r="K31" s="16"/>
    </row>
    <row r="32" spans="7:11">
      <c r="G32" s="16"/>
      <c r="H32" s="16"/>
      <c r="I32" s="16"/>
      <c r="J32" s="16"/>
      <c r="K32" s="16"/>
    </row>
    <row r="33" spans="7:11">
      <c r="G33" s="16"/>
      <c r="H33" s="16"/>
      <c r="I33" s="16"/>
      <c r="J33" s="16"/>
      <c r="K33" s="16"/>
    </row>
    <row r="34" spans="7:11">
      <c r="G34" s="16"/>
      <c r="H34" s="16"/>
      <c r="I34" s="16"/>
      <c r="J34" s="16"/>
      <c r="K34" s="16"/>
    </row>
    <row r="35" spans="7:11">
      <c r="G35" s="16"/>
      <c r="H35" s="16"/>
      <c r="I35" s="16"/>
      <c r="J35" s="16"/>
      <c r="K35" s="16"/>
    </row>
    <row r="36" spans="7:11">
      <c r="G36" s="16"/>
      <c r="H36" s="16"/>
      <c r="I36" s="16"/>
      <c r="J36" s="16"/>
      <c r="K36" s="16"/>
    </row>
    <row r="37" spans="7:11">
      <c r="G37" s="16"/>
      <c r="H37" s="16"/>
      <c r="I37" s="16"/>
      <c r="J37" s="16"/>
      <c r="K37" s="16"/>
    </row>
    <row r="38" spans="7:11">
      <c r="G38" s="16"/>
      <c r="H38" s="16"/>
      <c r="I38" s="16"/>
      <c r="J38" s="16"/>
      <c r="K38" s="16"/>
    </row>
    <row r="39" spans="7:11">
      <c r="G39" s="16"/>
      <c r="H39" s="16"/>
      <c r="I39" s="16"/>
      <c r="J39" s="16"/>
      <c r="K39" s="16"/>
    </row>
    <row r="40" spans="7:11">
      <c r="G40" s="16"/>
      <c r="H40" s="16"/>
      <c r="I40" s="16"/>
      <c r="J40" s="16"/>
      <c r="K40" s="16"/>
    </row>
    <row r="41" spans="7:11">
      <c r="G41" s="16"/>
      <c r="H41" s="16"/>
      <c r="I41" s="16"/>
      <c r="J41" s="16"/>
      <c r="K41" s="16"/>
    </row>
    <row r="42" spans="7:11">
      <c r="G42" s="16"/>
      <c r="H42" s="16"/>
      <c r="I42" s="16"/>
      <c r="J42" s="16"/>
      <c r="K42" s="16"/>
    </row>
    <row r="43" spans="7:11">
      <c r="G43" s="16"/>
      <c r="H43" s="16"/>
      <c r="I43" s="16"/>
      <c r="J43" s="16"/>
      <c r="K43" s="16"/>
    </row>
    <row r="44" spans="7:11">
      <c r="G44" s="16"/>
      <c r="H44" s="16"/>
      <c r="I44" s="16"/>
      <c r="J44" s="16"/>
      <c r="K44" s="16"/>
    </row>
    <row r="45" spans="7:11">
      <c r="G45" s="16"/>
      <c r="H45" s="16"/>
      <c r="I45" s="16"/>
      <c r="J45" s="16"/>
      <c r="K45" s="16"/>
    </row>
    <row r="46" spans="7:11">
      <c r="G46" s="16"/>
      <c r="H46" s="16"/>
      <c r="I46" s="16"/>
      <c r="J46" s="16"/>
      <c r="K46" s="16"/>
    </row>
    <row r="47" spans="7:11">
      <c r="G47" s="16"/>
      <c r="H47" s="16"/>
      <c r="I47" s="16"/>
      <c r="J47" s="16"/>
      <c r="K47" s="16"/>
    </row>
    <row r="48" spans="7: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c r="I88" s="16"/>
      <c r="J88" s="16"/>
      <c r="K88" s="16"/>
    </row>
    <row r="89" spans="7:11" ht="15.75" customHeight="1">
      <c r="G89" s="16"/>
      <c r="H89" s="16"/>
      <c r="I89" s="16"/>
      <c r="J89" s="16"/>
      <c r="K89" s="16"/>
    </row>
  </sheetData>
  <conditionalFormatting sqref="H1 J1:K1 H2:K1048576">
    <cfRule type="containsText" dxfId="896" priority="5" operator="containsText" text="Pending">
      <formula>NOT(ISERROR(SEARCH("Pending",H1)))</formula>
    </cfRule>
  </conditionalFormatting>
  <conditionalFormatting sqref="H2:K1048576 H1 J1:K1">
    <cfRule type="containsText" dxfId="895" priority="2" operator="containsText" text="Yes">
      <formula>NOT(ISERROR(SEARCH("Yes",H1)))</formula>
    </cfRule>
  </conditionalFormatting>
  <conditionalFormatting sqref="I2:I1048576">
    <cfRule type="containsText" dxfId="894" priority="1" operator="containsText" text="No">
      <formula>NOT(ISERROR(SEARCH("No",I2)))</formula>
    </cfRule>
  </conditionalFormatting>
  <conditionalFormatting sqref="M1:M1048576">
    <cfRule type="containsText" dxfId="893" priority="3" operator="containsText" text="Yes">
      <formula>NOT(ISERROR(SEARCH("Yes",M1)))</formula>
    </cfRule>
    <cfRule type="containsText" dxfId="892" priority="4" operator="containsText" text="No">
      <formula>NOT(ISERROR(SEARCH("No",M1)))</formula>
    </cfRule>
  </conditionalFormatting>
  <pageMargins left="0.25" right="0.25" top="0.75" bottom="0.75" header="0.3" footer="0.3"/>
  <pageSetup paperSize="9" scale="20"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A8EC6D78-95B0-411E-B1E5-236D26DB1BD6}">
          <x14:formula1>
            <xm:f>'Drop Down Menu''s'!$C$2:$C$14</xm:f>
          </x14:formula1>
          <xm:sqref>G17:K89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68C8B-2356-4D5F-A72C-3571EC84581F}">
  <dimension ref="A1:T216"/>
  <sheetViews>
    <sheetView topLeftCell="C1" zoomScale="71" zoomScaleNormal="60" workbookViewId="0">
      <selection activeCell="G1" sqref="F1:G1"/>
    </sheetView>
  </sheetViews>
  <sheetFormatPr defaultColWidth="8.875" defaultRowHeight="15.75" customHeight="1"/>
  <cols>
    <col min="1" max="1" width="10.625" style="16" bestFit="1" customWidth="1"/>
    <col min="2" max="2" width="8.875" style="16"/>
    <col min="3" max="3" width="25.125" style="23" customWidth="1"/>
    <col min="4" max="4" width="70.125" style="21"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5" max="15" width="20.625" bestFit="1" customWidth="1"/>
    <col min="16" max="16" width="16" bestFit="1" customWidth="1"/>
    <col min="17" max="17" width="24" bestFit="1" customWidth="1"/>
  </cols>
  <sheetData>
    <row r="1" spans="1:20" ht="63">
      <c r="A1" s="16" t="s">
        <v>834</v>
      </c>
      <c r="B1" s="16" t="s">
        <v>835</v>
      </c>
      <c r="C1" s="23" t="s">
        <v>836</v>
      </c>
      <c r="D1" s="21" t="s">
        <v>837</v>
      </c>
      <c r="E1" t="s">
        <v>0</v>
      </c>
      <c r="F1" t="s">
        <v>838</v>
      </c>
      <c r="G1" t="s">
        <v>839</v>
      </c>
      <c r="H1" s="21" t="s">
        <v>898</v>
      </c>
      <c r="I1" s="3" t="s">
        <v>899</v>
      </c>
      <c r="J1" s="3" t="s">
        <v>900</v>
      </c>
      <c r="K1" s="3" t="s">
        <v>843</v>
      </c>
      <c r="L1" s="3" t="s">
        <v>844</v>
      </c>
      <c r="M1" s="16" t="s">
        <v>845</v>
      </c>
      <c r="O1" t="s">
        <v>846</v>
      </c>
      <c r="P1" t="s">
        <v>847</v>
      </c>
      <c r="Q1" t="s">
        <v>848</v>
      </c>
    </row>
    <row r="2" spans="1:20" ht="31.15">
      <c r="A2" s="16">
        <v>1</v>
      </c>
      <c r="B2" s="16" t="s">
        <v>901</v>
      </c>
      <c r="C2" s="25" t="s">
        <v>902</v>
      </c>
      <c r="D2" s="20" t="s">
        <v>903</v>
      </c>
      <c r="E2" s="16" t="s">
        <v>10</v>
      </c>
      <c r="F2" s="16" t="str">
        <f>+'ADR Tracking'!B$6</f>
        <v>Doors</v>
      </c>
      <c r="G2" s="16" t="str">
        <f>+'ADR Tracking'!C$6</f>
        <v xml:space="preserve">Chassis &amp; Bodywork </v>
      </c>
      <c r="H2" s="16" t="s">
        <v>904</v>
      </c>
      <c r="I2" s="3" t="s">
        <v>853</v>
      </c>
      <c r="J2" s="3" t="s">
        <v>905</v>
      </c>
      <c r="K2" s="3"/>
      <c r="M2" s="16" t="s">
        <v>853</v>
      </c>
      <c r="O2">
        <f>MAX(A:A)</f>
        <v>13</v>
      </c>
      <c r="P2">
        <f>COUNTIF(M:M,"Yes")</f>
        <v>0</v>
      </c>
      <c r="Q2">
        <f>O2-P2</f>
        <v>13</v>
      </c>
      <c r="T2" t="s">
        <v>11</v>
      </c>
    </row>
    <row r="3" spans="1:20" ht="61.5" customHeight="1">
      <c r="A3" s="16">
        <v>2</v>
      </c>
      <c r="B3" s="16" t="s">
        <v>906</v>
      </c>
      <c r="C3" s="23" t="s">
        <v>907</v>
      </c>
      <c r="D3" s="20" t="s">
        <v>908</v>
      </c>
      <c r="E3" s="16" t="str">
        <f>+'ADR Tracking'!A$6</f>
        <v>SRP8-001</v>
      </c>
      <c r="F3" s="16" t="str">
        <f>+'ADR Tracking'!B$6</f>
        <v>Doors</v>
      </c>
      <c r="G3" s="16" t="str">
        <f>+'ADR Tracking'!C$6</f>
        <v xml:space="preserve">Chassis &amp; Bodywork </v>
      </c>
      <c r="H3" s="16" t="s">
        <v>904</v>
      </c>
      <c r="I3" s="3" t="s">
        <v>853</v>
      </c>
      <c r="J3" s="3" t="s">
        <v>909</v>
      </c>
      <c r="K3" s="124" t="s">
        <v>910</v>
      </c>
      <c r="M3" s="16" t="s">
        <v>853</v>
      </c>
      <c r="O3" t="s">
        <v>527</v>
      </c>
    </row>
    <row r="4" spans="1:20" ht="46.5">
      <c r="A4" s="16">
        <v>3</v>
      </c>
      <c r="B4" s="16" t="s">
        <v>911</v>
      </c>
      <c r="C4" s="23" t="s">
        <v>912</v>
      </c>
      <c r="D4" s="20" t="s">
        <v>913</v>
      </c>
      <c r="E4" s="16" t="str">
        <f>+'ADR Tracking'!A$6</f>
        <v>SRP8-001</v>
      </c>
      <c r="F4" s="16" t="str">
        <f>+'ADR Tracking'!B$6</f>
        <v>Doors</v>
      </c>
      <c r="G4" s="16" t="str">
        <f>+'ADR Tracking'!C$6</f>
        <v xml:space="preserve">Chassis &amp; Bodywork </v>
      </c>
      <c r="H4" s="16" t="s">
        <v>852</v>
      </c>
      <c r="I4" s="3" t="s">
        <v>853</v>
      </c>
      <c r="J4" s="3" t="s">
        <v>909</v>
      </c>
      <c r="K4" s="124" t="s">
        <v>910</v>
      </c>
      <c r="M4" s="16" t="s">
        <v>853</v>
      </c>
      <c r="O4" t="s">
        <v>914</v>
      </c>
    </row>
    <row r="5" spans="1:20" ht="63">
      <c r="A5" s="16">
        <v>4</v>
      </c>
      <c r="B5" s="16" t="s">
        <v>915</v>
      </c>
      <c r="C5" s="23" t="s">
        <v>916</v>
      </c>
      <c r="D5" s="21" t="s">
        <v>917</v>
      </c>
      <c r="E5" s="16" t="str">
        <f>+'ADR Tracking'!A$6</f>
        <v>SRP8-001</v>
      </c>
      <c r="F5" s="16" t="str">
        <f>+'ADR Tracking'!B$6</f>
        <v>Doors</v>
      </c>
      <c r="G5" s="16" t="str">
        <f>+'ADR Tracking'!C$6</f>
        <v xml:space="preserve">Chassis &amp; Bodywork </v>
      </c>
      <c r="H5" s="16" t="s">
        <v>904</v>
      </c>
      <c r="I5" s="3" t="s">
        <v>853</v>
      </c>
      <c r="J5" s="3" t="s">
        <v>909</v>
      </c>
      <c r="K5" s="124" t="s">
        <v>910</v>
      </c>
      <c r="M5" s="16" t="s">
        <v>853</v>
      </c>
      <c r="O5" s="18">
        <f>P2/O2</f>
        <v>0</v>
      </c>
    </row>
    <row r="6" spans="1:20" ht="46.5">
      <c r="A6" s="16">
        <v>5</v>
      </c>
      <c r="B6" s="16" t="s">
        <v>918</v>
      </c>
      <c r="C6" s="23" t="s">
        <v>919</v>
      </c>
      <c r="D6" s="20" t="s">
        <v>920</v>
      </c>
      <c r="E6" s="16" t="str">
        <f>+'ADR Tracking'!A$6</f>
        <v>SRP8-001</v>
      </c>
      <c r="F6" s="16" t="s">
        <v>11</v>
      </c>
      <c r="G6" s="16" t="str">
        <f>+'ADR Tracking'!C$6</f>
        <v xml:space="preserve">Chassis &amp; Bodywork </v>
      </c>
      <c r="H6" s="16" t="s">
        <v>852</v>
      </c>
      <c r="I6" s="3" t="s">
        <v>853</v>
      </c>
      <c r="J6" s="3" t="s">
        <v>909</v>
      </c>
      <c r="K6" s="124" t="s">
        <v>910</v>
      </c>
      <c r="M6" s="16" t="s">
        <v>853</v>
      </c>
    </row>
    <row r="7" spans="1:20" ht="31.15">
      <c r="A7" s="16">
        <v>6</v>
      </c>
      <c r="B7" s="16" t="s">
        <v>921</v>
      </c>
      <c r="C7" s="23" t="s">
        <v>922</v>
      </c>
      <c r="D7" s="20" t="s">
        <v>923</v>
      </c>
      <c r="E7" s="16" t="str">
        <f>+'ADR Tracking'!A$6</f>
        <v>SRP8-001</v>
      </c>
      <c r="F7" s="16" t="str">
        <f>+'ADR Tracking'!B$6</f>
        <v>Doors</v>
      </c>
      <c r="G7" s="16" t="str">
        <f>+'ADR Tracking'!C$6</f>
        <v xml:space="preserve">Chassis &amp; Bodywork </v>
      </c>
      <c r="H7" s="16" t="s">
        <v>852</v>
      </c>
      <c r="I7" s="3" t="s">
        <v>853</v>
      </c>
      <c r="J7" s="3" t="s">
        <v>909</v>
      </c>
      <c r="K7" s="124" t="s">
        <v>910</v>
      </c>
      <c r="M7" s="16" t="s">
        <v>853</v>
      </c>
    </row>
    <row r="8" spans="1:20" ht="89.25" customHeight="1">
      <c r="A8" s="16">
        <v>7</v>
      </c>
      <c r="B8" s="16" t="s">
        <v>924</v>
      </c>
      <c r="C8" s="23" t="s">
        <v>925</v>
      </c>
      <c r="D8" s="20" t="s">
        <v>926</v>
      </c>
      <c r="E8" s="16" t="str">
        <f>+'ADR Tracking'!A$6</f>
        <v>SRP8-001</v>
      </c>
      <c r="F8" s="16" t="str">
        <f>+'ADR Tracking'!B$6</f>
        <v>Doors</v>
      </c>
      <c r="G8" s="16" t="str">
        <f>+'ADR Tracking'!C$6</f>
        <v xml:space="preserve">Chassis &amp; Bodywork </v>
      </c>
      <c r="H8" s="16" t="s">
        <v>852</v>
      </c>
      <c r="I8" s="3" t="s">
        <v>853</v>
      </c>
      <c r="J8" s="3" t="s">
        <v>927</v>
      </c>
      <c r="K8" s="229" t="s">
        <v>885</v>
      </c>
      <c r="M8" s="16" t="s">
        <v>853</v>
      </c>
    </row>
    <row r="9" spans="1:20">
      <c r="A9" s="16">
        <v>8</v>
      </c>
      <c r="B9" s="16" t="s">
        <v>928</v>
      </c>
      <c r="C9" s="23" t="s">
        <v>929</v>
      </c>
      <c r="D9" s="21" t="s">
        <v>930</v>
      </c>
      <c r="E9" s="16" t="str">
        <f>+'ADR Tracking'!A$6</f>
        <v>SRP8-001</v>
      </c>
      <c r="F9" s="16" t="str">
        <f>+'ADR Tracking'!B$6</f>
        <v>Doors</v>
      </c>
      <c r="G9" s="16" t="str">
        <f>+'ADR Tracking'!C$6</f>
        <v xml:space="preserve">Chassis &amp; Bodywork </v>
      </c>
      <c r="H9" s="16" t="s">
        <v>852</v>
      </c>
      <c r="I9" s="3" t="s">
        <v>853</v>
      </c>
      <c r="J9" s="3" t="s">
        <v>931</v>
      </c>
      <c r="K9" s="3" t="s">
        <v>932</v>
      </c>
      <c r="M9" s="16" t="s">
        <v>853</v>
      </c>
      <c r="R9" t="str">
        <f ca="1">IFERROR(
  IF(
    COUNTIF(
      INDIRECT("'" &amp; "ADR " &amp; VALUE(MID(R$1, FIND("-", R$1) + 1, LEN(R$1) - FIND("-", R$1))) &amp; "'!E:E"), $A9
    ) = 0,
    "",
    COUNTIFS(
      INDIRECT("'" &amp; "ADR " &amp; VALUE(MID(R$1, FIND("-", R$1) + 1, LEN(R$1) - FIND("-", R$1))) &amp; "'!E:E"), $A9,
      INDIRECT("'" &amp; "ADR " &amp; VALUE(MID(R$1, FIND("-", R$1) + 1, LEN(R$1) - FIND("-", R$1))) &amp; "'!I:I"), "NO"
    )
  ),
  ""
)</f>
        <v/>
      </c>
    </row>
    <row r="10" spans="1:20" ht="31.5">
      <c r="A10" s="16">
        <v>9</v>
      </c>
      <c r="B10" s="16" t="s">
        <v>933</v>
      </c>
      <c r="C10" s="23" t="s">
        <v>934</v>
      </c>
      <c r="D10" s="21" t="s">
        <v>935</v>
      </c>
      <c r="E10" s="16" t="str">
        <f>+'ADR Tracking'!A$6</f>
        <v>SRP8-001</v>
      </c>
      <c r="F10" s="16" t="str">
        <f>+'ADR Tracking'!B$6</f>
        <v>Doors</v>
      </c>
      <c r="G10" s="16" t="str">
        <f>+'ADR Tracking'!C$6</f>
        <v xml:space="preserve">Chassis &amp; Bodywork </v>
      </c>
      <c r="H10" s="16" t="s">
        <v>852</v>
      </c>
      <c r="I10" s="3" t="s">
        <v>853</v>
      </c>
      <c r="J10" s="3" t="s">
        <v>909</v>
      </c>
      <c r="K10" s="3"/>
      <c r="M10" s="16" t="s">
        <v>853</v>
      </c>
    </row>
    <row r="11" spans="1:20" ht="30.75">
      <c r="A11" s="16">
        <v>10</v>
      </c>
      <c r="B11" s="16" t="s">
        <v>936</v>
      </c>
      <c r="C11" s="23" t="s">
        <v>937</v>
      </c>
      <c r="D11" s="22" t="s">
        <v>938</v>
      </c>
      <c r="E11" s="16" t="str">
        <f>+'ADR Tracking'!A$6</f>
        <v>SRP8-001</v>
      </c>
      <c r="F11" s="16" t="str">
        <f>+'ADR Tracking'!B$6</f>
        <v>Doors</v>
      </c>
      <c r="G11" s="16" t="str">
        <f>+'ADR Tracking'!C$6</f>
        <v xml:space="preserve">Chassis &amp; Bodywork </v>
      </c>
      <c r="H11" s="16" t="s">
        <v>852</v>
      </c>
      <c r="I11" s="3" t="s">
        <v>853</v>
      </c>
      <c r="J11" s="3" t="s">
        <v>909</v>
      </c>
      <c r="K11" s="3"/>
      <c r="M11" s="16" t="s">
        <v>853</v>
      </c>
    </row>
    <row r="12" spans="1:20" ht="30.75">
      <c r="A12" s="16">
        <v>11</v>
      </c>
      <c r="B12" s="16" t="s">
        <v>939</v>
      </c>
      <c r="C12" s="23" t="s">
        <v>940</v>
      </c>
      <c r="D12" s="22" t="s">
        <v>941</v>
      </c>
      <c r="E12" s="16" t="str">
        <f>+'ADR Tracking'!A$6</f>
        <v>SRP8-001</v>
      </c>
      <c r="F12" s="16" t="str">
        <f>+'ADR Tracking'!B$6</f>
        <v>Doors</v>
      </c>
      <c r="G12" s="16" t="str">
        <f>+'ADR Tracking'!C$6</f>
        <v xml:space="preserve">Chassis &amp; Bodywork </v>
      </c>
      <c r="H12" s="16" t="s">
        <v>852</v>
      </c>
      <c r="I12" s="3" t="s">
        <v>853</v>
      </c>
      <c r="J12" s="3" t="s">
        <v>909</v>
      </c>
      <c r="K12" s="3"/>
      <c r="M12" s="16" t="s">
        <v>853</v>
      </c>
    </row>
    <row r="13" spans="1:20" ht="61.5" customHeight="1">
      <c r="A13" s="16">
        <v>12</v>
      </c>
      <c r="B13" s="16" t="s">
        <v>942</v>
      </c>
      <c r="C13" s="23" t="s">
        <v>943</v>
      </c>
      <c r="D13" s="20" t="s">
        <v>944</v>
      </c>
      <c r="E13" s="16" t="str">
        <f>+'ADR Tracking'!A$91</f>
        <v>SRP8-111</v>
      </c>
      <c r="F13" s="16" t="str">
        <f>+'ADR Tracking'!B$91</f>
        <v xml:space="preserve">Central Locking </v>
      </c>
      <c r="G13" s="16" t="str">
        <f>+'ADR Tracking'!C$91</f>
        <v xml:space="preserve">Embedded Systems </v>
      </c>
      <c r="H13" s="16" t="s">
        <v>852</v>
      </c>
      <c r="I13" s="3" t="s">
        <v>853</v>
      </c>
      <c r="J13" s="3" t="s">
        <v>945</v>
      </c>
      <c r="K13" s="3"/>
      <c r="M13" s="16" t="s">
        <v>853</v>
      </c>
    </row>
    <row r="14" spans="1:20" ht="205.35" customHeight="1">
      <c r="A14" s="16">
        <v>13</v>
      </c>
      <c r="B14" s="16" t="s">
        <v>946</v>
      </c>
      <c r="C14" s="23" t="s">
        <v>947</v>
      </c>
      <c r="D14" s="21" t="s">
        <v>948</v>
      </c>
      <c r="E14" s="16" t="str">
        <f>+'ADR Tracking'!A$48</f>
        <v>SRP8-057</v>
      </c>
      <c r="F14" s="16" t="str">
        <f>+'ADR Tracking'!B$48</f>
        <v>Horn</v>
      </c>
      <c r="G14" s="16" t="str">
        <f>+'ADR Tracking'!C$48</f>
        <v xml:space="preserve">Embedded Systems </v>
      </c>
      <c r="H14" s="16" t="s">
        <v>852</v>
      </c>
      <c r="I14" s="3" t="s">
        <v>853</v>
      </c>
      <c r="J14" s="3" t="s">
        <v>945</v>
      </c>
      <c r="K14" s="3"/>
      <c r="M14" s="16" t="s">
        <v>853</v>
      </c>
    </row>
    <row r="15" spans="1:20">
      <c r="E15" s="16"/>
      <c r="F15" s="16"/>
      <c r="G15" s="16"/>
      <c r="H15" s="16"/>
      <c r="I15" s="16"/>
      <c r="J15" s="16"/>
      <c r="K15" s="16"/>
    </row>
    <row r="16" spans="1:20">
      <c r="E16" s="16"/>
      <c r="F16" s="16"/>
      <c r="G16" s="16"/>
      <c r="H16" s="16"/>
      <c r="I16" s="16"/>
      <c r="J16" s="16"/>
      <c r="K16" s="16"/>
    </row>
    <row r="17" spans="5:11">
      <c r="E17" s="16"/>
      <c r="F17" s="16"/>
      <c r="G17" s="16"/>
      <c r="H17" s="16"/>
      <c r="I17" s="16"/>
      <c r="J17" s="16"/>
      <c r="K17" s="16"/>
    </row>
    <row r="18" spans="5:11">
      <c r="E18" s="16"/>
      <c r="F18" s="16"/>
      <c r="G18" s="16"/>
      <c r="H18" s="16"/>
      <c r="I18" s="16"/>
      <c r="J18" s="16"/>
      <c r="K18" s="16"/>
    </row>
    <row r="19" spans="5:11">
      <c r="E19" s="16"/>
      <c r="F19" s="16"/>
      <c r="G19" s="16"/>
      <c r="H19" s="16"/>
      <c r="I19" s="16"/>
      <c r="J19" s="16"/>
      <c r="K19" s="16"/>
    </row>
    <row r="20" spans="5:11">
      <c r="E20" s="16"/>
      <c r="F20" s="16"/>
      <c r="G20" s="16"/>
      <c r="H20" s="16"/>
      <c r="I20" s="16"/>
      <c r="J20" s="16"/>
      <c r="K20" s="16"/>
    </row>
    <row r="21" spans="5:11">
      <c r="E21" s="16"/>
      <c r="F21" s="16"/>
      <c r="G21" s="16"/>
      <c r="H21" s="16"/>
      <c r="I21" s="16"/>
      <c r="J21" s="16"/>
      <c r="K21" s="16"/>
    </row>
    <row r="22" spans="5:11">
      <c r="E22" s="16"/>
      <c r="F22" s="16"/>
      <c r="G22" s="16"/>
      <c r="H22" s="16"/>
      <c r="I22" s="16"/>
      <c r="J22" s="16"/>
      <c r="K22" s="16"/>
    </row>
    <row r="23" spans="5:11">
      <c r="E23" s="16"/>
      <c r="F23" s="16"/>
      <c r="G23" s="16"/>
      <c r="H23" s="16"/>
      <c r="I23" s="16"/>
      <c r="J23" s="16"/>
      <c r="K23" s="16"/>
    </row>
    <row r="24" spans="5:11">
      <c r="E24" s="16"/>
      <c r="F24" s="16"/>
      <c r="G24" s="16"/>
      <c r="H24" s="16"/>
      <c r="I24" s="16"/>
      <c r="J24" s="16"/>
      <c r="K24" s="16"/>
    </row>
    <row r="25" spans="5:11">
      <c r="E25" s="16"/>
      <c r="F25" s="16"/>
      <c r="G25" s="16"/>
      <c r="H25" s="16"/>
      <c r="I25" s="16"/>
      <c r="J25" s="16"/>
      <c r="K25" s="16"/>
    </row>
    <row r="26" spans="5:11">
      <c r="E26" s="16"/>
      <c r="F26" s="16"/>
      <c r="G26" s="16"/>
      <c r="H26" s="16"/>
      <c r="I26" s="16"/>
      <c r="J26" s="16"/>
      <c r="K26" s="16"/>
    </row>
    <row r="27" spans="5:11">
      <c r="E27" s="16"/>
      <c r="F27" s="16"/>
      <c r="G27" s="16"/>
      <c r="H27" s="16"/>
      <c r="I27" s="16"/>
      <c r="J27" s="16"/>
      <c r="K27" s="16"/>
    </row>
    <row r="28" spans="5:11">
      <c r="E28" s="16"/>
      <c r="F28" s="16"/>
      <c r="G28" s="16"/>
      <c r="H28" s="16"/>
      <c r="I28" s="16"/>
      <c r="J28" s="16"/>
      <c r="K28" s="16"/>
    </row>
    <row r="29" spans="5:11">
      <c r="E29" s="16"/>
      <c r="F29" s="16"/>
      <c r="G29" s="16"/>
      <c r="H29" s="16"/>
      <c r="I29" s="16"/>
      <c r="J29" s="16"/>
      <c r="K29" s="16"/>
    </row>
    <row r="30" spans="5:11">
      <c r="E30" s="16"/>
      <c r="F30" s="16"/>
      <c r="G30" s="16"/>
      <c r="H30" s="16"/>
      <c r="I30" s="16"/>
      <c r="J30" s="16"/>
      <c r="K30" s="16"/>
    </row>
    <row r="31" spans="5:11">
      <c r="E31" s="16"/>
      <c r="F31" s="16"/>
      <c r="G31" s="16"/>
      <c r="H31" s="16"/>
      <c r="I31" s="16"/>
      <c r="J31" s="16"/>
      <c r="K31" s="16"/>
    </row>
    <row r="32" spans="5:11">
      <c r="E32" s="16"/>
      <c r="F32" s="16"/>
      <c r="G32" s="16"/>
      <c r="H32" s="16"/>
      <c r="I32" s="16"/>
      <c r="J32" s="16"/>
      <c r="K32" s="16"/>
    </row>
    <row r="33" spans="5:11">
      <c r="E33" s="16"/>
      <c r="F33" s="16"/>
      <c r="G33" s="16"/>
      <c r="H33" s="16"/>
      <c r="I33" s="16"/>
      <c r="J33" s="16"/>
      <c r="K33" s="16"/>
    </row>
    <row r="34" spans="5:11">
      <c r="E34" s="16"/>
      <c r="F34" s="16"/>
      <c r="G34" s="16"/>
      <c r="H34" s="16"/>
      <c r="I34" s="16"/>
      <c r="J34" s="16"/>
      <c r="K34" s="16"/>
    </row>
    <row r="35" spans="5:11">
      <c r="E35" s="16"/>
      <c r="F35" s="16"/>
      <c r="G35" s="16"/>
      <c r="H35" s="16"/>
      <c r="I35" s="16"/>
      <c r="J35" s="16"/>
      <c r="K35" s="16"/>
    </row>
    <row r="36" spans="5:11">
      <c r="E36" s="16"/>
      <c r="F36" s="16"/>
      <c r="G36" s="16"/>
      <c r="H36" s="16"/>
      <c r="I36" s="16"/>
      <c r="J36" s="16"/>
      <c r="K36" s="16"/>
    </row>
    <row r="37" spans="5:11">
      <c r="E37" s="16"/>
      <c r="F37" s="16"/>
      <c r="G37" s="16"/>
      <c r="H37" s="16"/>
      <c r="I37" s="16"/>
      <c r="J37" s="16"/>
      <c r="K37" s="16"/>
    </row>
    <row r="38" spans="5:11">
      <c r="E38" s="16"/>
      <c r="F38" s="16"/>
      <c r="G38" s="16"/>
      <c r="H38" s="16"/>
      <c r="I38" s="16"/>
      <c r="J38" s="16"/>
      <c r="K38" s="16"/>
    </row>
    <row r="39" spans="5:11">
      <c r="E39" s="16"/>
      <c r="F39" s="16"/>
      <c r="G39" s="16"/>
      <c r="H39" s="16"/>
      <c r="I39" s="16"/>
      <c r="J39" s="16"/>
      <c r="K39" s="16"/>
    </row>
    <row r="40" spans="5:11">
      <c r="E40" s="16"/>
      <c r="F40" s="16"/>
      <c r="G40" s="16"/>
      <c r="H40" s="16"/>
      <c r="I40" s="16"/>
      <c r="J40" s="16"/>
      <c r="K40" s="16"/>
    </row>
    <row r="41" spans="5:11">
      <c r="E41" s="16"/>
      <c r="F41" s="16"/>
      <c r="G41" s="16"/>
      <c r="H41" s="16"/>
      <c r="I41" s="16"/>
      <c r="J41" s="16"/>
      <c r="K41" s="16"/>
    </row>
    <row r="42" spans="5:11">
      <c r="E42" s="16"/>
      <c r="F42" s="16"/>
      <c r="G42" s="16"/>
      <c r="H42" s="16"/>
      <c r="I42" s="16"/>
      <c r="J42" s="16"/>
      <c r="K42" s="16"/>
    </row>
    <row r="43" spans="5:11">
      <c r="E43" s="16"/>
      <c r="F43" s="16"/>
      <c r="G43" s="16"/>
      <c r="H43" s="16"/>
      <c r="I43" s="16"/>
      <c r="J43" s="16"/>
      <c r="K43" s="16"/>
    </row>
    <row r="44" spans="5:11">
      <c r="E44" s="16"/>
      <c r="F44" s="16"/>
      <c r="G44" s="16"/>
      <c r="H44" s="16"/>
      <c r="I44" s="16"/>
      <c r="J44" s="16"/>
      <c r="K44" s="16"/>
    </row>
    <row r="45" spans="5:11">
      <c r="E45" s="16"/>
      <c r="F45" s="16"/>
      <c r="G45" s="16"/>
      <c r="H45" s="16"/>
      <c r="I45" s="16"/>
      <c r="J45" s="16"/>
      <c r="K45" s="16"/>
    </row>
    <row r="46" spans="5:11">
      <c r="E46" s="16"/>
      <c r="F46" s="16"/>
      <c r="G46" s="16"/>
      <c r="H46" s="16"/>
      <c r="I46" s="16"/>
      <c r="J46" s="16"/>
      <c r="K46" s="16"/>
    </row>
    <row r="47" spans="5:11">
      <c r="E47" s="16"/>
      <c r="F47" s="16"/>
      <c r="G47" s="16"/>
      <c r="H47" s="16"/>
      <c r="I47" s="16"/>
      <c r="J47" s="16"/>
      <c r="K47" s="16"/>
    </row>
    <row r="48" spans="5:11">
      <c r="E48" s="16"/>
      <c r="F48" s="16"/>
      <c r="G48" s="16"/>
      <c r="H48" s="16"/>
      <c r="I48" s="16"/>
      <c r="J48" s="16"/>
      <c r="K48" s="16"/>
    </row>
    <row r="49" spans="5:11">
      <c r="E49" s="16"/>
      <c r="F49" s="16"/>
      <c r="G49" s="16"/>
      <c r="H49" s="16"/>
      <c r="I49" s="16"/>
      <c r="J49" s="16"/>
      <c r="K49" s="16"/>
    </row>
    <row r="50" spans="5:11">
      <c r="E50" s="16"/>
      <c r="F50" s="16"/>
      <c r="G50" s="16"/>
      <c r="H50" s="16"/>
      <c r="I50" s="16"/>
      <c r="J50" s="16"/>
      <c r="K50" s="16"/>
    </row>
    <row r="51" spans="5:11">
      <c r="E51" s="16"/>
      <c r="F51" s="16"/>
      <c r="G51" s="16"/>
      <c r="H51" s="16"/>
      <c r="I51" s="16"/>
      <c r="J51" s="16"/>
      <c r="K51" s="16"/>
    </row>
    <row r="52" spans="5:11">
      <c r="E52" s="16"/>
      <c r="F52" s="16"/>
      <c r="G52" s="16"/>
      <c r="H52" s="16"/>
      <c r="I52" s="16"/>
      <c r="J52" s="16"/>
      <c r="K52" s="16"/>
    </row>
    <row r="53" spans="5:11">
      <c r="E53" s="16"/>
      <c r="F53" s="16"/>
      <c r="G53" s="16"/>
      <c r="H53" s="16"/>
      <c r="I53" s="16"/>
      <c r="J53" s="16"/>
      <c r="K53" s="16"/>
    </row>
    <row r="54" spans="5:11">
      <c r="E54" s="16"/>
      <c r="F54" s="16"/>
      <c r="G54" s="16"/>
      <c r="H54" s="16"/>
      <c r="I54" s="16"/>
      <c r="J54" s="16"/>
      <c r="K54" s="16"/>
    </row>
    <row r="55" spans="5:11">
      <c r="E55" s="16"/>
      <c r="F55" s="16"/>
      <c r="G55" s="16"/>
      <c r="H55" s="16"/>
      <c r="I55" s="16"/>
      <c r="J55" s="16"/>
      <c r="K55" s="16"/>
    </row>
    <row r="56" spans="5:11">
      <c r="E56" s="16"/>
      <c r="F56" s="16"/>
      <c r="G56" s="16"/>
      <c r="H56" s="16"/>
      <c r="I56" s="16"/>
      <c r="J56" s="16"/>
      <c r="K56" s="16"/>
    </row>
    <row r="57" spans="5:11">
      <c r="E57" s="16"/>
      <c r="F57" s="16"/>
      <c r="G57" s="16"/>
      <c r="H57" s="16"/>
      <c r="I57" s="16"/>
      <c r="J57" s="16"/>
      <c r="K57" s="16"/>
    </row>
    <row r="58" spans="5:11">
      <c r="E58" s="16"/>
      <c r="F58" s="16"/>
      <c r="G58" s="16"/>
      <c r="H58" s="16"/>
      <c r="I58" s="16"/>
      <c r="J58" s="16"/>
      <c r="K58" s="16"/>
    </row>
    <row r="59" spans="5:11">
      <c r="E59" s="16"/>
      <c r="F59" s="16"/>
      <c r="G59" s="16"/>
      <c r="H59" s="16"/>
      <c r="I59" s="16"/>
      <c r="J59" s="16"/>
      <c r="K59" s="16"/>
    </row>
    <row r="60" spans="5:11">
      <c r="E60" s="16"/>
      <c r="F60" s="16"/>
      <c r="G60" s="16"/>
      <c r="H60" s="16"/>
      <c r="I60" s="16"/>
      <c r="J60" s="16"/>
      <c r="K60" s="16"/>
    </row>
    <row r="61" spans="5:11">
      <c r="E61" s="16"/>
      <c r="F61" s="16"/>
      <c r="G61" s="16"/>
      <c r="H61" s="16"/>
      <c r="I61" s="16"/>
      <c r="J61" s="16"/>
      <c r="K61" s="16"/>
    </row>
    <row r="62" spans="5:11">
      <c r="E62" s="16"/>
      <c r="F62" s="16"/>
      <c r="G62" s="16"/>
      <c r="H62" s="16"/>
      <c r="I62" s="16"/>
      <c r="J62" s="16"/>
      <c r="K62" s="16"/>
    </row>
    <row r="63" spans="5:11">
      <c r="E63" s="16"/>
      <c r="F63" s="16"/>
      <c r="G63" s="16"/>
      <c r="H63" s="16"/>
      <c r="I63" s="16"/>
      <c r="J63" s="16"/>
      <c r="K63" s="16"/>
    </row>
    <row r="64" spans="5:11">
      <c r="E64" s="16"/>
      <c r="F64" s="16"/>
      <c r="G64" s="16"/>
      <c r="H64" s="16"/>
      <c r="I64" s="16"/>
      <c r="J64" s="16"/>
      <c r="K64" s="16"/>
    </row>
    <row r="65" spans="5:11">
      <c r="E65" s="16"/>
      <c r="F65" s="16"/>
      <c r="G65" s="16"/>
      <c r="H65" s="16"/>
      <c r="I65" s="16"/>
      <c r="J65" s="16"/>
      <c r="K65" s="16"/>
    </row>
    <row r="66" spans="5:11">
      <c r="E66" s="16"/>
      <c r="F66" s="16"/>
      <c r="G66" s="16"/>
      <c r="H66" s="16"/>
      <c r="I66" s="16"/>
      <c r="J66" s="16"/>
      <c r="K66" s="16"/>
    </row>
    <row r="67" spans="5:11">
      <c r="E67" s="16"/>
      <c r="F67" s="16"/>
      <c r="G67" s="16"/>
      <c r="H67" s="16"/>
      <c r="I67" s="16"/>
      <c r="J67" s="16"/>
      <c r="K67" s="16"/>
    </row>
    <row r="68" spans="5:11">
      <c r="E68" s="16"/>
      <c r="F68" s="16"/>
      <c r="G68" s="16"/>
      <c r="H68" s="16"/>
      <c r="I68" s="16"/>
      <c r="J68" s="16"/>
      <c r="K68" s="16"/>
    </row>
    <row r="69" spans="5:11">
      <c r="E69" s="16"/>
      <c r="F69" s="16"/>
      <c r="G69" s="16"/>
      <c r="H69" s="16"/>
      <c r="I69" s="16"/>
      <c r="J69" s="16"/>
      <c r="K69" s="16"/>
    </row>
    <row r="70" spans="5:11">
      <c r="E70" s="16"/>
      <c r="F70" s="16"/>
      <c r="G70" s="16"/>
      <c r="H70" s="16"/>
      <c r="I70" s="16"/>
      <c r="J70" s="16"/>
      <c r="K70" s="16"/>
    </row>
    <row r="71" spans="5:11">
      <c r="E71" s="16"/>
      <c r="F71" s="16"/>
      <c r="G71" s="16"/>
      <c r="H71" s="16"/>
      <c r="I71" s="16"/>
      <c r="J71" s="16"/>
      <c r="K71" s="16"/>
    </row>
    <row r="72" spans="5:11">
      <c r="E72" s="16"/>
      <c r="F72" s="16"/>
      <c r="G72" s="16"/>
      <c r="H72" s="16"/>
      <c r="I72" s="16"/>
      <c r="J72" s="16"/>
      <c r="K72" s="16"/>
    </row>
    <row r="73" spans="5:11">
      <c r="E73" s="16"/>
      <c r="F73" s="16"/>
      <c r="G73" s="16"/>
      <c r="H73" s="16"/>
      <c r="I73" s="16"/>
      <c r="J73" s="16"/>
      <c r="K73" s="16"/>
    </row>
    <row r="74" spans="5:11">
      <c r="E74" s="16"/>
      <c r="F74" s="16"/>
      <c r="G74" s="16"/>
      <c r="H74" s="16"/>
      <c r="I74" s="16"/>
      <c r="J74" s="16"/>
      <c r="K74" s="16"/>
    </row>
    <row r="75" spans="5:11">
      <c r="E75" s="16"/>
      <c r="F75" s="16"/>
      <c r="G75" s="16"/>
      <c r="H75" s="16"/>
      <c r="I75" s="16"/>
      <c r="J75" s="16"/>
      <c r="K75" s="16"/>
    </row>
    <row r="76" spans="5:11">
      <c r="E76" s="16"/>
      <c r="F76" s="16"/>
      <c r="G76" s="16"/>
      <c r="H76" s="16"/>
      <c r="I76" s="16"/>
      <c r="J76" s="16"/>
      <c r="K76" s="16"/>
    </row>
    <row r="77" spans="5:11">
      <c r="E77" s="16"/>
      <c r="F77" s="16"/>
      <c r="G77" s="16"/>
      <c r="H77" s="16"/>
      <c r="I77" s="16"/>
      <c r="J77" s="16"/>
      <c r="K77" s="16"/>
    </row>
    <row r="78" spans="5:11">
      <c r="E78" s="16"/>
      <c r="F78" s="16"/>
      <c r="G78" s="16"/>
      <c r="H78" s="16"/>
      <c r="I78" s="16"/>
      <c r="J78" s="16"/>
      <c r="K78" s="16"/>
    </row>
    <row r="79" spans="5:11">
      <c r="E79" s="16"/>
      <c r="F79" s="16"/>
      <c r="G79" s="16"/>
      <c r="H79" s="16"/>
      <c r="I79" s="16"/>
      <c r="J79" s="16"/>
      <c r="K79" s="16"/>
    </row>
    <row r="80" spans="5:11">
      <c r="E80" s="16"/>
      <c r="F80" s="16"/>
      <c r="G80" s="16"/>
      <c r="H80" s="16"/>
      <c r="I80" s="16"/>
      <c r="J80" s="16"/>
      <c r="K80" s="16"/>
    </row>
    <row r="81" spans="5:11">
      <c r="E81" s="16"/>
      <c r="F81" s="16"/>
      <c r="G81" s="16"/>
      <c r="H81" s="16"/>
      <c r="I81" s="16"/>
      <c r="J81" s="16"/>
      <c r="K81" s="16"/>
    </row>
    <row r="82" spans="5:11">
      <c r="E82" s="16"/>
      <c r="F82" s="16"/>
      <c r="G82" s="16"/>
      <c r="H82" s="16"/>
      <c r="I82" s="16"/>
      <c r="J82" s="16"/>
      <c r="K82" s="16"/>
    </row>
    <row r="83" spans="5:11">
      <c r="E83" s="16"/>
      <c r="F83" s="16"/>
      <c r="G83" s="16"/>
      <c r="H83" s="16"/>
      <c r="I83" s="16"/>
      <c r="J83" s="16"/>
      <c r="K83" s="16"/>
    </row>
    <row r="84" spans="5:11">
      <c r="E84" s="16"/>
      <c r="F84" s="16"/>
      <c r="G84" s="16"/>
      <c r="H84" s="16"/>
      <c r="I84" s="16"/>
      <c r="J84" s="16"/>
      <c r="K84" s="16"/>
    </row>
    <row r="85" spans="5:11">
      <c r="E85" s="16"/>
      <c r="F85" s="16"/>
      <c r="G85" s="16"/>
      <c r="H85" s="16"/>
      <c r="I85" s="16"/>
      <c r="J85" s="16"/>
      <c r="K85" s="16"/>
    </row>
    <row r="86" spans="5:11">
      <c r="E86" s="16"/>
      <c r="F86" s="16"/>
      <c r="G86" s="16"/>
      <c r="H86" s="16"/>
      <c r="I86" s="16"/>
      <c r="J86" s="16"/>
      <c r="K86" s="16"/>
    </row>
    <row r="87" spans="5:11">
      <c r="E87" s="16"/>
      <c r="F87" s="16"/>
      <c r="G87" s="16"/>
      <c r="H87" s="16"/>
      <c r="I87" s="16"/>
      <c r="J87" s="16"/>
      <c r="K87" s="16"/>
    </row>
    <row r="88" spans="5:11">
      <c r="E88" s="16"/>
      <c r="F88" s="16"/>
      <c r="G88" s="16"/>
      <c r="H88" s="16"/>
    </row>
    <row r="89" spans="5:11">
      <c r="E89" s="16"/>
      <c r="F89" s="16"/>
      <c r="G89" s="16"/>
      <c r="H89" s="16"/>
    </row>
    <row r="90" spans="5:11">
      <c r="E90" s="16"/>
      <c r="F90" s="16"/>
      <c r="G90" s="16"/>
      <c r="H90" s="16"/>
    </row>
    <row r="91" spans="5:11">
      <c r="E91" s="16"/>
      <c r="F91" s="16"/>
      <c r="G91" s="16"/>
      <c r="H91" s="16"/>
    </row>
    <row r="92" spans="5:11">
      <c r="E92" s="16"/>
      <c r="F92" s="16"/>
      <c r="G92" s="16"/>
      <c r="H92" s="16"/>
    </row>
    <row r="93" spans="5:11">
      <c r="E93" s="16"/>
      <c r="F93" s="16"/>
      <c r="G93" s="16"/>
      <c r="H93" s="16"/>
    </row>
    <row r="94" spans="5:11">
      <c r="E94" s="16"/>
      <c r="F94" s="16"/>
      <c r="G94" s="16"/>
      <c r="H94" s="16"/>
    </row>
    <row r="95" spans="5:11">
      <c r="E95" s="16"/>
      <c r="F95" s="16"/>
      <c r="G95" s="16"/>
      <c r="H95" s="16"/>
    </row>
    <row r="96" spans="5:11">
      <c r="E96" s="16"/>
      <c r="F96" s="16"/>
      <c r="G96" s="16"/>
      <c r="H96" s="16"/>
    </row>
    <row r="97" spans="5:8">
      <c r="E97" s="16"/>
      <c r="F97" s="16"/>
      <c r="G97" s="16"/>
      <c r="H97" s="16"/>
    </row>
    <row r="98" spans="5:8">
      <c r="E98" s="16"/>
      <c r="F98" s="16"/>
      <c r="G98" s="16"/>
      <c r="H98" s="16"/>
    </row>
    <row r="99" spans="5:8">
      <c r="E99" s="16"/>
      <c r="F99" s="16"/>
      <c r="G99" s="16"/>
      <c r="H99" s="16"/>
    </row>
    <row r="100" spans="5:8">
      <c r="E100" s="16"/>
      <c r="F100" s="16"/>
      <c r="G100" s="16"/>
      <c r="H100" s="16"/>
    </row>
    <row r="101" spans="5:8">
      <c r="E101" s="16"/>
      <c r="F101" s="16"/>
      <c r="G101" s="16"/>
      <c r="H101" s="16"/>
    </row>
    <row r="102" spans="5:8">
      <c r="E102" s="16"/>
      <c r="F102" s="16"/>
      <c r="G102" s="16"/>
      <c r="H102" s="16"/>
    </row>
    <row r="103" spans="5:8">
      <c r="E103" s="16"/>
      <c r="F103" s="16"/>
      <c r="G103" s="16"/>
      <c r="H103" s="16"/>
    </row>
    <row r="104" spans="5:8">
      <c r="E104" s="16"/>
      <c r="F104" s="16"/>
      <c r="G104" s="16"/>
      <c r="H104" s="16"/>
    </row>
    <row r="105" spans="5:8">
      <c r="E105" s="16"/>
      <c r="F105" s="16"/>
      <c r="G105" s="16"/>
      <c r="H105" s="16"/>
    </row>
    <row r="106" spans="5:8">
      <c r="E106" s="16"/>
      <c r="F106" s="16"/>
      <c r="G106" s="16"/>
      <c r="H106" s="16"/>
    </row>
    <row r="107" spans="5:8">
      <c r="E107" s="16"/>
      <c r="F107" s="16"/>
      <c r="G107" s="16"/>
      <c r="H107" s="16"/>
    </row>
    <row r="108" spans="5:8">
      <c r="E108" s="16"/>
      <c r="F108" s="16"/>
      <c r="G108" s="16"/>
      <c r="H108" s="16"/>
    </row>
    <row r="109" spans="5:8">
      <c r="E109" s="16"/>
      <c r="F109" s="16"/>
      <c r="G109" s="16"/>
      <c r="H109" s="16"/>
    </row>
    <row r="110" spans="5:8">
      <c r="E110" s="16"/>
      <c r="F110" s="16"/>
      <c r="G110" s="16"/>
      <c r="H110" s="16"/>
    </row>
    <row r="111" spans="5:8">
      <c r="E111" s="16"/>
      <c r="F111" s="16"/>
      <c r="G111" s="16"/>
      <c r="H111" s="16"/>
    </row>
    <row r="112" spans="5:8">
      <c r="E112" s="16"/>
      <c r="F112" s="16"/>
      <c r="G112" s="16"/>
      <c r="H112" s="16"/>
    </row>
    <row r="113" spans="5:8">
      <c r="E113" s="16"/>
      <c r="F113" s="16"/>
      <c r="G113" s="16"/>
      <c r="H113" s="16"/>
    </row>
    <row r="114" spans="5:8">
      <c r="E114" s="16"/>
      <c r="F114" s="16"/>
      <c r="G114" s="16"/>
      <c r="H114" s="16"/>
    </row>
    <row r="115" spans="5:8" ht="15.75" customHeight="1">
      <c r="E115" s="16"/>
      <c r="F115" s="16"/>
      <c r="G115" s="16"/>
      <c r="H115" s="16"/>
    </row>
    <row r="116" spans="5:8" ht="15.75" customHeight="1">
      <c r="E116" s="16"/>
      <c r="F116" s="16"/>
      <c r="G116" s="16"/>
      <c r="H116" s="16"/>
    </row>
    <row r="117" spans="5:8" ht="15.75" customHeight="1">
      <c r="E117" s="16"/>
      <c r="F117" s="16"/>
      <c r="G117" s="4"/>
      <c r="H117" s="4"/>
    </row>
    <row r="118" spans="5:8" ht="15.75" customHeight="1">
      <c r="E118" s="16"/>
      <c r="F118" s="16"/>
      <c r="G118" s="4"/>
      <c r="H118" s="4"/>
    </row>
    <row r="119" spans="5:8" ht="15.75" customHeight="1">
      <c r="E119" s="16"/>
      <c r="F119" s="16"/>
      <c r="G119" s="4"/>
      <c r="H119" s="4"/>
    </row>
    <row r="120" spans="5:8" ht="15.75" customHeight="1">
      <c r="E120" s="16"/>
      <c r="F120" s="16"/>
      <c r="G120" s="4"/>
      <c r="H120" s="4"/>
    </row>
    <row r="121" spans="5:8" ht="15.75" customHeight="1">
      <c r="E121" s="16"/>
      <c r="F121" s="16"/>
      <c r="G121" s="4"/>
      <c r="H121" s="4"/>
    </row>
    <row r="122" spans="5:8" ht="15.75" customHeight="1">
      <c r="E122" s="16"/>
      <c r="F122" s="16"/>
      <c r="G122" s="4"/>
      <c r="H122" s="4"/>
    </row>
    <row r="123" spans="5:8" ht="15.75" customHeight="1">
      <c r="E123" s="16"/>
      <c r="F123" s="16"/>
      <c r="G123" s="4"/>
      <c r="H123" s="4"/>
    </row>
    <row r="124" spans="5:8" ht="15.75" customHeight="1">
      <c r="E124" s="16"/>
      <c r="F124" s="16"/>
      <c r="G124" s="4"/>
      <c r="H124" s="4"/>
    </row>
    <row r="125" spans="5:8" ht="15.75" customHeight="1">
      <c r="E125" s="16"/>
      <c r="F125" s="16"/>
      <c r="G125" s="4"/>
      <c r="H125" s="4"/>
    </row>
    <row r="126" spans="5:8" ht="15.75" customHeight="1">
      <c r="E126" s="16"/>
      <c r="F126" s="16"/>
      <c r="G126" s="4"/>
      <c r="H126" s="4"/>
    </row>
    <row r="127" spans="5:8" ht="15.75" customHeight="1">
      <c r="E127" s="16"/>
      <c r="F127" s="16"/>
      <c r="G127" s="4"/>
      <c r="H127" s="4"/>
    </row>
    <row r="128" spans="5:8" ht="15.75" customHeight="1">
      <c r="E128" s="16"/>
      <c r="F128" s="16"/>
      <c r="G128" s="4"/>
      <c r="H128" s="4"/>
    </row>
    <row r="129" spans="5:8" ht="15.75" customHeight="1">
      <c r="E129" s="16"/>
      <c r="F129" s="16"/>
      <c r="G129" s="4"/>
      <c r="H129" s="4"/>
    </row>
    <row r="130" spans="5:8" ht="15.75" customHeight="1">
      <c r="E130" s="16"/>
      <c r="F130" s="16"/>
      <c r="G130" s="4"/>
      <c r="H130" s="4"/>
    </row>
    <row r="131" spans="5:8" ht="15.75" customHeight="1">
      <c r="E131" s="16"/>
      <c r="F131" s="16"/>
      <c r="G131" s="4"/>
      <c r="H131" s="4"/>
    </row>
    <row r="132" spans="5:8" ht="15.75" customHeight="1">
      <c r="G132" s="4"/>
      <c r="H132" s="4"/>
    </row>
    <row r="133" spans="5:8" ht="15.75" customHeight="1">
      <c r="G133" s="4"/>
      <c r="H133" s="4"/>
    </row>
    <row r="134" spans="5:8" ht="15.75" customHeight="1">
      <c r="G134" s="4"/>
      <c r="H134" s="4"/>
    </row>
    <row r="135" spans="5:8" ht="15.75" customHeight="1">
      <c r="G135" s="4"/>
      <c r="H135" s="4"/>
    </row>
    <row r="136" spans="5:8" ht="15.75" customHeight="1">
      <c r="G136" s="4"/>
      <c r="H136" s="4"/>
    </row>
    <row r="137" spans="5:8" ht="15.75" customHeight="1">
      <c r="G137" s="4"/>
      <c r="H137" s="4"/>
    </row>
    <row r="138" spans="5:8" ht="15.75" customHeight="1">
      <c r="G138" s="16"/>
      <c r="H138" s="16"/>
    </row>
    <row r="139" spans="5:8" ht="15.75" customHeight="1">
      <c r="G139" s="16"/>
      <c r="H139" s="16"/>
    </row>
    <row r="140" spans="5:8" ht="15.75" customHeight="1">
      <c r="G140" s="16"/>
      <c r="H140" s="16"/>
    </row>
    <row r="141" spans="5:8" ht="15.75" customHeight="1">
      <c r="G141" s="16"/>
      <c r="H141" s="16"/>
    </row>
    <row r="142" spans="5:8" ht="15.75" customHeight="1">
      <c r="G142" s="16"/>
      <c r="H142" s="16"/>
    </row>
    <row r="143" spans="5:8" ht="15.75" customHeight="1">
      <c r="G143" s="16"/>
      <c r="H143" s="16"/>
    </row>
    <row r="144" spans="5:8" ht="15.75" customHeight="1">
      <c r="G144" s="16"/>
      <c r="H144" s="16"/>
    </row>
    <row r="145" spans="7:8" ht="15.75" customHeight="1">
      <c r="G145" s="16"/>
      <c r="H145" s="16"/>
    </row>
    <row r="146" spans="7:8" ht="15.75" customHeight="1">
      <c r="G146" s="16"/>
      <c r="H146" s="16"/>
    </row>
    <row r="147" spans="7:8" ht="15.75" customHeight="1">
      <c r="G147" s="16"/>
      <c r="H147" s="16"/>
    </row>
    <row r="148" spans="7:8" ht="15.75" customHeight="1">
      <c r="G148" s="16"/>
      <c r="H148" s="16"/>
    </row>
    <row r="149" spans="7:8" ht="15.75" customHeight="1">
      <c r="G149" s="16"/>
      <c r="H149" s="16"/>
    </row>
    <row r="150" spans="7:8" ht="15.75" customHeight="1">
      <c r="G150" s="16"/>
      <c r="H150" s="16"/>
    </row>
    <row r="151" spans="7:8" ht="15.75" customHeight="1">
      <c r="G151" s="16"/>
      <c r="H151" s="16"/>
    </row>
    <row r="152" spans="7:8" ht="15.75" customHeight="1">
      <c r="G152" s="16"/>
      <c r="H152" s="16"/>
    </row>
    <row r="153" spans="7:8" ht="15.75" customHeight="1">
      <c r="G153" s="16"/>
      <c r="H153" s="16"/>
    </row>
    <row r="154" spans="7:8" ht="15.75" customHeight="1">
      <c r="G154" s="16"/>
      <c r="H154" s="16"/>
    </row>
    <row r="155" spans="7:8" ht="15.75" customHeight="1">
      <c r="G155" s="16"/>
      <c r="H155" s="16"/>
    </row>
    <row r="156" spans="7:8" ht="15.75" customHeight="1">
      <c r="G156" s="16"/>
      <c r="H156" s="16"/>
    </row>
    <row r="157" spans="7:8" ht="15.75" customHeight="1">
      <c r="G157" s="16"/>
      <c r="H157" s="16"/>
    </row>
    <row r="158" spans="7:8" ht="15.75" customHeight="1">
      <c r="G158" s="16"/>
      <c r="H158" s="16"/>
    </row>
    <row r="159" spans="7:8" ht="15.75" customHeight="1">
      <c r="G159" s="16"/>
      <c r="H159" s="16"/>
    </row>
    <row r="160" spans="7:8" ht="15.75" customHeight="1">
      <c r="G160" s="16"/>
      <c r="H160" s="16"/>
    </row>
    <row r="161" spans="7:8" ht="15.75" customHeight="1">
      <c r="G161" s="16"/>
      <c r="H161" s="16"/>
    </row>
    <row r="162" spans="7:8" ht="15.75" customHeight="1">
      <c r="G162" s="16"/>
      <c r="H162" s="16"/>
    </row>
    <row r="163" spans="7:8" ht="15.75" customHeight="1">
      <c r="G163" s="16"/>
      <c r="H163" s="16"/>
    </row>
    <row r="164" spans="7:8" ht="15.75" customHeight="1">
      <c r="G164" s="16"/>
      <c r="H164" s="16"/>
    </row>
    <row r="165" spans="7:8" ht="15.75" customHeight="1">
      <c r="G165" s="16"/>
      <c r="H165" s="16"/>
    </row>
    <row r="166" spans="7:8" ht="15.75" customHeight="1">
      <c r="G166" s="16"/>
      <c r="H166" s="16"/>
    </row>
    <row r="167" spans="7:8" ht="15.75" customHeight="1">
      <c r="G167" s="16"/>
      <c r="H167" s="16"/>
    </row>
    <row r="168" spans="7:8" ht="15.75" customHeight="1">
      <c r="G168" s="16"/>
      <c r="H168" s="16"/>
    </row>
    <row r="169" spans="7:8" ht="15.75" customHeight="1">
      <c r="G169" s="16"/>
      <c r="H169" s="16"/>
    </row>
    <row r="170" spans="7:8" ht="15.75" customHeight="1">
      <c r="G170" s="16"/>
      <c r="H170" s="16"/>
    </row>
    <row r="171" spans="7:8" ht="15.75" customHeight="1">
      <c r="G171" s="16"/>
      <c r="H171" s="16"/>
    </row>
    <row r="172" spans="7:8" ht="15.75" customHeight="1">
      <c r="G172" s="16"/>
      <c r="H172" s="16"/>
    </row>
    <row r="173" spans="7:8" ht="15.75" customHeight="1">
      <c r="G173" s="16"/>
      <c r="H173" s="16"/>
    </row>
    <row r="174" spans="7:8" ht="15.75" customHeight="1">
      <c r="G174" s="16"/>
      <c r="H174" s="16"/>
    </row>
    <row r="175" spans="7:8" ht="15.75" customHeight="1">
      <c r="G175" s="16"/>
      <c r="H175" s="16"/>
    </row>
    <row r="176" spans="7:8" ht="15.75" customHeight="1">
      <c r="G176" s="16"/>
      <c r="H176" s="16"/>
    </row>
    <row r="177" spans="7:8" ht="15.75" customHeight="1">
      <c r="G177" s="16"/>
      <c r="H177" s="16"/>
    </row>
    <row r="178" spans="7:8" ht="15.75" customHeight="1">
      <c r="G178" s="16"/>
      <c r="H178" s="16"/>
    </row>
    <row r="179" spans="7:8" ht="15.75" customHeight="1">
      <c r="G179" s="16"/>
      <c r="H179" s="16"/>
    </row>
    <row r="180" spans="7:8" ht="15.75" customHeight="1">
      <c r="G180" s="16"/>
      <c r="H180" s="16"/>
    </row>
    <row r="181" spans="7:8" ht="15.75" customHeight="1">
      <c r="G181" s="16"/>
      <c r="H181" s="16"/>
    </row>
    <row r="182" spans="7:8" ht="15.75" customHeight="1">
      <c r="G182" s="16"/>
      <c r="H182" s="16"/>
    </row>
    <row r="183" spans="7:8" ht="15.75" customHeight="1">
      <c r="G183" s="16"/>
      <c r="H183" s="16"/>
    </row>
    <row r="184" spans="7:8" ht="15.75" customHeight="1">
      <c r="G184" s="16"/>
      <c r="H184" s="16"/>
    </row>
    <row r="185" spans="7:8" ht="15.75" customHeight="1">
      <c r="G185" s="16"/>
      <c r="H185" s="16"/>
    </row>
    <row r="186" spans="7:8" ht="15.75" customHeight="1">
      <c r="G186" s="16"/>
      <c r="H186" s="16"/>
    </row>
    <row r="187" spans="7:8" ht="15.75" customHeight="1">
      <c r="G187" s="16"/>
      <c r="H187" s="16"/>
    </row>
    <row r="188" spans="7:8" ht="15.75" customHeight="1">
      <c r="G188" s="16"/>
      <c r="H188" s="16"/>
    </row>
    <row r="189" spans="7:8" ht="15.75" customHeight="1">
      <c r="G189" s="16"/>
      <c r="H189" s="16"/>
    </row>
    <row r="190" spans="7:8" ht="15.75" customHeight="1">
      <c r="G190" s="16"/>
      <c r="H190" s="16"/>
    </row>
    <row r="191" spans="7:8" ht="15.75" customHeight="1">
      <c r="G191" s="16"/>
      <c r="H191" s="16"/>
    </row>
    <row r="192" spans="7:8" ht="15.75" customHeight="1">
      <c r="G192" s="16"/>
      <c r="H192" s="16"/>
    </row>
    <row r="193" spans="7:8" ht="15.75" customHeight="1">
      <c r="G193" s="16"/>
      <c r="H193" s="16"/>
    </row>
    <row r="194" spans="7:8" ht="15.75" customHeight="1">
      <c r="G194" s="16"/>
      <c r="H194" s="16"/>
    </row>
    <row r="195" spans="7:8" ht="15.75" customHeight="1">
      <c r="G195" s="16"/>
      <c r="H195" s="16"/>
    </row>
    <row r="196" spans="7:8" ht="15.75" customHeight="1">
      <c r="G196" s="16"/>
      <c r="H196" s="16"/>
    </row>
    <row r="197" spans="7:8" ht="15.75" customHeight="1">
      <c r="G197" s="16"/>
      <c r="H197" s="16"/>
    </row>
    <row r="198" spans="7:8" ht="15.75" customHeight="1">
      <c r="G198" s="16"/>
      <c r="H198" s="16"/>
    </row>
    <row r="199" spans="7:8" ht="15.75" customHeight="1">
      <c r="G199" s="16"/>
      <c r="H199" s="16"/>
    </row>
    <row r="200" spans="7:8" ht="15.75" customHeight="1">
      <c r="G200" s="16"/>
      <c r="H200" s="16"/>
    </row>
    <row r="201" spans="7:8" ht="15.75" customHeight="1">
      <c r="G201" s="16"/>
      <c r="H201" s="16"/>
    </row>
    <row r="202" spans="7:8" ht="15.75" customHeight="1">
      <c r="G202" s="16"/>
      <c r="H202" s="16"/>
    </row>
    <row r="203" spans="7:8" ht="15.75" customHeight="1">
      <c r="G203" s="16"/>
      <c r="H203" s="16"/>
    </row>
    <row r="204" spans="7:8" ht="15.75" customHeight="1">
      <c r="G204" s="16"/>
      <c r="H204" s="16"/>
    </row>
    <row r="205" spans="7:8" ht="15.75" customHeight="1">
      <c r="G205" s="16"/>
      <c r="H205" s="16"/>
    </row>
    <row r="206" spans="7:8" ht="15.75" customHeight="1">
      <c r="G206" s="16"/>
      <c r="H206" s="16"/>
    </row>
    <row r="207" spans="7:8" ht="15.75" customHeight="1">
      <c r="G207" s="16"/>
      <c r="H207" s="16"/>
    </row>
    <row r="208" spans="7:8" ht="15.75" customHeight="1">
      <c r="G208" s="16"/>
      <c r="H208" s="16"/>
    </row>
    <row r="209" spans="7:8" ht="15.75" customHeight="1">
      <c r="G209" s="16"/>
      <c r="H209" s="16"/>
    </row>
    <row r="210" spans="7:8" ht="15.75" customHeight="1">
      <c r="G210" s="16"/>
      <c r="H210" s="16"/>
    </row>
    <row r="211" spans="7:8" ht="15.75" customHeight="1">
      <c r="G211" s="16"/>
      <c r="H211" s="16"/>
    </row>
    <row r="212" spans="7:8" ht="15.75" customHeight="1">
      <c r="G212" s="16"/>
      <c r="H212" s="16"/>
    </row>
    <row r="213" spans="7:8" ht="15.75" customHeight="1">
      <c r="G213" s="16"/>
      <c r="H213" s="16"/>
    </row>
    <row r="214" spans="7:8" ht="15.75" customHeight="1">
      <c r="G214" s="16"/>
      <c r="H214" s="16"/>
    </row>
    <row r="215" spans="7:8" ht="15.75" customHeight="1">
      <c r="G215" s="16"/>
      <c r="H215" s="16"/>
    </row>
    <row r="216" spans="7:8" ht="15.75" customHeight="1">
      <c r="G216" s="16"/>
      <c r="H216" s="16"/>
    </row>
  </sheetData>
  <conditionalFormatting sqref="H1:H1048576">
    <cfRule type="containsText" dxfId="876" priority="14" operator="containsText" text="Yes">
      <formula>NOT(ISERROR(SEARCH("Yes",H1)))</formula>
    </cfRule>
    <cfRule type="containsText" dxfId="875" priority="17" operator="containsText" text="Pending">
      <formula>NOT(ISERROR(SEARCH("Pending",H1)))</formula>
    </cfRule>
  </conditionalFormatting>
  <conditionalFormatting sqref="I2:I1048576">
    <cfRule type="containsText" dxfId="874" priority="1" operator="containsText" text="No">
      <formula>NOT(ISERROR(SEARCH("No",I2)))</formula>
    </cfRule>
  </conditionalFormatting>
  <conditionalFormatting sqref="I2:K2 I3:J8 I9:K1048576 J1:K1">
    <cfRule type="containsText" dxfId="873" priority="2" operator="containsText" text="Yes">
      <formula>NOT(ISERROR(SEARCH("Yes",I1)))</formula>
    </cfRule>
  </conditionalFormatting>
  <conditionalFormatting sqref="J1:K1 I2:K2 I3:J8 I9:K1048576">
    <cfRule type="containsText" dxfId="872" priority="3" operator="containsText" text="Pending">
      <formula>NOT(ISERROR(SEARCH("Pending",I1)))</formula>
    </cfRule>
  </conditionalFormatting>
  <conditionalFormatting sqref="M1:M1048576">
    <cfRule type="containsText" dxfId="871" priority="15" operator="containsText" text="Yes">
      <formula>NOT(ISERROR(SEARCH("Yes",M1)))</formula>
    </cfRule>
    <cfRule type="containsText" dxfId="870" priority="16" operator="containsText" text="No">
      <formula>NOT(ISERROR(SEARCH("No",M1)))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4107A1B-8105-4214-9D70-CEDBEC3BC35A}">
          <x14:formula1>
            <xm:f>'Drop Down Menu''s'!$C$2:$C$14</xm:f>
          </x14:formula1>
          <xm:sqref>G117:K216 I15:K87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5B69-A975-48EB-9A46-E6911B99E3FC}">
  <dimension ref="A1:T141"/>
  <sheetViews>
    <sheetView topLeftCell="B1" zoomScale="85" zoomScaleNormal="85" workbookViewId="0">
      <selection activeCell="J41" sqref="J41"/>
    </sheetView>
  </sheetViews>
  <sheetFormatPr defaultColWidth="8.875" defaultRowHeight="15.75" customHeight="1"/>
  <cols>
    <col min="1" max="1" width="10.625" style="16" bestFit="1" customWidth="1"/>
    <col min="2" max="2" width="9" style="16"/>
    <col min="3" max="3" width="27.875" style="29" customWidth="1"/>
    <col min="4" max="4" width="70.125" style="21"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20" ht="63">
      <c r="A1" s="16" t="s">
        <v>834</v>
      </c>
      <c r="B1" s="16" t="s">
        <v>835</v>
      </c>
      <c r="C1" s="29" t="s">
        <v>836</v>
      </c>
      <c r="D1" s="21" t="s">
        <v>837</v>
      </c>
      <c r="E1" t="s">
        <v>0</v>
      </c>
      <c r="F1" t="s">
        <v>838</v>
      </c>
      <c r="G1" t="s">
        <v>839</v>
      </c>
      <c r="H1" s="21" t="s">
        <v>898</v>
      </c>
      <c r="I1" s="3" t="s">
        <v>841</v>
      </c>
      <c r="J1" s="3" t="s">
        <v>900</v>
      </c>
      <c r="K1" s="3" t="s">
        <v>843</v>
      </c>
      <c r="L1" s="3" t="s">
        <v>844</v>
      </c>
      <c r="M1" s="16" t="s">
        <v>845</v>
      </c>
      <c r="O1" t="s">
        <v>846</v>
      </c>
      <c r="P1" t="s">
        <v>847</v>
      </c>
      <c r="Q1" t="s">
        <v>848</v>
      </c>
    </row>
    <row r="2" spans="1:20" ht="31.5">
      <c r="A2" s="16">
        <v>1</v>
      </c>
      <c r="B2" s="16">
        <v>6.3</v>
      </c>
      <c r="C2" s="29" t="s">
        <v>949</v>
      </c>
      <c r="D2" s="21" t="s">
        <v>950</v>
      </c>
      <c r="E2" s="16" t="s">
        <v>84</v>
      </c>
      <c r="F2" s="16" t="s">
        <v>469</v>
      </c>
      <c r="G2" s="16" t="s">
        <v>951</v>
      </c>
      <c r="H2" s="230" t="s">
        <v>952</v>
      </c>
      <c r="I2" s="16"/>
      <c r="J2" s="3" t="s">
        <v>635</v>
      </c>
      <c r="K2" s="3"/>
    </row>
    <row r="3" spans="1:20" ht="173.25" customHeight="1">
      <c r="A3" s="16">
        <v>2</v>
      </c>
      <c r="B3" s="16">
        <v>6.4</v>
      </c>
      <c r="C3" s="29" t="s">
        <v>953</v>
      </c>
      <c r="D3" s="21" t="s">
        <v>954</v>
      </c>
      <c r="E3" s="16" t="s">
        <v>84</v>
      </c>
      <c r="F3" s="16" t="s">
        <v>469</v>
      </c>
      <c r="G3" s="16" t="s">
        <v>951</v>
      </c>
      <c r="H3" s="230" t="s">
        <v>952</v>
      </c>
      <c r="I3" s="16"/>
      <c r="J3" s="3" t="s">
        <v>955</v>
      </c>
      <c r="K3" s="21" t="s">
        <v>956</v>
      </c>
    </row>
    <row r="4" spans="1:20" ht="110.25">
      <c r="A4" s="16">
        <v>3</v>
      </c>
      <c r="B4" s="16">
        <v>6.5</v>
      </c>
      <c r="C4" s="29" t="s">
        <v>957</v>
      </c>
      <c r="D4" s="21" t="s">
        <v>958</v>
      </c>
      <c r="E4" s="16" t="s">
        <v>84</v>
      </c>
      <c r="F4" s="16" t="s">
        <v>469</v>
      </c>
      <c r="G4" s="16" t="s">
        <v>951</v>
      </c>
      <c r="H4" s="230" t="s">
        <v>952</v>
      </c>
      <c r="I4" s="16"/>
      <c r="J4" s="3" t="s">
        <v>955</v>
      </c>
      <c r="K4" s="3" t="s">
        <v>959</v>
      </c>
    </row>
    <row r="5" spans="1:20" ht="31.5" hidden="1">
      <c r="A5" s="16">
        <v>4</v>
      </c>
      <c r="B5" s="16" t="s">
        <v>960</v>
      </c>
      <c r="C5" s="29" t="s">
        <v>961</v>
      </c>
      <c r="D5" s="21" t="s">
        <v>962</v>
      </c>
      <c r="E5" s="16" t="s">
        <v>84</v>
      </c>
      <c r="F5" s="16" t="s">
        <v>963</v>
      </c>
      <c r="G5" s="16" t="s">
        <v>951</v>
      </c>
      <c r="H5" s="230" t="s">
        <v>964</v>
      </c>
      <c r="I5" s="16"/>
      <c r="J5" s="3"/>
      <c r="K5" s="3"/>
    </row>
    <row r="6" spans="1:20" ht="31.5" hidden="1">
      <c r="A6" s="16">
        <v>5</v>
      </c>
      <c r="B6" s="16" t="s">
        <v>960</v>
      </c>
      <c r="C6" s="29" t="s">
        <v>961</v>
      </c>
      <c r="D6" s="21" t="s">
        <v>962</v>
      </c>
      <c r="E6" s="16" t="s">
        <v>93</v>
      </c>
      <c r="F6" s="16" t="s">
        <v>473</v>
      </c>
      <c r="G6" s="16" t="s">
        <v>951</v>
      </c>
      <c r="H6" s="16" t="s">
        <v>952</v>
      </c>
      <c r="I6" s="16"/>
      <c r="J6" s="3"/>
      <c r="K6" s="3"/>
    </row>
    <row r="7" spans="1:20">
      <c r="A7" s="16">
        <v>6</v>
      </c>
      <c r="B7" s="16">
        <v>5</v>
      </c>
      <c r="C7" s="32" t="s">
        <v>965</v>
      </c>
      <c r="D7" s="20"/>
      <c r="E7" s="16"/>
      <c r="F7" s="16"/>
      <c r="G7" s="16"/>
      <c r="H7" s="16"/>
      <c r="I7" s="3"/>
      <c r="J7" s="3"/>
      <c r="K7" s="3"/>
      <c r="O7">
        <f>MAX(A:A)</f>
        <v>36</v>
      </c>
      <c r="P7">
        <f>COUNTIF(M:M,"Yes")</f>
        <v>0</v>
      </c>
      <c r="Q7">
        <f>O7-P7</f>
        <v>36</v>
      </c>
      <c r="T7" t="s">
        <v>11</v>
      </c>
    </row>
    <row r="8" spans="1:20">
      <c r="A8" s="16">
        <f>A7+1</f>
        <v>7</v>
      </c>
      <c r="B8" s="16">
        <v>5.2</v>
      </c>
      <c r="C8" s="29" t="s">
        <v>966</v>
      </c>
      <c r="D8" s="20" t="s">
        <v>967</v>
      </c>
      <c r="E8" s="16"/>
      <c r="F8" s="16"/>
      <c r="G8" s="16"/>
      <c r="H8" s="16"/>
      <c r="I8" s="3"/>
      <c r="J8" s="3"/>
      <c r="K8" s="3"/>
      <c r="O8" t="s">
        <v>533</v>
      </c>
    </row>
    <row r="9" spans="1:20" ht="78.75">
      <c r="A9" s="16">
        <f t="shared" ref="A9:A28" si="0">A8+1</f>
        <v>8</v>
      </c>
      <c r="B9" s="16" t="s">
        <v>901</v>
      </c>
      <c r="C9" s="29" t="s">
        <v>961</v>
      </c>
      <c r="D9" s="20" t="s">
        <v>968</v>
      </c>
      <c r="E9" s="16" t="s">
        <v>84</v>
      </c>
      <c r="F9" s="16" t="s">
        <v>963</v>
      </c>
      <c r="G9" s="16" t="s">
        <v>826</v>
      </c>
      <c r="H9" s="16" t="s">
        <v>964</v>
      </c>
      <c r="I9" s="3"/>
      <c r="J9" s="3" t="s">
        <v>931</v>
      </c>
      <c r="K9" s="3" t="s">
        <v>969</v>
      </c>
      <c r="M9" s="16" t="s">
        <v>853</v>
      </c>
      <c r="O9" t="s">
        <v>914</v>
      </c>
    </row>
    <row r="10" spans="1:20" ht="31.15" hidden="1">
      <c r="A10" s="16">
        <f t="shared" si="0"/>
        <v>9</v>
      </c>
      <c r="B10" s="16" t="s">
        <v>901</v>
      </c>
      <c r="C10" s="29" t="s">
        <v>961</v>
      </c>
      <c r="D10" s="20" t="s">
        <v>968</v>
      </c>
      <c r="E10" s="16" t="s">
        <v>93</v>
      </c>
      <c r="F10" s="16" t="s">
        <v>473</v>
      </c>
      <c r="G10" s="16" t="s">
        <v>951</v>
      </c>
      <c r="H10" s="16" t="s">
        <v>952</v>
      </c>
      <c r="I10" s="3"/>
      <c r="J10" s="3"/>
      <c r="K10" s="3"/>
      <c r="M10" s="16" t="s">
        <v>853</v>
      </c>
      <c r="O10" s="18">
        <f>P7/O7</f>
        <v>0</v>
      </c>
    </row>
    <row r="11" spans="1:20" ht="94.5">
      <c r="A11" s="16">
        <f t="shared" si="0"/>
        <v>10</v>
      </c>
      <c r="B11" s="16" t="s">
        <v>970</v>
      </c>
      <c r="C11" s="29" t="s">
        <v>971</v>
      </c>
      <c r="D11" s="20" t="s">
        <v>972</v>
      </c>
      <c r="E11" s="16" t="s">
        <v>84</v>
      </c>
      <c r="F11" s="16" t="s">
        <v>469</v>
      </c>
      <c r="G11" s="16" t="s">
        <v>951</v>
      </c>
      <c r="H11" s="16" t="s">
        <v>952</v>
      </c>
      <c r="I11" s="3"/>
      <c r="J11" s="3" t="s">
        <v>955</v>
      </c>
      <c r="K11" s="3" t="s">
        <v>973</v>
      </c>
      <c r="M11" s="16" t="s">
        <v>853</v>
      </c>
    </row>
    <row r="12" spans="1:20" ht="61.9">
      <c r="A12" s="16">
        <f t="shared" si="0"/>
        <v>11</v>
      </c>
      <c r="B12" s="16" t="s">
        <v>974</v>
      </c>
      <c r="C12" s="29" t="s">
        <v>971</v>
      </c>
      <c r="D12" s="20" t="s">
        <v>975</v>
      </c>
      <c r="E12" s="16" t="s">
        <v>84</v>
      </c>
      <c r="F12" s="16" t="s">
        <v>469</v>
      </c>
      <c r="G12" s="16" t="s">
        <v>951</v>
      </c>
      <c r="H12" s="16" t="s">
        <v>952</v>
      </c>
      <c r="I12" s="3"/>
      <c r="J12" s="3" t="s">
        <v>955</v>
      </c>
      <c r="K12" s="3" t="s">
        <v>976</v>
      </c>
      <c r="M12" s="16" t="s">
        <v>853</v>
      </c>
    </row>
    <row r="13" spans="1:20" ht="78.75">
      <c r="A13" s="16">
        <f>A12+1</f>
        <v>12</v>
      </c>
      <c r="B13" s="16" t="s">
        <v>977</v>
      </c>
      <c r="C13" s="29" t="s">
        <v>971</v>
      </c>
      <c r="D13" s="20" t="s">
        <v>978</v>
      </c>
      <c r="E13" s="16" t="s">
        <v>84</v>
      </c>
      <c r="F13" s="16" t="s">
        <v>469</v>
      </c>
      <c r="G13" s="16" t="s">
        <v>951</v>
      </c>
      <c r="H13" s="16" t="s">
        <v>952</v>
      </c>
      <c r="I13" s="3"/>
      <c r="J13" s="3" t="s">
        <v>909</v>
      </c>
      <c r="K13" s="21" t="s">
        <v>979</v>
      </c>
      <c r="M13" s="16" t="s">
        <v>853</v>
      </c>
    </row>
    <row r="14" spans="1:20" ht="77.25" hidden="1">
      <c r="A14" s="16">
        <f t="shared" si="0"/>
        <v>13</v>
      </c>
      <c r="B14" s="16" t="s">
        <v>977</v>
      </c>
      <c r="C14" s="29" t="s">
        <v>971</v>
      </c>
      <c r="D14" s="20" t="s">
        <v>978</v>
      </c>
      <c r="E14" s="16" t="s">
        <v>93</v>
      </c>
      <c r="F14" s="16" t="s">
        <v>473</v>
      </c>
      <c r="G14" s="16" t="s">
        <v>951</v>
      </c>
      <c r="H14" s="16" t="s">
        <v>952</v>
      </c>
      <c r="I14" s="3"/>
      <c r="J14" s="3"/>
      <c r="K14" s="3"/>
      <c r="M14" s="16" t="s">
        <v>853</v>
      </c>
      <c r="R14" t="str">
        <f ca="1">IFERROR(
  IF(
    COUNTIF(
      INDIRECT("'" &amp; "ADR " &amp; VALUE(MID(R$1, FIND("-", R$1) + 1, LEN(R$1) - FIND("-", R$1))) &amp; "'!E:E"), $A14
    ) = 0,
    "",
    COUNTIFS(
      INDIRECT("'" &amp; "ADR " &amp; VALUE(MID(R$1, FIND("-", R$1) + 1, LEN(R$1) - FIND("-", R$1))) &amp; "'!E:E"), $A14,
      INDIRECT("'" &amp; "ADR " &amp; VALUE(MID(R$1, FIND("-", R$1) + 1, LEN(R$1) - FIND("-", R$1))) &amp; "'!I:I"), "NO"
    )
  ),
  ""
)</f>
        <v/>
      </c>
    </row>
    <row r="15" spans="1:20" ht="31.15" hidden="1">
      <c r="A15" s="16">
        <f t="shared" si="0"/>
        <v>14</v>
      </c>
      <c r="B15" s="16" t="s">
        <v>980</v>
      </c>
      <c r="C15" s="29" t="s">
        <v>961</v>
      </c>
      <c r="D15" s="168" t="s">
        <v>981</v>
      </c>
      <c r="E15" s="16" t="s">
        <v>93</v>
      </c>
      <c r="F15" s="16" t="s">
        <v>473</v>
      </c>
      <c r="G15" s="16" t="s">
        <v>951</v>
      </c>
      <c r="H15" s="16" t="s">
        <v>952</v>
      </c>
      <c r="I15" s="3"/>
      <c r="J15" s="3"/>
      <c r="K15" s="3"/>
      <c r="M15" s="16" t="s">
        <v>853</v>
      </c>
    </row>
    <row r="16" spans="1:20" ht="83.25" customHeight="1">
      <c r="A16" s="16">
        <f t="shared" si="0"/>
        <v>15</v>
      </c>
      <c r="B16" s="16" t="s">
        <v>982</v>
      </c>
      <c r="C16" s="29" t="s">
        <v>971</v>
      </c>
      <c r="D16" s="20" t="s">
        <v>983</v>
      </c>
      <c r="E16" s="16"/>
      <c r="F16" s="16" t="s">
        <v>635</v>
      </c>
      <c r="G16" s="16"/>
      <c r="H16" s="16" t="s">
        <v>635</v>
      </c>
      <c r="I16" s="3"/>
      <c r="J16" s="3" t="s">
        <v>635</v>
      </c>
      <c r="K16" s="3"/>
      <c r="M16" s="16" t="s">
        <v>853</v>
      </c>
    </row>
    <row r="17" spans="1:13" ht="77.25">
      <c r="A17" s="16">
        <f t="shared" si="0"/>
        <v>16</v>
      </c>
      <c r="B17" s="16" t="s">
        <v>982</v>
      </c>
      <c r="C17" s="29" t="s">
        <v>984</v>
      </c>
      <c r="D17" s="168" t="s">
        <v>985</v>
      </c>
      <c r="E17" s="16" t="s">
        <v>84</v>
      </c>
      <c r="F17" s="16" t="s">
        <v>469</v>
      </c>
      <c r="G17" s="16" t="s">
        <v>951</v>
      </c>
      <c r="H17" s="16" t="s">
        <v>952</v>
      </c>
      <c r="I17" s="3"/>
      <c r="J17" s="3" t="s">
        <v>635</v>
      </c>
      <c r="K17" s="3"/>
      <c r="M17" s="16" t="s">
        <v>853</v>
      </c>
    </row>
    <row r="18" spans="1:13" ht="47.25">
      <c r="A18" s="16">
        <f t="shared" si="0"/>
        <v>17</v>
      </c>
      <c r="B18" s="16" t="s">
        <v>986</v>
      </c>
      <c r="C18" s="29" t="s">
        <v>987</v>
      </c>
      <c r="D18" s="20" t="s">
        <v>988</v>
      </c>
      <c r="E18" s="16" t="s">
        <v>84</v>
      </c>
      <c r="F18" s="16" t="s">
        <v>469</v>
      </c>
      <c r="G18" s="16" t="s">
        <v>951</v>
      </c>
      <c r="H18" s="16" t="s">
        <v>952</v>
      </c>
      <c r="I18" s="3"/>
      <c r="J18" s="3" t="s">
        <v>989</v>
      </c>
      <c r="K18" s="3" t="s">
        <v>990</v>
      </c>
      <c r="M18" s="16" t="s">
        <v>853</v>
      </c>
    </row>
    <row r="19" spans="1:13" ht="18" hidden="1" customHeight="1">
      <c r="A19" s="16">
        <f t="shared" si="0"/>
        <v>18</v>
      </c>
      <c r="B19" s="16" t="s">
        <v>986</v>
      </c>
      <c r="C19" s="29" t="s">
        <v>987</v>
      </c>
      <c r="D19" s="20" t="s">
        <v>988</v>
      </c>
      <c r="E19" s="16" t="s">
        <v>93</v>
      </c>
      <c r="F19" s="16" t="s">
        <v>473</v>
      </c>
      <c r="G19" s="16" t="s">
        <v>951</v>
      </c>
      <c r="H19" s="16" t="s">
        <v>952</v>
      </c>
      <c r="I19" s="3"/>
      <c r="J19" s="3"/>
      <c r="K19" s="3"/>
      <c r="M19" s="16" t="s">
        <v>853</v>
      </c>
    </row>
    <row r="20" spans="1:13" ht="47.25">
      <c r="A20" s="16">
        <f t="shared" si="0"/>
        <v>19</v>
      </c>
      <c r="B20" s="16" t="s">
        <v>991</v>
      </c>
      <c r="C20" s="29" t="s">
        <v>987</v>
      </c>
      <c r="D20" s="20" t="s">
        <v>992</v>
      </c>
      <c r="E20" s="16" t="s">
        <v>84</v>
      </c>
      <c r="F20" s="16" t="s">
        <v>469</v>
      </c>
      <c r="G20" s="16"/>
      <c r="H20" s="16" t="s">
        <v>952</v>
      </c>
      <c r="I20" s="3"/>
      <c r="J20" s="3" t="s">
        <v>905</v>
      </c>
      <c r="K20" s="3" t="s">
        <v>993</v>
      </c>
      <c r="M20" s="16" t="s">
        <v>853</v>
      </c>
    </row>
    <row r="21" spans="1:13">
      <c r="A21" s="16">
        <f t="shared" si="0"/>
        <v>20</v>
      </c>
      <c r="B21" s="16">
        <v>5.4</v>
      </c>
      <c r="C21" s="29" t="s">
        <v>598</v>
      </c>
      <c r="D21" s="19" t="s">
        <v>994</v>
      </c>
      <c r="E21" s="16"/>
      <c r="H21" s="16" t="s">
        <v>635</v>
      </c>
      <c r="I21" s="3"/>
      <c r="J21" s="3"/>
      <c r="K21" s="3"/>
      <c r="M21" s="16" t="s">
        <v>853</v>
      </c>
    </row>
    <row r="22" spans="1:13" ht="48.75">
      <c r="A22" s="16">
        <f t="shared" si="0"/>
        <v>21</v>
      </c>
      <c r="B22" s="16" t="s">
        <v>995</v>
      </c>
      <c r="C22" s="29" t="s">
        <v>598</v>
      </c>
      <c r="D22" s="20" t="s">
        <v>996</v>
      </c>
      <c r="E22" s="16" t="s">
        <v>84</v>
      </c>
      <c r="F22" s="16" t="s">
        <v>469</v>
      </c>
      <c r="G22" s="16" t="s">
        <v>951</v>
      </c>
      <c r="H22" s="16" t="s">
        <v>952</v>
      </c>
      <c r="I22" s="3"/>
      <c r="J22" s="3" t="s">
        <v>635</v>
      </c>
      <c r="K22" s="3"/>
      <c r="M22" s="16" t="s">
        <v>853</v>
      </c>
    </row>
    <row r="23" spans="1:13">
      <c r="A23" s="16">
        <f t="shared" si="0"/>
        <v>22</v>
      </c>
      <c r="B23" s="16">
        <v>5.5</v>
      </c>
      <c r="C23" s="29" t="s">
        <v>598</v>
      </c>
      <c r="D23" s="20" t="s">
        <v>997</v>
      </c>
      <c r="E23" s="16" t="s">
        <v>84</v>
      </c>
      <c r="F23" s="16" t="s">
        <v>469</v>
      </c>
      <c r="G23" s="16" t="s">
        <v>951</v>
      </c>
      <c r="H23" s="16" t="s">
        <v>952</v>
      </c>
      <c r="I23" s="3"/>
      <c r="J23" s="3" t="s">
        <v>635</v>
      </c>
      <c r="K23" s="3"/>
      <c r="M23" s="16" t="s">
        <v>853</v>
      </c>
    </row>
    <row r="24" spans="1:13" ht="61.9">
      <c r="A24" s="16">
        <f t="shared" si="0"/>
        <v>23</v>
      </c>
      <c r="B24" s="16" t="s">
        <v>998</v>
      </c>
      <c r="C24" s="29" t="s">
        <v>598</v>
      </c>
      <c r="D24" s="20" t="s">
        <v>999</v>
      </c>
      <c r="E24" s="16" t="s">
        <v>84</v>
      </c>
      <c r="F24" s="16" t="s">
        <v>469</v>
      </c>
      <c r="G24" s="16" t="s">
        <v>951</v>
      </c>
      <c r="H24" s="16" t="s">
        <v>952</v>
      </c>
      <c r="I24" s="3"/>
      <c r="J24" s="3" t="s">
        <v>1000</v>
      </c>
      <c r="K24" s="3" t="s">
        <v>1001</v>
      </c>
      <c r="M24" s="16" t="s">
        <v>853</v>
      </c>
    </row>
    <row r="25" spans="1:13" ht="126">
      <c r="A25" s="16">
        <f t="shared" si="0"/>
        <v>24</v>
      </c>
      <c r="B25" s="16" t="s">
        <v>1002</v>
      </c>
      <c r="C25" s="29" t="s">
        <v>598</v>
      </c>
      <c r="D25" s="28" t="s">
        <v>1003</v>
      </c>
      <c r="E25" s="16" t="s">
        <v>84</v>
      </c>
      <c r="F25" s="16" t="s">
        <v>469</v>
      </c>
      <c r="G25" s="16" t="s">
        <v>951</v>
      </c>
      <c r="H25" s="16" t="s">
        <v>952</v>
      </c>
      <c r="I25" s="3"/>
      <c r="J25" s="3" t="s">
        <v>905</v>
      </c>
      <c r="K25" s="3" t="s">
        <v>1004</v>
      </c>
      <c r="M25" s="16" t="s">
        <v>853</v>
      </c>
    </row>
    <row r="26" spans="1:13" ht="169.5">
      <c r="A26" s="16">
        <f t="shared" si="0"/>
        <v>25</v>
      </c>
      <c r="B26" s="16" t="s">
        <v>1005</v>
      </c>
      <c r="C26" s="29" t="s">
        <v>1006</v>
      </c>
      <c r="D26" s="20" t="s">
        <v>1007</v>
      </c>
      <c r="E26" s="16" t="s">
        <v>84</v>
      </c>
      <c r="F26" s="16" t="s">
        <v>469</v>
      </c>
      <c r="G26" s="16" t="s">
        <v>951</v>
      </c>
      <c r="H26" s="16" t="s">
        <v>952</v>
      </c>
      <c r="I26" s="3"/>
      <c r="J26" s="3" t="s">
        <v>635</v>
      </c>
      <c r="K26" s="3"/>
      <c r="M26" s="16" t="s">
        <v>853</v>
      </c>
    </row>
    <row r="27" spans="1:13" ht="78.75">
      <c r="A27" s="16">
        <f t="shared" si="0"/>
        <v>26</v>
      </c>
      <c r="B27" s="16" t="s">
        <v>1008</v>
      </c>
      <c r="C27" s="29" t="s">
        <v>598</v>
      </c>
      <c r="D27" s="20" t="s">
        <v>1009</v>
      </c>
      <c r="E27" s="16" t="s">
        <v>84</v>
      </c>
      <c r="F27" s="16" t="s">
        <v>469</v>
      </c>
      <c r="G27" s="16" t="s">
        <v>951</v>
      </c>
      <c r="H27" s="16" t="s">
        <v>952</v>
      </c>
      <c r="I27" s="3"/>
      <c r="J27" s="3" t="s">
        <v>955</v>
      </c>
      <c r="K27" s="3" t="s">
        <v>1010</v>
      </c>
      <c r="M27" s="16" t="s">
        <v>853</v>
      </c>
    </row>
    <row r="28" spans="1:13" ht="61.9">
      <c r="A28" s="16">
        <f t="shared" si="0"/>
        <v>27</v>
      </c>
      <c r="B28" s="16" t="s">
        <v>1011</v>
      </c>
      <c r="C28" s="29" t="s">
        <v>598</v>
      </c>
      <c r="D28" s="20" t="s">
        <v>1012</v>
      </c>
      <c r="E28" s="16" t="s">
        <v>84</v>
      </c>
      <c r="F28" s="16" t="s">
        <v>469</v>
      </c>
      <c r="G28" s="16" t="s">
        <v>951</v>
      </c>
      <c r="H28" s="16" t="s">
        <v>952</v>
      </c>
      <c r="I28" s="3"/>
      <c r="J28" s="3" t="s">
        <v>955</v>
      </c>
      <c r="K28" s="21" t="s">
        <v>1013</v>
      </c>
      <c r="M28" s="16" t="s">
        <v>853</v>
      </c>
    </row>
    <row r="29" spans="1:13" ht="31.15">
      <c r="B29" s="16" t="s">
        <v>1014</v>
      </c>
      <c r="D29" s="20" t="s">
        <v>1015</v>
      </c>
      <c r="E29" s="16"/>
      <c r="F29" s="16"/>
      <c r="G29" s="16"/>
      <c r="H29" s="16" t="s">
        <v>952</v>
      </c>
      <c r="I29" s="3"/>
      <c r="J29" s="3" t="s">
        <v>635</v>
      </c>
      <c r="K29" s="3"/>
      <c r="M29" s="16" t="s">
        <v>853</v>
      </c>
    </row>
    <row r="30" spans="1:13" ht="63">
      <c r="A30" s="16">
        <v>28</v>
      </c>
      <c r="B30" s="16" t="s">
        <v>1016</v>
      </c>
      <c r="C30" s="29" t="s">
        <v>598</v>
      </c>
      <c r="D30" s="20" t="s">
        <v>1017</v>
      </c>
      <c r="E30" s="16" t="s">
        <v>84</v>
      </c>
      <c r="F30" s="16" t="s">
        <v>469</v>
      </c>
      <c r="G30" s="16" t="s">
        <v>951</v>
      </c>
      <c r="H30" s="16" t="s">
        <v>952</v>
      </c>
      <c r="I30" s="3"/>
      <c r="J30" s="3" t="s">
        <v>905</v>
      </c>
      <c r="K30" s="3" t="s">
        <v>1018</v>
      </c>
      <c r="M30" s="16" t="s">
        <v>853</v>
      </c>
    </row>
    <row r="31" spans="1:13" ht="46.5">
      <c r="B31" s="16" t="s">
        <v>1019</v>
      </c>
      <c r="C31" s="29" t="s">
        <v>598</v>
      </c>
      <c r="D31" s="20" t="s">
        <v>1020</v>
      </c>
      <c r="E31" s="16"/>
      <c r="F31" s="16"/>
      <c r="G31" s="16"/>
      <c r="H31" s="16" t="s">
        <v>952</v>
      </c>
      <c r="I31" s="3"/>
      <c r="J31" s="3" t="s">
        <v>635</v>
      </c>
      <c r="K31" s="3"/>
      <c r="M31" s="16" t="s">
        <v>853</v>
      </c>
    </row>
    <row r="32" spans="1:13">
      <c r="B32" s="16" t="s">
        <v>1021</v>
      </c>
      <c r="C32" s="29" t="s">
        <v>598</v>
      </c>
      <c r="D32" s="19" t="s">
        <v>1022</v>
      </c>
      <c r="E32" s="16"/>
      <c r="F32" s="16"/>
      <c r="G32" s="16"/>
      <c r="H32" s="16" t="s">
        <v>952</v>
      </c>
      <c r="I32" s="3"/>
      <c r="J32" s="3"/>
      <c r="K32" s="3"/>
      <c r="M32" s="16" t="s">
        <v>853</v>
      </c>
    </row>
    <row r="33" spans="1:13" ht="78.75">
      <c r="A33" s="16">
        <v>29</v>
      </c>
      <c r="B33" s="16" t="s">
        <v>1023</v>
      </c>
      <c r="C33" s="29" t="s">
        <v>598</v>
      </c>
      <c r="D33" s="20" t="s">
        <v>1024</v>
      </c>
      <c r="E33" s="16" t="s">
        <v>84</v>
      </c>
      <c r="F33" s="16" t="s">
        <v>469</v>
      </c>
      <c r="G33" s="16" t="s">
        <v>951</v>
      </c>
      <c r="H33" s="16" t="s">
        <v>952</v>
      </c>
      <c r="I33" s="3"/>
      <c r="J33" s="3" t="s">
        <v>905</v>
      </c>
      <c r="K33" s="21" t="s">
        <v>1025</v>
      </c>
      <c r="M33" s="16" t="s">
        <v>853</v>
      </c>
    </row>
    <row r="34" spans="1:13" ht="108">
      <c r="A34" s="16">
        <f>A33+1</f>
        <v>30</v>
      </c>
      <c r="B34" s="16" t="s">
        <v>1026</v>
      </c>
      <c r="C34" s="29" t="s">
        <v>598</v>
      </c>
      <c r="D34" s="20" t="s">
        <v>1027</v>
      </c>
      <c r="E34" s="16" t="s">
        <v>84</v>
      </c>
      <c r="F34" s="16" t="s">
        <v>469</v>
      </c>
      <c r="G34" s="16" t="s">
        <v>951</v>
      </c>
      <c r="H34" s="16" t="s">
        <v>635</v>
      </c>
      <c r="I34" s="3"/>
      <c r="J34" s="3" t="s">
        <v>635</v>
      </c>
      <c r="K34" s="3"/>
      <c r="M34" s="16" t="s">
        <v>853</v>
      </c>
    </row>
    <row r="35" spans="1:13" ht="78.75">
      <c r="A35" s="16">
        <f t="shared" ref="A35:A40" si="1">A34+1</f>
        <v>31</v>
      </c>
      <c r="B35" s="16">
        <v>5.8</v>
      </c>
      <c r="C35" s="29" t="s">
        <v>598</v>
      </c>
      <c r="D35" s="20" t="s">
        <v>1028</v>
      </c>
      <c r="E35" s="16" t="s">
        <v>84</v>
      </c>
      <c r="F35" s="16" t="s">
        <v>469</v>
      </c>
      <c r="G35" s="16" t="s">
        <v>951</v>
      </c>
      <c r="H35" s="16" t="s">
        <v>952</v>
      </c>
      <c r="I35" s="3"/>
      <c r="J35" s="3" t="s">
        <v>905</v>
      </c>
      <c r="K35" s="21" t="s">
        <v>1029</v>
      </c>
      <c r="M35" s="16" t="s">
        <v>853</v>
      </c>
    </row>
    <row r="36" spans="1:13" ht="138.75">
      <c r="A36" s="16">
        <f t="shared" si="1"/>
        <v>32</v>
      </c>
      <c r="B36" s="16">
        <v>5.9</v>
      </c>
      <c r="C36" s="29" t="s">
        <v>598</v>
      </c>
      <c r="D36" s="20" t="s">
        <v>1030</v>
      </c>
      <c r="E36" s="16" t="s">
        <v>84</v>
      </c>
      <c r="F36" s="16" t="s">
        <v>469</v>
      </c>
      <c r="G36" s="16" t="s">
        <v>951</v>
      </c>
      <c r="H36" s="16" t="s">
        <v>952</v>
      </c>
      <c r="I36" s="3"/>
      <c r="J36" s="3" t="s">
        <v>955</v>
      </c>
      <c r="K36" s="21" t="s">
        <v>1031</v>
      </c>
      <c r="M36" s="16" t="s">
        <v>853</v>
      </c>
    </row>
    <row r="37" spans="1:13" ht="77.25">
      <c r="A37" s="16">
        <f t="shared" si="1"/>
        <v>33</v>
      </c>
      <c r="B37" s="16">
        <v>5.1100000000000003</v>
      </c>
      <c r="C37" s="29" t="s">
        <v>598</v>
      </c>
      <c r="D37" s="20" t="s">
        <v>1032</v>
      </c>
      <c r="E37" s="16" t="s">
        <v>84</v>
      </c>
      <c r="F37" s="16" t="s">
        <v>469</v>
      </c>
      <c r="G37" s="16" t="s">
        <v>951</v>
      </c>
      <c r="H37" s="16" t="s">
        <v>952</v>
      </c>
      <c r="I37" s="3"/>
      <c r="J37" s="3" t="s">
        <v>955</v>
      </c>
      <c r="K37" s="21" t="s">
        <v>1033</v>
      </c>
      <c r="M37" s="16" t="s">
        <v>853</v>
      </c>
    </row>
    <row r="38" spans="1:13" ht="110.25">
      <c r="A38" s="16">
        <f t="shared" si="1"/>
        <v>34</v>
      </c>
      <c r="B38" s="16">
        <v>5.12</v>
      </c>
      <c r="C38" s="29" t="s">
        <v>598</v>
      </c>
      <c r="D38" s="20" t="s">
        <v>1034</v>
      </c>
      <c r="E38" s="16" t="s">
        <v>84</v>
      </c>
      <c r="F38" s="16" t="s">
        <v>469</v>
      </c>
      <c r="G38" s="16" t="s">
        <v>951</v>
      </c>
      <c r="H38" s="16" t="s">
        <v>952</v>
      </c>
      <c r="I38" s="3"/>
      <c r="J38" s="3" t="s">
        <v>955</v>
      </c>
      <c r="K38" s="21" t="s">
        <v>1035</v>
      </c>
      <c r="M38" s="16" t="s">
        <v>853</v>
      </c>
    </row>
    <row r="39" spans="1:13" ht="77.25">
      <c r="A39" s="16">
        <f t="shared" si="1"/>
        <v>35</v>
      </c>
      <c r="B39" s="16">
        <v>5.13</v>
      </c>
      <c r="C39" s="29" t="s">
        <v>598</v>
      </c>
      <c r="D39" s="20" t="s">
        <v>1036</v>
      </c>
      <c r="E39" s="16" t="s">
        <v>84</v>
      </c>
      <c r="F39" s="16" t="s">
        <v>469</v>
      </c>
      <c r="G39" s="16" t="s">
        <v>951</v>
      </c>
      <c r="H39" s="16" t="s">
        <v>952</v>
      </c>
      <c r="I39" s="3"/>
      <c r="J39" s="3" t="s">
        <v>955</v>
      </c>
      <c r="K39" s="21" t="s">
        <v>1037</v>
      </c>
      <c r="M39" s="16" t="s">
        <v>853</v>
      </c>
    </row>
    <row r="40" spans="1:13" ht="77.25">
      <c r="A40" s="16">
        <f t="shared" si="1"/>
        <v>36</v>
      </c>
      <c r="B40" s="16">
        <v>5.15</v>
      </c>
      <c r="C40" s="29" t="s">
        <v>598</v>
      </c>
      <c r="D40" s="20" t="s">
        <v>1038</v>
      </c>
      <c r="E40" s="16" t="s">
        <v>84</v>
      </c>
      <c r="F40" s="16" t="s">
        <v>469</v>
      </c>
      <c r="G40" s="16" t="s">
        <v>951</v>
      </c>
      <c r="H40" s="16" t="s">
        <v>952</v>
      </c>
      <c r="I40" s="3"/>
      <c r="J40" s="3" t="s">
        <v>635</v>
      </c>
      <c r="K40" s="3"/>
      <c r="M40" s="16" t="s">
        <v>853</v>
      </c>
    </row>
    <row r="41" spans="1:13">
      <c r="E41" s="16"/>
      <c r="F41" s="16"/>
      <c r="G41" s="16"/>
      <c r="H41" s="16"/>
    </row>
    <row r="42" spans="1:13" ht="15.75" customHeight="1">
      <c r="E42" s="16"/>
      <c r="F42" s="16"/>
      <c r="G42" s="4"/>
      <c r="H42" s="4"/>
    </row>
    <row r="43" spans="1:13" ht="15.75" customHeight="1">
      <c r="E43" s="16"/>
      <c r="F43" s="16"/>
      <c r="G43" s="4"/>
      <c r="H43" s="4"/>
    </row>
    <row r="44" spans="1:13" ht="15.75" customHeight="1">
      <c r="E44" s="16"/>
      <c r="F44" s="16"/>
      <c r="G44" s="4"/>
      <c r="H44" s="4"/>
    </row>
    <row r="45" spans="1:13" ht="15.75" customHeight="1">
      <c r="E45" s="16"/>
      <c r="F45" s="16"/>
      <c r="G45" s="4"/>
      <c r="H45" s="4"/>
    </row>
    <row r="46" spans="1:13" ht="15.75" customHeight="1">
      <c r="E46" s="16"/>
      <c r="F46" s="16"/>
      <c r="G46" s="4"/>
      <c r="H46" s="4"/>
    </row>
    <row r="47" spans="1:13" ht="15.75" customHeight="1">
      <c r="E47" s="16"/>
      <c r="F47" s="16"/>
      <c r="G47" s="4"/>
      <c r="H47" s="4"/>
    </row>
    <row r="48" spans="1:13" ht="15.75" customHeight="1">
      <c r="E48" s="16"/>
      <c r="F48" s="16"/>
      <c r="G48" s="4"/>
      <c r="H48" s="4"/>
    </row>
    <row r="49" spans="5:8" ht="15.75" customHeight="1">
      <c r="E49" s="16"/>
      <c r="F49" s="16"/>
      <c r="G49" s="4"/>
      <c r="H49" s="4"/>
    </row>
    <row r="50" spans="5:8" ht="15.75" customHeight="1">
      <c r="E50" s="16"/>
      <c r="F50" s="16"/>
      <c r="G50" s="4"/>
      <c r="H50" s="4"/>
    </row>
    <row r="51" spans="5:8" ht="15.75" customHeight="1">
      <c r="E51" s="16"/>
      <c r="F51" s="16"/>
      <c r="G51" s="4"/>
      <c r="H51" s="4"/>
    </row>
    <row r="52" spans="5:8" ht="15.75" customHeight="1">
      <c r="E52" s="16"/>
      <c r="F52" s="16"/>
      <c r="G52" s="4"/>
      <c r="H52" s="4"/>
    </row>
    <row r="53" spans="5:8" ht="15.75" customHeight="1">
      <c r="E53" s="16"/>
      <c r="F53" s="16"/>
      <c r="G53" s="4"/>
      <c r="H53" s="4"/>
    </row>
    <row r="54" spans="5:8" ht="15.75" customHeight="1">
      <c r="E54" s="16"/>
      <c r="F54" s="16"/>
      <c r="G54" s="4"/>
      <c r="H54" s="4"/>
    </row>
    <row r="55" spans="5:8" ht="15.75" customHeight="1">
      <c r="E55" s="16"/>
      <c r="F55" s="16"/>
      <c r="G55" s="4"/>
      <c r="H55" s="4"/>
    </row>
    <row r="56" spans="5:8" ht="15.75" customHeight="1">
      <c r="E56" s="16"/>
      <c r="F56" s="16"/>
      <c r="G56" s="4"/>
      <c r="H56" s="4"/>
    </row>
    <row r="57" spans="5:8" ht="15.75" customHeight="1">
      <c r="G57" s="4"/>
      <c r="H57" s="4"/>
    </row>
    <row r="58" spans="5:8" ht="15.75" customHeight="1">
      <c r="G58" s="4"/>
      <c r="H58" s="4"/>
    </row>
    <row r="59" spans="5:8" ht="15.75" customHeight="1">
      <c r="G59" s="4"/>
      <c r="H59" s="4"/>
    </row>
    <row r="60" spans="5:8" ht="15.75" customHeight="1">
      <c r="G60" s="4"/>
      <c r="H60" s="4"/>
    </row>
    <row r="61" spans="5:8" ht="15.75" customHeight="1">
      <c r="G61" s="4"/>
      <c r="H61" s="4"/>
    </row>
    <row r="62" spans="5:8" ht="15.75" customHeight="1">
      <c r="G62" s="4"/>
      <c r="H62" s="4"/>
    </row>
    <row r="63" spans="5:8" ht="15.75" customHeight="1">
      <c r="G63" s="16"/>
      <c r="H63" s="16"/>
    </row>
    <row r="64" spans="5:8" ht="15.75" customHeight="1">
      <c r="G64" s="16"/>
      <c r="H64" s="16"/>
    </row>
    <row r="65" spans="7:8" ht="15.75" customHeight="1">
      <c r="G65" s="16"/>
      <c r="H65" s="16"/>
    </row>
    <row r="66" spans="7:8" ht="15.75" customHeight="1">
      <c r="G66" s="16"/>
      <c r="H66" s="16"/>
    </row>
    <row r="67" spans="7:8" ht="15.75" customHeight="1">
      <c r="G67" s="16"/>
      <c r="H67" s="16"/>
    </row>
    <row r="68" spans="7:8" ht="15.75" customHeight="1">
      <c r="G68" s="16"/>
      <c r="H68" s="16"/>
    </row>
    <row r="69" spans="7:8" ht="15.75" customHeight="1">
      <c r="G69" s="16"/>
      <c r="H69" s="16"/>
    </row>
    <row r="70" spans="7:8" ht="15.75" customHeight="1">
      <c r="G70" s="16"/>
      <c r="H70" s="16"/>
    </row>
    <row r="71" spans="7:8" ht="15.75" customHeight="1">
      <c r="G71" s="16"/>
      <c r="H71" s="16"/>
    </row>
    <row r="72" spans="7:8" ht="15.75" customHeight="1">
      <c r="G72" s="16"/>
      <c r="H72" s="16"/>
    </row>
    <row r="73" spans="7:8" ht="15.75" customHeight="1">
      <c r="G73" s="16"/>
      <c r="H73" s="16"/>
    </row>
    <row r="74" spans="7:8" ht="15.75" customHeight="1">
      <c r="G74" s="16"/>
      <c r="H74" s="16"/>
    </row>
    <row r="75" spans="7:8" ht="15.75" customHeight="1">
      <c r="G75" s="16"/>
      <c r="H75" s="16"/>
    </row>
    <row r="76" spans="7:8" ht="15.75" customHeight="1">
      <c r="G76" s="16"/>
      <c r="H76" s="16"/>
    </row>
    <row r="77" spans="7:8" ht="15.75" customHeight="1">
      <c r="G77" s="16"/>
      <c r="H77" s="16"/>
    </row>
    <row r="78" spans="7:8" ht="15.75" customHeight="1">
      <c r="G78" s="16"/>
      <c r="H78" s="16"/>
    </row>
    <row r="79" spans="7:8" ht="15.75" customHeight="1">
      <c r="G79" s="16"/>
      <c r="H79" s="16"/>
    </row>
    <row r="80" spans="7:8" ht="15.75" customHeight="1">
      <c r="G80" s="16"/>
      <c r="H80" s="16"/>
    </row>
    <row r="81" spans="7:8" ht="15.75" customHeight="1">
      <c r="G81" s="16"/>
      <c r="H81" s="16"/>
    </row>
    <row r="82" spans="7:8" ht="15.75" customHeight="1">
      <c r="G82" s="16"/>
      <c r="H82" s="16"/>
    </row>
    <row r="83" spans="7:8" ht="15.75" customHeight="1">
      <c r="G83" s="16"/>
      <c r="H83" s="16"/>
    </row>
    <row r="84" spans="7:8" ht="15.75" customHeight="1">
      <c r="G84" s="16"/>
      <c r="H84" s="16"/>
    </row>
    <row r="85" spans="7:8" ht="15.75" customHeight="1">
      <c r="G85" s="16"/>
      <c r="H85" s="16"/>
    </row>
    <row r="86" spans="7:8" ht="15.75" customHeight="1">
      <c r="G86" s="16"/>
      <c r="H86" s="16"/>
    </row>
    <row r="87" spans="7:8" ht="15.75" customHeight="1">
      <c r="G87" s="16"/>
      <c r="H87" s="16"/>
    </row>
    <row r="88" spans="7:8" ht="15.75" customHeight="1">
      <c r="G88" s="16"/>
      <c r="H88" s="16"/>
    </row>
    <row r="89" spans="7:8" ht="15.75" customHeight="1">
      <c r="G89" s="16"/>
      <c r="H89" s="16"/>
    </row>
    <row r="90" spans="7:8" ht="15.75" customHeight="1">
      <c r="G90" s="16"/>
      <c r="H90" s="16"/>
    </row>
    <row r="91" spans="7:8" ht="15.75" customHeight="1">
      <c r="G91" s="16"/>
      <c r="H91" s="16"/>
    </row>
    <row r="92" spans="7:8" ht="15.75" customHeight="1">
      <c r="G92" s="16"/>
      <c r="H92" s="16"/>
    </row>
    <row r="93" spans="7:8" ht="15.75" customHeight="1">
      <c r="G93" s="16"/>
      <c r="H93" s="16"/>
    </row>
    <row r="94" spans="7:8" ht="15.75" customHeight="1">
      <c r="G94" s="16"/>
      <c r="H94" s="16"/>
    </row>
    <row r="95" spans="7:8" ht="15.75" customHeight="1">
      <c r="G95" s="16"/>
      <c r="H95" s="16"/>
    </row>
    <row r="96" spans="7:8" ht="15.75" customHeight="1">
      <c r="G96" s="16"/>
      <c r="H96" s="16"/>
    </row>
    <row r="97" spans="7:8" ht="15.75" customHeight="1">
      <c r="G97" s="16"/>
      <c r="H97" s="16"/>
    </row>
    <row r="98" spans="7:8" ht="15.75" customHeight="1">
      <c r="G98" s="16"/>
      <c r="H98" s="16"/>
    </row>
    <row r="99" spans="7:8" ht="15.75" customHeight="1">
      <c r="G99" s="16"/>
      <c r="H99" s="16"/>
    </row>
    <row r="100" spans="7:8" ht="15.75" customHeight="1">
      <c r="G100" s="16"/>
      <c r="H100" s="16"/>
    </row>
    <row r="101" spans="7:8" ht="15.75" customHeight="1">
      <c r="G101" s="16"/>
      <c r="H101" s="16"/>
    </row>
    <row r="102" spans="7:8" ht="15.75" customHeight="1">
      <c r="G102" s="16"/>
      <c r="H102" s="16"/>
    </row>
    <row r="103" spans="7:8" ht="15.75" customHeight="1">
      <c r="G103" s="16"/>
      <c r="H103" s="16"/>
    </row>
    <row r="104" spans="7:8" ht="15.75" customHeight="1">
      <c r="G104" s="16"/>
      <c r="H104" s="16"/>
    </row>
    <row r="105" spans="7:8" ht="15.75" customHeight="1">
      <c r="G105" s="16"/>
      <c r="H105" s="16"/>
    </row>
    <row r="106" spans="7:8" ht="15.75" customHeight="1">
      <c r="G106" s="16"/>
      <c r="H106" s="16"/>
    </row>
    <row r="107" spans="7:8" ht="15.75" customHeight="1">
      <c r="G107" s="16"/>
      <c r="H107" s="16"/>
    </row>
    <row r="108" spans="7:8" ht="15.75" customHeight="1">
      <c r="G108" s="16"/>
      <c r="H108" s="16"/>
    </row>
    <row r="109" spans="7:8" ht="15.75" customHeight="1">
      <c r="G109" s="16"/>
      <c r="H109" s="16"/>
    </row>
    <row r="110" spans="7:8" ht="15.75" customHeight="1">
      <c r="G110" s="16"/>
      <c r="H110" s="16"/>
    </row>
    <row r="111" spans="7:8" ht="15.75" customHeight="1">
      <c r="G111" s="16"/>
      <c r="H111" s="16"/>
    </row>
    <row r="112" spans="7:8" ht="15.75" customHeight="1">
      <c r="G112" s="16"/>
      <c r="H112" s="16"/>
    </row>
    <row r="113" spans="7:8" ht="15.75" customHeight="1">
      <c r="G113" s="16"/>
      <c r="H113" s="16"/>
    </row>
    <row r="114" spans="7:8" ht="15.75" customHeight="1">
      <c r="G114" s="16"/>
      <c r="H114" s="16"/>
    </row>
    <row r="115" spans="7:8" ht="15.75" customHeight="1">
      <c r="G115" s="16"/>
      <c r="H115" s="16"/>
    </row>
    <row r="116" spans="7:8" ht="15.75" customHeight="1">
      <c r="G116" s="16"/>
      <c r="H116" s="16"/>
    </row>
    <row r="117" spans="7:8" ht="15.75" customHeight="1">
      <c r="G117" s="16"/>
      <c r="H117" s="16"/>
    </row>
    <row r="118" spans="7:8" ht="15.75" customHeight="1">
      <c r="G118" s="16"/>
      <c r="H118" s="16"/>
    </row>
    <row r="119" spans="7:8" ht="15.75" customHeight="1">
      <c r="G119" s="16"/>
      <c r="H119" s="16"/>
    </row>
    <row r="120" spans="7:8" ht="15.75" customHeight="1">
      <c r="G120" s="16"/>
      <c r="H120" s="16"/>
    </row>
    <row r="121" spans="7:8" ht="15.75" customHeight="1">
      <c r="G121" s="16"/>
      <c r="H121" s="16"/>
    </row>
    <row r="122" spans="7:8" ht="15.75" customHeight="1">
      <c r="G122" s="16"/>
      <c r="H122" s="16"/>
    </row>
    <row r="123" spans="7:8" ht="15.75" customHeight="1">
      <c r="G123" s="16"/>
      <c r="H123" s="16"/>
    </row>
    <row r="124" spans="7:8" ht="15.75" customHeight="1">
      <c r="G124" s="16"/>
      <c r="H124" s="16"/>
    </row>
    <row r="125" spans="7:8" ht="15.75" customHeight="1">
      <c r="G125" s="16"/>
      <c r="H125" s="16"/>
    </row>
    <row r="126" spans="7:8" ht="15.75" customHeight="1">
      <c r="G126" s="16"/>
      <c r="H126" s="16"/>
    </row>
    <row r="127" spans="7:8" ht="15.75" customHeight="1">
      <c r="G127" s="16"/>
      <c r="H127" s="16"/>
    </row>
    <row r="128" spans="7:8" ht="15.75" customHeight="1">
      <c r="G128" s="16"/>
      <c r="H128" s="16"/>
    </row>
    <row r="129" spans="7:8" ht="15.75" customHeight="1">
      <c r="G129" s="16"/>
      <c r="H129" s="16"/>
    </row>
    <row r="130" spans="7:8" ht="15.75" customHeight="1">
      <c r="G130" s="16"/>
      <c r="H130" s="16"/>
    </row>
    <row r="131" spans="7:8" ht="15.75" customHeight="1">
      <c r="G131" s="16"/>
      <c r="H131" s="16"/>
    </row>
    <row r="132" spans="7:8" ht="15.75" customHeight="1">
      <c r="G132" s="16"/>
      <c r="H132" s="16"/>
    </row>
    <row r="133" spans="7:8" ht="15.75" customHeight="1">
      <c r="G133" s="16"/>
      <c r="H133" s="16"/>
    </row>
    <row r="134" spans="7:8" ht="15.75" customHeight="1">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sheetData>
  <conditionalFormatting sqref="H1:H6 I7:K12 H8:H18 I13:J13 I14:K18 H19:K27 H28:J28 H29:K32 H33:J33 H34:K34 H35:J39 H40:K1048576">
    <cfRule type="containsText" dxfId="859" priority="7" operator="containsText" text="Pending">
      <formula>NOT(ISERROR(SEARCH("Pending",H1)))</formula>
    </cfRule>
  </conditionalFormatting>
  <conditionalFormatting sqref="I7:I1048576">
    <cfRule type="containsText" dxfId="858" priority="1" operator="containsText" text="No">
      <formula>NOT(ISERROR(SEARCH("No",I7)))</formula>
    </cfRule>
  </conditionalFormatting>
  <conditionalFormatting sqref="I7:K12 I13:J13 I14:K18 H19:K27 H28:J28 H29:K32 H33:J33 H34:K34 H35:J39 H40:K1048576 H1:H6 H8:H18">
    <cfRule type="containsText" dxfId="857" priority="4" operator="containsText" text="Yes">
      <formula>NOT(ISERROR(SEARCH("Yes",H1)))</formula>
    </cfRule>
  </conditionalFormatting>
  <conditionalFormatting sqref="J1:K2 J3 J4:K6">
    <cfRule type="containsText" dxfId="856" priority="2" operator="containsText" text="Yes">
      <formula>NOT(ISERROR(SEARCH("Yes",J1)))</formula>
    </cfRule>
    <cfRule type="containsText" dxfId="855" priority="3" operator="containsText" text="Pending">
      <formula>NOT(ISERROR(SEARCH("Pending",J1)))</formula>
    </cfRule>
  </conditionalFormatting>
  <conditionalFormatting sqref="M1:M1048576">
    <cfRule type="containsText" dxfId="854" priority="5" operator="containsText" text="Yes">
      <formula>NOT(ISERROR(SEARCH("Yes",M1)))</formula>
    </cfRule>
    <cfRule type="containsText" dxfId="853" priority="6" operator="containsText" text="No">
      <formula>NOT(ISERROR(SEARCH("No",M1)))</formula>
    </cfRule>
  </conditionalFormatting>
  <pageMargins left="0.7" right="0.7" top="0.75" bottom="0.75" header="0.3" footer="0.3"/>
  <pageSetup paperSize="9" orientation="portrait" horizontalDpi="0" verticalDpi="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C185FCE-9F75-4354-88B1-51104C4F5825}">
          <x14:formula1>
            <xm:f>'Drop Down Menu''s'!$C$2:$C$14</xm:f>
          </x14:formula1>
          <xm:sqref>G42:K141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69BAC-5A79-4DCF-9712-20D6CADFD7FB}">
  <dimension ref="A1:T260"/>
  <sheetViews>
    <sheetView zoomScale="70" zoomScaleNormal="70" workbookViewId="0">
      <selection activeCell="K138" sqref="K138"/>
    </sheetView>
  </sheetViews>
  <sheetFormatPr defaultColWidth="8.875" defaultRowHeight="15.75" customHeight="1"/>
  <cols>
    <col min="1" max="1" width="10.625" style="16" bestFit="1" customWidth="1"/>
    <col min="2" max="2" width="15.625" style="16" customWidth="1"/>
    <col min="3" max="3" width="29.125" style="29" customWidth="1"/>
    <col min="4" max="4" width="65.625" style="21" customWidth="1"/>
    <col min="5" max="6" width="16.625" customWidth="1"/>
    <col min="7" max="7" width="20.625"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20" ht="63">
      <c r="A1" s="16" t="s">
        <v>834</v>
      </c>
      <c r="B1" s="16" t="s">
        <v>835</v>
      </c>
      <c r="C1" s="29" t="s">
        <v>836</v>
      </c>
      <c r="D1" s="21" t="s">
        <v>837</v>
      </c>
      <c r="E1" t="s">
        <v>0</v>
      </c>
      <c r="F1" t="s">
        <v>838</v>
      </c>
      <c r="G1" t="s">
        <v>839</v>
      </c>
      <c r="H1" s="21" t="s">
        <v>898</v>
      </c>
      <c r="I1" s="3" t="s">
        <v>841</v>
      </c>
      <c r="J1" s="3" t="s">
        <v>900</v>
      </c>
      <c r="K1" s="3" t="s">
        <v>843</v>
      </c>
      <c r="L1" s="3" t="s">
        <v>844</v>
      </c>
      <c r="M1" s="16" t="s">
        <v>845</v>
      </c>
      <c r="O1" t="s">
        <v>846</v>
      </c>
      <c r="P1" t="s">
        <v>847</v>
      </c>
      <c r="Q1" t="s">
        <v>848</v>
      </c>
    </row>
    <row r="2" spans="1:20">
      <c r="A2" s="121" t="s">
        <v>635</v>
      </c>
      <c r="B2" s="121">
        <v>6.1</v>
      </c>
      <c r="C2" s="118" t="s">
        <v>1039</v>
      </c>
      <c r="E2" s="16" t="str">
        <f>+'ADR Tracking'!A$32</f>
        <v>SRP8-034</v>
      </c>
      <c r="F2" s="16" t="str">
        <f>+'ADR Tracking'!B$32</f>
        <v xml:space="preserve">Front Seatbelts </v>
      </c>
      <c r="G2" s="16" t="s">
        <v>951</v>
      </c>
      <c r="H2" s="16"/>
      <c r="I2" s="3"/>
      <c r="J2" s="3"/>
      <c r="K2" s="3"/>
    </row>
    <row r="3" spans="1:20" ht="46.5">
      <c r="A3" s="16">
        <v>1</v>
      </c>
      <c r="B3" s="16" t="s">
        <v>1040</v>
      </c>
      <c r="C3" s="32" t="s">
        <v>1041</v>
      </c>
      <c r="D3" s="20" t="s">
        <v>1042</v>
      </c>
      <c r="E3" s="16" t="str">
        <f>+'ADR Tracking'!A$32</f>
        <v>SRP8-034</v>
      </c>
      <c r="F3" s="16" t="str">
        <f>+'ADR Tracking'!B$32</f>
        <v xml:space="preserve">Front Seatbelts </v>
      </c>
      <c r="G3" s="16" t="s">
        <v>951</v>
      </c>
      <c r="H3" s="16" t="s">
        <v>852</v>
      </c>
      <c r="I3" s="3"/>
      <c r="J3" s="3" t="s">
        <v>635</v>
      </c>
      <c r="K3" s="3" t="s">
        <v>635</v>
      </c>
      <c r="M3" s="16" t="s">
        <v>853</v>
      </c>
      <c r="O3">
        <f>MAX(A:A)</f>
        <v>121</v>
      </c>
      <c r="P3">
        <f>COUNTIF(M:M,"Yes")</f>
        <v>0</v>
      </c>
      <c r="Q3">
        <f>O3-P3</f>
        <v>121</v>
      </c>
      <c r="T3" t="s">
        <v>11</v>
      </c>
    </row>
    <row r="4" spans="1:20" ht="63">
      <c r="A4" s="16">
        <v>2</v>
      </c>
      <c r="B4" s="16" t="s">
        <v>1043</v>
      </c>
      <c r="C4" s="29" t="s">
        <v>1044</v>
      </c>
      <c r="D4" s="20" t="s">
        <v>1045</v>
      </c>
      <c r="E4" s="16" t="str">
        <f>+'ADR Tracking'!A$32</f>
        <v>SRP8-034</v>
      </c>
      <c r="F4" s="16" t="str">
        <f>+'ADR Tracking'!B$32</f>
        <v xml:space="preserve">Front Seatbelts </v>
      </c>
      <c r="G4" s="16" t="s">
        <v>951</v>
      </c>
      <c r="H4" s="16" t="s">
        <v>852</v>
      </c>
      <c r="I4" s="3"/>
      <c r="J4" s="3" t="s">
        <v>1046</v>
      </c>
      <c r="K4" s="3" t="s">
        <v>1047</v>
      </c>
      <c r="M4" s="16" t="s">
        <v>853</v>
      </c>
      <c r="O4" t="s">
        <v>533</v>
      </c>
    </row>
    <row r="5" spans="1:20" ht="63">
      <c r="A5" s="16">
        <v>3</v>
      </c>
      <c r="B5" s="16" t="s">
        <v>1048</v>
      </c>
      <c r="C5" s="29" t="s">
        <v>1049</v>
      </c>
      <c r="D5" s="20" t="s">
        <v>1045</v>
      </c>
      <c r="E5" s="16" t="str">
        <f>+'ADR Tracking'!A$32</f>
        <v>SRP8-034</v>
      </c>
      <c r="F5" s="16" t="str">
        <f>+'ADR Tracking'!B$32</f>
        <v xml:space="preserve">Front Seatbelts </v>
      </c>
      <c r="G5" s="16" t="s">
        <v>951</v>
      </c>
      <c r="H5" s="16" t="s">
        <v>904</v>
      </c>
      <c r="I5" s="3"/>
      <c r="J5" s="3" t="s">
        <v>1046</v>
      </c>
      <c r="K5" s="3" t="s">
        <v>1047</v>
      </c>
      <c r="M5" s="16" t="s">
        <v>853</v>
      </c>
      <c r="O5" t="s">
        <v>914</v>
      </c>
    </row>
    <row r="6" spans="1:20" ht="78.75">
      <c r="A6" s="16">
        <v>4</v>
      </c>
      <c r="B6" s="16" t="s">
        <v>1050</v>
      </c>
      <c r="C6" s="29" t="s">
        <v>1051</v>
      </c>
      <c r="D6" s="21" t="s">
        <v>1052</v>
      </c>
      <c r="E6" s="16" t="str">
        <f>+'ADR Tracking'!A$32</f>
        <v>SRP8-034</v>
      </c>
      <c r="F6" s="16" t="str">
        <f>+'ADR Tracking'!B$32</f>
        <v xml:space="preserve">Front Seatbelts </v>
      </c>
      <c r="G6" s="16" t="s">
        <v>951</v>
      </c>
      <c r="H6" s="16" t="s">
        <v>904</v>
      </c>
      <c r="I6" s="3"/>
      <c r="J6" s="3" t="s">
        <v>1046</v>
      </c>
      <c r="K6" s="3" t="s">
        <v>1053</v>
      </c>
      <c r="M6" s="16" t="s">
        <v>853</v>
      </c>
      <c r="O6" s="18">
        <f>P3/O3</f>
        <v>0</v>
      </c>
    </row>
    <row r="7" spans="1:20">
      <c r="A7" s="121" t="s">
        <v>635</v>
      </c>
      <c r="B7" s="121">
        <v>6.2</v>
      </c>
      <c r="C7" s="118" t="s">
        <v>1054</v>
      </c>
      <c r="E7" s="16" t="str">
        <f>+'ADR Tracking'!A$32</f>
        <v>SRP8-034</v>
      </c>
      <c r="F7" s="16" t="str">
        <f>+'ADR Tracking'!B$32</f>
        <v xml:space="preserve">Front Seatbelts </v>
      </c>
      <c r="G7" s="16" t="s">
        <v>951</v>
      </c>
      <c r="H7" s="16"/>
      <c r="I7" s="3"/>
      <c r="J7" s="3"/>
      <c r="K7" s="3"/>
      <c r="O7" s="18"/>
    </row>
    <row r="8" spans="1:20">
      <c r="A8" s="121" t="s">
        <v>635</v>
      </c>
      <c r="B8" s="121" t="s">
        <v>1055</v>
      </c>
      <c r="C8" s="118" t="s">
        <v>1056</v>
      </c>
      <c r="E8" s="16" t="str">
        <f>+'ADR Tracking'!A$32</f>
        <v>SRP8-034</v>
      </c>
      <c r="F8" s="16" t="str">
        <f>+'ADR Tracking'!B$32</f>
        <v xml:space="preserve">Front Seatbelts </v>
      </c>
      <c r="G8" s="16" t="s">
        <v>951</v>
      </c>
      <c r="H8" s="16"/>
      <c r="I8" s="3"/>
      <c r="J8" s="3"/>
      <c r="K8" s="3"/>
      <c r="O8" s="18"/>
    </row>
    <row r="9" spans="1:20" ht="110.25">
      <c r="A9" s="16">
        <v>5</v>
      </c>
      <c r="B9" s="16" t="s">
        <v>1057</v>
      </c>
      <c r="C9" s="29" t="s">
        <v>1058</v>
      </c>
      <c r="D9" s="20" t="s">
        <v>1059</v>
      </c>
      <c r="E9" s="16" t="str">
        <f>+'ADR Tracking'!A$32</f>
        <v>SRP8-034</v>
      </c>
      <c r="F9" s="16" t="str">
        <f>+'ADR Tracking'!B$32</f>
        <v xml:space="preserve">Front Seatbelts </v>
      </c>
      <c r="G9" s="16" t="s">
        <v>951</v>
      </c>
      <c r="H9" s="16" t="s">
        <v>904</v>
      </c>
      <c r="I9" s="3"/>
      <c r="J9" s="3" t="s">
        <v>1046</v>
      </c>
      <c r="K9" s="3" t="s">
        <v>1060</v>
      </c>
      <c r="M9" s="16" t="s">
        <v>853</v>
      </c>
    </row>
    <row r="10" spans="1:20" ht="77.25">
      <c r="A10" s="16">
        <v>6</v>
      </c>
      <c r="B10" s="16" t="s">
        <v>1061</v>
      </c>
      <c r="C10" s="29" t="s">
        <v>1062</v>
      </c>
      <c r="D10" s="20" t="s">
        <v>1063</v>
      </c>
      <c r="E10" s="16" t="str">
        <f>+'ADR Tracking'!A$32</f>
        <v>SRP8-034</v>
      </c>
      <c r="F10" s="16" t="str">
        <f>+'ADR Tracking'!B$32</f>
        <v xml:space="preserve">Front Seatbelts </v>
      </c>
      <c r="G10" s="16" t="s">
        <v>951</v>
      </c>
      <c r="H10" s="16" t="s">
        <v>904</v>
      </c>
      <c r="I10" s="3"/>
      <c r="J10" s="3" t="s">
        <v>955</v>
      </c>
      <c r="K10" s="3" t="s">
        <v>1064</v>
      </c>
      <c r="M10" s="16" t="s">
        <v>853</v>
      </c>
    </row>
    <row r="11" spans="1:20" ht="47.25">
      <c r="A11" s="16">
        <v>7</v>
      </c>
      <c r="B11" s="16" t="s">
        <v>1065</v>
      </c>
      <c r="C11" s="29" t="s">
        <v>1066</v>
      </c>
      <c r="D11" s="20" t="s">
        <v>1067</v>
      </c>
      <c r="E11" s="16" t="str">
        <f>+'ADR Tracking'!A$32</f>
        <v>SRP8-034</v>
      </c>
      <c r="F11" s="16" t="str">
        <f>+'ADR Tracking'!B$32</f>
        <v xml:space="preserve">Front Seatbelts </v>
      </c>
      <c r="G11" s="16" t="s">
        <v>951</v>
      </c>
      <c r="H11" s="16" t="s">
        <v>904</v>
      </c>
      <c r="I11" s="3"/>
      <c r="J11" s="3" t="s">
        <v>1046</v>
      </c>
      <c r="K11" s="3" t="s">
        <v>1068</v>
      </c>
      <c r="M11" s="16" t="s">
        <v>853</v>
      </c>
    </row>
    <row r="12" spans="1:20" ht="173.25">
      <c r="A12" s="16">
        <v>8</v>
      </c>
      <c r="B12" s="16" t="s">
        <v>1069</v>
      </c>
      <c r="C12" s="29" t="s">
        <v>1070</v>
      </c>
      <c r="D12" s="21" t="s">
        <v>1071</v>
      </c>
      <c r="E12" s="16" t="str">
        <f>+'ADR Tracking'!A$32</f>
        <v>SRP8-034</v>
      </c>
      <c r="F12" s="16" t="str">
        <f>+'ADR Tracking'!B$32</f>
        <v xml:space="preserve">Front Seatbelts </v>
      </c>
      <c r="G12" s="16" t="s">
        <v>951</v>
      </c>
      <c r="H12" s="16" t="s">
        <v>904</v>
      </c>
      <c r="I12" s="3"/>
      <c r="J12" s="3" t="s">
        <v>1046</v>
      </c>
      <c r="K12" s="3" t="s">
        <v>1072</v>
      </c>
      <c r="M12" s="16" t="s">
        <v>853</v>
      </c>
      <c r="R12" t="str">
        <f ca="1">IFERROR(
  IF(
    COUNTIF(
      INDIRECT("'" &amp; "ADR " &amp; VALUE(MID(R$1, FIND("-", R$1) + 1, LEN(R$1) - FIND("-", R$1))) &amp; "'!E:E"), $A12
    ) = 0,
    "",
    COUNTIFS(
      INDIRECT("'" &amp; "ADR " &amp; VALUE(MID(R$1, FIND("-", R$1) + 1, LEN(R$1) - FIND("-", R$1))) &amp; "'!E:E"), $A12,
      INDIRECT("'" &amp; "ADR " &amp; VALUE(MID(R$1, FIND("-", R$1) + 1, LEN(R$1) - FIND("-", R$1))) &amp; "'!I:I"), "NO"
    )
  ),
  ""
)</f>
        <v/>
      </c>
    </row>
    <row r="13" spans="1:20" ht="409.5">
      <c r="A13" s="16">
        <v>9</v>
      </c>
      <c r="B13" s="16" t="s">
        <v>1073</v>
      </c>
      <c r="C13" s="29" t="s">
        <v>1074</v>
      </c>
      <c r="D13" s="21" t="s">
        <v>1075</v>
      </c>
      <c r="E13" s="16" t="str">
        <f>+'ADR Tracking'!A$32</f>
        <v>SRP8-034</v>
      </c>
      <c r="F13" s="16" t="str">
        <f>+'ADR Tracking'!B$32</f>
        <v xml:space="preserve">Front Seatbelts </v>
      </c>
      <c r="G13" s="16" t="s">
        <v>951</v>
      </c>
      <c r="H13" s="16" t="s">
        <v>904</v>
      </c>
      <c r="I13" s="3"/>
      <c r="J13" s="3" t="s">
        <v>955</v>
      </c>
      <c r="K13" s="3" t="s">
        <v>1076</v>
      </c>
      <c r="M13" s="16" t="s">
        <v>853</v>
      </c>
    </row>
    <row r="14" spans="1:20" ht="236.25">
      <c r="A14" s="16">
        <v>10</v>
      </c>
      <c r="B14" s="16" t="s">
        <v>1077</v>
      </c>
      <c r="C14" s="29" t="s">
        <v>1078</v>
      </c>
      <c r="D14" s="22" t="s">
        <v>1079</v>
      </c>
      <c r="E14" s="16" t="str">
        <f>+'ADR Tracking'!A$32</f>
        <v>SRP8-034</v>
      </c>
      <c r="F14" s="16" t="str">
        <f>+'ADR Tracking'!B$32</f>
        <v xml:space="preserve">Front Seatbelts </v>
      </c>
      <c r="G14" s="16" t="s">
        <v>951</v>
      </c>
      <c r="H14" s="16" t="s">
        <v>904</v>
      </c>
      <c r="I14" s="3"/>
      <c r="J14" s="3" t="s">
        <v>955</v>
      </c>
      <c r="K14" s="3" t="s">
        <v>1080</v>
      </c>
      <c r="M14" s="16" t="s">
        <v>853</v>
      </c>
    </row>
    <row r="15" spans="1:20" s="69" customFormat="1">
      <c r="A15" s="136" t="s">
        <v>635</v>
      </c>
      <c r="B15" s="136" t="s">
        <v>1081</v>
      </c>
      <c r="C15" s="139" t="s">
        <v>1082</v>
      </c>
      <c r="D15" s="140"/>
      <c r="E15" s="66" t="str">
        <f>+'ADR Tracking'!A$32</f>
        <v>SRP8-034</v>
      </c>
      <c r="F15" s="66" t="str">
        <f>+'ADR Tracking'!B$32</f>
        <v xml:space="preserve">Front Seatbelts </v>
      </c>
      <c r="G15" s="66" t="s">
        <v>951</v>
      </c>
      <c r="H15" s="66"/>
      <c r="I15" s="66"/>
      <c r="J15" s="66"/>
      <c r="K15" s="66"/>
      <c r="L15" s="95"/>
      <c r="M15" s="66"/>
    </row>
    <row r="16" spans="1:20" ht="173.25">
      <c r="A16" s="16">
        <v>11</v>
      </c>
      <c r="B16" s="16" t="s">
        <v>1083</v>
      </c>
      <c r="C16" s="29" t="s">
        <v>1084</v>
      </c>
      <c r="D16" s="22" t="s">
        <v>1085</v>
      </c>
      <c r="E16" s="16" t="str">
        <f>+'ADR Tracking'!A$32</f>
        <v>SRP8-034</v>
      </c>
      <c r="F16" s="16" t="str">
        <f>+'ADR Tracking'!B$32</f>
        <v xml:space="preserve">Front Seatbelts </v>
      </c>
      <c r="G16" s="16" t="s">
        <v>951</v>
      </c>
      <c r="H16" s="16" t="s">
        <v>904</v>
      </c>
      <c r="I16" s="16"/>
      <c r="J16" s="16" t="s">
        <v>1046</v>
      </c>
      <c r="K16" s="3" t="s">
        <v>1086</v>
      </c>
      <c r="M16" s="16" t="s">
        <v>853</v>
      </c>
    </row>
    <row r="17" spans="1:13" ht="46.5">
      <c r="A17" s="16">
        <v>12</v>
      </c>
      <c r="B17" s="16" t="s">
        <v>1087</v>
      </c>
      <c r="C17" s="29" t="s">
        <v>1088</v>
      </c>
      <c r="D17" s="20" t="s">
        <v>1089</v>
      </c>
      <c r="E17" s="16" t="str">
        <f>+'ADR Tracking'!A$32</f>
        <v>SRP8-034</v>
      </c>
      <c r="F17" s="16" t="str">
        <f>+'ADR Tracking'!B$32</f>
        <v xml:space="preserve">Front Seatbelts </v>
      </c>
      <c r="G17" s="16" t="s">
        <v>951</v>
      </c>
      <c r="H17" s="16" t="s">
        <v>904</v>
      </c>
      <c r="I17" s="16"/>
      <c r="J17" s="16" t="s">
        <v>1046</v>
      </c>
      <c r="K17" s="3" t="s">
        <v>1090</v>
      </c>
      <c r="M17" s="16" t="s">
        <v>853</v>
      </c>
    </row>
    <row r="18" spans="1:13" ht="177" customHeight="1">
      <c r="A18" s="16">
        <v>13</v>
      </c>
      <c r="B18" s="16" t="s">
        <v>1091</v>
      </c>
      <c r="C18" s="29" t="s">
        <v>1092</v>
      </c>
      <c r="D18" s="21" t="s">
        <v>1093</v>
      </c>
      <c r="E18" s="16" t="str">
        <f>+'ADR Tracking'!A$32</f>
        <v>SRP8-034</v>
      </c>
      <c r="F18" s="16" t="str">
        <f>+'ADR Tracking'!B$32</f>
        <v xml:space="preserve">Front Seatbelts </v>
      </c>
      <c r="G18" s="16" t="s">
        <v>951</v>
      </c>
      <c r="H18" s="16" t="s">
        <v>904</v>
      </c>
      <c r="I18" s="16"/>
      <c r="J18" s="16" t="s">
        <v>909</v>
      </c>
      <c r="K18" s="3" t="s">
        <v>1094</v>
      </c>
      <c r="M18" s="16" t="s">
        <v>853</v>
      </c>
    </row>
    <row r="19" spans="1:13" ht="126">
      <c r="A19" s="16">
        <f>A18+1</f>
        <v>14</v>
      </c>
      <c r="B19" s="16" t="s">
        <v>1095</v>
      </c>
      <c r="C19" s="29" t="s">
        <v>1096</v>
      </c>
      <c r="D19" s="21" t="s">
        <v>1097</v>
      </c>
      <c r="E19" s="16" t="str">
        <f>+'ADR Tracking'!A$32</f>
        <v>SRP8-034</v>
      </c>
      <c r="F19" s="16" t="str">
        <f>+'ADR Tracking'!B$32</f>
        <v xml:space="preserve">Front Seatbelts </v>
      </c>
      <c r="G19" s="16" t="s">
        <v>951</v>
      </c>
      <c r="H19" s="16" t="s">
        <v>904</v>
      </c>
      <c r="I19" s="16"/>
      <c r="J19" s="16" t="s">
        <v>905</v>
      </c>
      <c r="K19" s="3" t="s">
        <v>1098</v>
      </c>
      <c r="M19" s="16" t="s">
        <v>853</v>
      </c>
    </row>
    <row r="20" spans="1:13" ht="110.25">
      <c r="A20" s="16">
        <f t="shared" ref="A20:A60" si="0">A19+1</f>
        <v>15</v>
      </c>
      <c r="B20" s="16" t="s">
        <v>1099</v>
      </c>
      <c r="C20" s="29" t="s">
        <v>1100</v>
      </c>
      <c r="D20" s="21" t="s">
        <v>1101</v>
      </c>
      <c r="E20" s="16" t="str">
        <f>+'ADR Tracking'!A$32</f>
        <v>SRP8-034</v>
      </c>
      <c r="F20" s="16" t="str">
        <f>+'ADR Tracking'!B$32</f>
        <v xml:space="preserve">Front Seatbelts </v>
      </c>
      <c r="G20" s="16" t="s">
        <v>951</v>
      </c>
      <c r="H20" s="16" t="s">
        <v>904</v>
      </c>
      <c r="I20" s="16"/>
      <c r="J20" s="16" t="s">
        <v>1046</v>
      </c>
      <c r="K20" s="3" t="s">
        <v>1102</v>
      </c>
      <c r="M20" s="16" t="s">
        <v>853</v>
      </c>
    </row>
    <row r="21" spans="1:13" ht="94.5">
      <c r="A21" s="16">
        <f t="shared" si="0"/>
        <v>16</v>
      </c>
      <c r="B21" s="16" t="s">
        <v>1103</v>
      </c>
      <c r="C21" s="29" t="s">
        <v>1104</v>
      </c>
      <c r="D21" s="21" t="s">
        <v>1105</v>
      </c>
      <c r="E21" s="16" t="str">
        <f>+'ADR Tracking'!A$32</f>
        <v>SRP8-034</v>
      </c>
      <c r="F21" s="16" t="str">
        <f>+'ADR Tracking'!B$32</f>
        <v xml:space="preserve">Front Seatbelts </v>
      </c>
      <c r="G21" s="16" t="s">
        <v>951</v>
      </c>
      <c r="H21" s="16" t="s">
        <v>904</v>
      </c>
      <c r="I21" s="16"/>
      <c r="J21" s="16" t="s">
        <v>1046</v>
      </c>
      <c r="K21" s="3" t="s">
        <v>1106</v>
      </c>
      <c r="M21" s="16" t="s">
        <v>853</v>
      </c>
    </row>
    <row r="22" spans="1:13" ht="47.25">
      <c r="A22" s="16">
        <f t="shared" si="0"/>
        <v>17</v>
      </c>
      <c r="B22" s="16" t="s">
        <v>1107</v>
      </c>
      <c r="C22" s="29" t="s">
        <v>1108</v>
      </c>
      <c r="D22" s="21" t="s">
        <v>1109</v>
      </c>
      <c r="E22" s="16" t="str">
        <f>+'ADR Tracking'!A$32</f>
        <v>SRP8-034</v>
      </c>
      <c r="F22" s="16" t="str">
        <f>+'ADR Tracking'!B$32</f>
        <v xml:space="preserve">Front Seatbelts </v>
      </c>
      <c r="G22" s="16" t="s">
        <v>951</v>
      </c>
      <c r="H22" s="16" t="s">
        <v>904</v>
      </c>
      <c r="I22" s="16"/>
      <c r="J22" s="16" t="s">
        <v>955</v>
      </c>
      <c r="K22" s="3" t="s">
        <v>1110</v>
      </c>
      <c r="M22" s="16" t="s">
        <v>853</v>
      </c>
    </row>
    <row r="23" spans="1:13" ht="78.75">
      <c r="A23" s="16">
        <f t="shared" si="0"/>
        <v>18</v>
      </c>
      <c r="B23" s="16" t="s">
        <v>1111</v>
      </c>
      <c r="C23" s="29" t="s">
        <v>1112</v>
      </c>
      <c r="D23" s="21" t="s">
        <v>1113</v>
      </c>
      <c r="E23" s="16" t="str">
        <f>+'ADR Tracking'!A$32</f>
        <v>SRP8-034</v>
      </c>
      <c r="F23" s="16" t="str">
        <f>+'ADR Tracking'!B$32</f>
        <v xml:space="preserve">Front Seatbelts </v>
      </c>
      <c r="G23" s="16" t="s">
        <v>951</v>
      </c>
      <c r="H23" s="16" t="s">
        <v>904</v>
      </c>
      <c r="I23" s="16"/>
      <c r="J23" s="16" t="s">
        <v>955</v>
      </c>
      <c r="K23" s="3" t="s">
        <v>1114</v>
      </c>
      <c r="M23" s="16" t="s">
        <v>853</v>
      </c>
    </row>
    <row r="24" spans="1:13" ht="120">
      <c r="A24" s="16">
        <f t="shared" si="0"/>
        <v>19</v>
      </c>
      <c r="B24" s="16" t="s">
        <v>1115</v>
      </c>
      <c r="C24" s="29" t="s">
        <v>1116</v>
      </c>
      <c r="D24" s="21" t="s">
        <v>1117</v>
      </c>
      <c r="E24" s="16" t="str">
        <f>+'ADR Tracking'!A$32</f>
        <v>SRP8-034</v>
      </c>
      <c r="F24" s="16" t="str">
        <f>+'ADR Tracking'!B$32</f>
        <v xml:space="preserve">Front Seatbelts </v>
      </c>
      <c r="G24" s="16" t="s">
        <v>951</v>
      </c>
      <c r="H24" s="16" t="s">
        <v>904</v>
      </c>
      <c r="I24" s="16"/>
      <c r="J24" s="16" t="s">
        <v>955</v>
      </c>
      <c r="K24" s="349" t="s">
        <v>1118</v>
      </c>
      <c r="M24" s="16" t="s">
        <v>853</v>
      </c>
    </row>
    <row r="25" spans="1:13" ht="78.75">
      <c r="A25" s="16">
        <f t="shared" si="0"/>
        <v>20</v>
      </c>
      <c r="B25" s="16" t="s">
        <v>1119</v>
      </c>
      <c r="C25" s="29" t="s">
        <v>1120</v>
      </c>
      <c r="D25" s="21" t="s">
        <v>1121</v>
      </c>
      <c r="E25" s="16" t="str">
        <f>+'ADR Tracking'!A$32</f>
        <v>SRP8-034</v>
      </c>
      <c r="F25" s="16" t="str">
        <f>+'ADR Tracking'!B$32</f>
        <v xml:space="preserve">Front Seatbelts </v>
      </c>
      <c r="G25" s="16" t="s">
        <v>951</v>
      </c>
      <c r="H25" s="16" t="s">
        <v>904</v>
      </c>
      <c r="I25" s="16"/>
      <c r="J25" s="16" t="s">
        <v>955</v>
      </c>
      <c r="K25" s="3" t="s">
        <v>1122</v>
      </c>
      <c r="M25" s="16" t="s">
        <v>853</v>
      </c>
    </row>
    <row r="26" spans="1:13" ht="47.25">
      <c r="A26" s="16">
        <f t="shared" si="0"/>
        <v>21</v>
      </c>
      <c r="B26" s="16" t="s">
        <v>1123</v>
      </c>
      <c r="C26" s="29" t="s">
        <v>1124</v>
      </c>
      <c r="D26" s="21" t="s">
        <v>1121</v>
      </c>
      <c r="E26" s="16" t="str">
        <f>+'ADR Tracking'!A$32</f>
        <v>SRP8-034</v>
      </c>
      <c r="F26" s="16" t="str">
        <f>+'ADR Tracking'!B$32</f>
        <v xml:space="preserve">Front Seatbelts </v>
      </c>
      <c r="G26" s="16" t="s">
        <v>951</v>
      </c>
      <c r="H26" s="16" t="s">
        <v>904</v>
      </c>
      <c r="I26" s="16"/>
      <c r="J26" s="16" t="s">
        <v>955</v>
      </c>
      <c r="K26" s="3" t="s">
        <v>1125</v>
      </c>
      <c r="M26" s="16" t="s">
        <v>853</v>
      </c>
    </row>
    <row r="27" spans="1:13" ht="78.75">
      <c r="A27" s="16">
        <f t="shared" si="0"/>
        <v>22</v>
      </c>
      <c r="B27" s="16" t="s">
        <v>1126</v>
      </c>
      <c r="C27" s="29" t="s">
        <v>1127</v>
      </c>
      <c r="D27" s="21" t="s">
        <v>1128</v>
      </c>
      <c r="E27" s="16" t="str">
        <f>+'ADR Tracking'!A$32</f>
        <v>SRP8-034</v>
      </c>
      <c r="F27" s="16" t="str">
        <f>+'ADR Tracking'!B$32</f>
        <v xml:space="preserve">Front Seatbelts </v>
      </c>
      <c r="G27" s="16" t="s">
        <v>951</v>
      </c>
      <c r="H27" s="16" t="s">
        <v>904</v>
      </c>
      <c r="I27" s="16"/>
      <c r="J27" s="16" t="s">
        <v>955</v>
      </c>
      <c r="K27" s="3" t="s">
        <v>1129</v>
      </c>
      <c r="M27" s="16" t="s">
        <v>853</v>
      </c>
    </row>
    <row r="28" spans="1:13" ht="83.25" customHeight="1">
      <c r="A28" s="16">
        <f t="shared" si="0"/>
        <v>23</v>
      </c>
      <c r="B28" s="16" t="s">
        <v>1130</v>
      </c>
      <c r="C28" s="29" t="s">
        <v>1131</v>
      </c>
      <c r="D28" s="21" t="s">
        <v>1128</v>
      </c>
      <c r="E28" s="16" t="str">
        <f>+'ADR Tracking'!A$32</f>
        <v>SRP8-034</v>
      </c>
      <c r="F28" s="16" t="str">
        <f>+'ADR Tracking'!B$32</f>
        <v xml:space="preserve">Front Seatbelts </v>
      </c>
      <c r="G28" s="16" t="s">
        <v>951</v>
      </c>
      <c r="H28" s="16" t="s">
        <v>904</v>
      </c>
      <c r="I28" s="16"/>
      <c r="J28" s="16" t="s">
        <v>955</v>
      </c>
      <c r="K28" s="3" t="s">
        <v>1132</v>
      </c>
      <c r="M28" s="16" t="s">
        <v>853</v>
      </c>
    </row>
    <row r="29" spans="1:13">
      <c r="A29" s="121" t="s">
        <v>635</v>
      </c>
      <c r="B29" s="121" t="s">
        <v>1133</v>
      </c>
      <c r="C29" s="118" t="s">
        <v>1134</v>
      </c>
      <c r="E29" s="16" t="str">
        <f>+'ADR Tracking'!A$32</f>
        <v>SRP8-034</v>
      </c>
      <c r="F29" s="16" t="str">
        <f>+'ADR Tracking'!B$32</f>
        <v xml:space="preserve">Front Seatbelts </v>
      </c>
      <c r="G29" s="16" t="s">
        <v>951</v>
      </c>
      <c r="H29" s="16" t="s">
        <v>904</v>
      </c>
      <c r="I29" s="16"/>
      <c r="J29" s="16"/>
      <c r="K29" s="16"/>
      <c r="M29" s="16" t="s">
        <v>853</v>
      </c>
    </row>
    <row r="30" spans="1:13" ht="141.75">
      <c r="A30" s="16">
        <v>24</v>
      </c>
      <c r="B30" s="16" t="s">
        <v>1135</v>
      </c>
      <c r="C30" s="29" t="s">
        <v>1136</v>
      </c>
      <c r="D30" s="21" t="s">
        <v>1137</v>
      </c>
      <c r="E30" s="16" t="str">
        <f>+'ADR Tracking'!A$32</f>
        <v>SRP8-034</v>
      </c>
      <c r="F30" s="16" t="str">
        <f>+'ADR Tracking'!B$32</f>
        <v xml:space="preserve">Front Seatbelts </v>
      </c>
      <c r="G30" s="16" t="s">
        <v>951</v>
      </c>
      <c r="H30" s="16" t="s">
        <v>904</v>
      </c>
      <c r="I30" s="16"/>
      <c r="J30" s="16" t="s">
        <v>1138</v>
      </c>
      <c r="K30" s="3" t="s">
        <v>1139</v>
      </c>
      <c r="M30" s="16" t="s">
        <v>853</v>
      </c>
    </row>
    <row r="31" spans="1:13" ht="378">
      <c r="A31" s="16">
        <f t="shared" si="0"/>
        <v>25</v>
      </c>
      <c r="B31" s="16" t="s">
        <v>1140</v>
      </c>
      <c r="C31" s="29" t="s">
        <v>1141</v>
      </c>
      <c r="D31" s="38" t="s">
        <v>1142</v>
      </c>
      <c r="E31" s="16" t="str">
        <f>+'ADR Tracking'!A$32</f>
        <v>SRP8-034</v>
      </c>
      <c r="F31" s="16" t="str">
        <f>+'ADR Tracking'!B$32</f>
        <v xml:space="preserve">Front Seatbelts </v>
      </c>
      <c r="G31" s="16" t="s">
        <v>951</v>
      </c>
      <c r="H31" s="16" t="s">
        <v>904</v>
      </c>
      <c r="I31" s="16"/>
      <c r="J31" s="16" t="s">
        <v>955</v>
      </c>
      <c r="K31" s="3" t="s">
        <v>1143</v>
      </c>
      <c r="M31" s="16" t="s">
        <v>853</v>
      </c>
    </row>
    <row r="32" spans="1:13" ht="78.75">
      <c r="A32" s="16">
        <f t="shared" si="0"/>
        <v>26</v>
      </c>
      <c r="B32" s="16" t="s">
        <v>1144</v>
      </c>
      <c r="C32" s="29" t="s">
        <v>1145</v>
      </c>
      <c r="D32" s="21" t="s">
        <v>1146</v>
      </c>
      <c r="E32" s="16" t="str">
        <f>+'ADR Tracking'!A$32</f>
        <v>SRP8-034</v>
      </c>
      <c r="F32" s="16" t="str">
        <f>+'ADR Tracking'!B$32</f>
        <v xml:space="preserve">Front Seatbelts </v>
      </c>
      <c r="G32" s="16" t="s">
        <v>951</v>
      </c>
      <c r="H32" s="16" t="s">
        <v>904</v>
      </c>
      <c r="I32" s="16"/>
      <c r="J32" s="16" t="s">
        <v>955</v>
      </c>
      <c r="K32" s="3" t="s">
        <v>1147</v>
      </c>
      <c r="M32" s="16" t="s">
        <v>853</v>
      </c>
    </row>
    <row r="33" spans="1:13" ht="157.5">
      <c r="A33" s="16">
        <f t="shared" si="0"/>
        <v>27</v>
      </c>
      <c r="B33" s="16" t="s">
        <v>1148</v>
      </c>
      <c r="C33" s="29" t="s">
        <v>1149</v>
      </c>
      <c r="D33" s="21" t="s">
        <v>1150</v>
      </c>
      <c r="E33" s="16" t="str">
        <f>+'ADR Tracking'!A$32</f>
        <v>SRP8-034</v>
      </c>
      <c r="F33" s="16" t="str">
        <f>+'ADR Tracking'!B$32</f>
        <v xml:space="preserve">Front Seatbelts </v>
      </c>
      <c r="G33" s="16" t="s">
        <v>951</v>
      </c>
      <c r="H33" s="16" t="s">
        <v>904</v>
      </c>
      <c r="I33" s="16"/>
      <c r="J33" s="16" t="s">
        <v>955</v>
      </c>
      <c r="K33" s="3" t="s">
        <v>1151</v>
      </c>
      <c r="M33" s="16" t="s">
        <v>853</v>
      </c>
    </row>
    <row r="34" spans="1:13" ht="94.5">
      <c r="A34" s="16">
        <v>28</v>
      </c>
      <c r="B34" s="16" t="s">
        <v>1152</v>
      </c>
      <c r="C34" s="29" t="s">
        <v>1153</v>
      </c>
      <c r="D34" s="21" t="s">
        <v>1154</v>
      </c>
      <c r="E34" s="16" t="str">
        <f>+'ADR Tracking'!A$32</f>
        <v>SRP8-034</v>
      </c>
      <c r="F34" s="16" t="str">
        <f>+'ADR Tracking'!B$32</f>
        <v xml:space="preserve">Front Seatbelts </v>
      </c>
      <c r="G34" s="16" t="str">
        <f>+'ADR Tracking'!C$6</f>
        <v xml:space="preserve">Chassis &amp; Bodywork </v>
      </c>
      <c r="H34" s="16"/>
      <c r="I34" s="16"/>
      <c r="J34" s="16" t="s">
        <v>955</v>
      </c>
      <c r="K34" s="3" t="s">
        <v>1155</v>
      </c>
    </row>
    <row r="35" spans="1:13" ht="47.25">
      <c r="A35" s="16">
        <f>A34+1</f>
        <v>29</v>
      </c>
      <c r="B35" s="16" t="s">
        <v>1156</v>
      </c>
      <c r="C35" s="29" t="s">
        <v>1157</v>
      </c>
      <c r="D35" s="21" t="s">
        <v>1158</v>
      </c>
      <c r="E35" s="16" t="str">
        <f>+'ADR Tracking'!A$32</f>
        <v>SRP8-034</v>
      </c>
      <c r="F35" s="16" t="str">
        <f>+'ADR Tracking'!B$32</f>
        <v xml:space="preserve">Front Seatbelts </v>
      </c>
      <c r="G35" s="16" t="s">
        <v>951</v>
      </c>
      <c r="H35" s="16" t="s">
        <v>904</v>
      </c>
      <c r="I35" s="16"/>
      <c r="J35" s="16" t="s">
        <v>955</v>
      </c>
      <c r="K35" s="3" t="s">
        <v>1159</v>
      </c>
      <c r="M35" s="16" t="s">
        <v>853</v>
      </c>
    </row>
    <row r="36" spans="1:13" ht="47.25">
      <c r="A36" s="16">
        <f t="shared" si="0"/>
        <v>30</v>
      </c>
      <c r="B36" s="16" t="s">
        <v>1160</v>
      </c>
      <c r="C36" s="29" t="s">
        <v>1161</v>
      </c>
      <c r="D36" s="21" t="s">
        <v>1158</v>
      </c>
      <c r="E36" s="16" t="str">
        <f>+'ADR Tracking'!A$32</f>
        <v>SRP8-034</v>
      </c>
      <c r="F36" s="16" t="str">
        <f>+'ADR Tracking'!B$32</f>
        <v xml:space="preserve">Front Seatbelts </v>
      </c>
      <c r="G36" s="16" t="s">
        <v>951</v>
      </c>
      <c r="H36" s="16" t="s">
        <v>904</v>
      </c>
      <c r="I36" s="16"/>
      <c r="J36" s="16" t="s">
        <v>955</v>
      </c>
      <c r="K36" s="3" t="s">
        <v>1162</v>
      </c>
      <c r="M36" s="16" t="s">
        <v>853</v>
      </c>
    </row>
    <row r="37" spans="1:13">
      <c r="A37" s="121" t="s">
        <v>635</v>
      </c>
      <c r="B37" s="121" t="s">
        <v>1163</v>
      </c>
      <c r="C37" s="119" t="s">
        <v>1164</v>
      </c>
      <c r="E37" s="16" t="str">
        <f>+'ADR Tracking'!A$32</f>
        <v>SRP8-034</v>
      </c>
      <c r="F37" s="16" t="str">
        <f>+'ADR Tracking'!B$32</f>
        <v xml:space="preserve">Front Seatbelts </v>
      </c>
      <c r="G37" s="16" t="str">
        <f>+'ADR Tracking'!C$6</f>
        <v xml:space="preserve">Chassis &amp; Bodywork </v>
      </c>
      <c r="H37" s="16"/>
      <c r="I37" s="16"/>
      <c r="J37" s="16"/>
      <c r="K37" s="3"/>
    </row>
    <row r="38" spans="1:13" ht="110.25">
      <c r="A38" s="16">
        <f>A36+1</f>
        <v>31</v>
      </c>
      <c r="B38" s="16" t="s">
        <v>1165</v>
      </c>
      <c r="C38" s="29" t="s">
        <v>1166</v>
      </c>
      <c r="D38" s="21" t="s">
        <v>1167</v>
      </c>
      <c r="E38" s="16" t="str">
        <f>+'ADR Tracking'!A$32</f>
        <v>SRP8-034</v>
      </c>
      <c r="F38" s="16" t="str">
        <f>+'ADR Tracking'!B$32</f>
        <v xml:space="preserve">Front Seatbelts </v>
      </c>
      <c r="G38" s="16" t="s">
        <v>951</v>
      </c>
      <c r="H38" s="16" t="s">
        <v>904</v>
      </c>
      <c r="I38" s="16"/>
      <c r="J38" s="16" t="s">
        <v>909</v>
      </c>
      <c r="K38" s="3" t="s">
        <v>1168</v>
      </c>
      <c r="M38" s="16" t="s">
        <v>853</v>
      </c>
    </row>
    <row r="39" spans="1:13" ht="47.25">
      <c r="A39" s="16">
        <v>32</v>
      </c>
      <c r="B39" s="16" t="s">
        <v>1169</v>
      </c>
      <c r="C39" s="29" t="s">
        <v>1170</v>
      </c>
      <c r="D39" s="21" t="s">
        <v>1171</v>
      </c>
      <c r="E39" s="16" t="str">
        <f>+'ADR Tracking'!A$32</f>
        <v>SRP8-034</v>
      </c>
      <c r="F39" s="16" t="str">
        <f>+'ADR Tracking'!B$32</f>
        <v xml:space="preserve">Front Seatbelts </v>
      </c>
      <c r="G39" s="16" t="str">
        <f>+'ADR Tracking'!C$6</f>
        <v xml:space="preserve">Chassis &amp; Bodywork </v>
      </c>
      <c r="H39" s="16"/>
      <c r="I39" s="16"/>
      <c r="J39" s="16" t="s">
        <v>909</v>
      </c>
      <c r="K39" s="3" t="s">
        <v>1172</v>
      </c>
    </row>
    <row r="40" spans="1:13" ht="47.25">
      <c r="A40" s="16">
        <f>A39+1</f>
        <v>33</v>
      </c>
      <c r="B40" s="16" t="s">
        <v>1173</v>
      </c>
      <c r="C40" s="29" t="s">
        <v>1174</v>
      </c>
      <c r="D40" s="21" t="s">
        <v>1175</v>
      </c>
      <c r="E40" s="16" t="str">
        <f>+'ADR Tracking'!A$32</f>
        <v>SRP8-034</v>
      </c>
      <c r="F40" s="16" t="str">
        <f>+'ADR Tracking'!B$32</f>
        <v xml:space="preserve">Front Seatbelts </v>
      </c>
      <c r="G40" s="16" t="s">
        <v>951</v>
      </c>
      <c r="H40" s="16" t="s">
        <v>904</v>
      </c>
      <c r="I40" s="16"/>
      <c r="J40" s="16" t="s">
        <v>909</v>
      </c>
      <c r="K40" s="3" t="s">
        <v>1176</v>
      </c>
      <c r="M40" s="16" t="s">
        <v>853</v>
      </c>
    </row>
    <row r="41" spans="1:13">
      <c r="A41" s="121">
        <f>A40+1</f>
        <v>34</v>
      </c>
      <c r="B41" s="121" t="s">
        <v>1177</v>
      </c>
      <c r="C41" s="118" t="s">
        <v>1178</v>
      </c>
      <c r="E41" s="16" t="str">
        <f>+'ADR Tracking'!A$32</f>
        <v>SRP8-034</v>
      </c>
      <c r="F41" s="16" t="str">
        <f>+'ADR Tracking'!B$32</f>
        <v xml:space="preserve">Front Seatbelts </v>
      </c>
      <c r="G41" s="16" t="str">
        <f>+'ADR Tracking'!C$6</f>
        <v xml:space="preserve">Chassis &amp; Bodywork </v>
      </c>
      <c r="H41" s="16"/>
      <c r="I41" s="16"/>
      <c r="J41" s="16"/>
      <c r="K41" s="3"/>
    </row>
    <row r="42" spans="1:13" ht="220.5">
      <c r="A42" s="16">
        <f>A41+1</f>
        <v>35</v>
      </c>
      <c r="B42" s="16" t="s">
        <v>1179</v>
      </c>
      <c r="C42" s="29" t="s">
        <v>1180</v>
      </c>
      <c r="D42" s="21" t="s">
        <v>1181</v>
      </c>
      <c r="E42" s="16" t="str">
        <f>+'ADR Tracking'!A$32</f>
        <v>SRP8-034</v>
      </c>
      <c r="F42" s="16" t="str">
        <f>+'ADR Tracking'!B$32</f>
        <v xml:space="preserve">Front Seatbelts </v>
      </c>
      <c r="G42" s="16" t="s">
        <v>951</v>
      </c>
      <c r="H42" s="16" t="s">
        <v>904</v>
      </c>
      <c r="I42" s="16"/>
      <c r="J42" s="16" t="s">
        <v>955</v>
      </c>
      <c r="K42" s="21" t="s">
        <v>1182</v>
      </c>
      <c r="M42" s="16" t="s">
        <v>853</v>
      </c>
    </row>
    <row r="43" spans="1:13" ht="110.25">
      <c r="A43" s="16">
        <f t="shared" si="0"/>
        <v>36</v>
      </c>
      <c r="B43" s="16" t="s">
        <v>1183</v>
      </c>
      <c r="C43" s="29" t="s">
        <v>1184</v>
      </c>
      <c r="D43" s="21" t="s">
        <v>1185</v>
      </c>
      <c r="E43" s="16" t="str">
        <f>+'ADR Tracking'!A$32</f>
        <v>SRP8-034</v>
      </c>
      <c r="F43" s="16" t="str">
        <f>+'ADR Tracking'!B$32</f>
        <v xml:space="preserve">Front Seatbelts </v>
      </c>
      <c r="G43" s="16" t="s">
        <v>951</v>
      </c>
      <c r="H43" s="16" t="s">
        <v>904</v>
      </c>
      <c r="I43" s="16"/>
      <c r="J43" s="16" t="s">
        <v>955</v>
      </c>
      <c r="K43" s="21" t="s">
        <v>1186</v>
      </c>
      <c r="M43" s="16" t="s">
        <v>853</v>
      </c>
    </row>
    <row r="44" spans="1:13" ht="299.25">
      <c r="A44" s="16">
        <f t="shared" si="0"/>
        <v>37</v>
      </c>
      <c r="B44" s="16" t="s">
        <v>1187</v>
      </c>
      <c r="C44" s="29" t="s">
        <v>1188</v>
      </c>
      <c r="D44" s="21" t="s">
        <v>1189</v>
      </c>
      <c r="E44" s="16" t="str">
        <f>+'ADR Tracking'!A$32</f>
        <v>SRP8-034</v>
      </c>
      <c r="F44" s="16" t="str">
        <f>+'ADR Tracking'!B$32</f>
        <v xml:space="preserve">Front Seatbelts </v>
      </c>
      <c r="G44" s="16" t="s">
        <v>951</v>
      </c>
      <c r="H44" s="16" t="s">
        <v>904</v>
      </c>
      <c r="I44" s="16"/>
      <c r="J44" s="16" t="s">
        <v>955</v>
      </c>
      <c r="K44" s="21" t="s">
        <v>1190</v>
      </c>
      <c r="M44" s="16" t="s">
        <v>853</v>
      </c>
    </row>
    <row r="45" spans="1:13" ht="63">
      <c r="A45" s="16">
        <f t="shared" si="0"/>
        <v>38</v>
      </c>
      <c r="B45" s="16" t="s">
        <v>1191</v>
      </c>
      <c r="C45" s="29" t="s">
        <v>1192</v>
      </c>
      <c r="D45" s="21" t="s">
        <v>1193</v>
      </c>
      <c r="E45" s="16" t="str">
        <f>+'ADR Tracking'!A$32</f>
        <v>SRP8-034</v>
      </c>
      <c r="F45" s="16" t="str">
        <f>+'ADR Tracking'!B$32</f>
        <v xml:space="preserve">Front Seatbelts </v>
      </c>
      <c r="G45" s="16" t="s">
        <v>951</v>
      </c>
      <c r="H45" s="16" t="s">
        <v>904</v>
      </c>
      <c r="I45" s="16"/>
      <c r="J45" s="16" t="s">
        <v>955</v>
      </c>
      <c r="K45" s="21" t="s">
        <v>1194</v>
      </c>
      <c r="M45" s="16" t="s">
        <v>853</v>
      </c>
    </row>
    <row r="46" spans="1:13" ht="126">
      <c r="A46" s="16">
        <f t="shared" si="0"/>
        <v>39</v>
      </c>
      <c r="B46" s="16" t="s">
        <v>1195</v>
      </c>
      <c r="C46" s="29" t="s">
        <v>1196</v>
      </c>
      <c r="D46" s="21" t="s">
        <v>1197</v>
      </c>
      <c r="E46" s="16" t="str">
        <f>+'ADR Tracking'!A$32</f>
        <v>SRP8-034</v>
      </c>
      <c r="F46" s="16" t="str">
        <f>+'ADR Tracking'!B$32</f>
        <v xml:space="preserve">Front Seatbelts </v>
      </c>
      <c r="G46" s="16" t="s">
        <v>951</v>
      </c>
      <c r="H46" s="16" t="s">
        <v>904</v>
      </c>
      <c r="I46" s="16"/>
      <c r="J46" s="16" t="s">
        <v>909</v>
      </c>
      <c r="K46" s="21" t="s">
        <v>1198</v>
      </c>
      <c r="M46" s="16" t="s">
        <v>853</v>
      </c>
    </row>
    <row r="47" spans="1:13" ht="94.5">
      <c r="A47" s="16">
        <f t="shared" si="0"/>
        <v>40</v>
      </c>
      <c r="B47" s="16" t="s">
        <v>1199</v>
      </c>
      <c r="C47" s="29" t="s">
        <v>1200</v>
      </c>
      <c r="D47" s="21" t="s">
        <v>1197</v>
      </c>
      <c r="E47" s="16" t="str">
        <f>+'ADR Tracking'!A$32</f>
        <v>SRP8-034</v>
      </c>
      <c r="F47" s="16" t="str">
        <f>+'ADR Tracking'!B$32</f>
        <v xml:space="preserve">Front Seatbelts </v>
      </c>
      <c r="G47" s="16" t="s">
        <v>951</v>
      </c>
      <c r="H47" s="16" t="s">
        <v>904</v>
      </c>
      <c r="I47" s="16"/>
      <c r="J47" s="16" t="s">
        <v>955</v>
      </c>
      <c r="K47" s="21" t="s">
        <v>1201</v>
      </c>
      <c r="M47" s="16" t="s">
        <v>853</v>
      </c>
    </row>
    <row r="48" spans="1:13">
      <c r="A48" s="16" t="s">
        <v>635</v>
      </c>
      <c r="B48" s="16" t="s">
        <v>1202</v>
      </c>
      <c r="C48" s="118" t="s">
        <v>1203</v>
      </c>
      <c r="E48" s="16" t="str">
        <f>+'ADR Tracking'!A$32</f>
        <v>SRP8-034</v>
      </c>
      <c r="F48" s="16" t="str">
        <f>+'ADR Tracking'!B$32</f>
        <v xml:space="preserve">Front Seatbelts </v>
      </c>
      <c r="G48" s="16" t="str">
        <f>+'ADR Tracking'!C$6</f>
        <v xml:space="preserve">Chassis &amp; Bodywork </v>
      </c>
      <c r="H48" s="16"/>
      <c r="I48" s="16"/>
      <c r="J48" s="16"/>
      <c r="K48" s="3"/>
    </row>
    <row r="49" spans="1:13" ht="63">
      <c r="A49" s="16">
        <f>A47+1</f>
        <v>41</v>
      </c>
      <c r="B49" s="16" t="s">
        <v>1204</v>
      </c>
      <c r="C49" s="29" t="s">
        <v>1205</v>
      </c>
      <c r="D49" s="21" t="s">
        <v>1206</v>
      </c>
      <c r="E49" s="16" t="str">
        <f>+'ADR Tracking'!A$32</f>
        <v>SRP8-034</v>
      </c>
      <c r="F49" s="16" t="str">
        <f>+'ADR Tracking'!B$32</f>
        <v xml:space="preserve">Front Seatbelts </v>
      </c>
      <c r="G49" s="16" t="s">
        <v>951</v>
      </c>
      <c r="H49" s="16" t="s">
        <v>904</v>
      </c>
      <c r="I49" s="16"/>
      <c r="J49" s="16" t="s">
        <v>955</v>
      </c>
      <c r="K49" s="21" t="s">
        <v>1207</v>
      </c>
      <c r="M49" s="16" t="s">
        <v>853</v>
      </c>
    </row>
    <row r="50" spans="1:13" ht="63">
      <c r="A50" s="16">
        <f t="shared" si="0"/>
        <v>42</v>
      </c>
      <c r="B50" s="16" t="s">
        <v>1208</v>
      </c>
      <c r="C50" s="29" t="s">
        <v>1209</v>
      </c>
      <c r="D50" s="21" t="s">
        <v>1210</v>
      </c>
      <c r="E50" s="16" t="str">
        <f>+'ADR Tracking'!A$32</f>
        <v>SRP8-034</v>
      </c>
      <c r="F50" s="16" t="str">
        <f>+'ADR Tracking'!B$32</f>
        <v xml:space="preserve">Front Seatbelts </v>
      </c>
      <c r="G50" s="16" t="s">
        <v>951</v>
      </c>
      <c r="H50" s="16" t="s">
        <v>904</v>
      </c>
      <c r="I50" s="16"/>
      <c r="J50" s="16" t="s">
        <v>955</v>
      </c>
      <c r="K50" s="21" t="s">
        <v>1211</v>
      </c>
      <c r="M50" s="16" t="s">
        <v>853</v>
      </c>
    </row>
    <row r="51" spans="1:13" ht="94.5">
      <c r="A51" s="16">
        <f t="shared" si="0"/>
        <v>43</v>
      </c>
      <c r="B51" s="16" t="s">
        <v>1212</v>
      </c>
      <c r="C51" s="29" t="s">
        <v>1213</v>
      </c>
      <c r="D51" s="21" t="s">
        <v>1214</v>
      </c>
      <c r="E51" s="16" t="str">
        <f>+'ADR Tracking'!A$32</f>
        <v>SRP8-034</v>
      </c>
      <c r="F51" s="16" t="str">
        <f>+'ADR Tracking'!B$32</f>
        <v xml:space="preserve">Front Seatbelts </v>
      </c>
      <c r="G51" s="16" t="s">
        <v>951</v>
      </c>
      <c r="H51" s="16" t="s">
        <v>904</v>
      </c>
      <c r="I51" s="16"/>
      <c r="J51" s="16" t="s">
        <v>955</v>
      </c>
      <c r="K51" s="21" t="s">
        <v>1215</v>
      </c>
      <c r="M51" s="16" t="s">
        <v>853</v>
      </c>
    </row>
    <row r="52" spans="1:13" ht="78.75">
      <c r="A52" s="16">
        <f t="shared" si="0"/>
        <v>44</v>
      </c>
      <c r="B52" s="16" t="s">
        <v>1216</v>
      </c>
      <c r="C52" s="29" t="s">
        <v>1217</v>
      </c>
      <c r="D52" s="21" t="s">
        <v>1218</v>
      </c>
      <c r="E52" s="16" t="str">
        <f>+'ADR Tracking'!A$32</f>
        <v>SRP8-034</v>
      </c>
      <c r="F52" s="16" t="str">
        <f>+'ADR Tracking'!B$32</f>
        <v xml:space="preserve">Front Seatbelts </v>
      </c>
      <c r="G52" s="16" t="s">
        <v>951</v>
      </c>
      <c r="H52" s="16" t="s">
        <v>904</v>
      </c>
      <c r="I52" s="16"/>
      <c r="J52" s="16" t="s">
        <v>955</v>
      </c>
      <c r="K52" s="21" t="s">
        <v>1219</v>
      </c>
      <c r="M52" s="16" t="s">
        <v>853</v>
      </c>
    </row>
    <row r="53" spans="1:13" ht="47.25">
      <c r="A53" s="16">
        <f t="shared" si="0"/>
        <v>45</v>
      </c>
      <c r="B53" s="16" t="s">
        <v>1220</v>
      </c>
      <c r="C53" s="29" t="s">
        <v>1221</v>
      </c>
      <c r="D53" s="21" t="s">
        <v>1222</v>
      </c>
      <c r="E53" s="16" t="str">
        <f>+'ADR Tracking'!A$32</f>
        <v>SRP8-034</v>
      </c>
      <c r="F53" s="16" t="str">
        <f>+'ADR Tracking'!B$32</f>
        <v xml:space="preserve">Front Seatbelts </v>
      </c>
      <c r="G53" s="16" t="s">
        <v>951</v>
      </c>
      <c r="H53" s="16" t="s">
        <v>904</v>
      </c>
      <c r="I53" s="16"/>
      <c r="J53" s="16" t="s">
        <v>955</v>
      </c>
      <c r="K53" s="21" t="s">
        <v>1223</v>
      </c>
      <c r="M53" s="16" t="s">
        <v>853</v>
      </c>
    </row>
    <row r="54" spans="1:13" ht="110.25">
      <c r="A54" s="16">
        <f t="shared" si="0"/>
        <v>46</v>
      </c>
      <c r="B54" s="16" t="s">
        <v>1224</v>
      </c>
      <c r="C54" s="29" t="s">
        <v>1225</v>
      </c>
      <c r="D54" s="21" t="s">
        <v>1226</v>
      </c>
      <c r="E54" s="16" t="str">
        <f>+'ADR Tracking'!A$32</f>
        <v>SRP8-034</v>
      </c>
      <c r="F54" s="16" t="str">
        <f>+'ADR Tracking'!B$32</f>
        <v xml:space="preserve">Front Seatbelts </v>
      </c>
      <c r="G54" s="16" t="s">
        <v>951</v>
      </c>
      <c r="H54" s="16" t="s">
        <v>904</v>
      </c>
      <c r="I54" s="16"/>
      <c r="J54" s="16" t="s">
        <v>1046</v>
      </c>
      <c r="K54" s="21" t="s">
        <v>1227</v>
      </c>
      <c r="M54" s="16" t="s">
        <v>853</v>
      </c>
    </row>
    <row r="55" spans="1:13" ht="141.75">
      <c r="A55" s="16">
        <f t="shared" si="0"/>
        <v>47</v>
      </c>
      <c r="B55" s="16" t="s">
        <v>1228</v>
      </c>
      <c r="C55" s="29" t="s">
        <v>1229</v>
      </c>
      <c r="D55" s="21" t="s">
        <v>1230</v>
      </c>
      <c r="E55" s="16" t="str">
        <f>+'ADR Tracking'!A$32</f>
        <v>SRP8-034</v>
      </c>
      <c r="F55" s="16" t="str">
        <f>+'ADR Tracking'!B$32</f>
        <v xml:space="preserve">Front Seatbelts </v>
      </c>
      <c r="G55" s="16" t="s">
        <v>951</v>
      </c>
      <c r="H55" s="16" t="s">
        <v>904</v>
      </c>
      <c r="I55" s="16"/>
      <c r="J55" s="16" t="s">
        <v>955</v>
      </c>
      <c r="K55" s="21" t="s">
        <v>1231</v>
      </c>
      <c r="M55" s="16" t="s">
        <v>853</v>
      </c>
    </row>
    <row r="56" spans="1:13" ht="47.25">
      <c r="A56" s="16">
        <f t="shared" si="0"/>
        <v>48</v>
      </c>
      <c r="B56" s="16" t="s">
        <v>1232</v>
      </c>
      <c r="C56" s="29" t="s">
        <v>1233</v>
      </c>
      <c r="D56" s="21" t="s">
        <v>1234</v>
      </c>
      <c r="E56" s="16" t="str">
        <f>+'ADR Tracking'!A$32</f>
        <v>SRP8-034</v>
      </c>
      <c r="F56" s="16" t="str">
        <f>+'ADR Tracking'!B$32</f>
        <v xml:space="preserve">Front Seatbelts </v>
      </c>
      <c r="G56" s="16" t="s">
        <v>951</v>
      </c>
      <c r="H56" s="16" t="s">
        <v>904</v>
      </c>
      <c r="I56" s="16"/>
      <c r="J56" s="16" t="s">
        <v>955</v>
      </c>
      <c r="K56" s="21" t="s">
        <v>1235</v>
      </c>
      <c r="M56" s="16" t="s">
        <v>853</v>
      </c>
    </row>
    <row r="57" spans="1:13" ht="47.25">
      <c r="A57" s="16">
        <f t="shared" si="0"/>
        <v>49</v>
      </c>
      <c r="B57" s="16" t="s">
        <v>1236</v>
      </c>
      <c r="C57" s="29" t="s">
        <v>1237</v>
      </c>
      <c r="D57" s="21" t="s">
        <v>1238</v>
      </c>
      <c r="E57" s="16" t="str">
        <f>+'ADR Tracking'!A$32</f>
        <v>SRP8-034</v>
      </c>
      <c r="F57" s="16" t="str">
        <f>+'ADR Tracking'!B$32</f>
        <v xml:space="preserve">Front Seatbelts </v>
      </c>
      <c r="G57" s="16" t="s">
        <v>951</v>
      </c>
      <c r="H57" s="16" t="s">
        <v>904</v>
      </c>
      <c r="I57" s="16"/>
      <c r="J57" s="16" t="s">
        <v>955</v>
      </c>
      <c r="K57" s="21" t="s">
        <v>1239</v>
      </c>
      <c r="M57" s="16" t="s">
        <v>853</v>
      </c>
    </row>
    <row r="58" spans="1:13" ht="47.25">
      <c r="A58" s="16">
        <f t="shared" si="0"/>
        <v>50</v>
      </c>
      <c r="B58" s="16" t="s">
        <v>1240</v>
      </c>
      <c r="C58" s="29" t="s">
        <v>1241</v>
      </c>
      <c r="D58" s="21" t="s">
        <v>1242</v>
      </c>
      <c r="E58" s="16" t="str">
        <f>+'ADR Tracking'!A$32</f>
        <v>SRP8-034</v>
      </c>
      <c r="F58" s="16" t="str">
        <f>+'ADR Tracking'!B$32</f>
        <v xml:space="preserve">Front Seatbelts </v>
      </c>
      <c r="G58" s="16" t="s">
        <v>951</v>
      </c>
      <c r="H58" s="16" t="s">
        <v>904</v>
      </c>
      <c r="I58" s="16"/>
      <c r="J58" s="16" t="s">
        <v>955</v>
      </c>
      <c r="K58" s="21" t="s">
        <v>1243</v>
      </c>
      <c r="M58" s="16" t="s">
        <v>853</v>
      </c>
    </row>
    <row r="59" spans="1:13" ht="110.25">
      <c r="A59" s="16">
        <f t="shared" si="0"/>
        <v>51</v>
      </c>
      <c r="B59" s="16" t="s">
        <v>1244</v>
      </c>
      <c r="C59" s="29" t="s">
        <v>1245</v>
      </c>
      <c r="D59" s="21" t="s">
        <v>1246</v>
      </c>
      <c r="E59" s="16" t="str">
        <f>+'ADR Tracking'!A$32</f>
        <v>SRP8-034</v>
      </c>
      <c r="F59" s="16" t="str">
        <f>+'ADR Tracking'!B$32</f>
        <v xml:space="preserve">Front Seatbelts </v>
      </c>
      <c r="G59" s="16" t="s">
        <v>951</v>
      </c>
      <c r="H59" s="16" t="s">
        <v>904</v>
      </c>
      <c r="I59" s="16"/>
      <c r="J59" s="16" t="s">
        <v>955</v>
      </c>
      <c r="K59" s="21" t="s">
        <v>1247</v>
      </c>
      <c r="M59" s="16" t="s">
        <v>853</v>
      </c>
    </row>
    <row r="60" spans="1:13" ht="126">
      <c r="A60" s="16">
        <f t="shared" si="0"/>
        <v>52</v>
      </c>
      <c r="B60" s="3" t="s">
        <v>1248</v>
      </c>
      <c r="C60" s="29" t="s">
        <v>1249</v>
      </c>
      <c r="D60" s="21" t="s">
        <v>1250</v>
      </c>
      <c r="E60" s="16" t="str">
        <f>+'ADR Tracking'!A$32</f>
        <v>SRP8-034</v>
      </c>
      <c r="F60" s="16" t="str">
        <f>+'ADR Tracking'!B$32</f>
        <v xml:space="preserve">Front Seatbelts </v>
      </c>
      <c r="G60" s="16" t="s">
        <v>951</v>
      </c>
      <c r="H60" s="16" t="s">
        <v>904</v>
      </c>
      <c r="I60" s="16"/>
      <c r="J60" s="16" t="s">
        <v>635</v>
      </c>
      <c r="K60" s="3"/>
      <c r="M60" s="16" t="s">
        <v>853</v>
      </c>
    </row>
    <row r="61" spans="1:13" ht="189">
      <c r="A61" s="16">
        <f>A60+1</f>
        <v>53</v>
      </c>
      <c r="B61" s="16" t="s">
        <v>1251</v>
      </c>
      <c r="C61" s="29" t="s">
        <v>1252</v>
      </c>
      <c r="D61" s="21" t="s">
        <v>1253</v>
      </c>
      <c r="E61" s="16" t="str">
        <f>+'ADR Tracking'!A$32</f>
        <v>SRP8-034</v>
      </c>
      <c r="F61" s="16" t="str">
        <f>+'ADR Tracking'!B$32</f>
        <v xml:space="preserve">Front Seatbelts </v>
      </c>
      <c r="G61" s="16" t="s">
        <v>951</v>
      </c>
      <c r="H61" s="16" t="s">
        <v>904</v>
      </c>
      <c r="I61" s="16"/>
      <c r="J61" s="16" t="s">
        <v>955</v>
      </c>
      <c r="K61" s="21" t="s">
        <v>1254</v>
      </c>
      <c r="M61" s="16" t="s">
        <v>853</v>
      </c>
    </row>
    <row r="62" spans="1:13" ht="126">
      <c r="A62" s="16">
        <f t="shared" ref="A62:A102" si="1">A61+1</f>
        <v>54</v>
      </c>
      <c r="B62" s="16" t="s">
        <v>1255</v>
      </c>
      <c r="C62" s="29" t="s">
        <v>1256</v>
      </c>
      <c r="D62" s="21" t="s">
        <v>1257</v>
      </c>
      <c r="E62" s="16" t="str">
        <f>+'ADR Tracking'!A$32</f>
        <v>SRP8-034</v>
      </c>
      <c r="F62" s="16" t="str">
        <f>+'ADR Tracking'!B$32</f>
        <v xml:space="preserve">Front Seatbelts </v>
      </c>
      <c r="G62" s="16" t="s">
        <v>951</v>
      </c>
      <c r="H62" s="16" t="s">
        <v>904</v>
      </c>
      <c r="I62" s="16"/>
      <c r="J62" s="16" t="s">
        <v>955</v>
      </c>
      <c r="K62" s="21" t="s">
        <v>1258</v>
      </c>
      <c r="M62" s="16" t="s">
        <v>853</v>
      </c>
    </row>
    <row r="63" spans="1:13" ht="47.25">
      <c r="A63" s="16">
        <f t="shared" si="1"/>
        <v>55</v>
      </c>
      <c r="B63" s="16" t="s">
        <v>1259</v>
      </c>
      <c r="C63" s="29" t="s">
        <v>1260</v>
      </c>
      <c r="D63" s="21" t="s">
        <v>1261</v>
      </c>
      <c r="E63" s="16" t="str">
        <f>+'ADR Tracking'!A$32</f>
        <v>SRP8-034</v>
      </c>
      <c r="F63" s="16" t="str">
        <f>+'ADR Tracking'!B$32</f>
        <v xml:space="preserve">Front Seatbelts </v>
      </c>
      <c r="G63" s="16" t="s">
        <v>951</v>
      </c>
      <c r="H63" s="16" t="s">
        <v>904</v>
      </c>
      <c r="I63" s="16"/>
      <c r="J63" s="16" t="s">
        <v>955</v>
      </c>
      <c r="K63" s="21" t="s">
        <v>1262</v>
      </c>
      <c r="M63" s="16" t="s">
        <v>853</v>
      </c>
    </row>
    <row r="64" spans="1:13" ht="94.5">
      <c r="A64" s="16">
        <f t="shared" si="1"/>
        <v>56</v>
      </c>
      <c r="B64" s="16" t="s">
        <v>1263</v>
      </c>
      <c r="C64" s="29" t="s">
        <v>1264</v>
      </c>
      <c r="D64" s="29" t="s">
        <v>1265</v>
      </c>
      <c r="E64" s="16" t="str">
        <f>+'ADR Tracking'!A$32</f>
        <v>SRP8-034</v>
      </c>
      <c r="F64" s="16" t="str">
        <f>+'ADR Tracking'!B$32</f>
        <v xml:space="preserve">Front Seatbelts </v>
      </c>
      <c r="G64" s="16" t="s">
        <v>951</v>
      </c>
      <c r="H64" s="16" t="s">
        <v>904</v>
      </c>
      <c r="I64" s="16"/>
      <c r="J64" s="16" t="s">
        <v>909</v>
      </c>
      <c r="K64" s="21" t="s">
        <v>1266</v>
      </c>
      <c r="M64" s="16" t="s">
        <v>853</v>
      </c>
    </row>
    <row r="65" spans="1:13">
      <c r="A65" s="16" t="s">
        <v>635</v>
      </c>
      <c r="B65" s="16" t="s">
        <v>1267</v>
      </c>
      <c r="C65" s="118" t="s">
        <v>1268</v>
      </c>
      <c r="E65" s="16" t="str">
        <f>+'ADR Tracking'!A$32</f>
        <v>SRP8-034</v>
      </c>
      <c r="F65" s="16" t="str">
        <f>+'ADR Tracking'!B$32</f>
        <v xml:space="preserve">Front Seatbelts </v>
      </c>
      <c r="G65" s="16" t="str">
        <f>+'ADR Tracking'!C$6</f>
        <v xml:space="preserve">Chassis &amp; Bodywork </v>
      </c>
      <c r="H65" s="16"/>
      <c r="I65" s="16"/>
      <c r="J65" s="16"/>
      <c r="K65" s="3"/>
    </row>
    <row r="66" spans="1:13" ht="63">
      <c r="A66" s="16">
        <f>A64+1</f>
        <v>57</v>
      </c>
      <c r="B66" s="16" t="s">
        <v>1269</v>
      </c>
      <c r="C66" s="29" t="s">
        <v>1270</v>
      </c>
      <c r="D66" s="21" t="s">
        <v>1271</v>
      </c>
      <c r="E66" s="16" t="str">
        <f>+'ADR Tracking'!A$32</f>
        <v>SRP8-034</v>
      </c>
      <c r="F66" s="16" t="str">
        <f>+'ADR Tracking'!B$32</f>
        <v xml:space="preserve">Front Seatbelts </v>
      </c>
      <c r="G66" s="16" t="s">
        <v>951</v>
      </c>
      <c r="H66" s="16" t="s">
        <v>904</v>
      </c>
      <c r="I66" s="16"/>
      <c r="J66" s="16" t="s">
        <v>955</v>
      </c>
      <c r="K66" s="21" t="s">
        <v>1272</v>
      </c>
      <c r="M66" s="16" t="s">
        <v>853</v>
      </c>
    </row>
    <row r="67" spans="1:13" ht="31.5">
      <c r="A67" s="16">
        <f t="shared" si="1"/>
        <v>58</v>
      </c>
      <c r="B67" s="16" t="s">
        <v>1273</v>
      </c>
      <c r="C67" s="29" t="s">
        <v>1274</v>
      </c>
      <c r="D67" s="21" t="s">
        <v>1275</v>
      </c>
      <c r="E67" s="16" t="str">
        <f>+'ADR Tracking'!A$32</f>
        <v>SRP8-034</v>
      </c>
      <c r="F67" s="16" t="str">
        <f>+'ADR Tracking'!B$32</f>
        <v xml:space="preserve">Front Seatbelts </v>
      </c>
      <c r="G67" s="16" t="s">
        <v>951</v>
      </c>
      <c r="H67" s="16" t="s">
        <v>904</v>
      </c>
      <c r="I67" s="16"/>
      <c r="J67" s="16" t="s">
        <v>1276</v>
      </c>
      <c r="K67" s="3" t="s">
        <v>1277</v>
      </c>
      <c r="M67" s="16" t="s">
        <v>853</v>
      </c>
    </row>
    <row r="68" spans="1:13" ht="78.75">
      <c r="A68" s="16">
        <f t="shared" si="1"/>
        <v>59</v>
      </c>
      <c r="B68" s="16" t="s">
        <v>1278</v>
      </c>
      <c r="C68" s="29" t="s">
        <v>1279</v>
      </c>
      <c r="D68" s="21" t="s">
        <v>1280</v>
      </c>
      <c r="E68" s="16" t="str">
        <f>+'ADR Tracking'!A$32</f>
        <v>SRP8-034</v>
      </c>
      <c r="F68" s="16" t="str">
        <f>+'ADR Tracking'!B$32</f>
        <v xml:space="preserve">Front Seatbelts </v>
      </c>
      <c r="G68" s="16" t="s">
        <v>951</v>
      </c>
      <c r="H68" s="16" t="s">
        <v>904</v>
      </c>
      <c r="I68" s="16"/>
      <c r="J68" s="16" t="s">
        <v>955</v>
      </c>
      <c r="K68" s="3" t="s">
        <v>1281</v>
      </c>
      <c r="M68" s="16" t="s">
        <v>853</v>
      </c>
    </row>
    <row r="69" spans="1:13" ht="141.75">
      <c r="A69" s="16">
        <f t="shared" si="1"/>
        <v>60</v>
      </c>
      <c r="B69" s="16" t="s">
        <v>1282</v>
      </c>
      <c r="C69" s="29" t="s">
        <v>1283</v>
      </c>
      <c r="D69" s="21" t="s">
        <v>1284</v>
      </c>
      <c r="E69" s="16" t="str">
        <f>+'ADR Tracking'!A$32</f>
        <v>SRP8-034</v>
      </c>
      <c r="F69" s="16" t="str">
        <f>+'ADR Tracking'!B$32</f>
        <v xml:space="preserve">Front Seatbelts </v>
      </c>
      <c r="G69" s="16" t="s">
        <v>951</v>
      </c>
      <c r="H69" s="16" t="s">
        <v>904</v>
      </c>
      <c r="I69" s="16"/>
      <c r="J69" s="16" t="s">
        <v>905</v>
      </c>
      <c r="K69" s="21" t="s">
        <v>1285</v>
      </c>
      <c r="M69" s="16" t="s">
        <v>853</v>
      </c>
    </row>
    <row r="70" spans="1:13">
      <c r="A70" s="16" t="s">
        <v>635</v>
      </c>
      <c r="B70" s="16">
        <v>6.3</v>
      </c>
      <c r="C70" s="118" t="s">
        <v>1286</v>
      </c>
      <c r="E70" s="16" t="str">
        <f>+'ADR Tracking'!A$32</f>
        <v>SRP8-034</v>
      </c>
      <c r="F70" s="16" t="str">
        <f>+'ADR Tracking'!B$32</f>
        <v xml:space="preserve">Front Seatbelts </v>
      </c>
      <c r="G70" s="16" t="str">
        <f>+'ADR Tracking'!C$6</f>
        <v xml:space="preserve">Chassis &amp; Bodywork </v>
      </c>
      <c r="H70" s="16"/>
      <c r="I70" s="16"/>
      <c r="J70" s="16"/>
      <c r="K70" s="3"/>
    </row>
    <row r="71" spans="1:13">
      <c r="A71" s="16">
        <f>A69+1</f>
        <v>61</v>
      </c>
      <c r="B71" s="16" t="s">
        <v>942</v>
      </c>
      <c r="C71" s="118" t="s">
        <v>1056</v>
      </c>
      <c r="E71" s="16" t="str">
        <f>+'ADR Tracking'!A$32</f>
        <v>SRP8-034</v>
      </c>
      <c r="F71" s="16" t="str">
        <f>+'ADR Tracking'!B$32</f>
        <v xml:space="preserve">Front Seatbelts </v>
      </c>
      <c r="G71" s="16" t="s">
        <v>951</v>
      </c>
      <c r="H71" s="16" t="s">
        <v>904</v>
      </c>
      <c r="I71" s="16"/>
      <c r="J71" s="16"/>
      <c r="K71" s="3"/>
      <c r="M71" s="16" t="s">
        <v>853</v>
      </c>
    </row>
    <row r="72" spans="1:13" ht="157.5">
      <c r="A72" s="16">
        <f t="shared" si="1"/>
        <v>62</v>
      </c>
      <c r="B72" s="16" t="s">
        <v>946</v>
      </c>
      <c r="C72" s="29" t="s">
        <v>1287</v>
      </c>
      <c r="D72" s="21" t="s">
        <v>1288</v>
      </c>
      <c r="E72" s="16" t="str">
        <f>+'ADR Tracking'!A$32</f>
        <v>SRP8-034</v>
      </c>
      <c r="F72" s="16" t="str">
        <f>+'ADR Tracking'!B$32</f>
        <v xml:space="preserve">Front Seatbelts </v>
      </c>
      <c r="G72" s="16" t="s">
        <v>951</v>
      </c>
      <c r="H72" s="16" t="s">
        <v>904</v>
      </c>
      <c r="I72" s="16"/>
      <c r="J72" s="16" t="s">
        <v>1276</v>
      </c>
      <c r="K72" s="21" t="s">
        <v>1289</v>
      </c>
      <c r="M72" s="16" t="s">
        <v>853</v>
      </c>
    </row>
    <row r="73" spans="1:13" ht="126">
      <c r="A73" s="16">
        <f t="shared" si="1"/>
        <v>63</v>
      </c>
      <c r="B73" s="16" t="s">
        <v>1290</v>
      </c>
      <c r="C73" s="29" t="s">
        <v>1291</v>
      </c>
      <c r="D73" s="21" t="s">
        <v>1292</v>
      </c>
      <c r="E73" s="16" t="str">
        <f>+'ADR Tracking'!A$32</f>
        <v>SRP8-034</v>
      </c>
      <c r="F73" s="16" t="str">
        <f>+'ADR Tracking'!B$32</f>
        <v xml:space="preserve">Front Seatbelts </v>
      </c>
      <c r="G73" s="16" t="s">
        <v>951</v>
      </c>
      <c r="H73" s="16" t="s">
        <v>904</v>
      </c>
      <c r="I73" s="16"/>
      <c r="J73" s="16" t="s">
        <v>955</v>
      </c>
      <c r="K73" s="21" t="s">
        <v>1293</v>
      </c>
      <c r="M73" s="16" t="s">
        <v>853</v>
      </c>
    </row>
    <row r="74" spans="1:13" ht="220.5">
      <c r="A74" s="16">
        <f t="shared" si="1"/>
        <v>64</v>
      </c>
      <c r="B74" s="16" t="s">
        <v>1294</v>
      </c>
      <c r="C74" s="29" t="s">
        <v>1295</v>
      </c>
      <c r="D74" s="29" t="s">
        <v>1296</v>
      </c>
      <c r="E74" s="16" t="str">
        <f>+'ADR Tracking'!A$32</f>
        <v>SRP8-034</v>
      </c>
      <c r="F74" s="16" t="str">
        <f>+'ADR Tracking'!B$32</f>
        <v xml:space="preserve">Front Seatbelts </v>
      </c>
      <c r="G74" s="16" t="s">
        <v>951</v>
      </c>
      <c r="H74" s="16" t="s">
        <v>904</v>
      </c>
      <c r="I74" s="16"/>
      <c r="J74" s="16" t="s">
        <v>955</v>
      </c>
      <c r="K74" s="21" t="s">
        <v>1297</v>
      </c>
      <c r="M74" s="16" t="s">
        <v>853</v>
      </c>
    </row>
    <row r="75" spans="1:13" ht="252">
      <c r="A75" s="16">
        <f t="shared" si="1"/>
        <v>65</v>
      </c>
      <c r="B75" s="16" t="s">
        <v>1298</v>
      </c>
      <c r="C75" s="29" t="s">
        <v>1299</v>
      </c>
      <c r="D75" s="21" t="s">
        <v>1300</v>
      </c>
      <c r="E75" s="16" t="str">
        <f>+'ADR Tracking'!A$32</f>
        <v>SRP8-034</v>
      </c>
      <c r="F75" s="16" t="str">
        <f>+'ADR Tracking'!B$32</f>
        <v xml:space="preserve">Front Seatbelts </v>
      </c>
      <c r="G75" s="16" t="s">
        <v>951</v>
      </c>
      <c r="H75" s="16" t="s">
        <v>904</v>
      </c>
      <c r="I75" s="16"/>
      <c r="J75" s="16" t="s">
        <v>955</v>
      </c>
      <c r="K75" s="21" t="s">
        <v>1301</v>
      </c>
      <c r="M75" s="16" t="s">
        <v>853</v>
      </c>
    </row>
    <row r="76" spans="1:13">
      <c r="A76" s="121" t="s">
        <v>635</v>
      </c>
      <c r="B76" s="121">
        <v>6.4</v>
      </c>
      <c r="C76" s="118" t="s">
        <v>1302</v>
      </c>
      <c r="E76" s="16" t="str">
        <f>+'ADR Tracking'!A$32</f>
        <v>SRP8-034</v>
      </c>
      <c r="F76" s="16" t="str">
        <f>+'ADR Tracking'!B$32</f>
        <v xml:space="preserve">Front Seatbelts </v>
      </c>
      <c r="G76" s="16" t="s">
        <v>951</v>
      </c>
      <c r="H76" s="16" t="s">
        <v>904</v>
      </c>
      <c r="I76" s="16"/>
      <c r="J76" s="16"/>
      <c r="K76" s="3"/>
      <c r="M76" s="16" t="s">
        <v>853</v>
      </c>
    </row>
    <row r="77" spans="1:13">
      <c r="A77" s="121" t="s">
        <v>635</v>
      </c>
      <c r="B77" s="121" t="s">
        <v>1303</v>
      </c>
      <c r="C77" s="118" t="s">
        <v>1304</v>
      </c>
      <c r="E77" s="16" t="str">
        <f>+'ADR Tracking'!A$32</f>
        <v>SRP8-034</v>
      </c>
      <c r="F77" s="16" t="str">
        <f>+'ADR Tracking'!B$32</f>
        <v xml:space="preserve">Front Seatbelts </v>
      </c>
      <c r="G77" s="16" t="s">
        <v>951</v>
      </c>
      <c r="H77" s="16" t="s">
        <v>904</v>
      </c>
      <c r="I77" s="16"/>
      <c r="J77" s="16"/>
      <c r="K77" s="3"/>
      <c r="M77" s="16" t="s">
        <v>853</v>
      </c>
    </row>
    <row r="78" spans="1:13" ht="31.5">
      <c r="A78" s="16">
        <v>66</v>
      </c>
      <c r="B78" s="16" t="s">
        <v>1305</v>
      </c>
      <c r="C78" s="29" t="s">
        <v>1306</v>
      </c>
      <c r="D78" s="21" t="s">
        <v>1307</v>
      </c>
      <c r="E78" s="16" t="str">
        <f>+'ADR Tracking'!A$32</f>
        <v>SRP8-034</v>
      </c>
      <c r="F78" s="16" t="str">
        <f>+'ADR Tracking'!B$32</f>
        <v xml:space="preserve">Front Seatbelts </v>
      </c>
      <c r="G78" s="16" t="s">
        <v>951</v>
      </c>
      <c r="H78" s="16" t="s">
        <v>904</v>
      </c>
      <c r="I78" s="16"/>
      <c r="J78" s="16" t="s">
        <v>635</v>
      </c>
      <c r="K78" s="3"/>
      <c r="M78" s="16" t="s">
        <v>853</v>
      </c>
    </row>
    <row r="79" spans="1:13" ht="94.5">
      <c r="A79" s="16">
        <f t="shared" si="1"/>
        <v>67</v>
      </c>
      <c r="B79" s="16" t="s">
        <v>1308</v>
      </c>
      <c r="C79" s="29" t="s">
        <v>785</v>
      </c>
      <c r="D79" s="21" t="s">
        <v>1309</v>
      </c>
      <c r="E79" s="16" t="str">
        <f>+'ADR Tracking'!A$32</f>
        <v>SRP8-034</v>
      </c>
      <c r="F79" s="16" t="str">
        <f>+'ADR Tracking'!B$32</f>
        <v xml:space="preserve">Front Seatbelts </v>
      </c>
      <c r="G79" s="16" t="s">
        <v>951</v>
      </c>
      <c r="H79" s="16" t="s">
        <v>904</v>
      </c>
      <c r="I79" s="16"/>
      <c r="J79" s="16" t="s">
        <v>635</v>
      </c>
      <c r="K79" s="3"/>
      <c r="M79" s="16" t="s">
        <v>853</v>
      </c>
    </row>
    <row r="80" spans="1:13" ht="31.5">
      <c r="A80" s="16">
        <f t="shared" si="1"/>
        <v>68</v>
      </c>
      <c r="B80" s="16" t="s">
        <v>1310</v>
      </c>
      <c r="C80" s="29" t="s">
        <v>1311</v>
      </c>
      <c r="D80" s="21" t="s">
        <v>1312</v>
      </c>
      <c r="E80" s="16" t="str">
        <f>+'ADR Tracking'!A$32</f>
        <v>SRP8-034</v>
      </c>
      <c r="F80" s="16" t="str">
        <f>+'ADR Tracking'!B$32</f>
        <v xml:space="preserve">Front Seatbelts </v>
      </c>
      <c r="G80" s="16" t="s">
        <v>951</v>
      </c>
      <c r="H80" s="16" t="s">
        <v>904</v>
      </c>
      <c r="I80" s="16"/>
      <c r="J80" s="16" t="s">
        <v>635</v>
      </c>
      <c r="K80" s="3"/>
      <c r="M80" s="16" t="s">
        <v>853</v>
      </c>
    </row>
    <row r="81" spans="1:13" ht="47.25">
      <c r="A81" s="16">
        <f t="shared" si="1"/>
        <v>69</v>
      </c>
      <c r="B81" s="16" t="s">
        <v>1313</v>
      </c>
      <c r="C81" s="29" t="s">
        <v>1314</v>
      </c>
      <c r="D81" s="21" t="s">
        <v>1315</v>
      </c>
      <c r="E81" s="16" t="str">
        <f>+'ADR Tracking'!A$32</f>
        <v>SRP8-034</v>
      </c>
      <c r="F81" s="16" t="str">
        <f>+'ADR Tracking'!B$32</f>
        <v xml:space="preserve">Front Seatbelts </v>
      </c>
      <c r="G81" s="16" t="s">
        <v>951</v>
      </c>
      <c r="H81" s="16" t="s">
        <v>904</v>
      </c>
      <c r="I81" s="16"/>
      <c r="J81" s="16" t="s">
        <v>635</v>
      </c>
      <c r="K81" s="3"/>
      <c r="M81" s="16" t="s">
        <v>853</v>
      </c>
    </row>
    <row r="82" spans="1:13" ht="47.25">
      <c r="A82" s="16">
        <f t="shared" si="1"/>
        <v>70</v>
      </c>
      <c r="B82" s="16" t="s">
        <v>1316</v>
      </c>
      <c r="C82" s="29" t="s">
        <v>1317</v>
      </c>
      <c r="D82" s="21" t="s">
        <v>1318</v>
      </c>
      <c r="E82" s="16" t="str">
        <f>+'ADR Tracking'!A$32</f>
        <v>SRP8-034</v>
      </c>
      <c r="F82" s="16" t="str">
        <f>+'ADR Tracking'!B$32</f>
        <v xml:space="preserve">Front Seatbelts </v>
      </c>
      <c r="G82" s="16" t="s">
        <v>951</v>
      </c>
      <c r="H82" s="16" t="s">
        <v>904</v>
      </c>
      <c r="I82" s="16"/>
      <c r="J82" s="16" t="s">
        <v>635</v>
      </c>
      <c r="K82" s="3"/>
      <c r="M82" s="16" t="s">
        <v>853</v>
      </c>
    </row>
    <row r="83" spans="1:13" ht="78.75">
      <c r="A83" s="16">
        <f t="shared" si="1"/>
        <v>71</v>
      </c>
      <c r="B83" s="16" t="s">
        <v>1319</v>
      </c>
      <c r="C83" s="29" t="s">
        <v>1320</v>
      </c>
      <c r="D83" s="21" t="s">
        <v>1321</v>
      </c>
      <c r="E83" s="16" t="str">
        <f>+'ADR Tracking'!A$32</f>
        <v>SRP8-034</v>
      </c>
      <c r="F83" s="16" t="str">
        <f>+'ADR Tracking'!B$32</f>
        <v xml:space="preserve">Front Seatbelts </v>
      </c>
      <c r="G83" s="16" t="s">
        <v>951</v>
      </c>
      <c r="H83" s="16" t="s">
        <v>904</v>
      </c>
      <c r="I83" s="16"/>
      <c r="J83" s="16" t="s">
        <v>635</v>
      </c>
      <c r="K83" s="3"/>
      <c r="M83" s="16" t="s">
        <v>853</v>
      </c>
    </row>
    <row r="84" spans="1:13" ht="63">
      <c r="A84" s="16">
        <f t="shared" si="1"/>
        <v>72</v>
      </c>
      <c r="B84" s="16" t="s">
        <v>1322</v>
      </c>
      <c r="C84" s="29" t="s">
        <v>1323</v>
      </c>
      <c r="D84" s="21" t="s">
        <v>1324</v>
      </c>
      <c r="E84" s="16" t="str">
        <f>+'ADR Tracking'!A$32</f>
        <v>SRP8-034</v>
      </c>
      <c r="F84" s="16" t="str">
        <f>+'ADR Tracking'!B$32</f>
        <v xml:space="preserve">Front Seatbelts </v>
      </c>
      <c r="G84" s="16" t="s">
        <v>951</v>
      </c>
      <c r="H84" s="16" t="s">
        <v>904</v>
      </c>
      <c r="I84" s="16"/>
      <c r="J84" s="16" t="s">
        <v>635</v>
      </c>
      <c r="K84" s="3"/>
      <c r="M84" s="16" t="s">
        <v>853</v>
      </c>
    </row>
    <row r="85" spans="1:13" ht="63">
      <c r="A85" s="16" t="s">
        <v>635</v>
      </c>
      <c r="B85" s="16" t="s">
        <v>1325</v>
      </c>
      <c r="C85" s="29" t="s">
        <v>1326</v>
      </c>
      <c r="D85" s="21" t="s">
        <v>1327</v>
      </c>
      <c r="E85" s="16" t="str">
        <f>+'ADR Tracking'!A$32</f>
        <v>SRP8-034</v>
      </c>
      <c r="F85" s="16" t="str">
        <f>+'ADR Tracking'!B$32</f>
        <v xml:space="preserve">Front Seatbelts </v>
      </c>
      <c r="G85" s="16" t="s">
        <v>951</v>
      </c>
      <c r="H85" s="16" t="s">
        <v>904</v>
      </c>
      <c r="I85" s="16"/>
      <c r="J85" s="16" t="s">
        <v>635</v>
      </c>
      <c r="K85" s="3"/>
      <c r="M85" s="16" t="s">
        <v>853</v>
      </c>
    </row>
    <row r="86" spans="1:13" ht="63">
      <c r="A86" s="16">
        <v>75</v>
      </c>
      <c r="B86" s="16" t="s">
        <v>1328</v>
      </c>
      <c r="C86" s="29" t="s">
        <v>1329</v>
      </c>
      <c r="D86" s="21" t="s">
        <v>1330</v>
      </c>
      <c r="E86" s="16" t="str">
        <f>+'ADR Tracking'!A$32</f>
        <v>SRP8-034</v>
      </c>
      <c r="F86" s="16" t="str">
        <f>+'ADR Tracking'!B$32</f>
        <v xml:space="preserve">Front Seatbelts </v>
      </c>
      <c r="G86" s="16" t="s">
        <v>951</v>
      </c>
      <c r="H86" s="16" t="s">
        <v>904</v>
      </c>
      <c r="I86" s="16"/>
      <c r="J86" s="16" t="s">
        <v>635</v>
      </c>
      <c r="K86" s="3"/>
      <c r="M86" s="16" t="s">
        <v>853</v>
      </c>
    </row>
    <row r="87" spans="1:13" ht="47.25">
      <c r="A87" s="16">
        <f t="shared" si="1"/>
        <v>76</v>
      </c>
      <c r="B87" s="16" t="s">
        <v>1331</v>
      </c>
      <c r="C87" s="29" t="s">
        <v>1332</v>
      </c>
      <c r="D87" s="21" t="s">
        <v>1333</v>
      </c>
      <c r="E87" s="16" t="str">
        <f>+'ADR Tracking'!A$32</f>
        <v>SRP8-034</v>
      </c>
      <c r="F87" s="16" t="str">
        <f>+'ADR Tracking'!B$32</f>
        <v xml:space="preserve">Front Seatbelts </v>
      </c>
      <c r="G87" s="16" t="s">
        <v>951</v>
      </c>
      <c r="H87" s="16" t="s">
        <v>904</v>
      </c>
      <c r="I87" s="16"/>
      <c r="J87" s="16" t="s">
        <v>635</v>
      </c>
      <c r="K87" s="3"/>
      <c r="M87" s="16" t="s">
        <v>853</v>
      </c>
    </row>
    <row r="88" spans="1:13" ht="63">
      <c r="A88" s="16">
        <f>A87+1</f>
        <v>77</v>
      </c>
      <c r="B88" s="16" t="s">
        <v>1334</v>
      </c>
      <c r="C88" s="29" t="s">
        <v>1335</v>
      </c>
      <c r="D88" s="21" t="s">
        <v>1336</v>
      </c>
      <c r="E88" s="16" t="str">
        <f>+'ADR Tracking'!A$32</f>
        <v>SRP8-034</v>
      </c>
      <c r="F88" s="16" t="str">
        <f>+'ADR Tracking'!B$32</f>
        <v xml:space="preserve">Front Seatbelts </v>
      </c>
      <c r="G88" s="16" t="s">
        <v>951</v>
      </c>
      <c r="H88" s="16" t="s">
        <v>904</v>
      </c>
      <c r="J88" s="3" t="s">
        <v>635</v>
      </c>
      <c r="K88" s="21"/>
      <c r="M88" s="16" t="s">
        <v>853</v>
      </c>
    </row>
    <row r="89" spans="1:13">
      <c r="A89" s="16">
        <f t="shared" si="1"/>
        <v>78</v>
      </c>
      <c r="B89" s="16" t="s">
        <v>1337</v>
      </c>
      <c r="C89" s="118" t="s">
        <v>1338</v>
      </c>
      <c r="D89" s="21" t="s">
        <v>1339</v>
      </c>
      <c r="E89" s="16" t="str">
        <f>+'ADR Tracking'!A$32</f>
        <v>SRP8-034</v>
      </c>
      <c r="F89" s="16" t="str">
        <f>+'ADR Tracking'!B$32</f>
        <v xml:space="preserve">Front Seatbelts </v>
      </c>
      <c r="G89" s="16" t="s">
        <v>951</v>
      </c>
      <c r="H89" s="16" t="s">
        <v>904</v>
      </c>
      <c r="K89" s="21"/>
      <c r="M89" s="16" t="s">
        <v>853</v>
      </c>
    </row>
    <row r="90" spans="1:13" ht="157.5">
      <c r="A90" s="16">
        <f t="shared" si="1"/>
        <v>79</v>
      </c>
      <c r="B90" s="16" t="s">
        <v>1340</v>
      </c>
      <c r="C90" s="29" t="s">
        <v>1341</v>
      </c>
      <c r="D90" s="21" t="s">
        <v>1342</v>
      </c>
      <c r="E90" s="16" t="str">
        <f>+'ADR Tracking'!A$32</f>
        <v>SRP8-034</v>
      </c>
      <c r="F90" s="16" t="str">
        <f>+'ADR Tracking'!B$32</f>
        <v xml:space="preserve">Front Seatbelts </v>
      </c>
      <c r="G90" s="16" t="s">
        <v>951</v>
      </c>
      <c r="H90" s="16" t="s">
        <v>904</v>
      </c>
      <c r="I90" t="s">
        <v>955</v>
      </c>
      <c r="J90" s="21" t="s">
        <v>1343</v>
      </c>
      <c r="K90" s="21"/>
      <c r="M90" s="16" t="s">
        <v>853</v>
      </c>
    </row>
    <row r="91" spans="1:13" ht="141.75">
      <c r="A91" s="16">
        <f t="shared" si="1"/>
        <v>80</v>
      </c>
      <c r="B91" s="16" t="s">
        <v>1344</v>
      </c>
      <c r="C91" s="29" t="s">
        <v>1345</v>
      </c>
      <c r="D91" s="21" t="s">
        <v>1346</v>
      </c>
      <c r="E91" s="16" t="str">
        <f>+'ADR Tracking'!A$32</f>
        <v>SRP8-034</v>
      </c>
      <c r="F91" s="16" t="str">
        <f>+'ADR Tracking'!B$32</f>
        <v xml:space="preserve">Front Seatbelts </v>
      </c>
      <c r="G91" s="16" t="s">
        <v>951</v>
      </c>
      <c r="H91" s="16" t="s">
        <v>904</v>
      </c>
      <c r="I91" t="s">
        <v>955</v>
      </c>
      <c r="J91" s="21" t="s">
        <v>1347</v>
      </c>
      <c r="K91" s="21"/>
      <c r="M91" s="16" t="s">
        <v>853</v>
      </c>
    </row>
    <row r="92" spans="1:13" s="69" customFormat="1" ht="63">
      <c r="A92" s="66" t="s">
        <v>635</v>
      </c>
      <c r="B92" s="66" t="s">
        <v>1348</v>
      </c>
      <c r="C92" s="67" t="s">
        <v>1349</v>
      </c>
      <c r="D92" s="68" t="s">
        <v>1350</v>
      </c>
      <c r="E92" s="66"/>
      <c r="F92" s="66"/>
      <c r="G92" s="66"/>
      <c r="H92" s="66"/>
      <c r="I92"/>
      <c r="J92" t="s">
        <v>635</v>
      </c>
      <c r="K92" s="21"/>
      <c r="L92" s="3"/>
      <c r="M92" s="66"/>
    </row>
    <row r="93" spans="1:13" s="69" customFormat="1" ht="94.5">
      <c r="A93" s="66" t="s">
        <v>635</v>
      </c>
      <c r="B93" s="66" t="s">
        <v>1351</v>
      </c>
      <c r="C93" s="67" t="s">
        <v>1349</v>
      </c>
      <c r="D93" s="68" t="s">
        <v>1352</v>
      </c>
      <c r="E93" s="66"/>
      <c r="F93" s="66"/>
      <c r="G93" s="66"/>
      <c r="H93" s="66"/>
      <c r="I93"/>
      <c r="J93" t="s">
        <v>635</v>
      </c>
      <c r="K93" s="21"/>
      <c r="L93" s="3"/>
      <c r="M93" s="66"/>
    </row>
    <row r="94" spans="1:13">
      <c r="A94" s="16" t="s">
        <v>635</v>
      </c>
      <c r="B94" s="16" t="s">
        <v>1353</v>
      </c>
      <c r="C94" s="118" t="s">
        <v>1354</v>
      </c>
      <c r="D94" s="120" t="s">
        <v>1355</v>
      </c>
      <c r="E94" s="16" t="str">
        <f>+'ADR Tracking'!A$32</f>
        <v>SRP8-034</v>
      </c>
      <c r="F94" s="16" t="str">
        <f>+'ADR Tracking'!B$32</f>
        <v xml:space="preserve">Front Seatbelts </v>
      </c>
      <c r="G94" s="16" t="s">
        <v>951</v>
      </c>
      <c r="H94" s="16" t="s">
        <v>904</v>
      </c>
      <c r="J94" t="s">
        <v>635</v>
      </c>
      <c r="K94" s="21"/>
      <c r="M94" s="16" t="s">
        <v>853</v>
      </c>
    </row>
    <row r="95" spans="1:13" ht="78.75">
      <c r="A95" s="16">
        <v>81</v>
      </c>
      <c r="B95" s="16" t="s">
        <v>1356</v>
      </c>
      <c r="C95" s="29" t="s">
        <v>1357</v>
      </c>
      <c r="D95" s="21" t="s">
        <v>1358</v>
      </c>
      <c r="E95" s="16" t="str">
        <f>+'ADR Tracking'!A$32</f>
        <v>SRP8-034</v>
      </c>
      <c r="F95" s="16" t="str">
        <f>+'ADR Tracking'!B$32</f>
        <v xml:space="preserve">Front Seatbelts </v>
      </c>
      <c r="G95" s="16" t="s">
        <v>951</v>
      </c>
      <c r="H95" s="16" t="s">
        <v>904</v>
      </c>
      <c r="J95" t="s">
        <v>635</v>
      </c>
      <c r="K95" s="21"/>
      <c r="M95" s="16" t="s">
        <v>853</v>
      </c>
    </row>
    <row r="96" spans="1:13" ht="78.75">
      <c r="A96" s="16">
        <f t="shared" si="1"/>
        <v>82</v>
      </c>
      <c r="B96" s="16" t="s">
        <v>1359</v>
      </c>
      <c r="C96" s="29" t="s">
        <v>1360</v>
      </c>
      <c r="D96" s="21" t="s">
        <v>1361</v>
      </c>
      <c r="E96" s="16" t="str">
        <f>+'ADR Tracking'!A$32</f>
        <v>SRP8-034</v>
      </c>
      <c r="F96" s="16" t="str">
        <f>+'ADR Tracking'!B$32</f>
        <v xml:space="preserve">Front Seatbelts </v>
      </c>
      <c r="G96" s="16" t="s">
        <v>951</v>
      </c>
      <c r="H96" s="16" t="s">
        <v>904</v>
      </c>
      <c r="J96" t="s">
        <v>635</v>
      </c>
      <c r="K96" s="21"/>
      <c r="M96" s="16" t="s">
        <v>853</v>
      </c>
    </row>
    <row r="97" spans="1:13" ht="110.25">
      <c r="A97" s="16">
        <f t="shared" si="1"/>
        <v>83</v>
      </c>
      <c r="B97" s="16" t="s">
        <v>1362</v>
      </c>
      <c r="C97" s="29" t="s">
        <v>1363</v>
      </c>
      <c r="D97" s="21" t="s">
        <v>1364</v>
      </c>
      <c r="E97" s="16" t="str">
        <f>+'ADR Tracking'!A$32</f>
        <v>SRP8-034</v>
      </c>
      <c r="F97" s="16" t="str">
        <f>+'ADR Tracking'!B$32</f>
        <v xml:space="preserve">Front Seatbelts </v>
      </c>
      <c r="G97" s="16" t="s">
        <v>951</v>
      </c>
      <c r="H97" s="16" t="s">
        <v>904</v>
      </c>
      <c r="J97" t="s">
        <v>635</v>
      </c>
      <c r="K97" s="21"/>
      <c r="M97" s="16" t="s">
        <v>853</v>
      </c>
    </row>
    <row r="98" spans="1:13" ht="47.25">
      <c r="A98" s="16">
        <f t="shared" si="1"/>
        <v>84</v>
      </c>
      <c r="B98" s="16" t="s">
        <v>1365</v>
      </c>
      <c r="C98" s="29" t="s">
        <v>1366</v>
      </c>
      <c r="D98" s="21" t="s">
        <v>1367</v>
      </c>
      <c r="E98" s="16" t="str">
        <f>+'ADR Tracking'!A$32</f>
        <v>SRP8-034</v>
      </c>
      <c r="F98" s="16" t="str">
        <f>+'ADR Tracking'!B$32</f>
        <v xml:space="preserve">Front Seatbelts </v>
      </c>
      <c r="G98" s="16" t="s">
        <v>951</v>
      </c>
      <c r="H98" s="16" t="s">
        <v>904</v>
      </c>
      <c r="J98" t="s">
        <v>635</v>
      </c>
      <c r="K98" s="21"/>
      <c r="M98" s="16" t="s">
        <v>853</v>
      </c>
    </row>
    <row r="99" spans="1:13" ht="63">
      <c r="A99" s="16">
        <f t="shared" si="1"/>
        <v>85</v>
      </c>
      <c r="B99" s="16" t="s">
        <v>1368</v>
      </c>
      <c r="C99" s="29" t="s">
        <v>1369</v>
      </c>
      <c r="D99" s="21" t="s">
        <v>1370</v>
      </c>
      <c r="E99" s="16" t="str">
        <f>+'ADR Tracking'!A$32</f>
        <v>SRP8-034</v>
      </c>
      <c r="F99" s="16" t="str">
        <f>+'ADR Tracking'!B$32</f>
        <v xml:space="preserve">Front Seatbelts </v>
      </c>
      <c r="G99" s="16" t="s">
        <v>951</v>
      </c>
      <c r="H99" s="16" t="s">
        <v>904</v>
      </c>
      <c r="J99" t="s">
        <v>635</v>
      </c>
      <c r="K99" s="21"/>
      <c r="M99" s="16" t="s">
        <v>853</v>
      </c>
    </row>
    <row r="100" spans="1:13" ht="31.5">
      <c r="A100" s="16">
        <f t="shared" si="1"/>
        <v>86</v>
      </c>
      <c r="B100" s="16" t="s">
        <v>1371</v>
      </c>
      <c r="C100" s="118" t="s">
        <v>1372</v>
      </c>
      <c r="E100" s="16" t="str">
        <f>+'ADR Tracking'!A$32</f>
        <v>SRP8-034</v>
      </c>
      <c r="F100" s="16" t="str">
        <f>+'ADR Tracking'!B$32</f>
        <v xml:space="preserve">Front Seatbelts </v>
      </c>
      <c r="G100" s="16" t="s">
        <v>951</v>
      </c>
      <c r="H100" s="16" t="s">
        <v>904</v>
      </c>
      <c r="J100" t="s">
        <v>635</v>
      </c>
      <c r="K100" s="21"/>
      <c r="M100" s="16" t="s">
        <v>853</v>
      </c>
    </row>
    <row r="101" spans="1:13" ht="157.5">
      <c r="A101" s="16">
        <f t="shared" si="1"/>
        <v>87</v>
      </c>
      <c r="B101" s="16" t="s">
        <v>1373</v>
      </c>
      <c r="C101" s="29" t="s">
        <v>1374</v>
      </c>
      <c r="D101" s="21" t="s">
        <v>1375</v>
      </c>
      <c r="E101" s="16" t="str">
        <f>+'ADR Tracking'!A$32</f>
        <v>SRP8-034</v>
      </c>
      <c r="F101" s="16" t="str">
        <f>+'ADR Tracking'!B$32</f>
        <v xml:space="preserve">Front Seatbelts </v>
      </c>
      <c r="G101" s="16" t="s">
        <v>951</v>
      </c>
      <c r="H101" s="16" t="s">
        <v>904</v>
      </c>
      <c r="J101" t="s">
        <v>635</v>
      </c>
      <c r="K101" s="21"/>
      <c r="M101" s="16" t="s">
        <v>853</v>
      </c>
    </row>
    <row r="102" spans="1:13" ht="47.25">
      <c r="A102" s="16">
        <f t="shared" si="1"/>
        <v>88</v>
      </c>
      <c r="B102" s="16" t="s">
        <v>1376</v>
      </c>
      <c r="C102" s="29" t="s">
        <v>1377</v>
      </c>
      <c r="D102" s="21" t="s">
        <v>1378</v>
      </c>
      <c r="E102" s="16" t="str">
        <f>+'ADR Tracking'!A$32</f>
        <v>SRP8-034</v>
      </c>
      <c r="F102" s="16" t="str">
        <f>+'ADR Tracking'!B$32</f>
        <v xml:space="preserve">Front Seatbelts </v>
      </c>
      <c r="G102" s="16" t="s">
        <v>951</v>
      </c>
      <c r="H102" s="16" t="s">
        <v>904</v>
      </c>
      <c r="J102" t="s">
        <v>635</v>
      </c>
      <c r="K102" s="21"/>
      <c r="M102" s="16" t="s">
        <v>853</v>
      </c>
    </row>
    <row r="103" spans="1:13" ht="162.75" customHeight="1">
      <c r="A103" s="16">
        <v>88</v>
      </c>
      <c r="B103" s="16" t="s">
        <v>1376</v>
      </c>
      <c r="C103" s="29" t="s">
        <v>1379</v>
      </c>
      <c r="D103" s="21" t="e" vm="1">
        <v>#VALUE!</v>
      </c>
      <c r="E103" s="16" t="str">
        <f>+'ADR Tracking'!A$32</f>
        <v>SRP8-034</v>
      </c>
      <c r="F103" s="16" t="str">
        <f>+'ADR Tracking'!B$32</f>
        <v xml:space="preserve">Front Seatbelts </v>
      </c>
      <c r="G103" s="16" t="s">
        <v>951</v>
      </c>
      <c r="H103" s="16" t="s">
        <v>904</v>
      </c>
      <c r="J103" t="s">
        <v>635</v>
      </c>
      <c r="K103" s="21"/>
      <c r="M103" s="16" t="s">
        <v>853</v>
      </c>
    </row>
    <row r="104" spans="1:13" s="314" customFormat="1" ht="36.6" customHeight="1">
      <c r="A104" s="312" t="s">
        <v>635</v>
      </c>
      <c r="B104" s="312">
        <v>8</v>
      </c>
      <c r="C104" s="313" t="s">
        <v>1380</v>
      </c>
      <c r="D104" s="316"/>
      <c r="E104" s="312"/>
      <c r="F104" s="312"/>
      <c r="G104" s="312"/>
      <c r="H104" s="312"/>
      <c r="I104" s="312"/>
      <c r="J104" s="312" t="s">
        <v>635</v>
      </c>
      <c r="K104" s="316"/>
      <c r="L104" s="313"/>
      <c r="M104" s="312"/>
    </row>
    <row r="105" spans="1:13" s="314" customFormat="1" ht="41.25" customHeight="1">
      <c r="A105" s="312" t="s">
        <v>635</v>
      </c>
      <c r="B105" s="312">
        <v>8.1</v>
      </c>
      <c r="C105" s="313" t="s">
        <v>1381</v>
      </c>
      <c r="D105" s="316"/>
      <c r="E105" s="312"/>
      <c r="F105" s="312"/>
      <c r="G105" s="312"/>
      <c r="H105" s="312"/>
      <c r="I105" s="312"/>
      <c r="J105" s="312" t="s">
        <v>635</v>
      </c>
      <c r="K105" s="316"/>
      <c r="L105" s="313"/>
      <c r="M105" s="312"/>
    </row>
    <row r="106" spans="1:13" ht="162.75" customHeight="1">
      <c r="A106" s="16">
        <v>89</v>
      </c>
      <c r="B106" s="16" t="s">
        <v>1382</v>
      </c>
      <c r="C106" s="29" t="s">
        <v>1381</v>
      </c>
      <c r="D106" s="3" t="s">
        <v>1383</v>
      </c>
      <c r="E106" s="16" t="str">
        <f>+'ADR Tracking'!A$32</f>
        <v>SRP8-034</v>
      </c>
      <c r="F106" s="16" t="str">
        <f>+'ADR Tracking'!B$32</f>
        <v xml:space="preserve">Front Seatbelts </v>
      </c>
      <c r="G106" s="16" t="s">
        <v>951</v>
      </c>
      <c r="H106" s="16" t="s">
        <v>904</v>
      </c>
      <c r="I106" s="16"/>
      <c r="J106" s="121" t="s">
        <v>635</v>
      </c>
      <c r="K106" s="21"/>
      <c r="M106" s="16" t="s">
        <v>853</v>
      </c>
    </row>
    <row r="107" spans="1:13" ht="162.75" customHeight="1">
      <c r="A107" s="16">
        <f>A106+1</f>
        <v>90</v>
      </c>
      <c r="B107" s="16" t="s">
        <v>1384</v>
      </c>
      <c r="C107" s="29" t="s">
        <v>1381</v>
      </c>
      <c r="D107" s="3" t="s">
        <v>1385</v>
      </c>
      <c r="E107" s="16" t="str">
        <f>+'ADR Tracking'!A$32</f>
        <v>SRP8-034</v>
      </c>
      <c r="F107" s="16" t="str">
        <f>+'ADR Tracking'!B$32</f>
        <v xml:space="preserve">Front Seatbelts </v>
      </c>
      <c r="G107" s="16" t="s">
        <v>951</v>
      </c>
      <c r="H107" s="16" t="s">
        <v>904</v>
      </c>
      <c r="I107" s="16"/>
      <c r="J107" s="16" t="s">
        <v>635</v>
      </c>
      <c r="K107" s="21"/>
      <c r="M107" s="16" t="s">
        <v>853</v>
      </c>
    </row>
    <row r="108" spans="1:13" ht="162.75" customHeight="1">
      <c r="A108" s="16">
        <f t="shared" ref="A108:A112" si="2">A107+1</f>
        <v>91</v>
      </c>
      <c r="B108" s="16" t="s">
        <v>1386</v>
      </c>
      <c r="C108" s="29" t="s">
        <v>1387</v>
      </c>
      <c r="D108" s="3" t="s">
        <v>1388</v>
      </c>
      <c r="E108" s="16" t="str">
        <f>+'ADR Tracking'!A$32</f>
        <v>SRP8-034</v>
      </c>
      <c r="F108" s="16" t="str">
        <f>+'ADR Tracking'!B$32</f>
        <v xml:space="preserve">Front Seatbelts </v>
      </c>
      <c r="G108" s="16" t="s">
        <v>951</v>
      </c>
      <c r="H108" s="16" t="s">
        <v>904</v>
      </c>
      <c r="I108" s="16"/>
      <c r="J108" s="16" t="s">
        <v>635</v>
      </c>
      <c r="K108" s="21"/>
      <c r="M108" s="16" t="s">
        <v>853</v>
      </c>
    </row>
    <row r="109" spans="1:13" ht="162.75" customHeight="1">
      <c r="A109" s="16">
        <f t="shared" si="2"/>
        <v>92</v>
      </c>
      <c r="B109" s="16" t="s">
        <v>1389</v>
      </c>
      <c r="D109" s="3" t="s">
        <v>1390</v>
      </c>
      <c r="E109" s="16" t="str">
        <f>+'ADR Tracking'!A$32</f>
        <v>SRP8-034</v>
      </c>
      <c r="F109" s="16" t="str">
        <f>+'ADR Tracking'!B$32</f>
        <v xml:space="preserve">Front Seatbelts </v>
      </c>
      <c r="G109" s="16" t="s">
        <v>951</v>
      </c>
      <c r="H109" s="16" t="s">
        <v>904</v>
      </c>
      <c r="I109" s="16"/>
      <c r="J109" s="16" t="s">
        <v>635</v>
      </c>
      <c r="K109" s="21"/>
      <c r="M109" s="16" t="s">
        <v>853</v>
      </c>
    </row>
    <row r="110" spans="1:13" ht="162.75" customHeight="1">
      <c r="A110" s="16">
        <f t="shared" si="2"/>
        <v>93</v>
      </c>
      <c r="B110" s="16" t="s">
        <v>1391</v>
      </c>
      <c r="C110" s="29" t="s">
        <v>1392</v>
      </c>
      <c r="D110" s="3" t="s">
        <v>1393</v>
      </c>
      <c r="E110" s="16" t="str">
        <f>+'ADR Tracking'!A$32</f>
        <v>SRP8-034</v>
      </c>
      <c r="F110" s="16" t="str">
        <f>+'ADR Tracking'!B$32</f>
        <v xml:space="preserve">Front Seatbelts </v>
      </c>
      <c r="G110" s="16" t="s">
        <v>951</v>
      </c>
      <c r="H110" s="16" t="s">
        <v>904</v>
      </c>
      <c r="I110" s="16"/>
      <c r="J110" s="16" t="s">
        <v>635</v>
      </c>
      <c r="K110" s="21"/>
      <c r="M110" s="16" t="s">
        <v>853</v>
      </c>
    </row>
    <row r="111" spans="1:13" ht="162.75" customHeight="1">
      <c r="A111" s="16">
        <f t="shared" si="2"/>
        <v>94</v>
      </c>
      <c r="B111" s="16" t="s">
        <v>1394</v>
      </c>
      <c r="C111" s="330" t="s">
        <v>1395</v>
      </c>
      <c r="D111" s="3" t="s">
        <v>1396</v>
      </c>
      <c r="E111" s="16" t="str">
        <f>+'ADR Tracking'!A$32</f>
        <v>SRP8-034</v>
      </c>
      <c r="F111" s="16" t="str">
        <f>+'ADR Tracking'!B$32</f>
        <v xml:space="preserve">Front Seatbelts </v>
      </c>
      <c r="G111" s="16" t="s">
        <v>951</v>
      </c>
      <c r="H111" s="16" t="s">
        <v>904</v>
      </c>
      <c r="I111" s="16"/>
      <c r="J111" s="16" t="s">
        <v>635</v>
      </c>
      <c r="K111" s="21"/>
      <c r="M111" s="16" t="s">
        <v>853</v>
      </c>
    </row>
    <row r="112" spans="1:13" ht="162.75" customHeight="1">
      <c r="A112" s="16">
        <f t="shared" si="2"/>
        <v>95</v>
      </c>
      <c r="B112" s="16" t="s">
        <v>1397</v>
      </c>
      <c r="C112" s="330" t="s">
        <v>1395</v>
      </c>
      <c r="D112" s="3" t="s">
        <v>1398</v>
      </c>
      <c r="E112" s="16" t="str">
        <f>+'ADR Tracking'!A$32</f>
        <v>SRP8-034</v>
      </c>
      <c r="F112" s="16" t="str">
        <f>+'ADR Tracking'!B$32</f>
        <v xml:space="preserve">Front Seatbelts </v>
      </c>
      <c r="G112" s="16" t="s">
        <v>951</v>
      </c>
      <c r="H112" s="16" t="s">
        <v>904</v>
      </c>
      <c r="I112" s="16"/>
      <c r="J112" s="16" t="s">
        <v>635</v>
      </c>
      <c r="K112" s="21"/>
      <c r="M112" s="16" t="s">
        <v>853</v>
      </c>
    </row>
    <row r="113" spans="1:13" s="314" customFormat="1" ht="24.75" customHeight="1">
      <c r="A113" s="312" t="s">
        <v>635</v>
      </c>
      <c r="B113" s="312">
        <v>8.1999999999999993</v>
      </c>
      <c r="C113" s="315" t="s">
        <v>1399</v>
      </c>
      <c r="D113" s="313"/>
      <c r="E113" s="312"/>
      <c r="F113" s="312"/>
      <c r="G113" s="312"/>
      <c r="H113" s="312"/>
      <c r="I113" s="312"/>
      <c r="J113" s="312" t="s">
        <v>635</v>
      </c>
      <c r="K113" s="316"/>
      <c r="L113" s="313"/>
      <c r="M113" s="312"/>
    </row>
    <row r="114" spans="1:13" ht="131.25" customHeight="1">
      <c r="A114" s="16">
        <f>A112+1</f>
        <v>96</v>
      </c>
      <c r="B114" s="16" t="s">
        <v>1400</v>
      </c>
      <c r="C114" s="189" t="s">
        <v>1401</v>
      </c>
      <c r="D114" s="36" t="s">
        <v>1402</v>
      </c>
      <c r="E114" s="16" t="str">
        <f>+'ADR Tracking'!A$32</f>
        <v>SRP8-034</v>
      </c>
      <c r="F114" s="16" t="str">
        <f>+'ADR Tracking'!B$32</f>
        <v xml:space="preserve">Front Seatbelts </v>
      </c>
      <c r="G114" s="16" t="s">
        <v>951</v>
      </c>
      <c r="H114" s="16" t="s">
        <v>904</v>
      </c>
      <c r="I114" s="16"/>
      <c r="J114" s="16" t="s">
        <v>635</v>
      </c>
      <c r="K114" s="21"/>
      <c r="M114" s="16" t="s">
        <v>853</v>
      </c>
    </row>
    <row r="115" spans="1:13" ht="101.25" customHeight="1">
      <c r="A115" s="16">
        <f>A114+1</f>
        <v>97</v>
      </c>
      <c r="B115" s="16" t="s">
        <v>1403</v>
      </c>
      <c r="C115" s="189" t="s">
        <v>1404</v>
      </c>
      <c r="D115" s="3" t="s">
        <v>1405</v>
      </c>
      <c r="E115" s="16" t="str">
        <f>+'ADR Tracking'!A$32</f>
        <v>SRP8-034</v>
      </c>
      <c r="F115" s="16" t="str">
        <f>+'ADR Tracking'!B$32</f>
        <v xml:space="preserve">Front Seatbelts </v>
      </c>
      <c r="G115" s="16" t="s">
        <v>951</v>
      </c>
      <c r="H115" s="16" t="s">
        <v>904</v>
      </c>
      <c r="I115" s="16"/>
      <c r="J115" s="16" t="s">
        <v>635</v>
      </c>
      <c r="K115" s="21"/>
      <c r="M115" s="16" t="s">
        <v>853</v>
      </c>
    </row>
    <row r="116" spans="1:13" ht="78" customHeight="1">
      <c r="A116" s="16">
        <f t="shared" ref="A116:A122" si="3">A115+1</f>
        <v>98</v>
      </c>
      <c r="B116" s="16" t="s">
        <v>1406</v>
      </c>
      <c r="C116" s="331" t="s">
        <v>1407</v>
      </c>
      <c r="D116" s="3" t="s">
        <v>1408</v>
      </c>
      <c r="E116" s="16" t="str">
        <f>+'ADR Tracking'!A$32</f>
        <v>SRP8-034</v>
      </c>
      <c r="F116" s="16" t="str">
        <f>+'ADR Tracking'!B$32</f>
        <v xml:space="preserve">Front Seatbelts </v>
      </c>
      <c r="G116" s="16" t="s">
        <v>951</v>
      </c>
      <c r="H116" s="16" t="s">
        <v>904</v>
      </c>
      <c r="I116" s="16"/>
      <c r="J116" s="16" t="s">
        <v>635</v>
      </c>
      <c r="K116" s="21"/>
      <c r="M116" s="16" t="s">
        <v>853</v>
      </c>
    </row>
    <row r="117" spans="1:13" ht="73.349999999999994" customHeight="1">
      <c r="A117" s="16">
        <f t="shared" si="3"/>
        <v>99</v>
      </c>
      <c r="B117" s="16" t="s">
        <v>1409</v>
      </c>
      <c r="C117" s="189" t="s">
        <v>1410</v>
      </c>
      <c r="D117" s="3" t="s">
        <v>1411</v>
      </c>
      <c r="E117" s="16" t="str">
        <f>+'ADR Tracking'!A$32</f>
        <v>SRP8-034</v>
      </c>
      <c r="F117" s="16" t="str">
        <f>+'ADR Tracking'!B$32</f>
        <v xml:space="preserve">Front Seatbelts </v>
      </c>
      <c r="G117" s="16" t="s">
        <v>951</v>
      </c>
      <c r="H117" s="16" t="s">
        <v>904</v>
      </c>
      <c r="I117" s="16"/>
      <c r="J117" s="16" t="s">
        <v>635</v>
      </c>
      <c r="K117" s="21"/>
      <c r="M117" s="16" t="s">
        <v>853</v>
      </c>
    </row>
    <row r="118" spans="1:13" ht="75" customHeight="1">
      <c r="A118" s="16">
        <f t="shared" si="3"/>
        <v>100</v>
      </c>
      <c r="B118" s="16" t="s">
        <v>1412</v>
      </c>
      <c r="C118" s="189" t="s">
        <v>1413</v>
      </c>
      <c r="D118" s="3" t="s">
        <v>1414</v>
      </c>
      <c r="E118" s="16" t="str">
        <f>+'ADR Tracking'!A$32</f>
        <v>SRP8-034</v>
      </c>
      <c r="F118" s="16" t="str">
        <f>+'ADR Tracking'!B$32</f>
        <v xml:space="preserve">Front Seatbelts </v>
      </c>
      <c r="G118" s="16" t="s">
        <v>951</v>
      </c>
      <c r="H118" s="16" t="s">
        <v>904</v>
      </c>
      <c r="I118" s="16"/>
      <c r="J118" s="16" t="s">
        <v>635</v>
      </c>
      <c r="K118" s="21"/>
      <c r="M118" s="16" t="s">
        <v>853</v>
      </c>
    </row>
    <row r="119" spans="1:13" ht="154.35" customHeight="1">
      <c r="A119" s="16">
        <f t="shared" si="3"/>
        <v>101</v>
      </c>
      <c r="B119" s="16" t="s">
        <v>1415</v>
      </c>
      <c r="C119" s="189" t="s">
        <v>1416</v>
      </c>
      <c r="D119" s="3" t="s">
        <v>1417</v>
      </c>
      <c r="E119" s="16" t="str">
        <f>+'ADR Tracking'!A$32</f>
        <v>SRP8-034</v>
      </c>
      <c r="F119" s="16" t="str">
        <f>+'ADR Tracking'!B$32</f>
        <v xml:space="preserve">Front Seatbelts </v>
      </c>
      <c r="G119" s="16" t="s">
        <v>951</v>
      </c>
      <c r="H119" s="16" t="s">
        <v>904</v>
      </c>
      <c r="I119" s="16"/>
      <c r="J119" s="16" t="s">
        <v>635</v>
      </c>
      <c r="K119" s="21"/>
      <c r="M119" s="16" t="s">
        <v>853</v>
      </c>
    </row>
    <row r="120" spans="1:13" ht="62.1" customHeight="1">
      <c r="A120" s="16">
        <f t="shared" si="3"/>
        <v>102</v>
      </c>
      <c r="B120" s="16" t="s">
        <v>1418</v>
      </c>
      <c r="C120" s="189" t="s">
        <v>1419</v>
      </c>
      <c r="D120" s="3" t="s">
        <v>1420</v>
      </c>
      <c r="E120" s="16" t="str">
        <f>+'ADR Tracking'!A$32</f>
        <v>SRP8-034</v>
      </c>
      <c r="F120" s="16" t="str">
        <f>+'ADR Tracking'!B$32</f>
        <v xml:space="preserve">Front Seatbelts </v>
      </c>
      <c r="G120" s="16" t="s">
        <v>951</v>
      </c>
      <c r="H120" s="16" t="s">
        <v>904</v>
      </c>
      <c r="I120" s="16"/>
      <c r="J120" s="16" t="s">
        <v>635</v>
      </c>
      <c r="K120" s="21"/>
      <c r="M120" s="16" t="s">
        <v>853</v>
      </c>
    </row>
    <row r="121" spans="1:13" ht="61.35" customHeight="1">
      <c r="A121" s="16">
        <f t="shared" si="3"/>
        <v>103</v>
      </c>
      <c r="B121" s="16" t="s">
        <v>1421</v>
      </c>
      <c r="C121" s="189" t="s">
        <v>1422</v>
      </c>
      <c r="D121" s="3" t="s">
        <v>1423</v>
      </c>
      <c r="E121" s="16" t="str">
        <f>+'ADR Tracking'!A$32</f>
        <v>SRP8-034</v>
      </c>
      <c r="F121" s="16" t="str">
        <f>+'ADR Tracking'!B$32</f>
        <v xml:space="preserve">Front Seatbelts </v>
      </c>
      <c r="G121" s="16" t="s">
        <v>951</v>
      </c>
      <c r="H121" s="16" t="s">
        <v>904</v>
      </c>
      <c r="I121" s="16"/>
      <c r="J121" s="16" t="s">
        <v>635</v>
      </c>
      <c r="K121" s="21"/>
      <c r="M121" s="16" t="s">
        <v>853</v>
      </c>
    </row>
    <row r="122" spans="1:13" ht="70.349999999999994" customHeight="1">
      <c r="A122" s="16">
        <f t="shared" si="3"/>
        <v>104</v>
      </c>
      <c r="B122" s="16" t="s">
        <v>1424</v>
      </c>
      <c r="C122" s="189" t="s">
        <v>1425</v>
      </c>
      <c r="D122" s="3" t="s">
        <v>1426</v>
      </c>
      <c r="E122" s="16" t="str">
        <f>+'ADR Tracking'!A$32</f>
        <v>SRP8-034</v>
      </c>
      <c r="F122" s="16" t="str">
        <f>+'ADR Tracking'!B$32</f>
        <v xml:space="preserve">Front Seatbelts </v>
      </c>
      <c r="G122" s="16" t="s">
        <v>951</v>
      </c>
      <c r="H122" s="16" t="s">
        <v>904</v>
      </c>
      <c r="I122" s="16"/>
      <c r="J122" s="16" t="s">
        <v>635</v>
      </c>
      <c r="K122" s="21"/>
      <c r="M122" s="16" t="s">
        <v>853</v>
      </c>
    </row>
    <row r="123" spans="1:13" s="314" customFormat="1" ht="48" customHeight="1">
      <c r="A123" s="312" t="s">
        <v>635</v>
      </c>
      <c r="B123" s="312">
        <v>8.3000000000000007</v>
      </c>
      <c r="C123" s="313" t="s">
        <v>1427</v>
      </c>
      <c r="D123" s="313"/>
      <c r="E123" s="312"/>
      <c r="F123" s="312"/>
      <c r="G123" s="312"/>
      <c r="H123" s="16" t="s">
        <v>904</v>
      </c>
      <c r="I123" s="312"/>
      <c r="J123" s="312" t="s">
        <v>635</v>
      </c>
      <c r="K123" s="316"/>
      <c r="L123" s="313"/>
      <c r="M123" s="312"/>
    </row>
    <row r="124" spans="1:13" ht="75.599999999999994" customHeight="1">
      <c r="A124" s="16">
        <v>105</v>
      </c>
      <c r="B124" s="16" t="s">
        <v>1428</v>
      </c>
      <c r="C124" s="29" t="s">
        <v>1429</v>
      </c>
      <c r="D124" s="3" t="s">
        <v>1430</v>
      </c>
      <c r="E124" s="16" t="str">
        <f>+'ADR Tracking'!A$32</f>
        <v>SRP8-034</v>
      </c>
      <c r="F124" s="16" t="str">
        <f>+'ADR Tracking'!B$32</f>
        <v xml:space="preserve">Front Seatbelts </v>
      </c>
      <c r="G124" s="16" t="s">
        <v>951</v>
      </c>
      <c r="H124" s="16" t="s">
        <v>904</v>
      </c>
      <c r="I124" s="16"/>
      <c r="J124" s="16" t="s">
        <v>635</v>
      </c>
      <c r="K124" s="21"/>
      <c r="M124" s="16" t="s">
        <v>853</v>
      </c>
    </row>
    <row r="125" spans="1:13" ht="356.25" customHeight="1">
      <c r="A125" s="16">
        <f>A124+1</f>
        <v>106</v>
      </c>
      <c r="B125" s="16" t="s">
        <v>1431</v>
      </c>
      <c r="C125" s="29" t="s">
        <v>1432</v>
      </c>
      <c r="D125" s="3" t="s">
        <v>1433</v>
      </c>
      <c r="E125" s="16" t="str">
        <f>+'ADR Tracking'!A$32</f>
        <v>SRP8-034</v>
      </c>
      <c r="F125" s="16" t="str">
        <f>+'ADR Tracking'!B$32</f>
        <v xml:space="preserve">Front Seatbelts </v>
      </c>
      <c r="G125" s="16" t="s">
        <v>951</v>
      </c>
      <c r="H125" s="16" t="s">
        <v>904</v>
      </c>
      <c r="I125" s="16"/>
      <c r="J125" s="16" t="s">
        <v>635</v>
      </c>
      <c r="K125" s="21"/>
      <c r="M125" s="16" t="s">
        <v>853</v>
      </c>
    </row>
    <row r="126" spans="1:13" ht="99.75" customHeight="1">
      <c r="A126" s="16">
        <f t="shared" ref="A126:A129" si="4">A125+1</f>
        <v>107</v>
      </c>
      <c r="B126" s="16" t="s">
        <v>1434</v>
      </c>
      <c r="C126" s="29" t="s">
        <v>1435</v>
      </c>
      <c r="D126" s="3" t="s">
        <v>1436</v>
      </c>
      <c r="E126" s="16" t="str">
        <f>+'ADR Tracking'!A$32</f>
        <v>SRP8-034</v>
      </c>
      <c r="F126" s="16" t="str">
        <f>+'ADR Tracking'!B$32</f>
        <v xml:space="preserve">Front Seatbelts </v>
      </c>
      <c r="G126" s="16" t="s">
        <v>951</v>
      </c>
      <c r="H126" s="16" t="s">
        <v>904</v>
      </c>
      <c r="I126" s="16"/>
      <c r="J126" s="16" t="s">
        <v>635</v>
      </c>
      <c r="K126" s="21"/>
      <c r="M126" s="16" t="s">
        <v>853</v>
      </c>
    </row>
    <row r="127" spans="1:13" ht="130.5" customHeight="1">
      <c r="A127" s="16">
        <f t="shared" si="4"/>
        <v>108</v>
      </c>
      <c r="B127" s="16" t="s">
        <v>1437</v>
      </c>
      <c r="C127" s="29" t="s">
        <v>1438</v>
      </c>
      <c r="D127" s="3" t="s">
        <v>1439</v>
      </c>
      <c r="E127" s="16" t="str">
        <f>+'ADR Tracking'!A$32</f>
        <v>SRP8-034</v>
      </c>
      <c r="F127" s="16" t="str">
        <f>+'ADR Tracking'!B$32</f>
        <v xml:space="preserve">Front Seatbelts </v>
      </c>
      <c r="G127" s="16" t="s">
        <v>951</v>
      </c>
      <c r="H127" s="16" t="s">
        <v>904</v>
      </c>
      <c r="I127" s="16"/>
      <c r="J127" s="16" t="s">
        <v>635</v>
      </c>
      <c r="K127" s="21"/>
      <c r="M127" s="16" t="s">
        <v>853</v>
      </c>
    </row>
    <row r="128" spans="1:13" ht="162.75" customHeight="1">
      <c r="A128" s="16">
        <f t="shared" si="4"/>
        <v>109</v>
      </c>
      <c r="B128" s="16" t="s">
        <v>1440</v>
      </c>
      <c r="C128" s="29" t="s">
        <v>1441</v>
      </c>
      <c r="D128" s="29" t="s">
        <v>1442</v>
      </c>
      <c r="E128" s="16" t="str">
        <f>+'ADR Tracking'!A$32</f>
        <v>SRP8-034</v>
      </c>
      <c r="F128" s="16" t="str">
        <f>+'ADR Tracking'!B$32</f>
        <v xml:space="preserve">Front Seatbelts </v>
      </c>
      <c r="G128" s="16" t="s">
        <v>951</v>
      </c>
      <c r="H128" s="16" t="s">
        <v>904</v>
      </c>
      <c r="I128" s="16"/>
      <c r="J128" s="16" t="s">
        <v>905</v>
      </c>
      <c r="K128" s="3" t="s">
        <v>1443</v>
      </c>
      <c r="M128" s="16" t="s">
        <v>853</v>
      </c>
    </row>
    <row r="129" spans="1:13" ht="162.75" customHeight="1">
      <c r="A129" s="16">
        <f t="shared" si="4"/>
        <v>110</v>
      </c>
      <c r="B129" s="16" t="s">
        <v>1444</v>
      </c>
      <c r="C129" s="3" t="s">
        <v>1445</v>
      </c>
      <c r="D129" s="29" t="s">
        <v>1446</v>
      </c>
      <c r="E129" s="16" t="str">
        <f>+'ADR Tracking'!A$32</f>
        <v>SRP8-034</v>
      </c>
      <c r="F129" s="16" t="str">
        <f>+'ADR Tracking'!B$32</f>
        <v xml:space="preserve">Front Seatbelts </v>
      </c>
      <c r="G129" s="16" t="s">
        <v>951</v>
      </c>
      <c r="H129" s="16" t="s">
        <v>904</v>
      </c>
      <c r="I129" s="16"/>
      <c r="J129" s="16" t="s">
        <v>905</v>
      </c>
      <c r="K129" s="21" t="s">
        <v>1447</v>
      </c>
      <c r="M129" s="16" t="s">
        <v>853</v>
      </c>
    </row>
    <row r="130" spans="1:13" ht="78" customHeight="1">
      <c r="A130" s="16" t="s">
        <v>635</v>
      </c>
      <c r="B130" s="16" t="s">
        <v>1444</v>
      </c>
      <c r="C130" s="3" t="s">
        <v>1445</v>
      </c>
      <c r="D130" s="21" t="e" vm="2">
        <v>#VALUE!</v>
      </c>
      <c r="E130" s="16"/>
      <c r="F130" s="16"/>
      <c r="G130" s="16"/>
      <c r="H130" s="16" t="s">
        <v>904</v>
      </c>
      <c r="I130" s="16"/>
      <c r="J130" s="16" t="s">
        <v>905</v>
      </c>
      <c r="K130" s="21" t="s">
        <v>1448</v>
      </c>
      <c r="M130" s="16" t="s">
        <v>853</v>
      </c>
    </row>
    <row r="131" spans="1:13" ht="162.75" customHeight="1">
      <c r="A131" s="16">
        <f>A129+1</f>
        <v>111</v>
      </c>
      <c r="B131" s="16" t="s">
        <v>1449</v>
      </c>
      <c r="C131" s="3" t="s">
        <v>1445</v>
      </c>
      <c r="D131" s="29" t="s">
        <v>1450</v>
      </c>
      <c r="E131" s="16" t="str">
        <f>+'ADR Tracking'!A$32</f>
        <v>SRP8-034</v>
      </c>
      <c r="F131" s="16" t="str">
        <f>+'ADR Tracking'!B$32</f>
        <v xml:space="preserve">Front Seatbelts </v>
      </c>
      <c r="G131" s="16" t="s">
        <v>951</v>
      </c>
      <c r="H131" s="16" t="s">
        <v>904</v>
      </c>
      <c r="I131" s="16"/>
      <c r="J131" s="16" t="s">
        <v>905</v>
      </c>
      <c r="K131" s="21" t="s">
        <v>1451</v>
      </c>
      <c r="M131" s="16" t="s">
        <v>853</v>
      </c>
    </row>
    <row r="132" spans="1:13" ht="162.75" customHeight="1">
      <c r="A132" s="16">
        <f>A131+1</f>
        <v>112</v>
      </c>
      <c r="B132" s="16" t="s">
        <v>1452</v>
      </c>
      <c r="C132" s="3" t="s">
        <v>1453</v>
      </c>
      <c r="D132" s="29" t="s">
        <v>1454</v>
      </c>
      <c r="E132" s="16" t="str">
        <f>+'ADR Tracking'!A$32</f>
        <v>SRP8-034</v>
      </c>
      <c r="F132" s="16" t="str">
        <f>+'ADR Tracking'!B$32</f>
        <v xml:space="preserve">Front Seatbelts </v>
      </c>
      <c r="G132" s="16" t="s">
        <v>951</v>
      </c>
      <c r="H132" s="16" t="s">
        <v>904</v>
      </c>
      <c r="I132" s="16"/>
      <c r="J132" s="16" t="s">
        <v>905</v>
      </c>
      <c r="K132" s="21" t="s">
        <v>1455</v>
      </c>
      <c r="M132" s="16" t="s">
        <v>853</v>
      </c>
    </row>
    <row r="133" spans="1:13" ht="162.75" customHeight="1">
      <c r="A133" s="16">
        <f t="shared" ref="A133:A141" si="5">A132+1</f>
        <v>113</v>
      </c>
      <c r="B133" s="16" t="s">
        <v>1456</v>
      </c>
      <c r="C133" s="3" t="s">
        <v>1453</v>
      </c>
      <c r="D133" s="29" t="s">
        <v>1457</v>
      </c>
      <c r="E133" s="16" t="str">
        <f>+'ADR Tracking'!A$32</f>
        <v>SRP8-034</v>
      </c>
      <c r="F133" s="16" t="str">
        <f>+'ADR Tracking'!B$32</f>
        <v xml:space="preserve">Front Seatbelts </v>
      </c>
      <c r="G133" s="16" t="s">
        <v>951</v>
      </c>
      <c r="H133" s="16" t="s">
        <v>904</v>
      </c>
      <c r="I133" s="16"/>
      <c r="J133" s="16" t="s">
        <v>1138</v>
      </c>
      <c r="K133" s="21" t="s">
        <v>1458</v>
      </c>
      <c r="M133" s="16" t="s">
        <v>853</v>
      </c>
    </row>
    <row r="134" spans="1:13" ht="162.75" customHeight="1">
      <c r="A134" s="16">
        <f t="shared" si="5"/>
        <v>114</v>
      </c>
      <c r="B134" s="16" t="s">
        <v>1459</v>
      </c>
      <c r="C134" s="3" t="s">
        <v>1460</v>
      </c>
      <c r="D134" s="29" t="s">
        <v>1461</v>
      </c>
      <c r="E134" s="16" t="str">
        <f>+'ADR Tracking'!A$32</f>
        <v>SRP8-034</v>
      </c>
      <c r="F134" s="16" t="str">
        <f>+'ADR Tracking'!B$32</f>
        <v xml:space="preserve">Front Seatbelts </v>
      </c>
      <c r="G134" s="16" t="s">
        <v>951</v>
      </c>
      <c r="H134" s="16" t="s">
        <v>904</v>
      </c>
      <c r="I134" s="16"/>
      <c r="J134" s="16" t="s">
        <v>955</v>
      </c>
      <c r="K134" s="29" t="s">
        <v>1462</v>
      </c>
      <c r="M134" s="16" t="s">
        <v>853</v>
      </c>
    </row>
    <row r="135" spans="1:13" ht="162.75" customHeight="1">
      <c r="A135" s="16">
        <f t="shared" si="5"/>
        <v>115</v>
      </c>
      <c r="B135" s="16" t="s">
        <v>1463</v>
      </c>
      <c r="C135" s="3" t="s">
        <v>1464</v>
      </c>
      <c r="D135" s="3" t="s">
        <v>1465</v>
      </c>
      <c r="E135" s="16" t="str">
        <f>+'ADR Tracking'!A$32</f>
        <v>SRP8-034</v>
      </c>
      <c r="F135" s="16" t="str">
        <f>+'ADR Tracking'!B$32</f>
        <v xml:space="preserve">Front Seatbelts </v>
      </c>
      <c r="G135" s="16" t="s">
        <v>951</v>
      </c>
      <c r="H135" s="16" t="s">
        <v>904</v>
      </c>
      <c r="I135" s="16"/>
      <c r="J135" s="16" t="s">
        <v>955</v>
      </c>
      <c r="K135" s="29" t="s">
        <v>1466</v>
      </c>
      <c r="M135" s="16" t="s">
        <v>853</v>
      </c>
    </row>
    <row r="136" spans="1:13" ht="133.5" customHeight="1">
      <c r="A136" s="16">
        <f t="shared" si="5"/>
        <v>116</v>
      </c>
      <c r="B136" s="16" t="s">
        <v>1467</v>
      </c>
      <c r="C136" s="3" t="s">
        <v>1468</v>
      </c>
      <c r="D136" s="3" t="s">
        <v>1469</v>
      </c>
      <c r="E136" s="16" t="str">
        <f>+'ADR Tracking'!A$32</f>
        <v>SRP8-034</v>
      </c>
      <c r="F136" s="16" t="str">
        <f>+'ADR Tracking'!B$32</f>
        <v xml:space="preserve">Front Seatbelts </v>
      </c>
      <c r="G136" s="16" t="s">
        <v>951</v>
      </c>
      <c r="H136" s="16" t="s">
        <v>904</v>
      </c>
      <c r="I136" s="16"/>
      <c r="J136" s="16" t="s">
        <v>955</v>
      </c>
      <c r="K136" s="29" t="s">
        <v>1470</v>
      </c>
      <c r="M136" s="16" t="s">
        <v>853</v>
      </c>
    </row>
    <row r="137" spans="1:13" ht="86.85" customHeight="1">
      <c r="A137" s="16">
        <f t="shared" si="5"/>
        <v>117</v>
      </c>
      <c r="B137" s="16" t="s">
        <v>1471</v>
      </c>
      <c r="C137" s="3" t="s">
        <v>1468</v>
      </c>
      <c r="D137" s="3" t="s">
        <v>1472</v>
      </c>
      <c r="E137" s="16" t="str">
        <f>+'ADR Tracking'!A$32</f>
        <v>SRP8-034</v>
      </c>
      <c r="F137" s="16" t="str">
        <f>+'ADR Tracking'!B$32</f>
        <v xml:space="preserve">Front Seatbelts </v>
      </c>
      <c r="G137" s="16" t="s">
        <v>951</v>
      </c>
      <c r="H137" s="16" t="s">
        <v>904</v>
      </c>
      <c r="I137" s="16"/>
      <c r="J137" s="16" t="s">
        <v>955</v>
      </c>
      <c r="K137" s="29" t="s">
        <v>1473</v>
      </c>
      <c r="M137" s="16" t="s">
        <v>853</v>
      </c>
    </row>
    <row r="138" spans="1:13" ht="88.35" customHeight="1">
      <c r="A138" s="16">
        <f t="shared" si="5"/>
        <v>118</v>
      </c>
      <c r="B138" s="16" t="s">
        <v>1474</v>
      </c>
      <c r="C138" s="3" t="s">
        <v>1468</v>
      </c>
      <c r="D138" s="3" t="s">
        <v>1475</v>
      </c>
      <c r="E138" s="16" t="str">
        <f>+'ADR Tracking'!A$32</f>
        <v>SRP8-034</v>
      </c>
      <c r="F138" s="16" t="str">
        <f>+'ADR Tracking'!B$32</f>
        <v xml:space="preserve">Front Seatbelts </v>
      </c>
      <c r="G138" s="16" t="s">
        <v>951</v>
      </c>
      <c r="H138" s="16" t="s">
        <v>904</v>
      </c>
      <c r="I138" s="16"/>
      <c r="J138" s="16" t="s">
        <v>955</v>
      </c>
      <c r="K138" s="29" t="s">
        <v>1476</v>
      </c>
      <c r="M138" s="16" t="s">
        <v>853</v>
      </c>
    </row>
    <row r="139" spans="1:13" ht="27.75" customHeight="1">
      <c r="A139" s="16">
        <f t="shared" si="5"/>
        <v>119</v>
      </c>
      <c r="B139" s="16" t="s">
        <v>1477</v>
      </c>
      <c r="C139" s="29" t="s">
        <v>1478</v>
      </c>
      <c r="D139" s="3" t="s">
        <v>1479</v>
      </c>
      <c r="E139" s="16" t="str">
        <f>+'ADR Tracking'!A$32</f>
        <v>SRP8-034</v>
      </c>
      <c r="F139" s="16" t="str">
        <f>+'ADR Tracking'!B$32</f>
        <v xml:space="preserve">Front Seatbelts </v>
      </c>
      <c r="G139" s="16" t="s">
        <v>951</v>
      </c>
      <c r="H139" s="16" t="s">
        <v>904</v>
      </c>
      <c r="I139" s="16"/>
      <c r="J139" s="16" t="s">
        <v>635</v>
      </c>
      <c r="K139" s="21"/>
      <c r="M139" s="16" t="s">
        <v>853</v>
      </c>
    </row>
    <row r="140" spans="1:13" ht="77.25" customHeight="1">
      <c r="A140" s="16">
        <f t="shared" si="5"/>
        <v>120</v>
      </c>
      <c r="B140" s="16" t="s">
        <v>1480</v>
      </c>
      <c r="C140" s="29" t="s">
        <v>1478</v>
      </c>
      <c r="D140" s="3" t="s">
        <v>1481</v>
      </c>
      <c r="E140" s="16" t="str">
        <f>+'ADR Tracking'!A$32</f>
        <v>SRP8-034</v>
      </c>
      <c r="F140" s="16" t="str">
        <f>+'ADR Tracking'!B$32</f>
        <v xml:space="preserve">Front Seatbelts </v>
      </c>
      <c r="G140" s="16" t="s">
        <v>951</v>
      </c>
      <c r="H140" s="16" t="s">
        <v>904</v>
      </c>
      <c r="I140" s="16"/>
      <c r="J140" s="16" t="s">
        <v>635</v>
      </c>
      <c r="K140" s="21"/>
      <c r="M140" s="16" t="s">
        <v>853</v>
      </c>
    </row>
    <row r="141" spans="1:13" ht="63">
      <c r="A141" s="16">
        <f t="shared" si="5"/>
        <v>121</v>
      </c>
      <c r="B141" s="16" t="s">
        <v>1482</v>
      </c>
      <c r="C141" s="29" t="s">
        <v>1478</v>
      </c>
      <c r="D141" s="38" t="s">
        <v>1483</v>
      </c>
      <c r="E141" s="16" t="str">
        <f>+'ADR Tracking'!A$32</f>
        <v>SRP8-034</v>
      </c>
      <c r="F141" s="16" t="str">
        <f>+'ADR Tracking'!B$32</f>
        <v xml:space="preserve">Front Seatbelts </v>
      </c>
      <c r="G141" s="16" t="s">
        <v>951</v>
      </c>
      <c r="H141" s="16" t="s">
        <v>904</v>
      </c>
      <c r="I141" s="16"/>
      <c r="J141" s="16" t="s">
        <v>635</v>
      </c>
      <c r="K141" s="21"/>
      <c r="M141" s="16" t="s">
        <v>853</v>
      </c>
    </row>
    <row r="142" spans="1:13">
      <c r="E142" s="16"/>
      <c r="F142" s="16"/>
      <c r="G142" s="16"/>
      <c r="H142" s="16"/>
    </row>
    <row r="143" spans="1:13">
      <c r="E143" s="16"/>
      <c r="F143" s="16"/>
      <c r="G143" s="16"/>
      <c r="H143" s="16"/>
    </row>
    <row r="144" spans="1:13">
      <c r="E144" s="16"/>
      <c r="F144" s="16"/>
      <c r="G144" s="16"/>
      <c r="H144" s="16"/>
    </row>
    <row r="145" spans="5:8">
      <c r="E145" s="16"/>
      <c r="F145" s="16"/>
      <c r="G145" s="16"/>
      <c r="H145" s="16"/>
    </row>
    <row r="146" spans="5:8">
      <c r="E146" s="16"/>
      <c r="F146" s="16"/>
      <c r="G146" s="16"/>
      <c r="H146" s="16"/>
    </row>
    <row r="147" spans="5:8">
      <c r="E147" s="16"/>
      <c r="F147" s="16"/>
      <c r="G147" s="16"/>
      <c r="H147" s="16"/>
    </row>
    <row r="148" spans="5:8">
      <c r="E148" s="16"/>
      <c r="F148" s="16"/>
      <c r="G148" s="16"/>
      <c r="H148" s="16"/>
    </row>
    <row r="149" spans="5:8">
      <c r="E149" s="16"/>
      <c r="F149" s="16"/>
      <c r="G149" s="16"/>
      <c r="H149" s="16"/>
    </row>
    <row r="150" spans="5:8">
      <c r="E150" s="16"/>
      <c r="F150" s="16"/>
      <c r="G150" s="16"/>
      <c r="H150" s="16"/>
    </row>
    <row r="151" spans="5:8">
      <c r="E151" s="16"/>
      <c r="F151" s="16"/>
      <c r="G151" s="16"/>
      <c r="H151" s="16"/>
    </row>
    <row r="152" spans="5:8">
      <c r="E152" s="16"/>
      <c r="F152" s="16"/>
      <c r="G152" s="16"/>
      <c r="H152" s="16"/>
    </row>
    <row r="153" spans="5:8">
      <c r="E153" s="16"/>
      <c r="F153" s="16"/>
      <c r="G153" s="16"/>
      <c r="H153" s="16"/>
    </row>
    <row r="154" spans="5:8">
      <c r="E154" s="16"/>
      <c r="F154" s="16"/>
      <c r="G154" s="16"/>
      <c r="H154" s="16"/>
    </row>
    <row r="155" spans="5:8">
      <c r="E155" s="16"/>
      <c r="F155" s="16"/>
      <c r="G155" s="16"/>
      <c r="H155" s="16"/>
    </row>
    <row r="156" spans="5:8">
      <c r="E156" s="16"/>
      <c r="F156" s="16"/>
      <c r="G156" s="16"/>
      <c r="H156" s="16"/>
    </row>
    <row r="157" spans="5:8">
      <c r="E157" s="16"/>
      <c r="F157" s="16"/>
      <c r="G157" s="16"/>
      <c r="H157" s="16"/>
    </row>
    <row r="158" spans="5:8">
      <c r="E158" s="16"/>
      <c r="F158" s="16"/>
      <c r="G158" s="16"/>
      <c r="H158" s="16"/>
    </row>
    <row r="159" spans="5:8">
      <c r="E159" s="16"/>
      <c r="F159" s="16"/>
      <c r="G159" s="16"/>
      <c r="H159" s="16"/>
    </row>
    <row r="160" spans="5:8" ht="15.75" customHeight="1">
      <c r="E160" s="16"/>
      <c r="F160" s="16"/>
      <c r="G160" s="16"/>
      <c r="H160" s="16"/>
    </row>
    <row r="161" spans="5:8" ht="15.75" customHeight="1">
      <c r="E161" s="16"/>
      <c r="F161" s="16"/>
      <c r="G161" s="4"/>
      <c r="H161" s="4"/>
    </row>
    <row r="162" spans="5:8" ht="15.75" customHeight="1">
      <c r="E162" s="16"/>
      <c r="F162" s="16"/>
      <c r="G162" s="4"/>
      <c r="H162" s="4"/>
    </row>
    <row r="163" spans="5:8" ht="15.75" customHeight="1">
      <c r="E163" s="16"/>
      <c r="F163" s="16"/>
      <c r="G163" s="4"/>
      <c r="H163" s="4"/>
    </row>
    <row r="164" spans="5:8" ht="15.75" customHeight="1">
      <c r="E164" s="16"/>
      <c r="F164" s="16"/>
      <c r="G164" s="4"/>
      <c r="H164" s="4"/>
    </row>
    <row r="165" spans="5:8" ht="15.75" customHeight="1">
      <c r="E165" s="16"/>
      <c r="F165" s="16"/>
      <c r="G165" s="4"/>
      <c r="H165" s="4"/>
    </row>
    <row r="166" spans="5:8" ht="15.75" customHeight="1">
      <c r="E166" s="16"/>
      <c r="F166" s="16"/>
      <c r="G166" s="4"/>
      <c r="H166" s="4"/>
    </row>
    <row r="167" spans="5:8" ht="15.75" customHeight="1">
      <c r="E167" s="16"/>
      <c r="F167" s="16"/>
      <c r="G167" s="4"/>
      <c r="H167" s="4"/>
    </row>
    <row r="168" spans="5:8" ht="15.75" customHeight="1">
      <c r="E168" s="16"/>
      <c r="F168" s="16"/>
      <c r="G168" s="4"/>
      <c r="H168" s="4"/>
    </row>
    <row r="169" spans="5:8" ht="15.75" customHeight="1">
      <c r="E169" s="16"/>
      <c r="F169" s="16"/>
      <c r="G169" s="4"/>
      <c r="H169" s="4"/>
    </row>
    <row r="170" spans="5:8" ht="15.75" customHeight="1">
      <c r="E170" s="16"/>
      <c r="F170" s="16"/>
      <c r="G170" s="4"/>
      <c r="H170" s="4"/>
    </row>
    <row r="171" spans="5:8" ht="15.75" customHeight="1">
      <c r="E171" s="16"/>
      <c r="F171" s="16"/>
      <c r="G171" s="4"/>
      <c r="H171" s="4"/>
    </row>
    <row r="172" spans="5:8" ht="15.75" customHeight="1">
      <c r="E172" s="16"/>
      <c r="F172" s="16"/>
      <c r="G172" s="4"/>
      <c r="H172" s="4"/>
    </row>
    <row r="173" spans="5:8" ht="15.75" customHeight="1">
      <c r="E173" s="16"/>
      <c r="F173" s="16"/>
      <c r="G173" s="4"/>
      <c r="H173" s="4"/>
    </row>
    <row r="174" spans="5:8" ht="15.75" customHeight="1">
      <c r="E174" s="16"/>
      <c r="F174" s="16"/>
      <c r="G174" s="4"/>
      <c r="H174" s="4"/>
    </row>
    <row r="175" spans="5:8" ht="15.75" customHeight="1">
      <c r="E175" s="16"/>
      <c r="F175" s="16"/>
      <c r="G175" s="4"/>
      <c r="H175" s="4"/>
    </row>
    <row r="176" spans="5:8" ht="15.75" customHeight="1">
      <c r="G176" s="4"/>
      <c r="H176" s="4"/>
    </row>
    <row r="177" spans="7:8" ht="15.75" customHeight="1">
      <c r="G177" s="4"/>
      <c r="H177" s="4"/>
    </row>
    <row r="178" spans="7:8" ht="15.75" customHeight="1">
      <c r="G178" s="4"/>
      <c r="H178" s="4"/>
    </row>
    <row r="179" spans="7:8" ht="15.75" customHeight="1">
      <c r="G179" s="4"/>
      <c r="H179" s="4"/>
    </row>
    <row r="180" spans="7:8" ht="15.75" customHeight="1">
      <c r="G180" s="4"/>
      <c r="H180" s="4"/>
    </row>
    <row r="181" spans="7:8" ht="15.75" customHeight="1">
      <c r="G181" s="4"/>
      <c r="H181" s="4"/>
    </row>
    <row r="182" spans="7:8" ht="15.75" customHeight="1">
      <c r="G182" s="16"/>
      <c r="H182" s="16"/>
    </row>
    <row r="183" spans="7:8" ht="15.75" customHeight="1">
      <c r="G183" s="16"/>
      <c r="H183" s="16"/>
    </row>
    <row r="184" spans="7:8" ht="15.75" customHeight="1">
      <c r="G184" s="16"/>
      <c r="H184" s="16"/>
    </row>
    <row r="185" spans="7:8" ht="15.75" customHeight="1">
      <c r="G185" s="16"/>
      <c r="H185" s="16"/>
    </row>
    <row r="186" spans="7:8" ht="15.75" customHeight="1">
      <c r="G186" s="16"/>
      <c r="H186" s="16"/>
    </row>
    <row r="187" spans="7:8" ht="15.75" customHeight="1">
      <c r="G187" s="16"/>
      <c r="H187" s="16"/>
    </row>
    <row r="188" spans="7:8" ht="15.75" customHeight="1">
      <c r="G188" s="16"/>
      <c r="H188" s="16"/>
    </row>
    <row r="189" spans="7:8" ht="15.75" customHeight="1">
      <c r="G189" s="16"/>
      <c r="H189" s="16"/>
    </row>
    <row r="190" spans="7:8" ht="15.75" customHeight="1">
      <c r="G190" s="16"/>
      <c r="H190" s="16"/>
    </row>
    <row r="191" spans="7:8" ht="15.75" customHeight="1">
      <c r="G191" s="16"/>
      <c r="H191" s="16"/>
    </row>
    <row r="192" spans="7:8" ht="15.75" customHeight="1">
      <c r="G192" s="16"/>
      <c r="H192" s="16"/>
    </row>
    <row r="193" spans="7:8" ht="15.75" customHeight="1">
      <c r="G193" s="16"/>
      <c r="H193" s="16"/>
    </row>
    <row r="194" spans="7:8" ht="15.75" customHeight="1">
      <c r="G194" s="16"/>
      <c r="H194" s="16"/>
    </row>
    <row r="195" spans="7:8" ht="15.75" customHeight="1">
      <c r="G195" s="16"/>
      <c r="H195" s="16"/>
    </row>
    <row r="196" spans="7:8" ht="15.75" customHeight="1">
      <c r="G196" s="16"/>
      <c r="H196" s="16"/>
    </row>
    <row r="197" spans="7:8" ht="15.75" customHeight="1">
      <c r="G197" s="16"/>
      <c r="H197" s="16"/>
    </row>
    <row r="198" spans="7:8" ht="15.75" customHeight="1">
      <c r="G198" s="16"/>
      <c r="H198" s="16"/>
    </row>
    <row r="199" spans="7:8" ht="15.75" customHeight="1">
      <c r="G199" s="16"/>
      <c r="H199" s="16"/>
    </row>
    <row r="200" spans="7:8" ht="15.75" customHeight="1">
      <c r="G200" s="16"/>
      <c r="H200" s="16"/>
    </row>
    <row r="201" spans="7:8" ht="15.75" customHeight="1">
      <c r="G201" s="16"/>
      <c r="H201" s="16"/>
    </row>
    <row r="202" spans="7:8" ht="15.75" customHeight="1">
      <c r="G202" s="16"/>
      <c r="H202" s="16"/>
    </row>
    <row r="203" spans="7:8" ht="15.75" customHeight="1">
      <c r="G203" s="16"/>
      <c r="H203" s="16"/>
    </row>
    <row r="204" spans="7:8" ht="15.75" customHeight="1">
      <c r="G204" s="16"/>
      <c r="H204" s="16"/>
    </row>
    <row r="205" spans="7:8" ht="15.75" customHeight="1">
      <c r="G205" s="16"/>
      <c r="H205" s="16"/>
    </row>
    <row r="206" spans="7:8" ht="15.75" customHeight="1">
      <c r="G206" s="16"/>
      <c r="H206" s="16"/>
    </row>
    <row r="207" spans="7:8" ht="15.75" customHeight="1">
      <c r="G207" s="16"/>
      <c r="H207" s="16"/>
    </row>
    <row r="208" spans="7:8" ht="15.75" customHeight="1">
      <c r="G208" s="16"/>
      <c r="H208" s="16"/>
    </row>
    <row r="209" spans="7:8" ht="15.75" customHeight="1">
      <c r="G209" s="16"/>
      <c r="H209" s="16"/>
    </row>
    <row r="210" spans="7:8" ht="15.75" customHeight="1">
      <c r="G210" s="16"/>
      <c r="H210" s="16"/>
    </row>
    <row r="211" spans="7:8" ht="15.75" customHeight="1">
      <c r="G211" s="16"/>
      <c r="H211" s="16"/>
    </row>
    <row r="212" spans="7:8" ht="15.75" customHeight="1">
      <c r="G212" s="16"/>
      <c r="H212" s="16"/>
    </row>
    <row r="213" spans="7:8" ht="15.75" customHeight="1">
      <c r="G213" s="16"/>
      <c r="H213" s="16"/>
    </row>
    <row r="214" spans="7:8" ht="15.75" customHeight="1">
      <c r="G214" s="16"/>
      <c r="H214" s="16"/>
    </row>
    <row r="215" spans="7:8" ht="15.75" customHeight="1">
      <c r="G215" s="16"/>
      <c r="H215" s="16"/>
    </row>
    <row r="216" spans="7:8" ht="15.75" customHeight="1">
      <c r="G216" s="16"/>
      <c r="H216" s="16"/>
    </row>
    <row r="217" spans="7:8" ht="15.75" customHeight="1">
      <c r="G217" s="16"/>
      <c r="H217" s="16"/>
    </row>
    <row r="218" spans="7:8" ht="15.75" customHeight="1">
      <c r="G218" s="16"/>
      <c r="H218" s="16"/>
    </row>
    <row r="219" spans="7:8" ht="15.75" customHeight="1">
      <c r="G219" s="16"/>
      <c r="H219" s="16"/>
    </row>
    <row r="220" spans="7:8" ht="15.75" customHeight="1">
      <c r="G220" s="16"/>
      <c r="H220" s="16"/>
    </row>
    <row r="221" spans="7:8" ht="15.75" customHeight="1">
      <c r="G221" s="16"/>
      <c r="H221" s="16"/>
    </row>
    <row r="222" spans="7:8" ht="15.75" customHeight="1">
      <c r="G222" s="16"/>
      <c r="H222" s="16"/>
    </row>
    <row r="223" spans="7:8" ht="15.75" customHeight="1">
      <c r="G223" s="16"/>
      <c r="H223" s="16"/>
    </row>
    <row r="224" spans="7:8" ht="15.75" customHeight="1">
      <c r="G224" s="16"/>
      <c r="H224" s="16"/>
    </row>
    <row r="225" spans="7:8" ht="15.75" customHeight="1">
      <c r="G225" s="16"/>
      <c r="H225" s="16"/>
    </row>
    <row r="226" spans="7:8" ht="15.75" customHeight="1">
      <c r="G226" s="16"/>
      <c r="H226" s="16"/>
    </row>
    <row r="227" spans="7:8" ht="15.75" customHeight="1">
      <c r="G227" s="16"/>
      <c r="H227" s="16"/>
    </row>
    <row r="228" spans="7:8" ht="15.75" customHeight="1">
      <c r="G228" s="16"/>
      <c r="H228" s="16"/>
    </row>
    <row r="229" spans="7:8" ht="15.75" customHeight="1">
      <c r="G229" s="16"/>
      <c r="H229" s="16"/>
    </row>
    <row r="230" spans="7:8" ht="15.75" customHeight="1">
      <c r="G230" s="16"/>
      <c r="H230" s="16"/>
    </row>
    <row r="231" spans="7:8" ht="15.75" customHeight="1">
      <c r="G231" s="16"/>
      <c r="H231" s="16"/>
    </row>
    <row r="232" spans="7:8" ht="15.75" customHeight="1">
      <c r="G232" s="16"/>
      <c r="H232" s="16"/>
    </row>
    <row r="233" spans="7:8" ht="15.75" customHeight="1">
      <c r="G233" s="16"/>
      <c r="H233" s="16"/>
    </row>
    <row r="234" spans="7:8" ht="15.75" customHeight="1">
      <c r="G234" s="16"/>
      <c r="H234" s="16"/>
    </row>
    <row r="235" spans="7:8" ht="15.75" customHeight="1">
      <c r="G235" s="16"/>
      <c r="H235" s="16"/>
    </row>
    <row r="236" spans="7:8" ht="15.75" customHeight="1">
      <c r="G236" s="16"/>
      <c r="H236" s="16"/>
    </row>
    <row r="237" spans="7:8" ht="15.75" customHeight="1">
      <c r="G237" s="16"/>
      <c r="H237" s="16"/>
    </row>
    <row r="238" spans="7:8" ht="15.75" customHeight="1">
      <c r="G238" s="16"/>
      <c r="H238" s="16"/>
    </row>
    <row r="239" spans="7:8" ht="15.75" customHeight="1">
      <c r="G239" s="16"/>
      <c r="H239" s="16"/>
    </row>
    <row r="240" spans="7:8" ht="15.75" customHeight="1">
      <c r="G240" s="16"/>
      <c r="H240" s="16"/>
    </row>
    <row r="241" spans="7:8" ht="15.75" customHeight="1">
      <c r="G241" s="16"/>
      <c r="H241" s="16"/>
    </row>
    <row r="242" spans="7:8" ht="15.75" customHeight="1">
      <c r="G242" s="16"/>
      <c r="H242" s="16"/>
    </row>
    <row r="243" spans="7:8" ht="15.75" customHeight="1">
      <c r="G243" s="16"/>
      <c r="H243" s="16"/>
    </row>
    <row r="244" spans="7:8" ht="15.75" customHeight="1">
      <c r="G244" s="16"/>
      <c r="H244" s="16"/>
    </row>
    <row r="245" spans="7:8" ht="15.75" customHeight="1">
      <c r="G245" s="16"/>
      <c r="H245" s="16"/>
    </row>
    <row r="246" spans="7:8" ht="15.75" customHeight="1">
      <c r="G246" s="16"/>
      <c r="H246" s="16"/>
    </row>
    <row r="247" spans="7:8" ht="15.75" customHeight="1">
      <c r="G247" s="16"/>
      <c r="H247" s="16"/>
    </row>
    <row r="248" spans="7:8" ht="15.75" customHeight="1">
      <c r="G248" s="16"/>
      <c r="H248" s="16"/>
    </row>
    <row r="249" spans="7:8" ht="15.75" customHeight="1">
      <c r="G249" s="16"/>
      <c r="H249" s="16"/>
    </row>
    <row r="250" spans="7:8" ht="15.75" customHeight="1">
      <c r="G250" s="16"/>
      <c r="H250" s="16"/>
    </row>
    <row r="251" spans="7:8" ht="15.75" customHeight="1">
      <c r="G251" s="16"/>
      <c r="H251" s="16"/>
    </row>
    <row r="252" spans="7:8" ht="15.75" customHeight="1">
      <c r="G252" s="16"/>
      <c r="H252" s="16"/>
    </row>
    <row r="253" spans="7:8" ht="15.75" customHeight="1">
      <c r="G253" s="16"/>
      <c r="H253" s="16"/>
    </row>
    <row r="254" spans="7:8" ht="15.75" customHeight="1">
      <c r="G254" s="16"/>
      <c r="H254" s="16"/>
    </row>
    <row r="255" spans="7:8" ht="15.75" customHeight="1">
      <c r="G255" s="16"/>
      <c r="H255" s="16"/>
    </row>
    <row r="256" spans="7:8" ht="15.75" customHeight="1">
      <c r="G256" s="16"/>
      <c r="H256" s="16"/>
    </row>
    <row r="257" spans="7:8" ht="15.75" customHeight="1">
      <c r="G257" s="16"/>
      <c r="H257" s="16"/>
    </row>
    <row r="258" spans="7:8" ht="15.75" customHeight="1">
      <c r="G258" s="16"/>
      <c r="H258" s="16"/>
    </row>
    <row r="259" spans="7:8" ht="15.75" customHeight="1">
      <c r="G259" s="16"/>
      <c r="H259" s="16"/>
    </row>
    <row r="260" spans="7:8" ht="15.75" customHeight="1">
      <c r="G260" s="16"/>
      <c r="H260" s="16"/>
    </row>
  </sheetData>
  <phoneticPr fontId="21" type="noConversion"/>
  <conditionalFormatting sqref="H1:H1048576">
    <cfRule type="containsText" dxfId="842" priority="13" operator="containsText" text="Yes">
      <formula>NOT(ISERROR(SEARCH("Yes",H1)))</formula>
    </cfRule>
    <cfRule type="containsText" dxfId="841" priority="16" operator="containsText" text="Pending">
      <formula>NOT(ISERROR(SEARCH("Pending",H1)))</formula>
    </cfRule>
  </conditionalFormatting>
  <conditionalFormatting sqref="I2:I132 G123 I134:I1048576">
    <cfRule type="containsText" dxfId="840" priority="2" operator="containsText" text="No">
      <formula>NOT(ISERROR(SEARCH("No",G2)))</formula>
    </cfRule>
  </conditionalFormatting>
  <conditionalFormatting sqref="I2:K23 I24:J24 I25:K41 I42:J47 I48:K48 I49:J59 I60:K60 I61:J64 I65:K65 I66:J66 I67:K68 I69:J69 I70:K71 I72:J75 I76:K89 I90:I91 I92:K132 G123 I134:K139 I140 I141:K1048576 J133:K133 J1:K1 K90:K91 K140">
    <cfRule type="containsText" dxfId="839" priority="3" operator="containsText" text="Yes">
      <formula>NOT(ISERROR(SEARCH("Yes",G1)))</formula>
    </cfRule>
  </conditionalFormatting>
  <conditionalFormatting sqref="J128:J133">
    <cfRule type="containsText" dxfId="838" priority="1" operator="containsText" text="No">
      <formula>NOT(ISERROR(SEARCH("No",J128)))</formula>
    </cfRule>
  </conditionalFormatting>
  <conditionalFormatting sqref="J1:K1 I2:K23 I24:J24 I25:K41 I42:J47 I48:K48 I49:J59 I60:K60 I61:J64 I65:K65 I66:J66 I67:K68 I69:J69 I70:K71 I72:J75 I76:K89 I90:I91 K90:K91 I92:K132 G123 J133:K133 I134:K139 I140 K140 I141:K1048576">
    <cfRule type="containsText" dxfId="837" priority="4" operator="containsText" text="Pending">
      <formula>NOT(ISERROR(SEARCH("Pending",G1)))</formula>
    </cfRule>
  </conditionalFormatting>
  <conditionalFormatting sqref="M1:M1048576">
    <cfRule type="containsText" dxfId="836" priority="14" operator="containsText" text="Yes">
      <formula>NOT(ISERROR(SEARCH("Yes",M1)))</formula>
    </cfRule>
    <cfRule type="containsText" dxfId="835" priority="15" operator="containsText" text="No">
      <formula>NOT(ISERROR(SEARCH("No",M1)))</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E20B4A9D-B85B-4963-B27B-BA1B75C503AE}">
          <x14:formula1>
            <xm:f>'Drop Down Menu''s'!$C$2:$C$14</xm:f>
          </x14:formula1>
          <xm:sqref>G161:K260 I15:I87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ED15-4918-4C80-B100-2B282549C761}">
  <dimension ref="A1:T207"/>
  <sheetViews>
    <sheetView zoomScale="42" workbookViewId="0">
      <selection activeCell="J5" sqref="J5"/>
    </sheetView>
  </sheetViews>
  <sheetFormatPr defaultColWidth="8.875" defaultRowHeight="15.75" customHeight="1"/>
  <cols>
    <col min="1" max="1" width="10.625" style="16" bestFit="1" customWidth="1"/>
    <col min="2" max="2" width="15.625" style="16" customWidth="1"/>
    <col min="3" max="3" width="29.125" style="29" customWidth="1"/>
    <col min="4" max="4" width="65.625" style="21" customWidth="1"/>
    <col min="5" max="6" width="16.625" customWidth="1"/>
    <col min="7" max="7" width="20.625"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20" ht="63">
      <c r="A1" s="16" t="s">
        <v>834</v>
      </c>
      <c r="B1" s="16" t="s">
        <v>835</v>
      </c>
      <c r="C1" s="29" t="s">
        <v>836</v>
      </c>
      <c r="D1" s="21" t="s">
        <v>837</v>
      </c>
      <c r="E1" t="s">
        <v>0</v>
      </c>
      <c r="F1" t="s">
        <v>838</v>
      </c>
      <c r="G1" t="s">
        <v>839</v>
      </c>
      <c r="H1" s="21" t="s">
        <v>898</v>
      </c>
      <c r="I1" s="3" t="s">
        <v>1484</v>
      </c>
      <c r="J1" s="3" t="s">
        <v>900</v>
      </c>
      <c r="K1" s="3" t="s">
        <v>843</v>
      </c>
      <c r="L1" s="3" t="s">
        <v>844</v>
      </c>
      <c r="M1" s="16" t="s">
        <v>845</v>
      </c>
      <c r="O1" t="s">
        <v>846</v>
      </c>
      <c r="P1" t="s">
        <v>847</v>
      </c>
      <c r="Q1" t="s">
        <v>848</v>
      </c>
    </row>
    <row r="2" spans="1:20">
      <c r="A2" s="119" t="s">
        <v>635</v>
      </c>
      <c r="B2" s="119">
        <v>5</v>
      </c>
      <c r="C2" s="118" t="s">
        <v>1485</v>
      </c>
      <c r="E2" s="3"/>
      <c r="F2" s="21"/>
      <c r="G2" s="21"/>
      <c r="H2" s="16" t="s">
        <v>852</v>
      </c>
      <c r="I2" s="3"/>
      <c r="J2" s="3"/>
      <c r="K2" s="3"/>
      <c r="M2" s="16" t="s">
        <v>853</v>
      </c>
    </row>
    <row r="3" spans="1:20">
      <c r="A3" s="119" t="s">
        <v>635</v>
      </c>
      <c r="B3" s="119">
        <v>5.0999999999999996</v>
      </c>
      <c r="C3" s="118" t="s">
        <v>1486</v>
      </c>
      <c r="E3" s="3"/>
      <c r="F3" s="21"/>
      <c r="G3" s="21"/>
      <c r="H3" s="16" t="s">
        <v>852</v>
      </c>
      <c r="I3" s="3"/>
      <c r="J3" s="3"/>
      <c r="K3" s="3"/>
      <c r="M3" s="16" t="s">
        <v>853</v>
      </c>
    </row>
    <row r="4" spans="1:20" ht="46.5">
      <c r="A4" s="16" t="s">
        <v>635</v>
      </c>
      <c r="B4" s="16" t="s">
        <v>1487</v>
      </c>
      <c r="C4" s="32" t="s">
        <v>1488</v>
      </c>
      <c r="D4" s="20" t="s">
        <v>1489</v>
      </c>
      <c r="E4" s="16"/>
      <c r="F4" s="16"/>
      <c r="G4" s="16"/>
      <c r="H4" s="16" t="s">
        <v>852</v>
      </c>
      <c r="I4" s="3"/>
      <c r="J4" s="3" t="s">
        <v>927</v>
      </c>
      <c r="K4" s="3"/>
      <c r="M4" s="16" t="s">
        <v>853</v>
      </c>
      <c r="O4">
        <f>MAX(A:A)</f>
        <v>44</v>
      </c>
      <c r="P4">
        <f>COUNTIF(M:M,"Yes")</f>
        <v>0</v>
      </c>
      <c r="Q4">
        <f>O4-P4</f>
        <v>44</v>
      </c>
      <c r="T4" t="s">
        <v>11</v>
      </c>
    </row>
    <row r="5" spans="1:20" ht="31.15">
      <c r="A5" s="16">
        <v>1</v>
      </c>
      <c r="B5" s="16" t="s">
        <v>1490</v>
      </c>
      <c r="C5" s="29" t="s">
        <v>1491</v>
      </c>
      <c r="D5" s="20" t="s">
        <v>1492</v>
      </c>
      <c r="E5" s="16" t="str">
        <f>+'ADR Tracking'!A$32</f>
        <v>SRP8-034</v>
      </c>
      <c r="F5" s="16" t="str">
        <f>+'ADR Tracking'!B$32</f>
        <v xml:space="preserve">Front Seatbelts </v>
      </c>
      <c r="G5" s="16" t="s">
        <v>951</v>
      </c>
      <c r="H5" s="16" t="s">
        <v>904</v>
      </c>
      <c r="I5" s="3"/>
      <c r="J5" s="3" t="s">
        <v>927</v>
      </c>
      <c r="K5" s="3"/>
      <c r="M5" s="66" t="s">
        <v>853</v>
      </c>
      <c r="O5" t="s">
        <v>533</v>
      </c>
    </row>
    <row r="6" spans="1:20" ht="31.15">
      <c r="A6" s="16">
        <f>A5+1</f>
        <v>2</v>
      </c>
      <c r="B6" s="16" t="s">
        <v>1493</v>
      </c>
      <c r="C6" s="29" t="s">
        <v>1494</v>
      </c>
      <c r="D6" s="20" t="s">
        <v>1495</v>
      </c>
      <c r="E6" s="16" t="str">
        <f>+'ADR Tracking'!A$32</f>
        <v>SRP8-034</v>
      </c>
      <c r="F6" s="16" t="str">
        <f>+'ADR Tracking'!B$32</f>
        <v xml:space="preserve">Front Seatbelts </v>
      </c>
      <c r="G6" s="16" t="s">
        <v>951</v>
      </c>
      <c r="H6" s="16" t="s">
        <v>904</v>
      </c>
      <c r="I6" s="3"/>
      <c r="J6" s="3"/>
      <c r="K6" s="3"/>
      <c r="M6" s="16" t="s">
        <v>853</v>
      </c>
      <c r="O6" t="s">
        <v>914</v>
      </c>
    </row>
    <row r="7" spans="1:20" ht="31.5">
      <c r="A7" s="16" t="s">
        <v>635</v>
      </c>
      <c r="B7" s="16" t="s">
        <v>1496</v>
      </c>
      <c r="C7" s="29" t="s">
        <v>1497</v>
      </c>
      <c r="D7" s="21" t="s">
        <v>1498</v>
      </c>
      <c r="E7" s="16"/>
      <c r="F7" s="16"/>
      <c r="G7" s="16"/>
      <c r="H7" s="16" t="s">
        <v>852</v>
      </c>
      <c r="I7" s="3"/>
      <c r="J7" s="3"/>
      <c r="K7" s="3"/>
      <c r="M7" s="16" t="s">
        <v>853</v>
      </c>
      <c r="O7" s="18">
        <f>P4/O4</f>
        <v>0</v>
      </c>
    </row>
    <row r="8" spans="1:20">
      <c r="A8" s="16">
        <v>3</v>
      </c>
      <c r="B8" s="16" t="s">
        <v>1499</v>
      </c>
      <c r="C8" s="29" t="s">
        <v>1500</v>
      </c>
      <c r="D8" s="21" t="s">
        <v>1501</v>
      </c>
      <c r="E8" s="16" t="str">
        <f>+'ADR Tracking'!A$32</f>
        <v>SRP8-034</v>
      </c>
      <c r="F8" s="16" t="str">
        <f>+'ADR Tracking'!B$32</f>
        <v xml:space="preserve">Front Seatbelts </v>
      </c>
      <c r="G8" s="16" t="s">
        <v>951</v>
      </c>
      <c r="H8" s="16" t="s">
        <v>904</v>
      </c>
      <c r="I8" s="3"/>
      <c r="J8" s="3"/>
      <c r="K8" s="3"/>
      <c r="M8" s="16" t="s">
        <v>853</v>
      </c>
      <c r="O8" s="18"/>
    </row>
    <row r="9" spans="1:20">
      <c r="A9" s="16">
        <f t="shared" ref="A9:A34" si="0">A8+1</f>
        <v>4</v>
      </c>
      <c r="B9" s="16" t="s">
        <v>1502</v>
      </c>
      <c r="C9" s="29" t="s">
        <v>1503</v>
      </c>
      <c r="D9" s="21" t="s">
        <v>1501</v>
      </c>
      <c r="E9" s="16" t="str">
        <f>+'ADR Tracking'!A$32</f>
        <v>SRP8-034</v>
      </c>
      <c r="F9" s="16" t="str">
        <f>+'ADR Tracking'!B$32</f>
        <v xml:space="preserve">Front Seatbelts </v>
      </c>
      <c r="G9" s="16" t="s">
        <v>951</v>
      </c>
      <c r="H9" s="16" t="s">
        <v>904</v>
      </c>
      <c r="I9" s="3"/>
      <c r="J9" s="3"/>
      <c r="K9" s="3"/>
      <c r="M9" s="16" t="s">
        <v>853</v>
      </c>
      <c r="O9" s="18"/>
    </row>
    <row r="10" spans="1:20">
      <c r="A10" s="16">
        <f t="shared" si="0"/>
        <v>5</v>
      </c>
      <c r="B10" s="16" t="s">
        <v>1504</v>
      </c>
      <c r="C10" s="29" t="s">
        <v>1505</v>
      </c>
      <c r="D10" s="20" t="s">
        <v>1506</v>
      </c>
      <c r="E10" s="16" t="str">
        <f>+'ADR Tracking'!A$32</f>
        <v>SRP8-034</v>
      </c>
      <c r="F10" s="16" t="str">
        <f>+'ADR Tracking'!B$32</f>
        <v xml:space="preserve">Front Seatbelts </v>
      </c>
      <c r="G10" s="16" t="s">
        <v>951</v>
      </c>
      <c r="H10" s="16" t="s">
        <v>904</v>
      </c>
      <c r="I10" s="3"/>
      <c r="J10" s="3"/>
      <c r="K10" s="3"/>
      <c r="M10" s="66" t="s">
        <v>853</v>
      </c>
    </row>
    <row r="11" spans="1:20" ht="61.9">
      <c r="A11" s="16">
        <f t="shared" si="0"/>
        <v>6</v>
      </c>
      <c r="B11" s="16" t="s">
        <v>1504</v>
      </c>
      <c r="C11" s="29" t="s">
        <v>1507</v>
      </c>
      <c r="D11" s="20" t="s">
        <v>1508</v>
      </c>
      <c r="E11" s="16" t="str">
        <f>+'ADR Tracking'!A$32</f>
        <v>SRP8-034</v>
      </c>
      <c r="F11" s="16" t="str">
        <f>+'ADR Tracking'!B$32</f>
        <v xml:space="preserve">Front Seatbelts </v>
      </c>
      <c r="G11" s="16" t="s">
        <v>951</v>
      </c>
      <c r="H11" s="16" t="s">
        <v>904</v>
      </c>
      <c r="I11" s="3"/>
      <c r="J11" s="3"/>
      <c r="K11" s="3"/>
      <c r="M11" s="16" t="s">
        <v>853</v>
      </c>
    </row>
    <row r="12" spans="1:20" ht="92.65">
      <c r="A12" s="16">
        <f t="shared" si="0"/>
        <v>7</v>
      </c>
      <c r="B12" s="16" t="s">
        <v>1509</v>
      </c>
      <c r="C12" s="29" t="s">
        <v>1510</v>
      </c>
      <c r="D12" s="20" t="s">
        <v>1511</v>
      </c>
      <c r="E12" s="16" t="str">
        <f>+'ADR Tracking'!A$32</f>
        <v>SRP8-034</v>
      </c>
      <c r="F12" s="16" t="str">
        <f>+'ADR Tracking'!B$32</f>
        <v xml:space="preserve">Front Seatbelts </v>
      </c>
      <c r="G12" s="16" t="s">
        <v>951</v>
      </c>
      <c r="H12" s="16" t="s">
        <v>904</v>
      </c>
      <c r="I12" s="3"/>
      <c r="J12" s="3"/>
      <c r="K12" s="3"/>
      <c r="M12" s="16" t="s">
        <v>853</v>
      </c>
    </row>
    <row r="13" spans="1:20" ht="78.75">
      <c r="A13" s="16">
        <f t="shared" si="0"/>
        <v>8</v>
      </c>
      <c r="B13" s="16" t="s">
        <v>1512</v>
      </c>
      <c r="C13" s="29" t="s">
        <v>1513</v>
      </c>
      <c r="D13" s="21" t="s">
        <v>1514</v>
      </c>
      <c r="E13" s="16" t="str">
        <f>+'ADR Tracking'!A$32</f>
        <v>SRP8-034</v>
      </c>
      <c r="F13" s="16" t="str">
        <f>+'ADR Tracking'!B$32</f>
        <v xml:space="preserve">Front Seatbelts </v>
      </c>
      <c r="G13" s="16" t="s">
        <v>951</v>
      </c>
      <c r="H13" s="16" t="s">
        <v>904</v>
      </c>
      <c r="I13" s="3"/>
      <c r="J13" s="3"/>
      <c r="K13" s="3"/>
      <c r="M13" s="16" t="s">
        <v>853</v>
      </c>
      <c r="R13" t="str">
        <f ca="1">IFERROR(
  IF(
    COUNTIF(
      INDIRECT("'" &amp; "ADR " &amp; VALUE(MID(R$1, FIND("-", R$1) + 1, LEN(R$1) - FIND("-", R$1))) &amp; "'!E:E"), $A13
    ) = 0,
    "",
    COUNTIFS(
      INDIRECT("'" &amp; "ADR " &amp; VALUE(MID(R$1, FIND("-", R$1) + 1, LEN(R$1) - FIND("-", R$1))) &amp; "'!E:E"), $A13,
      INDIRECT("'" &amp; "ADR " &amp; VALUE(MID(R$1, FIND("-", R$1) + 1, LEN(R$1) - FIND("-", R$1))) &amp; "'!I:I"), "NO"
    )
  ),
  ""
)</f>
        <v/>
      </c>
    </row>
    <row r="14" spans="1:20" ht="94.5">
      <c r="A14" s="16">
        <f t="shared" si="0"/>
        <v>9</v>
      </c>
      <c r="B14" s="16" t="s">
        <v>1515</v>
      </c>
      <c r="C14" s="29" t="s">
        <v>1516</v>
      </c>
      <c r="D14" s="21" t="s">
        <v>1517</v>
      </c>
      <c r="E14" s="16" t="str">
        <f>+'ADR Tracking'!A$32</f>
        <v>SRP8-034</v>
      </c>
      <c r="F14" s="16" t="str">
        <f>+'ADR Tracking'!B$32</f>
        <v xml:space="preserve">Front Seatbelts </v>
      </c>
      <c r="G14" s="16" t="s">
        <v>951</v>
      </c>
      <c r="H14" s="16" t="s">
        <v>904</v>
      </c>
      <c r="I14" s="3"/>
      <c r="J14" s="3"/>
      <c r="K14" s="3"/>
      <c r="M14" s="16" t="s">
        <v>853</v>
      </c>
    </row>
    <row r="15" spans="1:20">
      <c r="A15" s="16" t="s">
        <v>635</v>
      </c>
      <c r="B15" s="121">
        <v>5.2</v>
      </c>
      <c r="C15" s="118" t="s">
        <v>1518</v>
      </c>
      <c r="D15" s="22"/>
      <c r="E15" s="16"/>
      <c r="F15" s="16"/>
      <c r="G15" s="16"/>
      <c r="H15" s="16" t="s">
        <v>904</v>
      </c>
      <c r="I15" s="16"/>
      <c r="J15" s="16"/>
      <c r="K15" s="16"/>
      <c r="M15" s="66" t="s">
        <v>853</v>
      </c>
    </row>
    <row r="16" spans="1:20" ht="30.75">
      <c r="A16" s="16">
        <v>10</v>
      </c>
      <c r="B16" s="16" t="s">
        <v>901</v>
      </c>
      <c r="C16" s="29" t="s">
        <v>1519</v>
      </c>
      <c r="D16" s="22" t="s">
        <v>1520</v>
      </c>
      <c r="E16" s="16"/>
      <c r="F16" s="16"/>
      <c r="G16" s="16"/>
      <c r="H16" s="16" t="s">
        <v>904</v>
      </c>
      <c r="I16" s="16"/>
      <c r="J16" s="16"/>
      <c r="K16" s="16"/>
      <c r="M16" s="16" t="s">
        <v>853</v>
      </c>
    </row>
    <row r="17" spans="1:13" ht="108">
      <c r="A17" s="16">
        <f t="shared" si="0"/>
        <v>11</v>
      </c>
      <c r="B17" s="16" t="s">
        <v>1521</v>
      </c>
      <c r="C17" s="29" t="s">
        <v>1522</v>
      </c>
      <c r="D17" s="20" t="s">
        <v>1523</v>
      </c>
      <c r="E17" s="16" t="str">
        <f>+'ADR Tracking'!A$32</f>
        <v>SRP8-034</v>
      </c>
      <c r="F17" s="16" t="str">
        <f>+'ADR Tracking'!B$32</f>
        <v xml:space="preserve">Front Seatbelts </v>
      </c>
      <c r="G17" s="16" t="s">
        <v>951</v>
      </c>
      <c r="H17" s="16" t="s">
        <v>904</v>
      </c>
      <c r="I17" s="16"/>
      <c r="J17" s="16"/>
      <c r="K17" s="16"/>
      <c r="M17" s="16" t="s">
        <v>853</v>
      </c>
    </row>
    <row r="18" spans="1:13">
      <c r="A18" s="16">
        <f t="shared" si="0"/>
        <v>12</v>
      </c>
      <c r="B18" s="16" t="s">
        <v>1524</v>
      </c>
      <c r="C18" s="29" t="s">
        <v>1525</v>
      </c>
      <c r="D18" s="21" t="s">
        <v>1526</v>
      </c>
      <c r="E18" s="16" t="str">
        <f>+'ADR Tracking'!A$32</f>
        <v>SRP8-034</v>
      </c>
      <c r="F18" s="16" t="str">
        <f>+'ADR Tracking'!B$32</f>
        <v xml:space="preserve">Front Seatbelts </v>
      </c>
      <c r="G18" s="16" t="s">
        <v>951</v>
      </c>
      <c r="H18" s="16" t="s">
        <v>904</v>
      </c>
      <c r="I18" s="16"/>
      <c r="J18" s="16"/>
      <c r="K18" s="16"/>
      <c r="M18" s="16" t="s">
        <v>853</v>
      </c>
    </row>
    <row r="19" spans="1:13" ht="126">
      <c r="A19" s="16">
        <f t="shared" si="0"/>
        <v>13</v>
      </c>
      <c r="B19" s="16" t="s">
        <v>1527</v>
      </c>
      <c r="C19" s="29" t="s">
        <v>1528</v>
      </c>
      <c r="D19" s="21" t="s">
        <v>1097</v>
      </c>
      <c r="E19" s="16" t="str">
        <f>+'ADR Tracking'!A$32</f>
        <v>SRP8-034</v>
      </c>
      <c r="F19" s="16" t="str">
        <f>+'ADR Tracking'!B$32</f>
        <v xml:space="preserve">Front Seatbelts </v>
      </c>
      <c r="G19" s="16" t="s">
        <v>951</v>
      </c>
      <c r="H19" s="16" t="s">
        <v>904</v>
      </c>
      <c r="I19" s="16"/>
      <c r="J19" s="16"/>
      <c r="K19" s="16"/>
      <c r="M19" s="16" t="s">
        <v>853</v>
      </c>
    </row>
    <row r="20" spans="1:13" ht="31.5">
      <c r="A20" s="16">
        <f t="shared" si="0"/>
        <v>14</v>
      </c>
      <c r="B20" s="16" t="s">
        <v>1529</v>
      </c>
      <c r="C20" s="29" t="s">
        <v>1530</v>
      </c>
      <c r="D20" s="21" t="s">
        <v>1531</v>
      </c>
      <c r="E20" s="16" t="str">
        <f>+'ADR Tracking'!A$32</f>
        <v>SRP8-034</v>
      </c>
      <c r="F20" s="16" t="str">
        <f>+'ADR Tracking'!B$32</f>
        <v xml:space="preserve">Front Seatbelts </v>
      </c>
      <c r="G20" s="16" t="s">
        <v>951</v>
      </c>
      <c r="H20" s="16" t="s">
        <v>904</v>
      </c>
      <c r="I20" s="16"/>
      <c r="J20" s="16"/>
      <c r="K20" s="16"/>
      <c r="M20" s="66" t="s">
        <v>853</v>
      </c>
    </row>
    <row r="21" spans="1:13" ht="47.25">
      <c r="A21" s="16">
        <f t="shared" si="0"/>
        <v>15</v>
      </c>
      <c r="B21" s="16" t="s">
        <v>1532</v>
      </c>
      <c r="C21" s="29" t="s">
        <v>1533</v>
      </c>
      <c r="D21" s="21" t="s">
        <v>1534</v>
      </c>
      <c r="E21" s="16" t="str">
        <f>+'ADR Tracking'!A$32</f>
        <v>SRP8-034</v>
      </c>
      <c r="F21" s="16" t="str">
        <f>+'ADR Tracking'!B$32</f>
        <v xml:space="preserve">Front Seatbelts </v>
      </c>
      <c r="G21" s="16" t="s">
        <v>951</v>
      </c>
      <c r="H21" s="16" t="s">
        <v>904</v>
      </c>
      <c r="I21" s="16"/>
      <c r="J21" s="16"/>
      <c r="K21" s="16"/>
      <c r="M21" s="16" t="s">
        <v>853</v>
      </c>
    </row>
    <row r="22" spans="1:13" ht="31.5">
      <c r="A22" s="119" t="s">
        <v>635</v>
      </c>
      <c r="B22" s="119">
        <v>5.3</v>
      </c>
      <c r="C22" s="118" t="s">
        <v>1535</v>
      </c>
      <c r="E22" s="3"/>
      <c r="F22" s="3"/>
      <c r="G22" s="3"/>
      <c r="H22" s="16" t="s">
        <v>852</v>
      </c>
      <c r="I22" s="16"/>
      <c r="J22" s="16"/>
      <c r="K22" s="16"/>
      <c r="M22" s="16" t="s">
        <v>853</v>
      </c>
    </row>
    <row r="23" spans="1:13" ht="47.25">
      <c r="A23" s="16">
        <v>16</v>
      </c>
      <c r="B23" s="16" t="s">
        <v>986</v>
      </c>
      <c r="C23" s="29" t="s">
        <v>1536</v>
      </c>
      <c r="D23" s="21" t="s">
        <v>1537</v>
      </c>
      <c r="E23" s="16" t="str">
        <f>+'ADR Tracking'!A$32</f>
        <v>SRP8-034</v>
      </c>
      <c r="F23" s="16" t="str">
        <f>+'ADR Tracking'!B$32</f>
        <v xml:space="preserve">Front Seatbelts </v>
      </c>
      <c r="G23" s="16" t="s">
        <v>951</v>
      </c>
      <c r="H23" s="16" t="s">
        <v>904</v>
      </c>
      <c r="I23" s="16"/>
      <c r="J23" s="16"/>
      <c r="K23" s="16"/>
      <c r="M23" s="16" t="s">
        <v>853</v>
      </c>
    </row>
    <row r="24" spans="1:13" ht="78.75">
      <c r="A24" s="16">
        <f t="shared" si="0"/>
        <v>17</v>
      </c>
      <c r="B24" s="16" t="s">
        <v>1538</v>
      </c>
      <c r="C24" s="29" t="s">
        <v>1539</v>
      </c>
      <c r="D24" s="21" t="s">
        <v>1540</v>
      </c>
      <c r="E24" s="16" t="str">
        <f>+'ADR Tracking'!A$32</f>
        <v>SRP8-034</v>
      </c>
      <c r="F24" s="16" t="str">
        <f>+'ADR Tracking'!B$32</f>
        <v xml:space="preserve">Front Seatbelts </v>
      </c>
      <c r="G24" s="16" t="s">
        <v>951</v>
      </c>
      <c r="H24" s="16" t="s">
        <v>904</v>
      </c>
      <c r="I24" s="16"/>
      <c r="J24" s="16"/>
      <c r="K24" s="16"/>
      <c r="M24" s="16" t="s">
        <v>853</v>
      </c>
    </row>
    <row r="25" spans="1:13" ht="31.5">
      <c r="A25" s="16">
        <f t="shared" si="0"/>
        <v>18</v>
      </c>
      <c r="B25" s="16" t="s">
        <v>991</v>
      </c>
      <c r="C25" s="29" t="s">
        <v>1541</v>
      </c>
      <c r="D25" s="21" t="s">
        <v>1542</v>
      </c>
      <c r="E25" s="16" t="str">
        <f>+'ADR Tracking'!A$32</f>
        <v>SRP8-034</v>
      </c>
      <c r="F25" s="16" t="str">
        <f>+'ADR Tracking'!B$32</f>
        <v xml:space="preserve">Front Seatbelts </v>
      </c>
      <c r="G25" s="16" t="s">
        <v>951</v>
      </c>
      <c r="H25" s="16" t="s">
        <v>904</v>
      </c>
      <c r="I25" s="16"/>
      <c r="J25" s="16"/>
      <c r="K25" s="16"/>
      <c r="M25" s="66" t="s">
        <v>853</v>
      </c>
    </row>
    <row r="26" spans="1:13" ht="78.75">
      <c r="A26" s="16">
        <f t="shared" si="0"/>
        <v>19</v>
      </c>
      <c r="B26" s="16" t="s">
        <v>1543</v>
      </c>
      <c r="C26" s="29" t="s">
        <v>1544</v>
      </c>
      <c r="D26" s="21" t="s">
        <v>1545</v>
      </c>
      <c r="E26" s="16" t="str">
        <f>+'ADR Tracking'!A$32</f>
        <v>SRP8-034</v>
      </c>
      <c r="F26" s="16" t="str">
        <f>+'ADR Tracking'!B$32</f>
        <v xml:space="preserve">Front Seatbelts </v>
      </c>
      <c r="G26" s="16" t="s">
        <v>951</v>
      </c>
      <c r="H26" s="16" t="s">
        <v>904</v>
      </c>
      <c r="I26" s="16"/>
      <c r="J26" s="16"/>
      <c r="K26" s="16"/>
      <c r="M26" s="16" t="s">
        <v>853</v>
      </c>
    </row>
    <row r="27" spans="1:13" ht="141.75">
      <c r="A27" s="16">
        <f t="shared" si="0"/>
        <v>20</v>
      </c>
      <c r="B27" s="16" t="s">
        <v>1546</v>
      </c>
      <c r="C27" s="29" t="s">
        <v>1547</v>
      </c>
      <c r="D27" s="21" t="s">
        <v>1548</v>
      </c>
      <c r="E27" s="16" t="str">
        <f>+'ADR Tracking'!A$32</f>
        <v>SRP8-034</v>
      </c>
      <c r="F27" s="16" t="str">
        <f>+'ADR Tracking'!B$32</f>
        <v xml:space="preserve">Front Seatbelts </v>
      </c>
      <c r="G27" s="16" t="s">
        <v>951</v>
      </c>
      <c r="H27" s="16" t="s">
        <v>904</v>
      </c>
      <c r="I27" s="16"/>
      <c r="J27" s="16"/>
      <c r="K27" s="16"/>
      <c r="M27" s="16" t="s">
        <v>853</v>
      </c>
    </row>
    <row r="28" spans="1:13" ht="193.5" customHeight="1">
      <c r="A28" s="16">
        <f t="shared" si="0"/>
        <v>21</v>
      </c>
      <c r="B28" s="16" t="s">
        <v>1549</v>
      </c>
      <c r="C28" s="29" t="s">
        <v>1550</v>
      </c>
      <c r="D28" s="21" t="s">
        <v>1551</v>
      </c>
      <c r="E28" s="16" t="str">
        <f>+'ADR Tracking'!A$32</f>
        <v>SRP8-034</v>
      </c>
      <c r="F28" s="16" t="str">
        <f>+'ADR Tracking'!B$32</f>
        <v xml:space="preserve">Front Seatbelts </v>
      </c>
      <c r="G28" s="16" t="s">
        <v>951</v>
      </c>
      <c r="H28" s="16" t="s">
        <v>904</v>
      </c>
      <c r="I28" s="16"/>
      <c r="J28" s="16"/>
      <c r="K28" s="16"/>
      <c r="M28" s="16" t="s">
        <v>853</v>
      </c>
    </row>
    <row r="29" spans="1:13" ht="147" customHeight="1">
      <c r="A29" s="16">
        <f>A28+1</f>
        <v>22</v>
      </c>
      <c r="B29" s="16" t="s">
        <v>1552</v>
      </c>
      <c r="C29" s="29" t="s">
        <v>1553</v>
      </c>
      <c r="D29" s="21" t="s">
        <v>1554</v>
      </c>
      <c r="E29" s="16" t="str">
        <f>+'ADR Tracking'!A$32</f>
        <v>SRP8-034</v>
      </c>
      <c r="F29" s="16" t="str">
        <f>+'ADR Tracking'!B$32</f>
        <v xml:space="preserve">Front Seatbelts </v>
      </c>
      <c r="G29" s="16" t="s">
        <v>951</v>
      </c>
      <c r="H29" s="16" t="s">
        <v>904</v>
      </c>
      <c r="I29" s="16"/>
      <c r="J29" s="16"/>
      <c r="K29" s="16"/>
      <c r="M29" s="16" t="s">
        <v>853</v>
      </c>
    </row>
    <row r="30" spans="1:13" ht="78.75">
      <c r="A30" s="16">
        <f>A29+1</f>
        <v>23</v>
      </c>
      <c r="B30" s="16" t="s">
        <v>1555</v>
      </c>
      <c r="C30" s="29" t="s">
        <v>1556</v>
      </c>
      <c r="D30" s="21" t="s">
        <v>1557</v>
      </c>
      <c r="E30" s="16" t="str">
        <f>+'ADR Tracking'!A$32</f>
        <v>SRP8-034</v>
      </c>
      <c r="F30" s="16" t="str">
        <f>+'ADR Tracking'!B$32</f>
        <v xml:space="preserve">Front Seatbelts </v>
      </c>
      <c r="G30" s="16" t="s">
        <v>951</v>
      </c>
      <c r="H30" s="16" t="s">
        <v>904</v>
      </c>
      <c r="I30" s="16"/>
      <c r="J30" s="16"/>
      <c r="K30" s="16"/>
      <c r="M30" s="66" t="s">
        <v>853</v>
      </c>
    </row>
    <row r="31" spans="1:13" ht="31.5">
      <c r="A31" s="3" t="s">
        <v>635</v>
      </c>
      <c r="B31" s="119">
        <v>5.4</v>
      </c>
      <c r="C31" s="118" t="s">
        <v>1558</v>
      </c>
      <c r="E31" s="3"/>
      <c r="F31" s="3"/>
      <c r="G31" s="3"/>
      <c r="H31" s="16" t="s">
        <v>852</v>
      </c>
      <c r="I31" s="16"/>
      <c r="J31" s="16"/>
      <c r="K31" s="16"/>
      <c r="M31" s="16" t="s">
        <v>853</v>
      </c>
    </row>
    <row r="32" spans="1:13">
      <c r="A32" s="3" t="s">
        <v>635</v>
      </c>
      <c r="B32" s="119" t="s">
        <v>995</v>
      </c>
      <c r="C32" s="118" t="s">
        <v>1056</v>
      </c>
      <c r="E32" s="3"/>
      <c r="F32" s="3"/>
      <c r="G32" s="3"/>
      <c r="H32" s="16" t="s">
        <v>852</v>
      </c>
      <c r="I32" s="16"/>
      <c r="J32" s="16"/>
      <c r="K32" s="16"/>
      <c r="M32" s="16" t="s">
        <v>853</v>
      </c>
    </row>
    <row r="33" spans="1:13" ht="47.25">
      <c r="A33" s="16">
        <v>24</v>
      </c>
      <c r="B33" s="16" t="s">
        <v>1559</v>
      </c>
      <c r="C33" s="29" t="s">
        <v>1560</v>
      </c>
      <c r="D33" s="21" t="s">
        <v>1561</v>
      </c>
      <c r="E33" s="16" t="str">
        <f>+'ADR Tracking'!A$32</f>
        <v>SRP8-034</v>
      </c>
      <c r="F33" s="16" t="str">
        <f>+'ADR Tracking'!B$32</f>
        <v xml:space="preserve">Front Seatbelts </v>
      </c>
      <c r="G33" s="16" t="s">
        <v>951</v>
      </c>
      <c r="H33" s="16" t="s">
        <v>904</v>
      </c>
      <c r="I33" s="16"/>
      <c r="J33" s="16"/>
      <c r="K33" s="16"/>
      <c r="M33" s="16" t="s">
        <v>853</v>
      </c>
    </row>
    <row r="34" spans="1:13" ht="31.5">
      <c r="A34" s="16">
        <f t="shared" si="0"/>
        <v>25</v>
      </c>
      <c r="B34" s="16" t="s">
        <v>1562</v>
      </c>
      <c r="C34" s="29" t="s">
        <v>1563</v>
      </c>
      <c r="D34" s="21" t="s">
        <v>1564</v>
      </c>
      <c r="E34" s="16" t="str">
        <f>+'ADR Tracking'!A$32</f>
        <v>SRP8-034</v>
      </c>
      <c r="F34" s="16" t="str">
        <f>+'ADR Tracking'!B$32</f>
        <v xml:space="preserve">Front Seatbelts </v>
      </c>
      <c r="G34" s="16" t="s">
        <v>951</v>
      </c>
      <c r="H34" s="16" t="s">
        <v>904</v>
      </c>
      <c r="I34" s="16"/>
      <c r="J34" s="16"/>
      <c r="K34" s="16"/>
      <c r="M34" s="16" t="s">
        <v>853</v>
      </c>
    </row>
    <row r="35" spans="1:13" ht="31.5">
      <c r="A35" s="3" t="s">
        <v>635</v>
      </c>
      <c r="B35" s="119" t="s">
        <v>1565</v>
      </c>
      <c r="C35" s="118" t="s">
        <v>1566</v>
      </c>
      <c r="E35" s="3"/>
      <c r="F35" s="3"/>
      <c r="G35" s="3"/>
      <c r="H35" s="16" t="s">
        <v>852</v>
      </c>
      <c r="I35" s="16"/>
      <c r="J35" s="16"/>
      <c r="K35" s="16"/>
      <c r="M35" s="66" t="s">
        <v>853</v>
      </c>
    </row>
    <row r="36" spans="1:13" ht="150" customHeight="1">
      <c r="A36" s="16">
        <v>26</v>
      </c>
      <c r="B36" s="121" t="s">
        <v>1567</v>
      </c>
      <c r="C36" s="29" t="s">
        <v>1568</v>
      </c>
      <c r="D36" s="21" t="s">
        <v>1569</v>
      </c>
      <c r="E36" s="16" t="str">
        <f>+'ADR Tracking'!A$32</f>
        <v>SRP8-034</v>
      </c>
      <c r="F36" s="16" t="str">
        <f>+'ADR Tracking'!B$32</f>
        <v xml:space="preserve">Front Seatbelts </v>
      </c>
      <c r="G36" s="16" t="s">
        <v>951</v>
      </c>
      <c r="H36" s="16" t="s">
        <v>904</v>
      </c>
      <c r="I36" s="16"/>
      <c r="J36" s="16"/>
      <c r="K36" s="16"/>
      <c r="M36" s="16" t="s">
        <v>853</v>
      </c>
    </row>
    <row r="37" spans="1:13" s="69" customFormat="1" ht="47.25">
      <c r="A37" s="66" t="s">
        <v>635</v>
      </c>
      <c r="B37" s="66" t="s">
        <v>1570</v>
      </c>
      <c r="C37" s="67" t="s">
        <v>1571</v>
      </c>
      <c r="D37" s="68" t="s">
        <v>1572</v>
      </c>
      <c r="E37" s="66"/>
      <c r="F37" s="66"/>
      <c r="G37" s="66"/>
      <c r="H37" s="16" t="s">
        <v>904</v>
      </c>
      <c r="I37" s="16"/>
      <c r="J37" s="16"/>
      <c r="K37" s="16"/>
      <c r="L37" s="3"/>
      <c r="M37" s="16" t="s">
        <v>853</v>
      </c>
    </row>
    <row r="38" spans="1:13" ht="212.25" customHeight="1">
      <c r="A38" s="16">
        <v>27</v>
      </c>
      <c r="B38" s="16" t="s">
        <v>1573</v>
      </c>
      <c r="C38" s="29" t="s">
        <v>1574</v>
      </c>
      <c r="D38" s="21" t="s">
        <v>1575</v>
      </c>
      <c r="E38" s="16" t="str">
        <f>+'ADR Tracking'!A$32</f>
        <v>SRP8-034</v>
      </c>
      <c r="F38" s="16" t="str">
        <f>+'ADR Tracking'!B$32</f>
        <v xml:space="preserve">Front Seatbelts </v>
      </c>
      <c r="G38" s="16" t="s">
        <v>951</v>
      </c>
      <c r="H38" s="16" t="s">
        <v>904</v>
      </c>
      <c r="I38" s="16"/>
      <c r="J38" s="16"/>
      <c r="K38" s="16"/>
      <c r="M38" s="16" t="s">
        <v>853</v>
      </c>
    </row>
    <row r="39" spans="1:13" ht="261.75" customHeight="1">
      <c r="A39" s="16">
        <v>28</v>
      </c>
      <c r="B39" s="16" t="s">
        <v>1576</v>
      </c>
      <c r="C39" s="29" t="s">
        <v>1577</v>
      </c>
      <c r="D39" s="21" t="s">
        <v>1578</v>
      </c>
      <c r="E39" s="16" t="str">
        <f>+'ADR Tracking'!A$32</f>
        <v>SRP8-034</v>
      </c>
      <c r="F39" s="16" t="str">
        <f>+'ADR Tracking'!B$32</f>
        <v xml:space="preserve">Front Seatbelts </v>
      </c>
      <c r="G39" s="16" t="s">
        <v>951</v>
      </c>
      <c r="H39" s="16" t="s">
        <v>904</v>
      </c>
      <c r="I39" s="16"/>
      <c r="J39" s="16"/>
      <c r="K39" s="16"/>
      <c r="M39" s="16" t="s">
        <v>853</v>
      </c>
    </row>
    <row r="40" spans="1:13" ht="78.75">
      <c r="A40" s="16">
        <f>A39+1</f>
        <v>29</v>
      </c>
      <c r="B40" s="16" t="s">
        <v>1579</v>
      </c>
      <c r="C40" s="29" t="s">
        <v>1580</v>
      </c>
      <c r="D40" s="21" t="s">
        <v>1581</v>
      </c>
      <c r="E40" s="16" t="str">
        <f>+'ADR Tracking'!A$32</f>
        <v>SRP8-034</v>
      </c>
      <c r="F40" s="16" t="str">
        <f>+'ADR Tracking'!B$32</f>
        <v xml:space="preserve">Front Seatbelts </v>
      </c>
      <c r="G40" s="16" t="s">
        <v>951</v>
      </c>
      <c r="H40" s="16" t="s">
        <v>904</v>
      </c>
      <c r="I40" s="16"/>
      <c r="J40" s="16"/>
      <c r="K40" s="16"/>
      <c r="M40" s="66" t="s">
        <v>853</v>
      </c>
    </row>
    <row r="41" spans="1:13" ht="63">
      <c r="A41" s="16">
        <f>A40+1</f>
        <v>30</v>
      </c>
      <c r="B41" s="16" t="s">
        <v>1582</v>
      </c>
      <c r="C41" s="29" t="s">
        <v>1583</v>
      </c>
      <c r="D41" s="21" t="s">
        <v>1584</v>
      </c>
      <c r="E41" s="16" t="str">
        <f>+'ADR Tracking'!A$32</f>
        <v>SRP8-034</v>
      </c>
      <c r="F41" s="16" t="str">
        <f>+'ADR Tracking'!B$32</f>
        <v xml:space="preserve">Front Seatbelts </v>
      </c>
      <c r="G41" s="16" t="s">
        <v>951</v>
      </c>
      <c r="H41" s="16" t="s">
        <v>904</v>
      </c>
      <c r="I41" s="16"/>
      <c r="J41" s="16"/>
      <c r="K41" s="16"/>
      <c r="M41" s="16" t="s">
        <v>853</v>
      </c>
    </row>
    <row r="42" spans="1:13">
      <c r="A42" s="16">
        <f t="shared" ref="A42:A58" si="1">A41+1</f>
        <v>31</v>
      </c>
      <c r="B42" s="16" t="s">
        <v>1585</v>
      </c>
      <c r="C42" s="29" t="s">
        <v>1586</v>
      </c>
      <c r="D42" s="21" t="s">
        <v>1587</v>
      </c>
      <c r="E42" s="16" t="str">
        <f>+'ADR Tracking'!A$32</f>
        <v>SRP8-034</v>
      </c>
      <c r="F42" s="16" t="str">
        <f>+'ADR Tracking'!B$32</f>
        <v xml:space="preserve">Front Seatbelts </v>
      </c>
      <c r="G42" s="16" t="s">
        <v>951</v>
      </c>
      <c r="H42" s="16" t="s">
        <v>904</v>
      </c>
      <c r="I42" s="16"/>
      <c r="J42" s="16"/>
      <c r="K42" s="16"/>
      <c r="M42" s="16" t="s">
        <v>853</v>
      </c>
    </row>
    <row r="43" spans="1:13" ht="47.25">
      <c r="A43" s="16">
        <f>A42+1</f>
        <v>32</v>
      </c>
      <c r="B43" s="16" t="s">
        <v>1588</v>
      </c>
      <c r="C43" s="29" t="s">
        <v>1589</v>
      </c>
      <c r="D43" s="21" t="s">
        <v>1590</v>
      </c>
      <c r="E43" s="16" t="str">
        <f>+'ADR Tracking'!A$32</f>
        <v>SRP8-034</v>
      </c>
      <c r="F43" s="16" t="str">
        <f>+'ADR Tracking'!B$32</f>
        <v xml:space="preserve">Front Seatbelts </v>
      </c>
      <c r="G43" s="16" t="s">
        <v>951</v>
      </c>
      <c r="H43" s="16" t="s">
        <v>904</v>
      </c>
      <c r="I43" s="16"/>
      <c r="J43" s="16"/>
      <c r="K43" s="16"/>
      <c r="M43" s="16" t="s">
        <v>853</v>
      </c>
    </row>
    <row r="44" spans="1:13" ht="31.5">
      <c r="A44" s="16">
        <f t="shared" si="1"/>
        <v>33</v>
      </c>
      <c r="B44" s="16" t="s">
        <v>1591</v>
      </c>
      <c r="C44" s="29" t="s">
        <v>1592</v>
      </c>
      <c r="D44" s="21" t="s">
        <v>1593</v>
      </c>
      <c r="E44" s="16" t="str">
        <f>+'ADR Tracking'!A$32</f>
        <v>SRP8-034</v>
      </c>
      <c r="F44" s="16" t="str">
        <f>+'ADR Tracking'!B$32</f>
        <v xml:space="preserve">Front Seatbelts </v>
      </c>
      <c r="G44" s="16" t="s">
        <v>951</v>
      </c>
      <c r="H44" s="16" t="s">
        <v>904</v>
      </c>
      <c r="I44" s="16"/>
      <c r="J44" s="16"/>
      <c r="K44" s="16"/>
      <c r="M44" s="16" t="s">
        <v>853</v>
      </c>
    </row>
    <row r="45" spans="1:13" ht="156.75" customHeight="1">
      <c r="A45" s="16">
        <f>A44+1</f>
        <v>34</v>
      </c>
      <c r="B45" s="16" t="s">
        <v>1594</v>
      </c>
      <c r="C45" s="29" t="s">
        <v>1595</v>
      </c>
      <c r="D45" s="21" t="s">
        <v>1596</v>
      </c>
      <c r="E45" s="16" t="str">
        <f>+'ADR Tracking'!A$32</f>
        <v>SRP8-034</v>
      </c>
      <c r="F45" s="16" t="str">
        <f>+'ADR Tracking'!B$32</f>
        <v xml:space="preserve">Front Seatbelts </v>
      </c>
      <c r="G45" s="16" t="s">
        <v>951</v>
      </c>
      <c r="H45" s="16" t="s">
        <v>904</v>
      </c>
      <c r="I45" s="16"/>
      <c r="J45" s="16"/>
      <c r="K45" s="16"/>
      <c r="M45" s="66" t="s">
        <v>853</v>
      </c>
    </row>
    <row r="46" spans="1:13" ht="31.5">
      <c r="A46" s="119" t="s">
        <v>635</v>
      </c>
      <c r="B46" s="119">
        <v>5.5</v>
      </c>
      <c r="C46" s="119" t="s">
        <v>1597</v>
      </c>
      <c r="E46" s="3"/>
      <c r="F46" s="3"/>
      <c r="G46" s="3"/>
      <c r="H46" s="16" t="s">
        <v>852</v>
      </c>
      <c r="I46" s="16"/>
      <c r="J46" s="16"/>
      <c r="K46" s="16"/>
      <c r="M46" s="16" t="s">
        <v>853</v>
      </c>
    </row>
    <row r="47" spans="1:13">
      <c r="A47" s="16">
        <v>35</v>
      </c>
      <c r="B47" s="16" t="s">
        <v>998</v>
      </c>
      <c r="C47" s="29" t="s">
        <v>1598</v>
      </c>
      <c r="D47" s="21" t="s">
        <v>1599</v>
      </c>
      <c r="E47" s="16" t="str">
        <f>+'ADR Tracking'!A$32</f>
        <v>SRP8-034</v>
      </c>
      <c r="F47" s="16" t="str">
        <f>+'ADR Tracking'!B$32</f>
        <v xml:space="preserve">Front Seatbelts </v>
      </c>
      <c r="G47" s="16" t="s">
        <v>951</v>
      </c>
      <c r="H47" s="16" t="s">
        <v>904</v>
      </c>
      <c r="I47" s="16"/>
      <c r="J47" s="16"/>
      <c r="K47" s="16"/>
      <c r="M47" s="16" t="s">
        <v>853</v>
      </c>
    </row>
    <row r="48" spans="1:13" ht="94.5">
      <c r="A48" s="16">
        <f t="shared" ref="A48:A49" si="2">A47+1</f>
        <v>36</v>
      </c>
      <c r="B48" s="16" t="s">
        <v>1008</v>
      </c>
      <c r="C48" s="29" t="s">
        <v>1600</v>
      </c>
      <c r="D48" s="21" t="s">
        <v>1601</v>
      </c>
      <c r="E48" s="16" t="str">
        <f>+'ADR Tracking'!A$32</f>
        <v>SRP8-034</v>
      </c>
      <c r="F48" s="16" t="str">
        <f>+'ADR Tracking'!B$32</f>
        <v xml:space="preserve">Front Seatbelts </v>
      </c>
      <c r="G48" s="16" t="s">
        <v>951</v>
      </c>
      <c r="H48" s="16" t="s">
        <v>904</v>
      </c>
      <c r="I48" s="16"/>
      <c r="J48" s="16"/>
      <c r="K48" s="16"/>
      <c r="M48" s="16" t="s">
        <v>853</v>
      </c>
    </row>
    <row r="49" spans="1:13">
      <c r="A49" s="16">
        <f t="shared" si="2"/>
        <v>37</v>
      </c>
      <c r="B49" s="16" t="s">
        <v>1014</v>
      </c>
      <c r="C49" s="29" t="s">
        <v>1602</v>
      </c>
      <c r="D49" s="21" t="s">
        <v>1603</v>
      </c>
      <c r="E49" s="16" t="str">
        <f>+'ADR Tracking'!A$32</f>
        <v>SRP8-034</v>
      </c>
      <c r="F49" s="16" t="str">
        <f>+'ADR Tracking'!B$32</f>
        <v xml:space="preserve">Front Seatbelts </v>
      </c>
      <c r="G49" s="16" t="s">
        <v>951</v>
      </c>
      <c r="H49" s="16" t="s">
        <v>904</v>
      </c>
      <c r="I49" s="16"/>
      <c r="J49" s="16"/>
      <c r="K49" s="16"/>
      <c r="M49" s="16" t="s">
        <v>853</v>
      </c>
    </row>
    <row r="50" spans="1:13" ht="31.5">
      <c r="A50" s="119" t="s">
        <v>635</v>
      </c>
      <c r="B50" s="119">
        <v>7</v>
      </c>
      <c r="C50" s="119" t="s">
        <v>1604</v>
      </c>
      <c r="E50" s="3"/>
      <c r="F50" s="3"/>
      <c r="G50" s="3"/>
      <c r="H50" s="16" t="s">
        <v>852</v>
      </c>
      <c r="I50" s="16"/>
      <c r="J50" s="16"/>
      <c r="K50" s="16"/>
      <c r="M50" s="66" t="s">
        <v>853</v>
      </c>
    </row>
    <row r="51" spans="1:13" ht="120.75" customHeight="1">
      <c r="A51" s="16">
        <v>38</v>
      </c>
      <c r="B51" s="16">
        <v>7.1</v>
      </c>
      <c r="C51" s="29" t="s">
        <v>1605</v>
      </c>
      <c r="D51" s="21" t="s">
        <v>1606</v>
      </c>
      <c r="E51" s="16" t="str">
        <f>+'ADR Tracking'!A$32</f>
        <v>SRP8-034</v>
      </c>
      <c r="F51" s="16" t="str">
        <f>+'ADR Tracking'!B$32</f>
        <v xml:space="preserve">Front Seatbelts </v>
      </c>
      <c r="G51" s="16" t="s">
        <v>951</v>
      </c>
      <c r="H51" s="16" t="s">
        <v>904</v>
      </c>
      <c r="I51" s="16"/>
      <c r="J51" s="16"/>
      <c r="K51" s="16"/>
      <c r="M51" s="16" t="s">
        <v>853</v>
      </c>
    </row>
    <row r="52" spans="1:13" ht="277.5" customHeight="1">
      <c r="A52" s="16">
        <f>A51+1</f>
        <v>39</v>
      </c>
      <c r="B52" s="16" t="s">
        <v>859</v>
      </c>
      <c r="C52" s="29" t="s">
        <v>1607</v>
      </c>
      <c r="D52" s="21" t="s">
        <v>1608</v>
      </c>
      <c r="E52" s="16" t="str">
        <f>+'ADR Tracking'!A$32</f>
        <v>SRP8-034</v>
      </c>
      <c r="F52" s="16" t="str">
        <f>+'ADR Tracking'!B$32</f>
        <v xml:space="preserve">Front Seatbelts </v>
      </c>
      <c r="G52" s="16" t="s">
        <v>951</v>
      </c>
      <c r="H52" s="16" t="s">
        <v>904</v>
      </c>
      <c r="I52" s="16"/>
      <c r="J52" s="16"/>
      <c r="K52" s="16"/>
      <c r="M52" s="16" t="s">
        <v>853</v>
      </c>
    </row>
    <row r="53" spans="1:13" ht="47.25">
      <c r="A53" s="16">
        <f>A52+1</f>
        <v>40</v>
      </c>
      <c r="B53" s="16">
        <v>7.2</v>
      </c>
      <c r="C53" s="29" t="s">
        <v>1609</v>
      </c>
      <c r="D53" s="21" t="s">
        <v>1610</v>
      </c>
      <c r="E53" s="16" t="str">
        <f>+'ADR Tracking'!A$32</f>
        <v>SRP8-034</v>
      </c>
      <c r="F53" s="16" t="str">
        <f>+'ADR Tracking'!B$32</f>
        <v xml:space="preserve">Front Seatbelts </v>
      </c>
      <c r="G53" s="16" t="s">
        <v>951</v>
      </c>
      <c r="H53" s="16" t="s">
        <v>904</v>
      </c>
      <c r="I53" s="16"/>
      <c r="J53" s="16"/>
      <c r="K53" s="16"/>
      <c r="M53" s="16" t="s">
        <v>853</v>
      </c>
    </row>
    <row r="54" spans="1:13" ht="31.5">
      <c r="A54" s="16">
        <f>A53+1</f>
        <v>41</v>
      </c>
      <c r="B54" s="16">
        <v>7.3</v>
      </c>
      <c r="C54" s="29" t="s">
        <v>1611</v>
      </c>
      <c r="D54" s="21" t="s">
        <v>1612</v>
      </c>
      <c r="E54" s="16" t="str">
        <f>+'ADR Tracking'!A$32</f>
        <v>SRP8-034</v>
      </c>
      <c r="F54" s="16" t="str">
        <f>+'ADR Tracking'!B$32</f>
        <v xml:space="preserve">Front Seatbelts </v>
      </c>
      <c r="G54" s="16" t="s">
        <v>951</v>
      </c>
      <c r="H54" s="16" t="s">
        <v>904</v>
      </c>
      <c r="I54" s="16"/>
      <c r="J54" s="16"/>
      <c r="K54" s="16"/>
      <c r="M54" s="16" t="s">
        <v>853</v>
      </c>
    </row>
    <row r="55" spans="1:13" s="69" customFormat="1" ht="83.25" customHeight="1">
      <c r="A55" s="66" t="s">
        <v>635</v>
      </c>
      <c r="B55" s="66">
        <v>7.4</v>
      </c>
      <c r="C55" s="67" t="s">
        <v>1174</v>
      </c>
      <c r="D55" s="68" t="s">
        <v>1613</v>
      </c>
      <c r="E55" s="66"/>
      <c r="F55" s="66"/>
      <c r="G55" s="66"/>
      <c r="H55" s="16" t="s">
        <v>852</v>
      </c>
      <c r="I55" s="16"/>
      <c r="J55" s="16"/>
      <c r="K55" s="16"/>
      <c r="L55" s="3"/>
      <c r="M55" s="66" t="s">
        <v>853</v>
      </c>
    </row>
    <row r="56" spans="1:13" ht="31.5">
      <c r="A56" s="16">
        <v>42</v>
      </c>
      <c r="B56" s="16">
        <v>11</v>
      </c>
      <c r="C56" s="29" t="s">
        <v>1614</v>
      </c>
      <c r="D56" s="21" t="s">
        <v>1615</v>
      </c>
      <c r="E56" s="16" t="str">
        <f>+'ADR Tracking'!A$32</f>
        <v>SRP8-034</v>
      </c>
      <c r="F56" s="16" t="str">
        <f>+'ADR Tracking'!B$32</f>
        <v xml:space="preserve">Front Seatbelts </v>
      </c>
      <c r="G56" s="16" t="s">
        <v>951</v>
      </c>
      <c r="H56" s="16" t="s">
        <v>904</v>
      </c>
      <c r="I56" s="16"/>
      <c r="J56" s="16"/>
      <c r="K56" s="16"/>
      <c r="M56" s="16" t="s">
        <v>853</v>
      </c>
    </row>
    <row r="57" spans="1:13">
      <c r="A57" s="16">
        <f>A56+1</f>
        <v>43</v>
      </c>
      <c r="B57" s="16">
        <v>11.1</v>
      </c>
      <c r="C57" s="29" t="s">
        <v>1616</v>
      </c>
      <c r="D57" s="21" t="s">
        <v>1617</v>
      </c>
      <c r="E57" s="16" t="str">
        <f>+'ADR Tracking'!A$32</f>
        <v>SRP8-034</v>
      </c>
      <c r="F57" s="16" t="str">
        <f>+'ADR Tracking'!B$32</f>
        <v xml:space="preserve">Front Seatbelts </v>
      </c>
      <c r="G57" s="16" t="s">
        <v>951</v>
      </c>
      <c r="H57" s="16" t="s">
        <v>904</v>
      </c>
      <c r="I57" s="16"/>
      <c r="J57" s="16"/>
      <c r="K57" s="16"/>
      <c r="M57" s="16" t="s">
        <v>853</v>
      </c>
    </row>
    <row r="58" spans="1:13">
      <c r="A58" s="16">
        <f t="shared" si="1"/>
        <v>44</v>
      </c>
      <c r="B58" s="16">
        <v>11.2</v>
      </c>
      <c r="C58" s="29" t="s">
        <v>1618</v>
      </c>
      <c r="D58" s="21" t="s">
        <v>1619</v>
      </c>
      <c r="E58" s="16" t="str">
        <f>+'ADR Tracking'!A$32</f>
        <v>SRP8-034</v>
      </c>
      <c r="F58" s="16" t="str">
        <f>+'ADR Tracking'!B$32</f>
        <v xml:space="preserve">Front Seatbelts </v>
      </c>
      <c r="G58" s="16" t="s">
        <v>951</v>
      </c>
      <c r="H58" s="16" t="s">
        <v>904</v>
      </c>
      <c r="I58" s="16"/>
      <c r="J58" s="16"/>
      <c r="K58" s="16"/>
      <c r="M58" s="16" t="s">
        <v>853</v>
      </c>
    </row>
    <row r="59" spans="1:13">
      <c r="E59" s="16"/>
      <c r="F59" s="16"/>
      <c r="G59" s="16"/>
      <c r="H59" s="16"/>
      <c r="I59" s="16"/>
      <c r="J59" s="16"/>
      <c r="K59" s="16"/>
    </row>
    <row r="60" spans="1:13">
      <c r="E60" s="16"/>
      <c r="F60" s="16"/>
      <c r="G60" s="16"/>
      <c r="H60" s="16"/>
      <c r="I60" s="16"/>
      <c r="J60" s="16"/>
      <c r="K60" s="16"/>
    </row>
    <row r="61" spans="1:13">
      <c r="E61" s="16"/>
      <c r="F61" s="16"/>
      <c r="G61" s="16"/>
      <c r="H61" s="16"/>
      <c r="I61" s="16"/>
      <c r="J61" s="16"/>
      <c r="K61" s="16"/>
    </row>
    <row r="62" spans="1:13">
      <c r="E62" s="16"/>
      <c r="F62" s="16"/>
      <c r="G62" s="16"/>
      <c r="H62" s="16"/>
      <c r="I62" s="16"/>
      <c r="J62" s="16"/>
      <c r="K62" s="16"/>
    </row>
    <row r="63" spans="1:13">
      <c r="E63" s="16"/>
      <c r="F63" s="16"/>
      <c r="G63" s="16"/>
      <c r="H63" s="16"/>
      <c r="I63" s="16"/>
      <c r="J63" s="16"/>
      <c r="K63" s="16"/>
    </row>
    <row r="64" spans="1:13">
      <c r="E64" s="16"/>
      <c r="F64" s="16"/>
      <c r="G64" s="16"/>
      <c r="H64" s="16"/>
      <c r="I64" s="16"/>
      <c r="J64" s="16"/>
      <c r="K64" s="16"/>
    </row>
    <row r="65" spans="5:11">
      <c r="E65" s="16"/>
      <c r="F65" s="16"/>
      <c r="G65" s="16"/>
      <c r="H65" s="16"/>
      <c r="I65" s="16"/>
      <c r="J65" s="16"/>
      <c r="K65" s="16"/>
    </row>
    <row r="66" spans="5:11">
      <c r="E66" s="16"/>
      <c r="F66" s="16"/>
      <c r="G66" s="16"/>
      <c r="H66" s="16"/>
      <c r="I66" s="16"/>
      <c r="J66" s="16"/>
      <c r="K66" s="16"/>
    </row>
    <row r="67" spans="5:11">
      <c r="E67" s="16"/>
      <c r="F67" s="16"/>
      <c r="G67" s="16"/>
      <c r="H67" s="16"/>
      <c r="I67" s="16"/>
      <c r="J67" s="16"/>
      <c r="K67" s="16"/>
    </row>
    <row r="68" spans="5:11">
      <c r="E68" s="16"/>
      <c r="F68" s="16"/>
      <c r="G68" s="16"/>
      <c r="H68" s="16"/>
      <c r="I68" s="16"/>
      <c r="J68" s="16"/>
      <c r="K68" s="16"/>
    </row>
    <row r="69" spans="5:11">
      <c r="E69" s="16"/>
      <c r="F69" s="16"/>
      <c r="G69" s="16"/>
      <c r="H69" s="16"/>
      <c r="I69" s="16"/>
      <c r="J69" s="16"/>
      <c r="K69" s="16"/>
    </row>
    <row r="70" spans="5:11">
      <c r="E70" s="16"/>
      <c r="F70" s="16"/>
      <c r="G70" s="16"/>
      <c r="H70" s="16"/>
      <c r="I70" s="16"/>
      <c r="J70" s="16"/>
      <c r="K70" s="16"/>
    </row>
    <row r="71" spans="5:11">
      <c r="E71" s="16"/>
      <c r="F71" s="16"/>
      <c r="G71" s="16"/>
      <c r="H71" s="16"/>
      <c r="I71" s="16"/>
      <c r="J71" s="16"/>
      <c r="K71" s="16"/>
    </row>
    <row r="72" spans="5:11">
      <c r="E72" s="16"/>
      <c r="F72" s="16"/>
      <c r="G72" s="16"/>
      <c r="H72" s="16"/>
      <c r="I72" s="16"/>
      <c r="J72" s="16"/>
      <c r="K72" s="16"/>
    </row>
    <row r="73" spans="5:11">
      <c r="E73" s="16"/>
      <c r="F73" s="16"/>
      <c r="G73" s="16"/>
      <c r="H73" s="16"/>
      <c r="I73" s="16"/>
      <c r="J73" s="16"/>
      <c r="K73" s="16"/>
    </row>
    <row r="74" spans="5:11">
      <c r="E74" s="16"/>
      <c r="F74" s="16"/>
      <c r="G74" s="16"/>
      <c r="H74" s="16"/>
      <c r="I74" s="16"/>
      <c r="J74" s="16"/>
      <c r="K74" s="16"/>
    </row>
    <row r="75" spans="5:11">
      <c r="E75" s="16"/>
      <c r="F75" s="16"/>
      <c r="G75" s="16"/>
      <c r="H75" s="16"/>
      <c r="I75" s="16"/>
      <c r="J75" s="16"/>
      <c r="K75" s="16"/>
    </row>
    <row r="76" spans="5:11">
      <c r="E76" s="16"/>
      <c r="F76" s="16"/>
      <c r="G76" s="16"/>
      <c r="H76" s="16"/>
      <c r="I76" s="16"/>
      <c r="J76" s="16"/>
      <c r="K76" s="16"/>
    </row>
    <row r="77" spans="5:11">
      <c r="E77" s="16"/>
      <c r="F77" s="16"/>
      <c r="G77" s="16"/>
      <c r="H77" s="16"/>
      <c r="I77" s="16"/>
      <c r="J77" s="16"/>
      <c r="K77" s="16"/>
    </row>
    <row r="78" spans="5:11">
      <c r="E78" s="16"/>
      <c r="F78" s="16"/>
      <c r="G78" s="16"/>
      <c r="H78" s="16"/>
      <c r="I78" s="16"/>
      <c r="J78" s="16"/>
      <c r="K78" s="16"/>
    </row>
    <row r="79" spans="5:11">
      <c r="E79" s="16"/>
      <c r="F79" s="16"/>
      <c r="G79" s="16"/>
      <c r="H79" s="16"/>
      <c r="I79" s="16"/>
      <c r="J79" s="16"/>
      <c r="K79" s="16"/>
    </row>
    <row r="80" spans="5:11" ht="15.75" customHeight="1">
      <c r="E80" s="16"/>
      <c r="F80" s="16"/>
      <c r="G80" s="16"/>
      <c r="H80" s="16"/>
      <c r="I80" s="16"/>
      <c r="J80" s="16"/>
      <c r="K80" s="16"/>
    </row>
    <row r="81" spans="5:11" ht="15.75" customHeight="1">
      <c r="E81" s="16"/>
      <c r="F81" s="16"/>
      <c r="G81" s="16"/>
      <c r="H81" s="16"/>
      <c r="I81" s="16"/>
      <c r="J81" s="16"/>
      <c r="K81" s="16"/>
    </row>
    <row r="82" spans="5:11" ht="15.75" customHeight="1">
      <c r="E82" s="16"/>
      <c r="F82" s="16"/>
      <c r="G82" s="16"/>
      <c r="H82" s="16"/>
      <c r="I82" s="16"/>
      <c r="J82" s="16"/>
      <c r="K82" s="16"/>
    </row>
    <row r="83" spans="5:11" ht="15.75" customHeight="1">
      <c r="E83" s="16"/>
      <c r="F83" s="16"/>
      <c r="G83" s="16"/>
      <c r="H83" s="16"/>
      <c r="I83" s="16"/>
      <c r="J83" s="16"/>
      <c r="K83" s="16"/>
    </row>
    <row r="84" spans="5:11" ht="15.75" customHeight="1">
      <c r="E84" s="16"/>
      <c r="F84" s="16"/>
      <c r="G84" s="16"/>
      <c r="H84" s="16"/>
      <c r="I84" s="16"/>
      <c r="J84" s="16"/>
      <c r="K84" s="16"/>
    </row>
    <row r="85" spans="5:11" ht="15.75" customHeight="1">
      <c r="E85" s="16"/>
      <c r="F85" s="16"/>
      <c r="G85" s="16"/>
      <c r="H85" s="16"/>
      <c r="I85" s="16"/>
      <c r="J85" s="16"/>
      <c r="K85" s="16"/>
    </row>
    <row r="86" spans="5:11" ht="15.75" customHeight="1">
      <c r="E86" s="16"/>
      <c r="F86" s="16"/>
      <c r="G86" s="16"/>
      <c r="H86" s="16"/>
      <c r="I86" s="16"/>
      <c r="J86" s="16"/>
      <c r="K86" s="16"/>
    </row>
    <row r="87" spans="5:11" ht="15.75" customHeight="1">
      <c r="E87" s="16"/>
      <c r="F87" s="16"/>
      <c r="G87" s="16"/>
      <c r="H87" s="16"/>
      <c r="I87" s="16"/>
      <c r="J87" s="16"/>
      <c r="K87" s="16"/>
    </row>
    <row r="88" spans="5:11" ht="15.75" customHeight="1">
      <c r="E88" s="16"/>
      <c r="F88" s="16"/>
      <c r="G88" s="16"/>
      <c r="H88" s="16"/>
    </row>
    <row r="89" spans="5:11" ht="15.75" customHeight="1">
      <c r="E89" s="16"/>
      <c r="F89" s="16"/>
      <c r="G89" s="16"/>
      <c r="H89" s="16"/>
    </row>
    <row r="90" spans="5:11" ht="15.75" customHeight="1">
      <c r="E90" s="16"/>
      <c r="F90" s="16"/>
      <c r="G90" s="16"/>
      <c r="H90" s="16"/>
    </row>
    <row r="91" spans="5:11" ht="15.75" customHeight="1">
      <c r="E91" s="16"/>
      <c r="F91" s="16"/>
      <c r="G91" s="16"/>
      <c r="H91" s="16"/>
    </row>
    <row r="92" spans="5:11" ht="15.75" customHeight="1">
      <c r="E92" s="16"/>
      <c r="F92" s="16"/>
      <c r="G92" s="16"/>
      <c r="H92" s="16"/>
    </row>
    <row r="93" spans="5:11" ht="15.75" customHeight="1">
      <c r="E93" s="16"/>
      <c r="F93" s="16"/>
      <c r="G93" s="16"/>
      <c r="H93" s="16"/>
    </row>
    <row r="94" spans="5:11" ht="15.75" customHeight="1">
      <c r="E94" s="16"/>
      <c r="F94" s="16"/>
      <c r="G94" s="16"/>
      <c r="H94" s="16"/>
    </row>
    <row r="95" spans="5:11" ht="15.75" customHeight="1">
      <c r="E95" s="16"/>
      <c r="F95" s="16"/>
      <c r="G95" s="16"/>
      <c r="H95" s="16"/>
    </row>
    <row r="96" spans="5:11" ht="15.75" customHeight="1">
      <c r="E96" s="16"/>
      <c r="F96" s="16"/>
      <c r="G96" s="16"/>
      <c r="H96" s="16"/>
    </row>
    <row r="97" spans="5:8" ht="15.75" customHeight="1">
      <c r="E97" s="16"/>
      <c r="F97" s="16"/>
      <c r="G97" s="16"/>
      <c r="H97" s="16"/>
    </row>
    <row r="98" spans="5:8" ht="15.75" customHeight="1">
      <c r="E98" s="16"/>
      <c r="F98" s="16"/>
      <c r="G98" s="16"/>
      <c r="H98" s="16"/>
    </row>
    <row r="99" spans="5:8" ht="15.75" customHeight="1">
      <c r="E99" s="16"/>
      <c r="F99" s="16"/>
      <c r="G99" s="16"/>
      <c r="H99" s="16"/>
    </row>
    <row r="100" spans="5:8" ht="15.75" customHeight="1">
      <c r="E100" s="16"/>
      <c r="F100" s="16"/>
      <c r="G100" s="16"/>
      <c r="H100" s="16"/>
    </row>
    <row r="101" spans="5:8" ht="15.75" customHeight="1">
      <c r="E101" s="16"/>
      <c r="F101" s="16"/>
      <c r="G101" s="16"/>
      <c r="H101" s="16"/>
    </row>
    <row r="102" spans="5:8" ht="15.75" customHeight="1">
      <c r="E102" s="16"/>
      <c r="F102" s="16"/>
      <c r="G102" s="16"/>
      <c r="H102" s="16"/>
    </row>
    <row r="103" spans="5:8" ht="15.75" customHeight="1">
      <c r="E103" s="16"/>
      <c r="F103" s="16"/>
      <c r="G103" s="16"/>
      <c r="H103" s="16"/>
    </row>
    <row r="104" spans="5:8" ht="15.75" customHeight="1">
      <c r="E104" s="16"/>
      <c r="F104" s="16"/>
      <c r="G104" s="16"/>
      <c r="H104" s="16"/>
    </row>
    <row r="105" spans="5:8" ht="15.75" customHeight="1">
      <c r="E105" s="16"/>
      <c r="F105" s="16"/>
      <c r="G105" s="16"/>
      <c r="H105" s="16"/>
    </row>
    <row r="106" spans="5:8" ht="15.75" customHeight="1">
      <c r="E106" s="16"/>
      <c r="F106" s="16"/>
      <c r="G106" s="16"/>
      <c r="H106" s="16"/>
    </row>
    <row r="107" spans="5:8" ht="15.75" customHeight="1">
      <c r="E107" s="16"/>
      <c r="F107" s="16"/>
      <c r="G107" s="16"/>
      <c r="H107" s="16"/>
    </row>
    <row r="108" spans="5:8" ht="15.75" customHeight="1">
      <c r="E108" s="16"/>
      <c r="F108" s="16"/>
      <c r="G108" s="4"/>
      <c r="H108" s="4"/>
    </row>
    <row r="109" spans="5:8" ht="15.75" customHeight="1">
      <c r="E109" s="16"/>
      <c r="F109" s="16"/>
      <c r="G109" s="4"/>
      <c r="H109" s="4"/>
    </row>
    <row r="110" spans="5:8" ht="15.75" customHeight="1">
      <c r="E110" s="16"/>
      <c r="F110" s="16"/>
      <c r="G110" s="4"/>
      <c r="H110" s="4"/>
    </row>
    <row r="111" spans="5:8" ht="15.75" customHeight="1">
      <c r="E111" s="16"/>
      <c r="F111" s="16"/>
      <c r="G111" s="4"/>
      <c r="H111" s="4"/>
    </row>
    <row r="112" spans="5:8" ht="15.75" customHeight="1">
      <c r="E112" s="16"/>
      <c r="F112" s="16"/>
      <c r="G112" s="4"/>
      <c r="H112" s="4"/>
    </row>
    <row r="113" spans="5:8" ht="15.75" customHeight="1">
      <c r="E113" s="16"/>
      <c r="F113" s="16"/>
      <c r="G113" s="4"/>
      <c r="H113" s="4"/>
    </row>
    <row r="114" spans="5:8" ht="15.75" customHeight="1">
      <c r="E114" s="16"/>
      <c r="F114" s="16"/>
      <c r="G114" s="4"/>
      <c r="H114" s="4"/>
    </row>
    <row r="115" spans="5:8" ht="15.75" customHeight="1">
      <c r="E115" s="16"/>
      <c r="F115" s="16"/>
      <c r="G115" s="4"/>
      <c r="H115" s="4"/>
    </row>
    <row r="116" spans="5:8" ht="15.75" customHeight="1">
      <c r="E116" s="16"/>
      <c r="F116" s="16"/>
      <c r="G116" s="4"/>
      <c r="H116" s="4"/>
    </row>
    <row r="117" spans="5:8" ht="15.75" customHeight="1">
      <c r="E117" s="16"/>
      <c r="F117" s="16"/>
      <c r="G117" s="4"/>
      <c r="H117" s="4"/>
    </row>
    <row r="118" spans="5:8" ht="15.75" customHeight="1">
      <c r="E118" s="16"/>
      <c r="F118" s="16"/>
      <c r="G118" s="4"/>
      <c r="H118" s="4"/>
    </row>
    <row r="119" spans="5:8" ht="15.75" customHeight="1">
      <c r="E119" s="16"/>
      <c r="F119" s="16"/>
      <c r="G119" s="4"/>
      <c r="H119" s="4"/>
    </row>
    <row r="120" spans="5:8" ht="15.75" customHeight="1">
      <c r="E120" s="16"/>
      <c r="F120" s="16"/>
      <c r="G120" s="4"/>
      <c r="H120" s="4"/>
    </row>
    <row r="121" spans="5:8" ht="15.75" customHeight="1">
      <c r="E121" s="16"/>
      <c r="F121" s="16"/>
      <c r="G121" s="4"/>
      <c r="H121" s="4"/>
    </row>
    <row r="122" spans="5:8" ht="15.75" customHeight="1">
      <c r="E122" s="16"/>
      <c r="F122" s="16"/>
      <c r="G122" s="4"/>
      <c r="H122" s="4"/>
    </row>
    <row r="123" spans="5:8" ht="15.75" customHeight="1">
      <c r="G123" s="4"/>
      <c r="H123" s="4"/>
    </row>
    <row r="124" spans="5:8" ht="15.75" customHeight="1">
      <c r="G124" s="4"/>
      <c r="H124" s="4"/>
    </row>
    <row r="125" spans="5:8" ht="15.75" customHeight="1">
      <c r="G125" s="4"/>
      <c r="H125" s="4"/>
    </row>
    <row r="126" spans="5:8" ht="15.75" customHeight="1">
      <c r="G126" s="4"/>
      <c r="H126" s="4"/>
    </row>
    <row r="127" spans="5:8" ht="15.75" customHeight="1">
      <c r="G127" s="4"/>
      <c r="H127" s="4"/>
    </row>
    <row r="128" spans="5:8" ht="15.75" customHeight="1">
      <c r="G128" s="4"/>
      <c r="H128" s="4"/>
    </row>
    <row r="129" spans="7:8" ht="15.75" customHeight="1">
      <c r="G129" s="16"/>
      <c r="H129" s="16"/>
    </row>
    <row r="130" spans="7:8" ht="15.75" customHeight="1">
      <c r="G130" s="16"/>
      <c r="H130" s="16"/>
    </row>
    <row r="131" spans="7:8" ht="15.75" customHeight="1">
      <c r="G131" s="16"/>
      <c r="H131" s="16"/>
    </row>
    <row r="132" spans="7:8" ht="15.75" customHeight="1">
      <c r="G132" s="16"/>
      <c r="H132" s="16"/>
    </row>
    <row r="133" spans="7:8" ht="15.75" customHeight="1">
      <c r="G133" s="16"/>
      <c r="H133" s="16"/>
    </row>
    <row r="134" spans="7:8" ht="15.75" customHeight="1">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row r="142" spans="7:8" ht="15.75" customHeight="1">
      <c r="G142" s="16"/>
      <c r="H142" s="16"/>
    </row>
    <row r="143" spans="7:8" ht="15.75" customHeight="1">
      <c r="G143" s="16"/>
      <c r="H143" s="16"/>
    </row>
    <row r="144" spans="7:8" ht="15.75" customHeight="1">
      <c r="G144" s="16"/>
      <c r="H144" s="16"/>
    </row>
    <row r="145" spans="7:8" ht="15.75" customHeight="1">
      <c r="G145" s="16"/>
      <c r="H145" s="16"/>
    </row>
    <row r="146" spans="7:8" ht="15.75" customHeight="1">
      <c r="G146" s="16"/>
      <c r="H146" s="16"/>
    </row>
    <row r="147" spans="7:8" ht="15.75" customHeight="1">
      <c r="G147" s="16"/>
      <c r="H147" s="16"/>
    </row>
    <row r="148" spans="7:8" ht="15.75" customHeight="1">
      <c r="G148" s="16"/>
      <c r="H148" s="16"/>
    </row>
    <row r="149" spans="7:8" ht="15.75" customHeight="1">
      <c r="G149" s="16"/>
      <c r="H149" s="16"/>
    </row>
    <row r="150" spans="7:8" ht="15.75" customHeight="1">
      <c r="G150" s="16"/>
      <c r="H150" s="16"/>
    </row>
    <row r="151" spans="7:8" ht="15.75" customHeight="1">
      <c r="G151" s="16"/>
      <c r="H151" s="16"/>
    </row>
    <row r="152" spans="7:8" ht="15.75" customHeight="1">
      <c r="G152" s="16"/>
      <c r="H152" s="16"/>
    </row>
    <row r="153" spans="7:8" ht="15.75" customHeight="1">
      <c r="G153" s="16"/>
      <c r="H153" s="16"/>
    </row>
    <row r="154" spans="7:8" ht="15.75" customHeight="1">
      <c r="G154" s="16"/>
      <c r="H154" s="16"/>
    </row>
    <row r="155" spans="7:8" ht="15.75" customHeight="1">
      <c r="G155" s="16"/>
      <c r="H155" s="16"/>
    </row>
    <row r="156" spans="7:8" ht="15.75" customHeight="1">
      <c r="G156" s="16"/>
      <c r="H156" s="16"/>
    </row>
    <row r="157" spans="7:8" ht="15.75" customHeight="1">
      <c r="G157" s="16"/>
      <c r="H157" s="16"/>
    </row>
    <row r="158" spans="7:8" ht="15.75" customHeight="1">
      <c r="G158" s="16"/>
      <c r="H158" s="16"/>
    </row>
    <row r="159" spans="7:8" ht="15.75" customHeight="1">
      <c r="G159" s="16"/>
      <c r="H159" s="16"/>
    </row>
    <row r="160" spans="7:8" ht="15.75" customHeight="1">
      <c r="G160" s="16"/>
      <c r="H160" s="16"/>
    </row>
    <row r="161" spans="7:8" ht="15.75" customHeight="1">
      <c r="G161" s="16"/>
      <c r="H161" s="16"/>
    </row>
    <row r="162" spans="7:8" ht="15.75" customHeight="1">
      <c r="G162" s="16"/>
      <c r="H162" s="16"/>
    </row>
    <row r="163" spans="7:8" ht="15.75" customHeight="1">
      <c r="G163" s="16"/>
      <c r="H163" s="16"/>
    </row>
    <row r="164" spans="7:8" ht="15.75" customHeight="1">
      <c r="G164" s="16"/>
      <c r="H164" s="16"/>
    </row>
    <row r="165" spans="7:8" ht="15.75" customHeight="1">
      <c r="G165" s="16"/>
      <c r="H165" s="16"/>
    </row>
    <row r="166" spans="7:8" ht="15.75" customHeight="1">
      <c r="G166" s="16"/>
      <c r="H166" s="16"/>
    </row>
    <row r="167" spans="7:8" ht="15.75" customHeight="1">
      <c r="G167" s="16"/>
      <c r="H167" s="16"/>
    </row>
    <row r="168" spans="7:8" ht="15.75" customHeight="1">
      <c r="G168" s="16"/>
      <c r="H168" s="16"/>
    </row>
    <row r="169" spans="7:8" ht="15.75" customHeight="1">
      <c r="G169" s="16"/>
      <c r="H169" s="16"/>
    </row>
    <row r="170" spans="7:8" ht="15.75" customHeight="1">
      <c r="G170" s="16"/>
      <c r="H170" s="16"/>
    </row>
    <row r="171" spans="7:8" ht="15.75" customHeight="1">
      <c r="G171" s="16"/>
      <c r="H171" s="16"/>
    </row>
    <row r="172" spans="7:8" ht="15.75" customHeight="1">
      <c r="G172" s="16"/>
      <c r="H172" s="16"/>
    </row>
    <row r="173" spans="7:8" ht="15.75" customHeight="1">
      <c r="G173" s="16"/>
      <c r="H173" s="16"/>
    </row>
    <row r="174" spans="7:8" ht="15.75" customHeight="1">
      <c r="G174" s="16"/>
      <c r="H174" s="16"/>
    </row>
    <row r="175" spans="7:8" ht="15.75" customHeight="1">
      <c r="G175" s="16"/>
      <c r="H175" s="16"/>
    </row>
    <row r="176" spans="7:8" ht="15.75" customHeight="1">
      <c r="G176" s="16"/>
      <c r="H176" s="16"/>
    </row>
    <row r="177" spans="7:8" ht="15.75" customHeight="1">
      <c r="G177" s="16"/>
      <c r="H177" s="16"/>
    </row>
    <row r="178" spans="7:8" ht="15.75" customHeight="1">
      <c r="G178" s="16"/>
      <c r="H178" s="16"/>
    </row>
    <row r="179" spans="7:8" ht="15.75" customHeight="1">
      <c r="G179" s="16"/>
      <c r="H179" s="16"/>
    </row>
    <row r="180" spans="7:8" ht="15.75" customHeight="1">
      <c r="G180" s="16"/>
      <c r="H180" s="16"/>
    </row>
    <row r="181" spans="7:8" ht="15.75" customHeight="1">
      <c r="G181" s="16"/>
      <c r="H181" s="16"/>
    </row>
    <row r="182" spans="7:8" ht="15.75" customHeight="1">
      <c r="G182" s="16"/>
      <c r="H182" s="16"/>
    </row>
    <row r="183" spans="7:8" ht="15.75" customHeight="1">
      <c r="G183" s="16"/>
      <c r="H183" s="16"/>
    </row>
    <row r="184" spans="7:8" ht="15.75" customHeight="1">
      <c r="G184" s="16"/>
      <c r="H184" s="16"/>
    </row>
    <row r="185" spans="7:8" ht="15.75" customHeight="1">
      <c r="G185" s="16"/>
      <c r="H185" s="16"/>
    </row>
    <row r="186" spans="7:8" ht="15.75" customHeight="1">
      <c r="G186" s="16"/>
      <c r="H186" s="16"/>
    </row>
    <row r="187" spans="7:8" ht="15.75" customHeight="1">
      <c r="G187" s="16"/>
      <c r="H187" s="16"/>
    </row>
    <row r="188" spans="7:8" ht="15.75" customHeight="1">
      <c r="G188" s="16"/>
      <c r="H188" s="16"/>
    </row>
    <row r="189" spans="7:8" ht="15.75" customHeight="1">
      <c r="G189" s="16"/>
      <c r="H189" s="16"/>
    </row>
    <row r="190" spans="7:8" ht="15.75" customHeight="1">
      <c r="G190" s="16"/>
      <c r="H190" s="16"/>
    </row>
    <row r="191" spans="7:8" ht="15.75" customHeight="1">
      <c r="G191" s="16"/>
      <c r="H191" s="16"/>
    </row>
    <row r="192" spans="7:8" ht="15.75" customHeight="1">
      <c r="G192" s="16"/>
      <c r="H192" s="16"/>
    </row>
    <row r="193" spans="7:8" ht="15.75" customHeight="1">
      <c r="G193" s="16"/>
      <c r="H193" s="16"/>
    </row>
    <row r="194" spans="7:8" ht="15.75" customHeight="1">
      <c r="G194" s="16"/>
      <c r="H194" s="16"/>
    </row>
    <row r="195" spans="7:8" ht="15.75" customHeight="1">
      <c r="G195" s="16"/>
      <c r="H195" s="16"/>
    </row>
    <row r="196" spans="7:8" ht="15.75" customHeight="1">
      <c r="G196" s="16"/>
      <c r="H196" s="16"/>
    </row>
    <row r="197" spans="7:8" ht="15.75" customHeight="1">
      <c r="G197" s="16"/>
      <c r="H197" s="16"/>
    </row>
    <row r="198" spans="7:8" ht="15.75" customHeight="1">
      <c r="G198" s="16"/>
      <c r="H198" s="16"/>
    </row>
    <row r="199" spans="7:8" ht="15.75" customHeight="1">
      <c r="G199" s="16"/>
      <c r="H199" s="16"/>
    </row>
    <row r="200" spans="7:8" ht="15.75" customHeight="1">
      <c r="G200" s="16"/>
      <c r="H200" s="16"/>
    </row>
    <row r="201" spans="7:8" ht="15.75" customHeight="1">
      <c r="G201" s="16"/>
      <c r="H201" s="16"/>
    </row>
    <row r="202" spans="7:8" ht="15.75" customHeight="1">
      <c r="G202" s="16"/>
      <c r="H202" s="16"/>
    </row>
    <row r="203" spans="7:8" ht="15.75" customHeight="1">
      <c r="G203" s="16"/>
      <c r="H203" s="16"/>
    </row>
    <row r="204" spans="7:8" ht="15.75" customHeight="1">
      <c r="G204" s="16"/>
      <c r="H204" s="16"/>
    </row>
    <row r="205" spans="7:8" ht="15.75" customHeight="1">
      <c r="G205" s="16"/>
      <c r="H205" s="16"/>
    </row>
    <row r="206" spans="7:8" ht="15.75" customHeight="1">
      <c r="G206" s="16"/>
      <c r="H206" s="16"/>
    </row>
    <row r="207" spans="7:8" ht="15.75" customHeight="1">
      <c r="G207" s="16"/>
      <c r="H207" s="16"/>
    </row>
  </sheetData>
  <conditionalFormatting sqref="H1:H1048576">
    <cfRule type="containsText" dxfId="824" priority="12" operator="containsText" text="Yes">
      <formula>NOT(ISERROR(SEARCH("Yes",H1)))</formula>
    </cfRule>
    <cfRule type="containsText" dxfId="823" priority="15" operator="containsText" text="Pending">
      <formula>NOT(ISERROR(SEARCH("Pending",H1)))</formula>
    </cfRule>
  </conditionalFormatting>
  <conditionalFormatting sqref="I2:I1048576">
    <cfRule type="containsText" dxfId="822" priority="1" operator="containsText" text="No">
      <formula>NOT(ISERROR(SEARCH("No",I2)))</formula>
    </cfRule>
  </conditionalFormatting>
  <conditionalFormatting sqref="I2:K1048576 J1:K1">
    <cfRule type="containsText" dxfId="821" priority="2" operator="containsText" text="Yes">
      <formula>NOT(ISERROR(SEARCH("Yes",I1)))</formula>
    </cfRule>
  </conditionalFormatting>
  <conditionalFormatting sqref="J1:K1 I2:K1048576">
    <cfRule type="containsText" dxfId="820" priority="3" operator="containsText" text="Pending">
      <formula>NOT(ISERROR(SEARCH("Pending",I1)))</formula>
    </cfRule>
  </conditionalFormatting>
  <conditionalFormatting sqref="M1:M1048576">
    <cfRule type="containsText" dxfId="819" priority="13" operator="containsText" text="Yes">
      <formula>NOT(ISERROR(SEARCH("Yes",M1)))</formula>
    </cfRule>
    <cfRule type="containsText" dxfId="818" priority="14" operator="containsText" text="No">
      <formula>NOT(ISERROR(SEARCH("No",M1)))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248F934-A650-4957-9782-65C5DF816048}">
          <x14:formula1>
            <xm:f>'Drop Down Menu''s'!$C$2:$C$14</xm:f>
          </x14:formula1>
          <xm:sqref>G108:K207 I15:K87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2468D-9D82-4A89-9733-E0272D94A0C8}">
  <sheetPr>
    <pageSetUpPr fitToPage="1"/>
  </sheetPr>
  <dimension ref="A1:Q100"/>
  <sheetViews>
    <sheetView zoomScale="76" zoomScaleNormal="115" workbookViewId="0">
      <selection activeCell="F1" sqref="F1"/>
    </sheetView>
  </sheetViews>
  <sheetFormatPr defaultColWidth="8.875" defaultRowHeight="15.75"/>
  <cols>
    <col min="1" max="1" width="10.625" style="16" bestFit="1" customWidth="1"/>
    <col min="2" max="2" width="11.5" style="16" customWidth="1"/>
    <col min="3" max="3" width="38.125" style="29" customWidth="1"/>
    <col min="4" max="4" width="70.125" style="39" customWidth="1"/>
    <col min="5" max="5" width="16.625" customWidth="1"/>
    <col min="6" max="6" width="22.125" style="23" customWidth="1"/>
    <col min="7" max="7" width="20.625" customWidth="1"/>
    <col min="8" max="8" width="20.625" style="21" customWidth="1"/>
    <col min="9" max="11" width="32.625" customWidth="1"/>
    <col min="12" max="12" width="22.125" style="3" customWidth="1"/>
    <col min="13" max="13" width="10.375" style="16" bestFit="1" customWidth="1"/>
    <col min="14" max="14" width="9" bestFit="1" customWidth="1"/>
    <col min="15" max="15" width="31.625" bestFit="1" customWidth="1"/>
    <col min="16" max="16" width="21.125" bestFit="1" customWidth="1"/>
    <col min="17" max="17" width="24" bestFit="1" customWidth="1"/>
  </cols>
  <sheetData>
    <row r="1" spans="1:17" ht="63">
      <c r="A1" s="16" t="s">
        <v>834</v>
      </c>
      <c r="B1" s="16" t="s">
        <v>835</v>
      </c>
      <c r="C1" s="3" t="s">
        <v>836</v>
      </c>
      <c r="D1" s="27" t="s">
        <v>837</v>
      </c>
      <c r="E1" s="16" t="s">
        <v>0</v>
      </c>
      <c r="F1" s="16" t="s">
        <v>838</v>
      </c>
      <c r="G1" s="16" t="s">
        <v>839</v>
      </c>
      <c r="H1" s="3" t="s">
        <v>898</v>
      </c>
      <c r="I1" s="3" t="s">
        <v>841</v>
      </c>
      <c r="J1" s="3" t="s">
        <v>900</v>
      </c>
      <c r="K1" s="3" t="s">
        <v>843</v>
      </c>
      <c r="L1" s="3" t="s">
        <v>844</v>
      </c>
      <c r="M1" s="16" t="s">
        <v>845</v>
      </c>
      <c r="O1" t="s">
        <v>846</v>
      </c>
      <c r="P1" t="s">
        <v>847</v>
      </c>
      <c r="Q1" t="s">
        <v>848</v>
      </c>
    </row>
    <row r="2" spans="1:17" ht="31.5">
      <c r="A2" s="3">
        <v>1</v>
      </c>
      <c r="B2" s="3">
        <v>4.0999999999999996</v>
      </c>
      <c r="C2" s="42" t="s">
        <v>1620</v>
      </c>
      <c r="D2" s="27" t="s">
        <v>1621</v>
      </c>
      <c r="E2" s="42" t="s">
        <v>43</v>
      </c>
      <c r="F2" s="42" t="s">
        <v>444</v>
      </c>
      <c r="G2" s="3" t="s">
        <v>851</v>
      </c>
      <c r="H2" s="3" t="s">
        <v>852</v>
      </c>
      <c r="I2" s="3"/>
      <c r="J2" s="3" t="s">
        <v>905</v>
      </c>
      <c r="K2" s="3" t="s">
        <v>1622</v>
      </c>
      <c r="M2" s="3" t="s">
        <v>853</v>
      </c>
      <c r="O2">
        <f>MAX(A:A)</f>
        <v>22</v>
      </c>
      <c r="P2">
        <f>COUNTIF(M:M,"Yes")</f>
        <v>0</v>
      </c>
      <c r="Q2">
        <f>O2-P2</f>
        <v>22</v>
      </c>
    </row>
    <row r="3" spans="1:17" ht="47.25">
      <c r="A3" s="3">
        <f>A2+1</f>
        <v>2</v>
      </c>
      <c r="B3" s="3" t="s">
        <v>1623</v>
      </c>
      <c r="C3" s="36" t="s">
        <v>854</v>
      </c>
      <c r="D3" s="27" t="s">
        <v>1624</v>
      </c>
      <c r="E3" s="42" t="s">
        <v>43</v>
      </c>
      <c r="F3" s="42" t="s">
        <v>444</v>
      </c>
      <c r="G3" s="3" t="s">
        <v>851</v>
      </c>
      <c r="H3" s="3" t="s">
        <v>852</v>
      </c>
      <c r="I3" s="3"/>
      <c r="J3" s="3" t="s">
        <v>1625</v>
      </c>
      <c r="K3" s="3" t="s">
        <v>1625</v>
      </c>
      <c r="M3" s="3" t="s">
        <v>853</v>
      </c>
    </row>
    <row r="4" spans="1:17" ht="47.25">
      <c r="A4" s="3">
        <f t="shared" ref="A4:A23" si="0">A3+1</f>
        <v>3</v>
      </c>
      <c r="B4" s="3">
        <v>6.1</v>
      </c>
      <c r="C4" s="42" t="s">
        <v>1626</v>
      </c>
      <c r="D4" s="27" t="s">
        <v>1627</v>
      </c>
      <c r="E4" s="42" t="s">
        <v>43</v>
      </c>
      <c r="F4" s="42" t="s">
        <v>444</v>
      </c>
      <c r="G4" s="3" t="s">
        <v>851</v>
      </c>
      <c r="H4" s="3" t="s">
        <v>852</v>
      </c>
      <c r="I4" s="3"/>
      <c r="J4" s="3" t="s">
        <v>1625</v>
      </c>
      <c r="K4" s="3" t="s">
        <v>1625</v>
      </c>
      <c r="M4" s="3" t="s">
        <v>853</v>
      </c>
    </row>
    <row r="5" spans="1:17" ht="31.5">
      <c r="A5" s="3">
        <f t="shared" si="0"/>
        <v>4</v>
      </c>
      <c r="B5" s="3" t="s">
        <v>1628</v>
      </c>
      <c r="C5" s="42" t="s">
        <v>1629</v>
      </c>
      <c r="D5" s="27" t="s">
        <v>1630</v>
      </c>
      <c r="E5" s="42" t="s">
        <v>43</v>
      </c>
      <c r="F5" s="42" t="s">
        <v>444</v>
      </c>
      <c r="G5" s="3" t="s">
        <v>851</v>
      </c>
      <c r="H5" s="3" t="s">
        <v>852</v>
      </c>
      <c r="I5" s="3"/>
      <c r="J5" s="3" t="s">
        <v>1625</v>
      </c>
      <c r="K5" s="3" t="s">
        <v>1625</v>
      </c>
      <c r="M5" s="3" t="s">
        <v>853</v>
      </c>
    </row>
    <row r="6" spans="1:17" ht="63">
      <c r="A6" s="3">
        <f t="shared" si="0"/>
        <v>5</v>
      </c>
      <c r="B6" s="3" t="s">
        <v>1631</v>
      </c>
      <c r="C6" s="42" t="s">
        <v>863</v>
      </c>
      <c r="D6" s="27" t="s">
        <v>1632</v>
      </c>
      <c r="E6" s="42" t="s">
        <v>43</v>
      </c>
      <c r="F6" s="42" t="s">
        <v>444</v>
      </c>
      <c r="G6" s="3" t="s">
        <v>851</v>
      </c>
      <c r="H6" s="3" t="s">
        <v>852</v>
      </c>
      <c r="I6" s="3"/>
      <c r="J6" s="3" t="s">
        <v>927</v>
      </c>
      <c r="K6" s="3"/>
      <c r="M6" s="3" t="s">
        <v>853</v>
      </c>
    </row>
    <row r="7" spans="1:17" ht="78.75">
      <c r="A7" s="3">
        <f t="shared" si="0"/>
        <v>6</v>
      </c>
      <c r="B7" s="3" t="s">
        <v>867</v>
      </c>
      <c r="C7" s="42" t="s">
        <v>868</v>
      </c>
      <c r="D7" s="27" t="s">
        <v>1633</v>
      </c>
      <c r="E7" s="42" t="s">
        <v>43</v>
      </c>
      <c r="F7" s="42" t="s">
        <v>444</v>
      </c>
      <c r="G7" s="3" t="s">
        <v>851</v>
      </c>
      <c r="H7" s="3" t="s">
        <v>852</v>
      </c>
      <c r="I7" s="3"/>
      <c r="J7" s="3" t="s">
        <v>909</v>
      </c>
      <c r="K7" s="3" t="s">
        <v>1634</v>
      </c>
      <c r="M7" s="3" t="s">
        <v>853</v>
      </c>
    </row>
    <row r="8" spans="1:17" ht="47.25">
      <c r="A8" s="3">
        <v>6</v>
      </c>
      <c r="B8" s="3" t="s">
        <v>867</v>
      </c>
      <c r="C8" s="36" t="s">
        <v>1635</v>
      </c>
      <c r="D8" s="3" t="e" vm="3">
        <v>#VALUE!</v>
      </c>
      <c r="E8" s="42" t="s">
        <v>43</v>
      </c>
      <c r="F8" s="42" t="s">
        <v>444</v>
      </c>
      <c r="G8" s="3" t="s">
        <v>851</v>
      </c>
      <c r="H8" s="3" t="s">
        <v>852</v>
      </c>
      <c r="I8" s="3"/>
      <c r="J8" s="3" t="s">
        <v>1636</v>
      </c>
      <c r="K8" s="3" t="s">
        <v>1637</v>
      </c>
      <c r="M8" s="3" t="s">
        <v>853</v>
      </c>
    </row>
    <row r="9" spans="1:17" ht="157.5">
      <c r="A9" s="3" t="s">
        <v>635</v>
      </c>
      <c r="B9" s="3" t="s">
        <v>1638</v>
      </c>
      <c r="C9" s="42" t="s">
        <v>1639</v>
      </c>
      <c r="D9" s="27" t="s">
        <v>1640</v>
      </c>
      <c r="E9" s="42" t="s">
        <v>43</v>
      </c>
      <c r="F9" s="42" t="s">
        <v>444</v>
      </c>
      <c r="G9" s="3" t="s">
        <v>851</v>
      </c>
      <c r="H9" s="3" t="s">
        <v>852</v>
      </c>
      <c r="I9" s="3"/>
      <c r="J9" s="3" t="s">
        <v>1625</v>
      </c>
      <c r="K9" s="3" t="s">
        <v>1625</v>
      </c>
      <c r="M9" s="3" t="s">
        <v>853</v>
      </c>
    </row>
    <row r="10" spans="1:17" ht="47.25">
      <c r="A10" s="3">
        <v>7</v>
      </c>
      <c r="B10" s="3" t="s">
        <v>871</v>
      </c>
      <c r="C10" s="42" t="s">
        <v>1641</v>
      </c>
      <c r="D10" s="27" t="s">
        <v>1642</v>
      </c>
      <c r="E10" s="42" t="s">
        <v>43</v>
      </c>
      <c r="F10" s="42" t="s">
        <v>444</v>
      </c>
      <c r="G10" s="3" t="s">
        <v>851</v>
      </c>
      <c r="H10" s="3" t="s">
        <v>852</v>
      </c>
      <c r="I10" s="3"/>
      <c r="J10" s="3" t="s">
        <v>909</v>
      </c>
      <c r="K10" s="3" t="s">
        <v>1643</v>
      </c>
      <c r="M10" s="3" t="s">
        <v>853</v>
      </c>
    </row>
    <row r="11" spans="1:17" ht="63">
      <c r="A11" s="3">
        <f t="shared" si="0"/>
        <v>8</v>
      </c>
      <c r="B11" s="41" t="s">
        <v>1644</v>
      </c>
      <c r="C11" s="42" t="s">
        <v>1645</v>
      </c>
      <c r="D11" s="27" t="s">
        <v>1646</v>
      </c>
      <c r="E11" s="42" t="s">
        <v>43</v>
      </c>
      <c r="F11" s="42" t="s">
        <v>444</v>
      </c>
      <c r="G11" s="3" t="s">
        <v>851</v>
      </c>
      <c r="H11" s="3" t="s">
        <v>852</v>
      </c>
      <c r="I11" s="3"/>
      <c r="J11" s="3" t="s">
        <v>909</v>
      </c>
      <c r="K11" s="3" t="s">
        <v>885</v>
      </c>
      <c r="M11" s="3" t="s">
        <v>853</v>
      </c>
    </row>
    <row r="12" spans="1:17" ht="47.25">
      <c r="A12" s="3">
        <f t="shared" si="0"/>
        <v>9</v>
      </c>
      <c r="B12" s="3" t="s">
        <v>1647</v>
      </c>
      <c r="C12" s="42" t="s">
        <v>1648</v>
      </c>
      <c r="D12" s="27" t="s">
        <v>1649</v>
      </c>
      <c r="E12" s="42" t="s">
        <v>43</v>
      </c>
      <c r="F12" s="42" t="s">
        <v>444</v>
      </c>
      <c r="G12" s="3" t="s">
        <v>851</v>
      </c>
      <c r="H12" s="3" t="s">
        <v>852</v>
      </c>
      <c r="I12" s="3"/>
      <c r="J12" s="3" t="s">
        <v>909</v>
      </c>
      <c r="K12" s="3" t="s">
        <v>1643</v>
      </c>
      <c r="M12" s="3" t="s">
        <v>853</v>
      </c>
    </row>
    <row r="13" spans="1:17" ht="47.25">
      <c r="A13" s="3">
        <f t="shared" si="0"/>
        <v>10</v>
      </c>
      <c r="B13" s="3" t="s">
        <v>1650</v>
      </c>
      <c r="C13" s="42" t="s">
        <v>1651</v>
      </c>
      <c r="D13" s="27" t="s">
        <v>1652</v>
      </c>
      <c r="E13" s="42" t="s">
        <v>43</v>
      </c>
      <c r="F13" s="42" t="s">
        <v>444</v>
      </c>
      <c r="G13" s="3" t="s">
        <v>851</v>
      </c>
      <c r="H13" s="3" t="s">
        <v>852</v>
      </c>
      <c r="I13" s="3"/>
      <c r="J13" s="3" t="s">
        <v>909</v>
      </c>
      <c r="K13" s="3" t="s">
        <v>1637</v>
      </c>
      <c r="M13" s="3" t="s">
        <v>853</v>
      </c>
    </row>
    <row r="14" spans="1:17" ht="63">
      <c r="A14" s="3">
        <f t="shared" si="0"/>
        <v>11</v>
      </c>
      <c r="B14" s="3" t="s">
        <v>1653</v>
      </c>
      <c r="C14" s="42" t="s">
        <v>1654</v>
      </c>
      <c r="D14" s="27" t="s">
        <v>1655</v>
      </c>
      <c r="E14" s="42" t="s">
        <v>43</v>
      </c>
      <c r="F14" s="42" t="s">
        <v>444</v>
      </c>
      <c r="G14" s="3" t="s">
        <v>851</v>
      </c>
      <c r="H14" s="3" t="s">
        <v>852</v>
      </c>
      <c r="I14" s="3"/>
      <c r="J14" s="3" t="s">
        <v>909</v>
      </c>
      <c r="K14" s="3" t="s">
        <v>1656</v>
      </c>
      <c r="M14" s="3" t="s">
        <v>853</v>
      </c>
    </row>
    <row r="15" spans="1:17" ht="110.25">
      <c r="A15" s="3">
        <f t="shared" si="0"/>
        <v>12</v>
      </c>
      <c r="B15" s="3" t="s">
        <v>1657</v>
      </c>
      <c r="C15" s="42" t="s">
        <v>1658</v>
      </c>
      <c r="D15" s="208" t="s">
        <v>1659</v>
      </c>
      <c r="E15" s="42" t="s">
        <v>43</v>
      </c>
      <c r="F15" s="42" t="s">
        <v>444</v>
      </c>
      <c r="G15" s="3" t="s">
        <v>851</v>
      </c>
      <c r="H15" s="3" t="s">
        <v>852</v>
      </c>
      <c r="I15" s="16"/>
      <c r="J15" s="3" t="s">
        <v>1636</v>
      </c>
      <c r="K15" s="3" t="s">
        <v>1660</v>
      </c>
      <c r="M15" s="3" t="s">
        <v>853</v>
      </c>
    </row>
    <row r="16" spans="1:17" ht="94.5">
      <c r="A16" s="3">
        <f>A15+1</f>
        <v>13</v>
      </c>
      <c r="B16" s="3" t="s">
        <v>1661</v>
      </c>
      <c r="C16" s="42" t="s">
        <v>1662</v>
      </c>
      <c r="D16" s="27" t="s">
        <v>1663</v>
      </c>
      <c r="E16" s="42" t="s">
        <v>43</v>
      </c>
      <c r="F16" s="42" t="s">
        <v>444</v>
      </c>
      <c r="G16" s="3" t="s">
        <v>851</v>
      </c>
      <c r="H16" s="3" t="s">
        <v>852</v>
      </c>
      <c r="I16" s="16"/>
      <c r="J16" s="3" t="s">
        <v>1636</v>
      </c>
      <c r="K16" s="3" t="s">
        <v>1664</v>
      </c>
      <c r="M16" s="3" t="s">
        <v>853</v>
      </c>
    </row>
    <row r="17" spans="1:13" ht="78.75">
      <c r="A17" s="3">
        <f t="shared" si="0"/>
        <v>14</v>
      </c>
      <c r="B17" s="3" t="s">
        <v>877</v>
      </c>
      <c r="C17" s="42" t="s">
        <v>1665</v>
      </c>
      <c r="D17" s="27" t="s">
        <v>1666</v>
      </c>
      <c r="E17" s="42" t="s">
        <v>43</v>
      </c>
      <c r="F17" s="42" t="s">
        <v>444</v>
      </c>
      <c r="G17" s="3" t="s">
        <v>851</v>
      </c>
      <c r="H17" s="3" t="s">
        <v>852</v>
      </c>
      <c r="I17" s="16"/>
      <c r="J17" s="3" t="s">
        <v>1636</v>
      </c>
      <c r="K17" s="3" t="s">
        <v>1667</v>
      </c>
      <c r="M17" s="3" t="s">
        <v>853</v>
      </c>
    </row>
    <row r="18" spans="1:13" ht="63">
      <c r="A18" s="3">
        <f t="shared" si="0"/>
        <v>15</v>
      </c>
      <c r="B18" s="3" t="s">
        <v>1668</v>
      </c>
      <c r="C18" s="42" t="s">
        <v>1669</v>
      </c>
      <c r="D18" s="27" t="s">
        <v>1670</v>
      </c>
      <c r="E18" s="42" t="s">
        <v>43</v>
      </c>
      <c r="F18" s="42" t="s">
        <v>444</v>
      </c>
      <c r="G18" s="3" t="s">
        <v>851</v>
      </c>
      <c r="H18" s="3" t="s">
        <v>852</v>
      </c>
      <c r="I18" s="16"/>
      <c r="J18" s="3" t="s">
        <v>1636</v>
      </c>
      <c r="K18" s="3" t="s">
        <v>1671</v>
      </c>
      <c r="M18" s="3" t="s">
        <v>853</v>
      </c>
    </row>
    <row r="19" spans="1:13" ht="157.5">
      <c r="A19" s="3">
        <f t="shared" si="0"/>
        <v>16</v>
      </c>
      <c r="B19" s="3" t="s">
        <v>1643</v>
      </c>
      <c r="C19" s="42" t="s">
        <v>1672</v>
      </c>
      <c r="D19" s="27" t="s">
        <v>1673</v>
      </c>
      <c r="E19" s="42" t="s">
        <v>43</v>
      </c>
      <c r="F19" s="42" t="s">
        <v>444</v>
      </c>
      <c r="G19" s="3" t="s">
        <v>851</v>
      </c>
      <c r="H19" s="3" t="s">
        <v>852</v>
      </c>
      <c r="I19" s="16"/>
      <c r="J19" s="3" t="s">
        <v>905</v>
      </c>
      <c r="K19" s="3" t="s">
        <v>1674</v>
      </c>
      <c r="M19" s="3" t="s">
        <v>853</v>
      </c>
    </row>
    <row r="20" spans="1:13" ht="63">
      <c r="A20" s="3">
        <f t="shared" si="0"/>
        <v>17</v>
      </c>
      <c r="B20" s="3" t="s">
        <v>1643</v>
      </c>
      <c r="C20" s="42" t="s">
        <v>1675</v>
      </c>
      <c r="D20" s="27" t="s">
        <v>1676</v>
      </c>
      <c r="E20" s="42" t="s">
        <v>43</v>
      </c>
      <c r="F20" s="42" t="s">
        <v>444</v>
      </c>
      <c r="G20" s="3" t="s">
        <v>851</v>
      </c>
      <c r="H20" s="3" t="s">
        <v>852</v>
      </c>
      <c r="I20" s="16"/>
      <c r="J20" s="3" t="s">
        <v>905</v>
      </c>
      <c r="K20" s="3" t="s">
        <v>1674</v>
      </c>
      <c r="M20" s="3" t="s">
        <v>853</v>
      </c>
    </row>
    <row r="21" spans="1:13" ht="63">
      <c r="A21" s="3">
        <f t="shared" si="0"/>
        <v>18</v>
      </c>
      <c r="B21" s="3" t="s">
        <v>1643</v>
      </c>
      <c r="C21" s="42" t="s">
        <v>1677</v>
      </c>
      <c r="D21" s="27" t="s">
        <v>1678</v>
      </c>
      <c r="E21" s="42" t="s">
        <v>43</v>
      </c>
      <c r="F21" s="42" t="s">
        <v>444</v>
      </c>
      <c r="G21" s="3" t="s">
        <v>851</v>
      </c>
      <c r="H21" s="3" t="s">
        <v>852</v>
      </c>
      <c r="I21" s="16"/>
      <c r="J21" s="3" t="s">
        <v>905</v>
      </c>
      <c r="K21" s="3" t="s">
        <v>1674</v>
      </c>
      <c r="M21" s="3" t="s">
        <v>853</v>
      </c>
    </row>
    <row r="22" spans="1:13" ht="63">
      <c r="A22" s="3">
        <f t="shared" si="0"/>
        <v>19</v>
      </c>
      <c r="B22" s="3" t="s">
        <v>1643</v>
      </c>
      <c r="C22" s="42" t="s">
        <v>1679</v>
      </c>
      <c r="D22" s="27" t="s">
        <v>1680</v>
      </c>
      <c r="E22" s="42" t="s">
        <v>43</v>
      </c>
      <c r="F22" s="42" t="s">
        <v>444</v>
      </c>
      <c r="G22" s="3" t="s">
        <v>851</v>
      </c>
      <c r="H22" s="3" t="s">
        <v>852</v>
      </c>
      <c r="I22" s="16"/>
      <c r="J22" s="3" t="s">
        <v>905</v>
      </c>
      <c r="K22" s="3" t="s">
        <v>1674</v>
      </c>
      <c r="M22" s="3" t="s">
        <v>853</v>
      </c>
    </row>
    <row r="23" spans="1:13" ht="63">
      <c r="A23" s="3">
        <f t="shared" si="0"/>
        <v>20</v>
      </c>
      <c r="B23" s="3" t="s">
        <v>1643</v>
      </c>
      <c r="C23" s="42" t="s">
        <v>1681</v>
      </c>
      <c r="D23" s="27" t="s">
        <v>1682</v>
      </c>
      <c r="E23" s="42" t="s">
        <v>43</v>
      </c>
      <c r="F23" s="42" t="s">
        <v>444</v>
      </c>
      <c r="G23" s="3" t="s">
        <v>851</v>
      </c>
      <c r="H23" s="3" t="s">
        <v>852</v>
      </c>
      <c r="I23" s="16"/>
      <c r="J23" s="3" t="s">
        <v>905</v>
      </c>
      <c r="K23" s="3" t="s">
        <v>1674</v>
      </c>
      <c r="M23" s="3" t="s">
        <v>853</v>
      </c>
    </row>
    <row r="24" spans="1:13" ht="94.5">
      <c r="A24" s="3">
        <f>A23+1</f>
        <v>21</v>
      </c>
      <c r="B24" s="3" t="s">
        <v>865</v>
      </c>
      <c r="C24" s="42" t="s">
        <v>1683</v>
      </c>
      <c r="D24" s="27" t="s">
        <v>1684</v>
      </c>
      <c r="E24" s="42" t="s">
        <v>38</v>
      </c>
      <c r="F24" s="42" t="s">
        <v>39</v>
      </c>
      <c r="G24" s="3" t="s">
        <v>851</v>
      </c>
      <c r="H24" s="3" t="s">
        <v>852</v>
      </c>
      <c r="I24" s="16"/>
      <c r="J24" s="3" t="s">
        <v>905</v>
      </c>
      <c r="K24" s="3" t="s">
        <v>1685</v>
      </c>
      <c r="M24" s="3" t="s">
        <v>853</v>
      </c>
    </row>
    <row r="25" spans="1:13" ht="252">
      <c r="A25" s="3">
        <f>A24+1</f>
        <v>22</v>
      </c>
      <c r="B25" s="3" t="s">
        <v>1686</v>
      </c>
      <c r="C25" s="36" t="s">
        <v>1687</v>
      </c>
      <c r="D25" s="27" t="s">
        <v>1688</v>
      </c>
      <c r="E25" s="42" t="s">
        <v>43</v>
      </c>
      <c r="F25" s="42" t="s">
        <v>444</v>
      </c>
      <c r="G25" s="3" t="s">
        <v>851</v>
      </c>
      <c r="H25" s="3" t="s">
        <v>852</v>
      </c>
      <c r="I25" s="16"/>
      <c r="J25" s="3" t="s">
        <v>1689</v>
      </c>
      <c r="K25" s="27" t="s">
        <v>1690</v>
      </c>
      <c r="M25" s="3" t="s">
        <v>853</v>
      </c>
    </row>
    <row r="26" spans="1:13">
      <c r="G26" s="16"/>
      <c r="H26" s="3"/>
    </row>
    <row r="27" spans="1:13">
      <c r="G27" s="16"/>
      <c r="H27" s="3"/>
    </row>
    <row r="28" spans="1:13">
      <c r="G28" s="16"/>
      <c r="H28" s="3"/>
    </row>
    <row r="29" spans="1:13">
      <c r="G29" s="16"/>
      <c r="H29" s="3"/>
    </row>
    <row r="30" spans="1:13">
      <c r="G30" s="16"/>
      <c r="H30" s="3"/>
    </row>
    <row r="31" spans="1:13">
      <c r="G31" s="16"/>
      <c r="H31" s="3"/>
    </row>
    <row r="32" spans="1:13">
      <c r="G32" s="16"/>
      <c r="H32" s="3"/>
    </row>
    <row r="33" spans="7:8">
      <c r="G33" s="16"/>
      <c r="H33" s="3"/>
    </row>
    <row r="34" spans="7:8">
      <c r="G34" s="16"/>
      <c r="H34" s="3"/>
    </row>
    <row r="35" spans="7:8">
      <c r="G35" s="16"/>
      <c r="H35" s="3"/>
    </row>
    <row r="36" spans="7:8">
      <c r="G36" s="16"/>
      <c r="H36" s="3"/>
    </row>
    <row r="37" spans="7:8">
      <c r="G37" s="16"/>
      <c r="H37" s="3"/>
    </row>
    <row r="38" spans="7:8">
      <c r="G38" s="16"/>
      <c r="H38" s="306"/>
    </row>
    <row r="39" spans="7:8">
      <c r="G39" s="16"/>
      <c r="H39" s="3"/>
    </row>
    <row r="40" spans="7:8">
      <c r="G40" s="16"/>
      <c r="H40" s="3"/>
    </row>
    <row r="41" spans="7:8">
      <c r="G41" s="16"/>
      <c r="H41" s="3"/>
    </row>
    <row r="42" spans="7:8">
      <c r="G42" s="16"/>
      <c r="H42" s="3"/>
    </row>
    <row r="43" spans="7:8">
      <c r="G43" s="16"/>
      <c r="H43" s="3"/>
    </row>
    <row r="44" spans="7:8">
      <c r="G44" s="16"/>
      <c r="H44" s="3"/>
    </row>
    <row r="45" spans="7:8">
      <c r="G45" s="16"/>
      <c r="H45" s="3"/>
    </row>
    <row r="46" spans="7:8">
      <c r="G46" s="16"/>
      <c r="H46" s="3"/>
    </row>
    <row r="47" spans="7:8">
      <c r="G47" s="16"/>
      <c r="H47" s="3"/>
    </row>
    <row r="48" spans="7:8">
      <c r="G48" s="16"/>
      <c r="H48" s="3"/>
    </row>
    <row r="49" spans="7:8">
      <c r="G49" s="16"/>
      <c r="H49" s="3"/>
    </row>
    <row r="50" spans="7:8">
      <c r="G50" s="16"/>
      <c r="H50" s="3"/>
    </row>
    <row r="51" spans="7:8">
      <c r="G51" s="16"/>
      <c r="H51" s="3"/>
    </row>
    <row r="52" spans="7:8">
      <c r="G52" s="16"/>
      <c r="H52" s="3"/>
    </row>
    <row r="53" spans="7:8">
      <c r="G53" s="16"/>
      <c r="H53" s="3"/>
    </row>
    <row r="54" spans="7:8">
      <c r="G54" s="16"/>
      <c r="H54" s="3"/>
    </row>
    <row r="55" spans="7:8">
      <c r="G55" s="16"/>
      <c r="H55" s="3"/>
    </row>
    <row r="56" spans="7:8">
      <c r="G56" s="16"/>
      <c r="H56" s="3"/>
    </row>
    <row r="57" spans="7:8">
      <c r="G57" s="16"/>
      <c r="H57" s="3"/>
    </row>
    <row r="58" spans="7:8">
      <c r="G58" s="16"/>
      <c r="H58" s="3"/>
    </row>
    <row r="59" spans="7:8">
      <c r="G59" s="16"/>
      <c r="H59" s="3"/>
    </row>
    <row r="60" spans="7:8">
      <c r="G60" s="16"/>
      <c r="H60" s="3"/>
    </row>
    <row r="61" spans="7:8">
      <c r="G61" s="16"/>
      <c r="H61" s="3"/>
    </row>
    <row r="62" spans="7:8">
      <c r="G62" s="16"/>
      <c r="H62" s="3"/>
    </row>
    <row r="63" spans="7:8">
      <c r="G63" s="16"/>
      <c r="H63" s="3"/>
    </row>
    <row r="64" spans="7:8">
      <c r="G64" s="16"/>
      <c r="H64" s="3"/>
    </row>
    <row r="65" spans="7:8">
      <c r="G65" s="16"/>
      <c r="H65" s="3"/>
    </row>
    <row r="66" spans="7:8">
      <c r="G66" s="16"/>
      <c r="H66" s="3"/>
    </row>
    <row r="67" spans="7:8">
      <c r="G67" s="16"/>
      <c r="H67" s="3"/>
    </row>
    <row r="68" spans="7:8">
      <c r="G68" s="16"/>
      <c r="H68" s="3"/>
    </row>
    <row r="69" spans="7:8">
      <c r="G69" s="16"/>
      <c r="H69" s="3"/>
    </row>
    <row r="70" spans="7:8">
      <c r="G70" s="16"/>
      <c r="H70" s="3"/>
    </row>
    <row r="71" spans="7:8">
      <c r="G71" s="16"/>
      <c r="H71" s="3"/>
    </row>
    <row r="72" spans="7:8">
      <c r="G72" s="16"/>
      <c r="H72" s="3"/>
    </row>
    <row r="73" spans="7:8">
      <c r="G73" s="16"/>
      <c r="H73" s="3"/>
    </row>
    <row r="74" spans="7:8">
      <c r="G74" s="16"/>
      <c r="H74" s="3"/>
    </row>
    <row r="75" spans="7:8">
      <c r="G75" s="16"/>
      <c r="H75" s="3"/>
    </row>
    <row r="76" spans="7:8">
      <c r="G76" s="16"/>
      <c r="H76" s="3"/>
    </row>
    <row r="77" spans="7:8">
      <c r="G77" s="16"/>
      <c r="H77" s="3"/>
    </row>
    <row r="78" spans="7:8">
      <c r="G78" s="16"/>
      <c r="H78" s="3"/>
    </row>
    <row r="79" spans="7:8">
      <c r="G79" s="16"/>
      <c r="H79" s="3"/>
    </row>
    <row r="80" spans="7:8">
      <c r="G80" s="16"/>
      <c r="H80" s="3"/>
    </row>
    <row r="81" spans="7:8">
      <c r="G81" s="16"/>
      <c r="H81" s="3"/>
    </row>
    <row r="82" spans="7:8">
      <c r="G82" s="16"/>
      <c r="H82" s="3"/>
    </row>
    <row r="83" spans="7:8">
      <c r="G83" s="16"/>
      <c r="H83" s="3"/>
    </row>
    <row r="84" spans="7:8">
      <c r="G84" s="16"/>
      <c r="H84" s="3"/>
    </row>
    <row r="85" spans="7:8">
      <c r="G85" s="16"/>
      <c r="H85" s="3"/>
    </row>
    <row r="86" spans="7:8">
      <c r="G86" s="16"/>
      <c r="H86" s="3"/>
    </row>
    <row r="87" spans="7:8">
      <c r="G87" s="16"/>
      <c r="H87" s="3"/>
    </row>
    <row r="88" spans="7:8">
      <c r="G88" s="16"/>
      <c r="H88" s="3"/>
    </row>
    <row r="89" spans="7:8">
      <c r="G89" s="16"/>
      <c r="H89" s="3"/>
    </row>
    <row r="90" spans="7:8">
      <c r="G90" s="16"/>
      <c r="H90" s="3"/>
    </row>
    <row r="91" spans="7:8">
      <c r="G91" s="16"/>
      <c r="H91" s="3"/>
    </row>
    <row r="92" spans="7:8">
      <c r="G92" s="16"/>
      <c r="H92" s="3"/>
    </row>
    <row r="93" spans="7:8">
      <c r="G93" s="16"/>
      <c r="H93" s="3"/>
    </row>
    <row r="94" spans="7:8">
      <c r="G94" s="16"/>
      <c r="H94" s="3"/>
    </row>
    <row r="95" spans="7:8">
      <c r="G95" s="16"/>
      <c r="H95" s="3"/>
    </row>
    <row r="96" spans="7:8">
      <c r="G96" s="16"/>
      <c r="H96" s="3"/>
    </row>
    <row r="97" spans="7:8">
      <c r="G97" s="16"/>
      <c r="H97" s="3"/>
    </row>
    <row r="98" spans="7:8">
      <c r="G98" s="16"/>
      <c r="H98" s="3"/>
    </row>
    <row r="99" spans="7:8">
      <c r="G99" s="16"/>
      <c r="H99" s="3"/>
    </row>
    <row r="100" spans="7:8">
      <c r="G100" s="16"/>
      <c r="H100" s="3"/>
    </row>
  </sheetData>
  <conditionalFormatting sqref="H1:H1048576">
    <cfRule type="containsText" dxfId="806" priority="21" operator="containsText" text="Yes">
      <formula>NOT(ISERROR(SEARCH("Yes",H1)))</formula>
    </cfRule>
    <cfRule type="containsText" dxfId="805" priority="22" operator="containsText" text="Pending">
      <formula>NOT(ISERROR(SEARCH("Pending",H1)))</formula>
    </cfRule>
  </conditionalFormatting>
  <conditionalFormatting sqref="I2:I1048576">
    <cfRule type="containsText" dxfId="804" priority="9" operator="containsText" text="No">
      <formula>NOT(ISERROR(SEARCH("No",I2)))</formula>
    </cfRule>
  </conditionalFormatting>
  <conditionalFormatting sqref="I2:K19 I20:I24 I25:J25 I26:K1048576 J1:K1 K20:K24">
    <cfRule type="containsText" dxfId="803" priority="11" operator="containsText" text="Yes">
      <formula>NOT(ISERROR(SEARCH("Yes",I1)))</formula>
    </cfRule>
  </conditionalFormatting>
  <conditionalFormatting sqref="J20:J24">
    <cfRule type="containsText" dxfId="802" priority="1" operator="containsText" text="Yes">
      <formula>NOT(ISERROR(SEARCH("Yes",J20)))</formula>
    </cfRule>
    <cfRule type="containsText" dxfId="801" priority="2" operator="containsText" text="Pending">
      <formula>NOT(ISERROR(SEARCH("Pending",J20)))</formula>
    </cfRule>
  </conditionalFormatting>
  <conditionalFormatting sqref="J1:K1 I2:K19 I20:I24 K20:K24 I25:J25 I26:K1048576">
    <cfRule type="containsText" dxfId="800" priority="12" operator="containsText" text="Pending">
      <formula>NOT(ISERROR(SEARCH("Pending",I1)))</formula>
    </cfRule>
  </conditionalFormatting>
  <conditionalFormatting sqref="M2:M1048576">
    <cfRule type="containsText" dxfId="799" priority="10" operator="containsText" text="No">
      <formula>NOT(ISERROR(SEARCH("No",M2)))</formula>
    </cfRule>
  </conditionalFormatting>
  <pageMargins left="0.25" right="0.25" top="0.75" bottom="0.75" header="0.3" footer="0.3"/>
  <pageSetup paperSize="9" scale="21"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C87BB35-AD02-4C8B-AFCA-A67E228A1A04}">
          <x14:formula1>
            <xm:f>'Drop Down Menu''s'!$C$2:$C$14</xm:f>
          </x14:formula1>
          <xm:sqref>G26:K100 I15:I25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89E0D-35E8-4B22-96A1-DDC3CA466BE6}">
  <dimension ref="A1:Q114"/>
  <sheetViews>
    <sheetView topLeftCell="D1" zoomScale="67" zoomScaleNormal="67" workbookViewId="0">
      <selection activeCell="J21" sqref="J21"/>
    </sheetView>
  </sheetViews>
  <sheetFormatPr defaultColWidth="8.875" defaultRowHeight="15.75" customHeight="1"/>
  <cols>
    <col min="1" max="1" width="10.625" style="16" bestFit="1" customWidth="1"/>
    <col min="2" max="2" width="9" style="16"/>
    <col min="3" max="3" width="27.625" style="23" hidden="1" customWidth="1"/>
    <col min="4" max="4" width="70.125" style="21" customWidth="1"/>
    <col min="5" max="5" width="14.625" customWidth="1"/>
    <col min="6" max="6" width="20.625" customWidth="1"/>
    <col min="7" max="7" width="29.625" customWidth="1"/>
    <col min="8" max="8" width="29.125" customWidth="1"/>
    <col min="9" max="9" width="30.125" customWidth="1"/>
    <col min="10" max="10" width="35" customWidth="1"/>
    <col min="11"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17" ht="63">
      <c r="A1" s="16" t="s">
        <v>834</v>
      </c>
      <c r="B1" s="16" t="s">
        <v>835</v>
      </c>
      <c r="C1" s="23" t="s">
        <v>836</v>
      </c>
      <c r="D1" s="21" t="s">
        <v>837</v>
      </c>
      <c r="E1" t="s">
        <v>0</v>
      </c>
      <c r="F1" t="s">
        <v>838</v>
      </c>
      <c r="G1" t="s">
        <v>839</v>
      </c>
      <c r="H1" s="3" t="s">
        <v>898</v>
      </c>
      <c r="I1" s="3" t="s">
        <v>841</v>
      </c>
      <c r="J1" s="3" t="s">
        <v>900</v>
      </c>
      <c r="K1" s="3" t="s">
        <v>843</v>
      </c>
      <c r="L1" s="3" t="s">
        <v>844</v>
      </c>
      <c r="M1" s="16" t="s">
        <v>845</v>
      </c>
      <c r="O1" t="s">
        <v>846</v>
      </c>
      <c r="P1" t="s">
        <v>847</v>
      </c>
      <c r="Q1" t="s">
        <v>848</v>
      </c>
    </row>
    <row r="2" spans="1:17" ht="31.15">
      <c r="A2" s="16">
        <v>1</v>
      </c>
      <c r="B2" s="16">
        <v>8.1</v>
      </c>
      <c r="C2" s="25" t="s">
        <v>1691</v>
      </c>
      <c r="D2" s="20" t="s">
        <v>1692</v>
      </c>
      <c r="E2" s="16" t="s">
        <v>15</v>
      </c>
      <c r="F2" s="16" t="s">
        <v>438</v>
      </c>
      <c r="G2" s="4" t="s">
        <v>12</v>
      </c>
      <c r="H2" s="4" t="s">
        <v>852</v>
      </c>
      <c r="I2" s="3" t="s">
        <v>853</v>
      </c>
      <c r="J2" s="3" t="s">
        <v>1693</v>
      </c>
      <c r="K2" s="3"/>
      <c r="M2" s="16" t="s">
        <v>853</v>
      </c>
      <c r="O2">
        <f>MAX(A:A)</f>
        <v>15</v>
      </c>
      <c r="P2">
        <f>COUNTIF(M:M,"Yes")</f>
        <v>0</v>
      </c>
      <c r="Q2">
        <f>O2-P2</f>
        <v>15</v>
      </c>
    </row>
    <row r="3" spans="1:17" ht="94.5">
      <c r="A3" s="16">
        <v>2</v>
      </c>
      <c r="B3" s="16">
        <v>8.1</v>
      </c>
      <c r="C3" s="25" t="s">
        <v>1691</v>
      </c>
      <c r="D3" s="20" t="s">
        <v>1692</v>
      </c>
      <c r="E3" s="16" t="s">
        <v>253</v>
      </c>
      <c r="F3" s="16" t="s">
        <v>493</v>
      </c>
      <c r="G3" s="4" t="s">
        <v>12</v>
      </c>
      <c r="H3" s="4" t="s">
        <v>852</v>
      </c>
      <c r="I3" s="3" t="s">
        <v>853</v>
      </c>
      <c r="J3" s="3" t="s">
        <v>1694</v>
      </c>
      <c r="K3" s="3" t="s">
        <v>1695</v>
      </c>
      <c r="M3" s="16" t="s">
        <v>853</v>
      </c>
      <c r="O3" t="s">
        <v>1696</v>
      </c>
    </row>
    <row r="4" spans="1:17" ht="46.5">
      <c r="A4" s="16">
        <v>3</v>
      </c>
      <c r="B4" s="16">
        <v>7.2</v>
      </c>
      <c r="C4" s="23" t="s">
        <v>1697</v>
      </c>
      <c r="D4" s="20" t="s">
        <v>1698</v>
      </c>
      <c r="E4" s="16" t="s">
        <v>15</v>
      </c>
      <c r="F4" s="16" t="s">
        <v>438</v>
      </c>
      <c r="G4" s="4" t="s">
        <v>12</v>
      </c>
      <c r="H4" s="4" t="s">
        <v>852</v>
      </c>
      <c r="I4" s="3" t="s">
        <v>853</v>
      </c>
      <c r="J4" s="4"/>
      <c r="K4" s="238" t="s">
        <v>1699</v>
      </c>
      <c r="M4" s="16" t="s">
        <v>853</v>
      </c>
      <c r="O4" t="s">
        <v>914</v>
      </c>
    </row>
    <row r="5" spans="1:17" ht="46.5">
      <c r="A5" s="16">
        <v>4</v>
      </c>
      <c r="B5" s="16">
        <v>7.2</v>
      </c>
      <c r="C5" s="23" t="s">
        <v>1697</v>
      </c>
      <c r="D5" s="20" t="s">
        <v>1698</v>
      </c>
      <c r="E5" s="16" t="s">
        <v>253</v>
      </c>
      <c r="F5" s="16" t="s">
        <v>493</v>
      </c>
      <c r="G5" s="4" t="s">
        <v>12</v>
      </c>
      <c r="H5" s="4" t="s">
        <v>852</v>
      </c>
      <c r="I5" s="3" t="s">
        <v>853</v>
      </c>
      <c r="J5" s="4"/>
      <c r="K5" s="238" t="s">
        <v>1699</v>
      </c>
      <c r="M5" s="16" t="s">
        <v>853</v>
      </c>
      <c r="O5" s="18">
        <f>P2/O2</f>
        <v>0</v>
      </c>
    </row>
    <row r="6" spans="1:17" ht="28.5" customHeight="1">
      <c r="A6" s="16">
        <v>5</v>
      </c>
      <c r="B6" s="16">
        <v>7.3</v>
      </c>
      <c r="C6" s="23" t="s">
        <v>1700</v>
      </c>
      <c r="D6" s="20" t="s">
        <v>1701</v>
      </c>
      <c r="E6" s="16" t="s">
        <v>15</v>
      </c>
      <c r="F6" s="16" t="s">
        <v>438</v>
      </c>
      <c r="G6" s="4" t="s">
        <v>12</v>
      </c>
      <c r="H6" s="4" t="s">
        <v>852</v>
      </c>
      <c r="I6" s="3" t="s">
        <v>853</v>
      </c>
      <c r="J6" s="3" t="s">
        <v>905</v>
      </c>
      <c r="K6" s="3"/>
      <c r="M6" s="16" t="s">
        <v>853</v>
      </c>
    </row>
    <row r="7" spans="1:17" ht="41.25" customHeight="1">
      <c r="A7" s="16">
        <v>6</v>
      </c>
      <c r="B7" s="16">
        <v>7.3</v>
      </c>
      <c r="C7" s="23" t="s">
        <v>1700</v>
      </c>
      <c r="D7" s="20" t="s">
        <v>1701</v>
      </c>
      <c r="E7" s="16" t="s">
        <v>253</v>
      </c>
      <c r="F7" s="16" t="s">
        <v>493</v>
      </c>
      <c r="G7" s="4" t="s">
        <v>12</v>
      </c>
      <c r="H7" s="4" t="s">
        <v>852</v>
      </c>
      <c r="I7" s="3" t="s">
        <v>853</v>
      </c>
      <c r="J7" s="3" t="s">
        <v>905</v>
      </c>
      <c r="K7" s="3" t="s">
        <v>1702</v>
      </c>
      <c r="M7" s="16" t="s">
        <v>853</v>
      </c>
    </row>
    <row r="8" spans="1:17" ht="31.15">
      <c r="A8" s="16">
        <v>7</v>
      </c>
      <c r="B8" s="16" t="s">
        <v>1703</v>
      </c>
      <c r="C8" s="23" t="s">
        <v>1704</v>
      </c>
      <c r="D8" s="26" t="s">
        <v>1705</v>
      </c>
      <c r="E8" s="16" t="s">
        <v>15</v>
      </c>
      <c r="F8" s="16" t="s">
        <v>438</v>
      </c>
      <c r="G8" s="4" t="s">
        <v>12</v>
      </c>
      <c r="H8" s="4" t="s">
        <v>852</v>
      </c>
      <c r="I8" s="3" t="s">
        <v>853</v>
      </c>
      <c r="J8" s="3" t="s">
        <v>905</v>
      </c>
      <c r="K8" s="3"/>
      <c r="M8" s="16" t="s">
        <v>853</v>
      </c>
      <c r="O8" t="s">
        <v>493</v>
      </c>
      <c r="P8" t="s">
        <v>438</v>
      </c>
    </row>
    <row r="9" spans="1:17" ht="78.75">
      <c r="A9" s="16">
        <v>8</v>
      </c>
      <c r="B9" s="16" t="s">
        <v>1703</v>
      </c>
      <c r="C9" s="23" t="s">
        <v>1704</v>
      </c>
      <c r="D9" s="21" t="s">
        <v>1705</v>
      </c>
      <c r="E9" s="16" t="s">
        <v>253</v>
      </c>
      <c r="F9" s="16" t="s">
        <v>493</v>
      </c>
      <c r="G9" s="4" t="s">
        <v>12</v>
      </c>
      <c r="H9" s="4" t="s">
        <v>852</v>
      </c>
      <c r="I9" s="3" t="s">
        <v>853</v>
      </c>
      <c r="J9" s="3" t="s">
        <v>905</v>
      </c>
      <c r="K9" s="3" t="s">
        <v>1706</v>
      </c>
      <c r="M9" s="16" t="s">
        <v>853</v>
      </c>
      <c r="O9" s="16">
        <f>COUNTIF(F:F,"Electric Windows")</f>
        <v>5</v>
      </c>
      <c r="P9" s="16">
        <f>COUNTIF(F:F,"Windscreen")</f>
        <v>10</v>
      </c>
    </row>
    <row r="10" spans="1:17" ht="31.5">
      <c r="A10" s="16">
        <v>9</v>
      </c>
      <c r="B10" s="16" t="s">
        <v>1707</v>
      </c>
      <c r="C10" s="23" t="s">
        <v>1708</v>
      </c>
      <c r="D10" s="21" t="s">
        <v>1709</v>
      </c>
      <c r="E10" s="16" t="s">
        <v>15</v>
      </c>
      <c r="F10" s="16" t="s">
        <v>438</v>
      </c>
      <c r="G10" s="4" t="s">
        <v>12</v>
      </c>
      <c r="H10" s="4" t="s">
        <v>852</v>
      </c>
      <c r="I10" s="3" t="s">
        <v>853</v>
      </c>
      <c r="J10" s="3" t="s">
        <v>905</v>
      </c>
      <c r="K10" s="3"/>
      <c r="M10" s="16" t="s">
        <v>853</v>
      </c>
    </row>
    <row r="11" spans="1:17" ht="94.5">
      <c r="A11" s="16">
        <v>10</v>
      </c>
      <c r="B11" s="16" t="s">
        <v>1710</v>
      </c>
      <c r="C11" s="23" t="s">
        <v>1708</v>
      </c>
      <c r="D11" s="22" t="s">
        <v>1709</v>
      </c>
      <c r="E11" s="16" t="s">
        <v>253</v>
      </c>
      <c r="F11" s="16" t="s">
        <v>493</v>
      </c>
      <c r="G11" s="4" t="s">
        <v>12</v>
      </c>
      <c r="H11" s="4" t="s">
        <v>852</v>
      </c>
      <c r="I11" s="3" t="s">
        <v>853</v>
      </c>
      <c r="J11" s="3" t="s">
        <v>905</v>
      </c>
      <c r="K11" s="3" t="s">
        <v>1711</v>
      </c>
      <c r="M11" s="16" t="s">
        <v>853</v>
      </c>
    </row>
    <row r="12" spans="1:17" ht="30.75">
      <c r="A12" s="16">
        <v>11</v>
      </c>
      <c r="B12" s="16" t="s">
        <v>1712</v>
      </c>
      <c r="C12" s="23" t="s">
        <v>1713</v>
      </c>
      <c r="D12" s="22" t="s">
        <v>1714</v>
      </c>
      <c r="E12" s="16" t="s">
        <v>15</v>
      </c>
      <c r="F12" s="16" t="s">
        <v>438</v>
      </c>
      <c r="G12" s="4" t="s">
        <v>12</v>
      </c>
      <c r="H12" s="4" t="s">
        <v>1715</v>
      </c>
      <c r="I12" s="3" t="s">
        <v>853</v>
      </c>
      <c r="J12" s="3" t="s">
        <v>931</v>
      </c>
      <c r="K12" s="3"/>
      <c r="M12" s="16" t="s">
        <v>853</v>
      </c>
    </row>
    <row r="13" spans="1:17" ht="31.15">
      <c r="A13" s="16">
        <v>12</v>
      </c>
      <c r="B13" s="16" t="s">
        <v>1716</v>
      </c>
      <c r="C13" s="23" t="s">
        <v>1717</v>
      </c>
      <c r="D13" s="20" t="s">
        <v>1718</v>
      </c>
      <c r="E13" s="16" t="s">
        <v>15</v>
      </c>
      <c r="F13" s="16" t="s">
        <v>438</v>
      </c>
      <c r="G13" s="4" t="s">
        <v>12</v>
      </c>
      <c r="H13" s="4" t="s">
        <v>852</v>
      </c>
      <c r="I13" s="3" t="s">
        <v>853</v>
      </c>
      <c r="J13" s="3" t="s">
        <v>927</v>
      </c>
      <c r="K13" s="3"/>
      <c r="M13" s="16" t="s">
        <v>853</v>
      </c>
    </row>
    <row r="14" spans="1:17" ht="153.75" customHeight="1">
      <c r="A14" s="16">
        <v>13</v>
      </c>
      <c r="B14" s="16" t="s">
        <v>1719</v>
      </c>
      <c r="C14" s="23" t="s">
        <v>1720</v>
      </c>
      <c r="D14" s="21" t="s">
        <v>1721</v>
      </c>
      <c r="E14" s="16" t="s">
        <v>15</v>
      </c>
      <c r="F14" s="16" t="s">
        <v>438</v>
      </c>
      <c r="G14" s="4" t="s">
        <v>12</v>
      </c>
      <c r="H14" s="4" t="s">
        <v>852</v>
      </c>
      <c r="I14" s="3" t="s">
        <v>853</v>
      </c>
      <c r="J14" s="3" t="s">
        <v>927</v>
      </c>
      <c r="K14" s="3"/>
      <c r="M14" s="16" t="s">
        <v>853</v>
      </c>
    </row>
    <row r="15" spans="1:17" ht="47.25">
      <c r="A15" s="16">
        <v>14</v>
      </c>
      <c r="B15" s="16" t="s">
        <v>1722</v>
      </c>
      <c r="C15" s="23" t="s">
        <v>1723</v>
      </c>
      <c r="D15" s="21" t="s">
        <v>1724</v>
      </c>
      <c r="E15" s="16" t="s">
        <v>15</v>
      </c>
      <c r="F15" s="16" t="s">
        <v>438</v>
      </c>
      <c r="G15" s="4" t="s">
        <v>12</v>
      </c>
      <c r="H15" s="4" t="s">
        <v>852</v>
      </c>
      <c r="I15" s="3" t="s">
        <v>853</v>
      </c>
      <c r="J15" s="16" t="s">
        <v>927</v>
      </c>
      <c r="K15" s="16"/>
      <c r="M15" s="16" t="s">
        <v>853</v>
      </c>
    </row>
    <row r="16" spans="1:17">
      <c r="A16" s="16">
        <v>15</v>
      </c>
      <c r="B16" s="16" t="s">
        <v>1725</v>
      </c>
      <c r="C16" s="23" t="s">
        <v>1726</v>
      </c>
      <c r="D16" s="19" t="s">
        <v>1727</v>
      </c>
      <c r="E16" s="16" t="s">
        <v>15</v>
      </c>
      <c r="F16" s="16" t="s">
        <v>438</v>
      </c>
      <c r="G16" s="4" t="s">
        <v>12</v>
      </c>
      <c r="H16" s="4" t="s">
        <v>852</v>
      </c>
      <c r="I16" s="3" t="s">
        <v>853</v>
      </c>
      <c r="J16" s="16" t="s">
        <v>909</v>
      </c>
      <c r="K16" s="16"/>
      <c r="M16" s="16" t="s">
        <v>853</v>
      </c>
    </row>
    <row r="17" spans="5:11">
      <c r="E17" s="16"/>
      <c r="F17" s="16"/>
      <c r="G17" s="4"/>
      <c r="H17" s="4"/>
      <c r="I17" s="16"/>
      <c r="J17" s="16"/>
      <c r="K17" s="16"/>
    </row>
    <row r="18" spans="5:11">
      <c r="E18" s="16"/>
      <c r="F18" s="16"/>
      <c r="G18" s="4"/>
      <c r="H18" s="4"/>
      <c r="I18" s="16"/>
      <c r="J18" s="16"/>
      <c r="K18" s="16"/>
    </row>
    <row r="19" spans="5:11">
      <c r="E19" s="16"/>
      <c r="F19" s="16"/>
      <c r="G19" s="4"/>
      <c r="H19" s="4"/>
      <c r="I19" s="16"/>
      <c r="J19" s="16"/>
      <c r="K19" s="16"/>
    </row>
    <row r="20" spans="5:11">
      <c r="E20" s="16"/>
      <c r="F20" s="16"/>
      <c r="G20" s="4"/>
      <c r="H20" s="4"/>
      <c r="I20" s="16"/>
      <c r="J20" s="16"/>
      <c r="K20" s="16"/>
    </row>
    <row r="21" spans="5:11">
      <c r="E21" s="16"/>
      <c r="G21" s="4"/>
      <c r="H21" s="4"/>
      <c r="I21" s="16"/>
      <c r="J21" s="16"/>
      <c r="K21" s="16"/>
    </row>
    <row r="22" spans="5:11">
      <c r="E22" s="16"/>
      <c r="F22" s="16"/>
      <c r="G22" s="4"/>
      <c r="H22" s="4"/>
      <c r="I22" s="16"/>
      <c r="J22" s="16"/>
      <c r="K22" s="16"/>
    </row>
    <row r="23" spans="5:11">
      <c r="E23" s="16"/>
      <c r="F23" s="16"/>
      <c r="G23" s="4"/>
      <c r="H23" s="4"/>
      <c r="I23" s="16"/>
      <c r="J23" s="16"/>
      <c r="K23" s="16"/>
    </row>
    <row r="24" spans="5:11">
      <c r="E24" s="16"/>
      <c r="F24" s="16"/>
      <c r="G24" s="4"/>
      <c r="H24" s="4"/>
      <c r="I24" s="16"/>
      <c r="J24" s="16"/>
      <c r="K24" s="16"/>
    </row>
    <row r="25" spans="5:11">
      <c r="E25" s="16"/>
      <c r="F25" s="16"/>
      <c r="G25" s="4"/>
      <c r="H25" s="4"/>
      <c r="I25" s="16"/>
      <c r="J25" s="16"/>
      <c r="K25" s="16"/>
    </row>
    <row r="26" spans="5:11">
      <c r="E26" s="16"/>
      <c r="F26" s="16"/>
      <c r="G26" s="4"/>
      <c r="H26" s="4"/>
      <c r="I26" s="16"/>
      <c r="J26" s="16"/>
      <c r="K26" s="16"/>
    </row>
    <row r="27" spans="5:11">
      <c r="E27" s="16"/>
      <c r="F27" s="16"/>
      <c r="G27" s="4"/>
      <c r="H27" s="4"/>
      <c r="I27" s="16"/>
      <c r="J27" s="16"/>
      <c r="K27" s="16"/>
    </row>
    <row r="28" spans="5:11">
      <c r="E28" s="16"/>
      <c r="F28" s="16"/>
      <c r="G28" s="4"/>
      <c r="H28" s="4"/>
      <c r="I28" s="16"/>
      <c r="J28" s="16"/>
      <c r="K28" s="16"/>
    </row>
    <row r="29" spans="5:11">
      <c r="E29" s="16"/>
      <c r="F29" s="16"/>
      <c r="G29" s="4"/>
      <c r="H29" s="4"/>
      <c r="I29" s="16"/>
      <c r="J29" s="16"/>
      <c r="K29" s="16"/>
    </row>
    <row r="30" spans="5:11">
      <c r="G30" s="4"/>
      <c r="H30" s="4"/>
      <c r="I30" s="16"/>
      <c r="J30" s="16"/>
      <c r="K30" s="16"/>
    </row>
    <row r="31" spans="5:11">
      <c r="G31" s="4"/>
      <c r="H31" s="4"/>
      <c r="I31" s="16"/>
      <c r="J31" s="16"/>
      <c r="K31" s="16"/>
    </row>
    <row r="32" spans="5:11">
      <c r="G32" s="4"/>
      <c r="H32" s="4"/>
      <c r="I32" s="16"/>
      <c r="J32" s="16"/>
      <c r="K32" s="16"/>
    </row>
    <row r="33" spans="7:11">
      <c r="G33" s="4"/>
      <c r="H33" s="4"/>
      <c r="I33" s="16"/>
      <c r="J33" s="16"/>
      <c r="K33" s="16"/>
    </row>
    <row r="34" spans="7:11">
      <c r="G34" s="4"/>
      <c r="H34" s="4"/>
      <c r="I34" s="16"/>
      <c r="J34" s="16"/>
      <c r="K34" s="16"/>
    </row>
    <row r="35" spans="7:11">
      <c r="G35" s="4"/>
      <c r="H35" s="4"/>
      <c r="I35" s="16"/>
      <c r="J35" s="16"/>
      <c r="K35" s="16"/>
    </row>
    <row r="36" spans="7:11">
      <c r="G36" s="16"/>
      <c r="H36" s="16"/>
      <c r="I36" s="16"/>
      <c r="J36" s="16"/>
      <c r="K36" s="16"/>
    </row>
    <row r="37" spans="7:11">
      <c r="G37" s="16"/>
      <c r="H37" s="16"/>
      <c r="I37" s="16"/>
      <c r="J37" s="16"/>
      <c r="K37" s="16"/>
    </row>
    <row r="38" spans="7:11">
      <c r="G38" s="16"/>
      <c r="H38" s="16"/>
      <c r="I38" s="16"/>
      <c r="J38" s="16"/>
      <c r="K38" s="16"/>
    </row>
    <row r="39" spans="7:11">
      <c r="G39" s="16"/>
      <c r="H39" s="16"/>
      <c r="I39" s="16"/>
      <c r="J39" s="16"/>
      <c r="K39" s="16"/>
    </row>
    <row r="40" spans="7:11">
      <c r="G40" s="16"/>
      <c r="H40" s="16"/>
      <c r="I40" s="16"/>
      <c r="J40" s="16"/>
      <c r="K40" s="16"/>
    </row>
    <row r="41" spans="7:11">
      <c r="G41" s="16"/>
      <c r="H41" s="16"/>
      <c r="I41" s="16"/>
      <c r="J41" s="16"/>
      <c r="K41" s="16"/>
    </row>
    <row r="42" spans="7:11">
      <c r="G42" s="16"/>
      <c r="H42" s="16"/>
      <c r="I42" s="16"/>
      <c r="J42" s="16"/>
      <c r="K42" s="16"/>
    </row>
    <row r="43" spans="7:11">
      <c r="G43" s="16"/>
      <c r="H43" s="16"/>
      <c r="I43" s="16"/>
      <c r="J43" s="16"/>
      <c r="K43" s="16"/>
    </row>
    <row r="44" spans="7:11">
      <c r="G44" s="16"/>
      <c r="H44" s="16"/>
      <c r="I44" s="16"/>
      <c r="J44" s="16"/>
      <c r="K44" s="16"/>
    </row>
    <row r="45" spans="7:11">
      <c r="G45" s="16"/>
      <c r="H45" s="16"/>
      <c r="I45" s="16"/>
      <c r="J45" s="16"/>
      <c r="K45" s="16"/>
    </row>
    <row r="46" spans="7:11">
      <c r="G46" s="16"/>
      <c r="H46" s="16"/>
      <c r="I46" s="16"/>
      <c r="J46" s="16"/>
      <c r="K46" s="16"/>
    </row>
    <row r="47" spans="7:11">
      <c r="G47" s="16"/>
      <c r="H47" s="16"/>
      <c r="I47" s="16"/>
      <c r="J47" s="16"/>
      <c r="K47" s="16"/>
    </row>
    <row r="48" spans="7: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c r="G108" s="16"/>
      <c r="H108" s="16"/>
    </row>
    <row r="109" spans="7:8">
      <c r="G109" s="16"/>
      <c r="H109" s="16"/>
    </row>
    <row r="110" spans="7:8">
      <c r="G110" s="16"/>
      <c r="H110" s="16"/>
    </row>
    <row r="111" spans="7:8">
      <c r="G111" s="16"/>
      <c r="H111" s="16"/>
    </row>
    <row r="112" spans="7:8">
      <c r="G112" s="16"/>
      <c r="H112" s="16"/>
    </row>
    <row r="113" spans="7:8">
      <c r="G113" s="16"/>
      <c r="H113" s="16"/>
    </row>
    <row r="114" spans="7:8">
      <c r="G114" s="16"/>
      <c r="H114" s="16"/>
    </row>
  </sheetData>
  <conditionalFormatting sqref="H1:H1048576">
    <cfRule type="containsText" dxfId="783" priority="7" operator="containsText" text="Yes">
      <formula>NOT(ISERROR(SEARCH("Yes",H1)))</formula>
    </cfRule>
    <cfRule type="containsText" dxfId="782" priority="8" operator="containsText" text="Pending">
      <formula>NOT(ISERROR(SEARCH("Pending",H1)))</formula>
    </cfRule>
  </conditionalFormatting>
  <conditionalFormatting sqref="I2:I1048576">
    <cfRule type="containsText" dxfId="781" priority="1" operator="containsText" text="No">
      <formula>NOT(ISERROR(SEARCH("No",I2)))</formula>
    </cfRule>
  </conditionalFormatting>
  <conditionalFormatting sqref="I2:K3 I4:I5 I6:K1048576 J1:K1 K4:K5">
    <cfRule type="containsText" dxfId="780" priority="2" operator="containsText" text="Yes">
      <formula>NOT(ISERROR(SEARCH("Yes",I1)))</formula>
    </cfRule>
  </conditionalFormatting>
  <conditionalFormatting sqref="J1:K1 I2:K3 I4:I5 K4:K5 I6:K1048576">
    <cfRule type="containsText" dxfId="779" priority="3" operator="containsText" text="Pending">
      <formula>NOT(ISERROR(SEARCH("Pending",I1)))</formula>
    </cfRule>
  </conditionalFormatting>
  <dataValidations count="1">
    <dataValidation allowBlank="1" showInputMessage="1" showErrorMessage="1" sqref="H1:K3 K4:K5 H6:K1048576 H4:I5" xr:uid="{7F179B5F-8602-4A7E-9072-EB0DD206C65E}"/>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732869FA-17F5-4E7F-BD9A-30E9B6DEF1E4}">
          <x14:formula1>
            <xm:f>'Drop Down Menu''s'!$C$2:$C$14</xm:f>
          </x14:formula1>
          <xm:sqref>G2:G114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E887E-830C-4A00-B42E-E65DABFF3CB1}">
  <dimension ref="A1:T149"/>
  <sheetViews>
    <sheetView topLeftCell="B5" zoomScale="86" workbookViewId="0">
      <selection activeCell="K11" sqref="K11"/>
    </sheetView>
  </sheetViews>
  <sheetFormatPr defaultColWidth="8.875" defaultRowHeight="15.75" customHeight="1"/>
  <cols>
    <col min="1" max="1" width="10.625" style="16" bestFit="1" customWidth="1"/>
    <col min="2" max="2" width="9" style="34" bestFit="1" customWidth="1"/>
    <col min="3" max="3" width="26.375" style="29" customWidth="1"/>
    <col min="4" max="4" width="70.125" style="21" customWidth="1"/>
    <col min="5" max="5" width="16.625" customWidth="1"/>
    <col min="6" max="6" width="19.125" bestFit="1" customWidth="1"/>
    <col min="7" max="7" width="20.625" bestFit="1" customWidth="1"/>
    <col min="8" max="8" width="20.625" style="16" customWidth="1"/>
    <col min="9" max="11" width="32.625" customWidth="1"/>
    <col min="12" max="12" width="22.125" style="3" customWidth="1"/>
    <col min="13" max="13" width="10.375" style="16" bestFit="1" customWidth="1"/>
    <col min="14" max="14" width="9" bestFit="1" customWidth="1"/>
    <col min="15" max="15" width="20.625" bestFit="1" customWidth="1"/>
    <col min="16" max="16" width="16" bestFit="1" customWidth="1"/>
    <col min="17" max="17" width="24" bestFit="1" customWidth="1"/>
  </cols>
  <sheetData>
    <row r="1" spans="1:20" ht="63">
      <c r="A1" s="16" t="s">
        <v>834</v>
      </c>
      <c r="B1" s="34" t="s">
        <v>835</v>
      </c>
      <c r="C1" s="29" t="s">
        <v>836</v>
      </c>
      <c r="D1" s="21" t="s">
        <v>1728</v>
      </c>
      <c r="E1" t="s">
        <v>0</v>
      </c>
      <c r="F1" t="s">
        <v>838</v>
      </c>
      <c r="G1" t="s">
        <v>839</v>
      </c>
      <c r="H1" s="3" t="s">
        <v>898</v>
      </c>
      <c r="I1" s="3" t="s">
        <v>841</v>
      </c>
      <c r="J1" s="3" t="s">
        <v>900</v>
      </c>
      <c r="K1" s="3" t="s">
        <v>843</v>
      </c>
      <c r="L1" s="3" t="s">
        <v>844</v>
      </c>
      <c r="M1" s="16" t="s">
        <v>845</v>
      </c>
      <c r="O1" t="s">
        <v>846</v>
      </c>
      <c r="P1" t="s">
        <v>847</v>
      </c>
      <c r="Q1" t="s">
        <v>848</v>
      </c>
    </row>
    <row r="2" spans="1:20">
      <c r="A2" s="16" t="s">
        <v>635</v>
      </c>
      <c r="B2" s="34" t="s">
        <v>1729</v>
      </c>
      <c r="C2" s="3" t="s">
        <v>1485</v>
      </c>
      <c r="D2" s="38"/>
      <c r="E2" s="23"/>
      <c r="H2" s="16" t="s">
        <v>1715</v>
      </c>
      <c r="I2" s="3"/>
      <c r="J2" s="3"/>
      <c r="K2" s="3"/>
      <c r="M2" s="16" t="str">
        <f>IF(COUNTIF(M3:M22,"Yes") = COUNTA(M3:M22),"Yes","No")</f>
        <v>No</v>
      </c>
      <c r="O2">
        <f>MAX(A:A)</f>
        <v>13</v>
      </c>
      <c r="P2">
        <f>COUNTIF(M:M,"Yes")</f>
        <v>0</v>
      </c>
      <c r="Q2">
        <f>O2-P2</f>
        <v>13</v>
      </c>
    </row>
    <row r="3" spans="1:20" ht="94.5">
      <c r="A3" s="66">
        <v>1</v>
      </c>
      <c r="B3" s="196" t="s">
        <v>1730</v>
      </c>
      <c r="C3" s="197" t="s">
        <v>1731</v>
      </c>
      <c r="D3" s="95" t="s">
        <v>1732</v>
      </c>
      <c r="E3" s="89"/>
      <c r="F3" s="89"/>
      <c r="G3" s="89"/>
      <c r="H3" s="16" t="s">
        <v>1715</v>
      </c>
      <c r="I3" s="3"/>
      <c r="J3" s="3" t="s">
        <v>635</v>
      </c>
      <c r="K3" t="s">
        <v>635</v>
      </c>
      <c r="M3" s="16" t="s">
        <v>853</v>
      </c>
      <c r="T3" t="s">
        <v>11</v>
      </c>
    </row>
    <row r="4" spans="1:20" ht="63">
      <c r="A4" s="66">
        <f t="shared" ref="A4:A10" si="0">A3+1</f>
        <v>2</v>
      </c>
      <c r="B4" s="196" t="s">
        <v>1487</v>
      </c>
      <c r="C4" s="197" t="s">
        <v>1731</v>
      </c>
      <c r="D4" s="95" t="s">
        <v>1733</v>
      </c>
      <c r="E4" s="89"/>
      <c r="F4" s="89"/>
      <c r="G4" s="89"/>
      <c r="H4" s="16" t="s">
        <v>1715</v>
      </c>
      <c r="I4" s="3"/>
      <c r="J4" t="s">
        <v>635</v>
      </c>
      <c r="K4" t="s">
        <v>635</v>
      </c>
      <c r="M4" s="16" t="s">
        <v>853</v>
      </c>
      <c r="O4" t="s">
        <v>607</v>
      </c>
    </row>
    <row r="5" spans="1:20" ht="30.75">
      <c r="A5" s="66">
        <f t="shared" si="0"/>
        <v>3</v>
      </c>
      <c r="B5" s="196" t="s">
        <v>1490</v>
      </c>
      <c r="C5" s="197" t="s">
        <v>1731</v>
      </c>
      <c r="D5" s="95" t="s">
        <v>1734</v>
      </c>
      <c r="E5" s="89"/>
      <c r="F5" s="89"/>
      <c r="G5" s="89"/>
      <c r="H5" s="16" t="s">
        <v>1715</v>
      </c>
      <c r="I5" s="3"/>
      <c r="J5" t="s">
        <v>635</v>
      </c>
      <c r="K5" t="s">
        <v>635</v>
      </c>
      <c r="M5" s="16" t="s">
        <v>853</v>
      </c>
      <c r="O5" t="s">
        <v>914</v>
      </c>
    </row>
    <row r="6" spans="1:20" ht="47.25">
      <c r="A6" s="66">
        <f t="shared" si="0"/>
        <v>4</v>
      </c>
      <c r="B6" s="196" t="s">
        <v>1735</v>
      </c>
      <c r="C6" s="197" t="s">
        <v>1731</v>
      </c>
      <c r="D6" s="95" t="s">
        <v>1736</v>
      </c>
      <c r="E6" s="89"/>
      <c r="F6" s="89"/>
      <c r="G6" s="89"/>
      <c r="H6" s="16" t="s">
        <v>1715</v>
      </c>
      <c r="I6" s="3"/>
      <c r="J6" t="s">
        <v>635</v>
      </c>
      <c r="K6" t="s">
        <v>635</v>
      </c>
      <c r="M6" s="16" t="s">
        <v>853</v>
      </c>
      <c r="O6" s="18"/>
    </row>
    <row r="7" spans="1:20" ht="63">
      <c r="A7" s="66">
        <f t="shared" si="0"/>
        <v>5</v>
      </c>
      <c r="B7" s="196" t="s">
        <v>1737</v>
      </c>
      <c r="C7" s="197" t="s">
        <v>1731</v>
      </c>
      <c r="D7" s="95" t="s">
        <v>1738</v>
      </c>
      <c r="E7" s="89"/>
      <c r="F7" s="89"/>
      <c r="G7" s="89"/>
      <c r="H7" s="16" t="s">
        <v>1715</v>
      </c>
      <c r="I7" s="3"/>
      <c r="J7" t="s">
        <v>635</v>
      </c>
      <c r="K7" t="s">
        <v>635</v>
      </c>
      <c r="M7" s="16" t="s">
        <v>853</v>
      </c>
    </row>
    <row r="8" spans="1:20" ht="63">
      <c r="A8" s="16">
        <f t="shared" si="0"/>
        <v>6</v>
      </c>
      <c r="B8" s="34" t="s">
        <v>1739</v>
      </c>
      <c r="C8" s="3"/>
      <c r="D8" s="36" t="s">
        <v>1740</v>
      </c>
      <c r="E8" s="23"/>
      <c r="F8" s="23"/>
      <c r="G8" s="23"/>
      <c r="H8" s="16" t="s">
        <v>1715</v>
      </c>
      <c r="I8" s="3"/>
      <c r="J8" s="3" t="s">
        <v>905</v>
      </c>
      <c r="K8" s="3" t="s">
        <v>1741</v>
      </c>
      <c r="M8" s="16" t="s">
        <v>853</v>
      </c>
    </row>
    <row r="9" spans="1:20" ht="94.5">
      <c r="A9" s="16">
        <f t="shared" si="0"/>
        <v>7</v>
      </c>
      <c r="B9" s="34" t="s">
        <v>995</v>
      </c>
      <c r="C9" s="3" t="s">
        <v>1742</v>
      </c>
      <c r="D9" s="36" t="s">
        <v>1743</v>
      </c>
      <c r="E9" s="16" t="s">
        <v>62</v>
      </c>
      <c r="F9" s="16" t="s">
        <v>455</v>
      </c>
      <c r="G9" s="16" t="s">
        <v>951</v>
      </c>
      <c r="H9" s="16" t="s">
        <v>1715</v>
      </c>
      <c r="I9" s="3"/>
      <c r="J9" s="3" t="s">
        <v>1744</v>
      </c>
      <c r="K9" s="3" t="s">
        <v>1745</v>
      </c>
      <c r="M9" s="16" t="s">
        <v>853</v>
      </c>
    </row>
    <row r="10" spans="1:20" ht="61.5">
      <c r="A10" s="66">
        <f t="shared" si="0"/>
        <v>8</v>
      </c>
      <c r="B10" s="196" t="s">
        <v>1559</v>
      </c>
      <c r="C10" s="95" t="s">
        <v>1746</v>
      </c>
      <c r="D10" s="198" t="s">
        <v>1747</v>
      </c>
      <c r="E10" s="66"/>
      <c r="F10" s="66"/>
      <c r="G10" s="66"/>
      <c r="H10" s="16" t="s">
        <v>1715</v>
      </c>
      <c r="I10" s="3"/>
      <c r="J10" t="s">
        <v>635</v>
      </c>
      <c r="K10" t="s">
        <v>635</v>
      </c>
      <c r="M10" s="16" t="s">
        <v>853</v>
      </c>
      <c r="R10" t="str">
        <f ca="1">IFERROR(
  IF(
    COUNTIF(
      INDIRECT("'" &amp; "ADR " &amp; VALUE(MID(R$1, FIND("-", R$1) + 1, LEN(R$1) - FIND("-", R$1))) &amp; "'!E:E"), $A10
    ) = 0,
    "",
    COUNTIFS(
      INDIRECT("'" &amp; "ADR " &amp; VALUE(MID(R$1, FIND("-", R$1) + 1, LEN(R$1) - FIND("-", R$1))) &amp; "'!E:E"), $A10,
      INDIRECT("'" &amp; "ADR " &amp; VALUE(MID(R$1, FIND("-", R$1) + 1, LEN(R$1) - FIND("-", R$1))) &amp; "'!I:I"), "NO"
    )
  ),
  ""
)</f>
        <v/>
      </c>
    </row>
    <row r="11" spans="1:20" ht="78.75">
      <c r="A11" s="16">
        <v>9</v>
      </c>
      <c r="B11" s="34" t="s">
        <v>1748</v>
      </c>
      <c r="C11" s="3" t="s">
        <v>1749</v>
      </c>
      <c r="D11" s="350" t="s">
        <v>1750</v>
      </c>
      <c r="E11" s="16"/>
      <c r="F11" s="16"/>
      <c r="G11" s="16"/>
      <c r="H11" s="16" t="s">
        <v>1715</v>
      </c>
      <c r="I11" s="3"/>
      <c r="J11" t="s">
        <v>1751</v>
      </c>
      <c r="K11" s="38" t="s">
        <v>1752</v>
      </c>
    </row>
    <row r="12" spans="1:20" ht="94.5">
      <c r="A12" s="16">
        <f>A11+1</f>
        <v>10</v>
      </c>
      <c r="B12" s="34" t="s">
        <v>1565</v>
      </c>
      <c r="C12" s="3" t="s">
        <v>1742</v>
      </c>
      <c r="D12" s="239" t="s">
        <v>1753</v>
      </c>
      <c r="E12" s="16" t="s">
        <v>62</v>
      </c>
      <c r="F12" s="16" t="s">
        <v>455</v>
      </c>
      <c r="G12" s="16" t="s">
        <v>951</v>
      </c>
      <c r="H12" s="16" t="s">
        <v>904</v>
      </c>
      <c r="I12" s="3"/>
      <c r="J12" s="3" t="s">
        <v>1754</v>
      </c>
      <c r="K12" s="3" t="s">
        <v>1755</v>
      </c>
      <c r="M12" s="16" t="s">
        <v>853</v>
      </c>
    </row>
    <row r="13" spans="1:20" ht="15" customHeight="1">
      <c r="A13" s="16">
        <f>A12+1</f>
        <v>11</v>
      </c>
      <c r="B13" s="34" t="s">
        <v>1756</v>
      </c>
      <c r="C13" s="3" t="s">
        <v>1757</v>
      </c>
      <c r="D13" s="239" t="s">
        <v>1758</v>
      </c>
      <c r="E13" s="16" t="s">
        <v>121</v>
      </c>
      <c r="F13" s="16" t="s">
        <v>484</v>
      </c>
      <c r="G13" s="16" t="s">
        <v>391</v>
      </c>
      <c r="H13" s="16" t="s">
        <v>904</v>
      </c>
      <c r="I13" s="3"/>
      <c r="J13" s="3" t="s">
        <v>905</v>
      </c>
      <c r="K13" s="3" t="s">
        <v>1759</v>
      </c>
      <c r="M13" s="16" t="s">
        <v>853</v>
      </c>
    </row>
    <row r="14" spans="1:20" ht="63">
      <c r="A14" s="16">
        <v>11</v>
      </c>
      <c r="B14" s="34" t="s">
        <v>1760</v>
      </c>
      <c r="D14" s="98" t="s">
        <v>1761</v>
      </c>
      <c r="E14" s="16" t="s">
        <v>121</v>
      </c>
      <c r="F14" s="16" t="s">
        <v>484</v>
      </c>
      <c r="G14" s="16" t="s">
        <v>391</v>
      </c>
      <c r="H14" s="16" t="s">
        <v>904</v>
      </c>
      <c r="I14" s="3"/>
      <c r="J14" s="3" t="s">
        <v>1744</v>
      </c>
      <c r="K14" s="3" t="s">
        <v>1762</v>
      </c>
    </row>
    <row r="15" spans="1:20" ht="110.25">
      <c r="A15" s="16">
        <v>12</v>
      </c>
      <c r="B15" s="34" t="s">
        <v>1763</v>
      </c>
      <c r="D15" s="98" t="s">
        <v>1764</v>
      </c>
      <c r="E15" s="16" t="s">
        <v>121</v>
      </c>
      <c r="F15" s="16" t="s">
        <v>484</v>
      </c>
      <c r="G15" s="16" t="s">
        <v>391</v>
      </c>
      <c r="H15" s="16" t="s">
        <v>904</v>
      </c>
      <c r="I15" s="3"/>
      <c r="J15" s="3" t="s">
        <v>909</v>
      </c>
      <c r="K15" s="3" t="s">
        <v>1765</v>
      </c>
    </row>
    <row r="16" spans="1:20" ht="126">
      <c r="A16" s="16">
        <v>13</v>
      </c>
      <c r="B16" s="34" t="s">
        <v>1766</v>
      </c>
      <c r="D16" s="98" t="s">
        <v>1767</v>
      </c>
      <c r="E16" s="16" t="s">
        <v>121</v>
      </c>
      <c r="F16" s="16" t="s">
        <v>484</v>
      </c>
      <c r="G16" s="16" t="s">
        <v>391</v>
      </c>
      <c r="H16" s="16" t="s">
        <v>904</v>
      </c>
      <c r="I16" s="3"/>
      <c r="J16" s="3" t="s">
        <v>909</v>
      </c>
      <c r="K16" s="3" t="s">
        <v>1768</v>
      </c>
    </row>
    <row r="17" spans="5:11">
      <c r="E17" s="16"/>
      <c r="F17" s="16"/>
      <c r="G17" s="16"/>
      <c r="I17" s="16"/>
      <c r="J17" s="16"/>
      <c r="K17" s="16"/>
    </row>
    <row r="18" spans="5:11">
      <c r="E18" s="16"/>
      <c r="F18" s="16"/>
      <c r="G18" s="16"/>
      <c r="I18" s="16"/>
      <c r="J18" s="16"/>
      <c r="K18" s="16"/>
    </row>
    <row r="19" spans="5:11">
      <c r="E19" s="16"/>
      <c r="F19" s="16"/>
      <c r="G19" s="16"/>
      <c r="I19" s="16"/>
      <c r="J19" s="16"/>
      <c r="K19" s="16"/>
    </row>
    <row r="20" spans="5:11">
      <c r="E20" s="16"/>
      <c r="F20" s="16"/>
      <c r="G20" s="16"/>
      <c r="I20" s="16"/>
      <c r="J20" s="16"/>
      <c r="K20" s="16"/>
    </row>
    <row r="21" spans="5:11">
      <c r="E21" s="16"/>
      <c r="F21" s="16"/>
      <c r="G21" s="16"/>
      <c r="I21" s="16"/>
      <c r="J21" s="16"/>
      <c r="K21" s="16"/>
    </row>
    <row r="22" spans="5:11">
      <c r="E22" s="16"/>
      <c r="F22" s="16"/>
      <c r="G22" s="16"/>
      <c r="I22" s="16"/>
      <c r="J22" s="16"/>
      <c r="K22" s="16"/>
    </row>
    <row r="23" spans="5:11">
      <c r="E23" s="16"/>
      <c r="F23" s="16"/>
      <c r="G23" s="16"/>
      <c r="I23" s="16"/>
      <c r="J23" s="16"/>
      <c r="K23" s="16"/>
    </row>
    <row r="24" spans="5:11">
      <c r="E24" s="16"/>
      <c r="F24" s="16"/>
      <c r="G24" s="16"/>
      <c r="I24" s="16"/>
      <c r="J24" s="16"/>
      <c r="K24" s="16"/>
    </row>
    <row r="25" spans="5:11">
      <c r="E25" s="16"/>
      <c r="F25" s="16"/>
      <c r="G25" s="16"/>
      <c r="I25" s="16"/>
      <c r="J25" s="16"/>
      <c r="K25" s="16"/>
    </row>
    <row r="26" spans="5:11">
      <c r="E26" s="16"/>
      <c r="F26" s="16"/>
      <c r="G26" s="16"/>
      <c r="I26" s="16"/>
      <c r="J26" s="16"/>
      <c r="K26" s="16"/>
    </row>
    <row r="27" spans="5:11">
      <c r="E27" s="16"/>
      <c r="F27" s="16"/>
      <c r="G27" s="16"/>
      <c r="I27" s="16"/>
      <c r="J27" s="16"/>
      <c r="K27" s="16"/>
    </row>
    <row r="28" spans="5:11">
      <c r="E28" s="16"/>
      <c r="F28" s="16"/>
      <c r="G28" s="16"/>
      <c r="I28" s="16"/>
      <c r="J28" s="16"/>
      <c r="K28" s="16"/>
    </row>
    <row r="29" spans="5:11">
      <c r="E29" s="16"/>
      <c r="F29" s="16"/>
      <c r="G29" s="16"/>
      <c r="I29" s="16"/>
      <c r="J29" s="16"/>
      <c r="K29" s="16"/>
    </row>
    <row r="30" spans="5:11">
      <c r="E30" s="16"/>
      <c r="F30" s="16"/>
      <c r="G30" s="16"/>
      <c r="I30" s="16"/>
      <c r="J30" s="16"/>
      <c r="K30" s="16"/>
    </row>
    <row r="31" spans="5:11">
      <c r="E31" s="16"/>
      <c r="I31" s="16"/>
      <c r="J31" s="16"/>
      <c r="K31" s="16"/>
    </row>
    <row r="32" spans="5:11">
      <c r="E32" s="16"/>
      <c r="F32" s="16"/>
      <c r="G32" s="16"/>
      <c r="I32" s="16"/>
      <c r="J32" s="16"/>
      <c r="K32" s="16"/>
    </row>
    <row r="33" spans="5:11">
      <c r="E33" s="16"/>
      <c r="F33" s="16"/>
      <c r="G33" s="16"/>
      <c r="I33" s="16"/>
      <c r="J33" s="16"/>
      <c r="K33" s="16"/>
    </row>
    <row r="34" spans="5:11">
      <c r="E34" s="16"/>
      <c r="F34" s="16"/>
      <c r="G34" s="16"/>
      <c r="I34" s="16"/>
      <c r="J34" s="16"/>
      <c r="K34" s="16"/>
    </row>
    <row r="35" spans="5:11">
      <c r="E35" s="16"/>
      <c r="F35" s="16"/>
      <c r="G35" s="16"/>
      <c r="I35" s="16"/>
      <c r="J35" s="16"/>
      <c r="K35" s="16"/>
    </row>
    <row r="36" spans="5:11">
      <c r="E36" s="16"/>
      <c r="F36" s="16"/>
      <c r="G36" s="16"/>
      <c r="I36" s="16"/>
      <c r="J36" s="16"/>
      <c r="K36" s="16"/>
    </row>
    <row r="37" spans="5:11">
      <c r="E37" s="16"/>
      <c r="F37" s="16"/>
      <c r="G37" s="16"/>
      <c r="I37" s="16"/>
      <c r="J37" s="16"/>
      <c r="K37" s="16"/>
    </row>
    <row r="38" spans="5:11">
      <c r="E38" s="16"/>
      <c r="F38" s="16"/>
      <c r="G38" s="16"/>
      <c r="I38" s="16"/>
      <c r="J38" s="16"/>
      <c r="K38" s="16"/>
    </row>
    <row r="39" spans="5:11">
      <c r="E39" s="16"/>
      <c r="F39" s="16"/>
      <c r="G39" s="16"/>
      <c r="I39" s="16"/>
      <c r="J39" s="16"/>
      <c r="K39" s="16"/>
    </row>
    <row r="40" spans="5:11">
      <c r="E40" s="16"/>
      <c r="F40" s="16"/>
      <c r="G40" s="16"/>
      <c r="I40" s="16"/>
      <c r="J40" s="16"/>
      <c r="K40" s="16"/>
    </row>
    <row r="41" spans="5:11">
      <c r="E41" s="16"/>
      <c r="F41" s="16"/>
      <c r="G41" s="16"/>
      <c r="I41" s="16"/>
      <c r="J41" s="16"/>
      <c r="K41" s="16"/>
    </row>
    <row r="42" spans="5:11">
      <c r="E42" s="16"/>
      <c r="F42" s="16"/>
      <c r="G42" s="16"/>
      <c r="I42" s="16"/>
      <c r="J42" s="16"/>
      <c r="K42" s="16"/>
    </row>
    <row r="43" spans="5:11">
      <c r="E43" s="16"/>
      <c r="F43" s="16"/>
      <c r="G43" s="16"/>
      <c r="I43" s="16"/>
      <c r="J43" s="16"/>
      <c r="K43" s="16"/>
    </row>
    <row r="44" spans="5:11">
      <c r="E44" s="16"/>
      <c r="F44" s="16"/>
      <c r="G44" s="16"/>
      <c r="I44" s="16"/>
      <c r="J44" s="16"/>
      <c r="K44" s="16"/>
    </row>
    <row r="45" spans="5:11">
      <c r="E45" s="16"/>
      <c r="F45" s="16"/>
      <c r="G45" s="16"/>
      <c r="I45" s="16"/>
      <c r="J45" s="16"/>
      <c r="K45" s="16"/>
    </row>
    <row r="46" spans="5:11">
      <c r="E46" s="16"/>
      <c r="F46" s="16"/>
      <c r="G46" s="16"/>
      <c r="I46" s="16"/>
      <c r="J46" s="16"/>
      <c r="K46" s="16"/>
    </row>
    <row r="47" spans="5:11">
      <c r="E47" s="16"/>
      <c r="F47" s="16"/>
      <c r="G47" s="16"/>
      <c r="I47" s="16"/>
      <c r="J47" s="16"/>
      <c r="K47" s="16"/>
    </row>
    <row r="48" spans="5:11">
      <c r="E48" s="16"/>
      <c r="F48" s="16"/>
      <c r="G48" s="16"/>
      <c r="I48" s="16"/>
      <c r="J48" s="16"/>
      <c r="K48" s="16"/>
    </row>
    <row r="49" spans="5:11">
      <c r="E49" s="16"/>
      <c r="F49" s="16"/>
      <c r="G49" s="16"/>
      <c r="I49" s="16"/>
      <c r="J49" s="16"/>
      <c r="K49" s="16"/>
    </row>
    <row r="50" spans="5:11">
      <c r="E50" s="16"/>
      <c r="F50" s="16"/>
      <c r="G50" s="4"/>
      <c r="H50" s="4"/>
      <c r="I50" s="16"/>
      <c r="J50" s="16"/>
      <c r="K50" s="16"/>
    </row>
    <row r="51" spans="5:11">
      <c r="E51" s="16"/>
      <c r="F51" s="16"/>
      <c r="G51" s="4"/>
      <c r="H51" s="4"/>
      <c r="I51" s="16"/>
      <c r="J51" s="16"/>
      <c r="K51" s="16"/>
    </row>
    <row r="52" spans="5:11">
      <c r="E52" s="16"/>
      <c r="F52" s="16"/>
      <c r="G52" s="4"/>
      <c r="H52" s="4"/>
      <c r="I52" s="16"/>
      <c r="J52" s="16"/>
      <c r="K52" s="16"/>
    </row>
    <row r="53" spans="5:11">
      <c r="E53" s="16"/>
      <c r="F53" s="16"/>
      <c r="G53" s="4"/>
      <c r="H53" s="4"/>
      <c r="I53" s="16"/>
      <c r="J53" s="16"/>
      <c r="K53" s="16"/>
    </row>
    <row r="54" spans="5:11">
      <c r="E54" s="16"/>
      <c r="F54" s="16"/>
      <c r="G54" s="4"/>
      <c r="H54" s="4"/>
      <c r="I54" s="16"/>
      <c r="J54" s="16"/>
      <c r="K54" s="16"/>
    </row>
    <row r="55" spans="5:11">
      <c r="E55" s="16"/>
      <c r="F55" s="16"/>
      <c r="G55" s="4"/>
      <c r="H55" s="4"/>
      <c r="I55" s="16"/>
      <c r="J55" s="16"/>
      <c r="K55" s="16"/>
    </row>
    <row r="56" spans="5:11">
      <c r="E56" s="16"/>
      <c r="F56" s="16"/>
      <c r="G56" s="4"/>
      <c r="H56" s="4"/>
      <c r="I56" s="16"/>
      <c r="J56" s="16"/>
      <c r="K56" s="16"/>
    </row>
    <row r="57" spans="5:11">
      <c r="E57" s="16"/>
      <c r="F57" s="16"/>
      <c r="G57" s="4"/>
      <c r="H57" s="4"/>
      <c r="I57" s="16"/>
      <c r="J57" s="16"/>
      <c r="K57" s="16"/>
    </row>
    <row r="58" spans="5:11">
      <c r="E58" s="16"/>
      <c r="F58" s="16"/>
      <c r="G58" s="4"/>
      <c r="H58" s="4"/>
      <c r="I58" s="16"/>
      <c r="J58" s="16"/>
      <c r="K58" s="16"/>
    </row>
    <row r="59" spans="5:11">
      <c r="E59" s="16"/>
      <c r="F59" s="16"/>
      <c r="G59" s="4"/>
      <c r="H59" s="4"/>
      <c r="I59" s="16"/>
      <c r="J59" s="16"/>
      <c r="K59" s="16"/>
    </row>
    <row r="60" spans="5:11">
      <c r="E60" s="16"/>
      <c r="F60" s="16"/>
      <c r="G60" s="4"/>
      <c r="H60" s="4"/>
      <c r="I60" s="16"/>
      <c r="J60" s="16"/>
      <c r="K60" s="16"/>
    </row>
    <row r="61" spans="5:11">
      <c r="E61" s="16"/>
      <c r="F61" s="16"/>
      <c r="G61" s="4"/>
      <c r="H61" s="4"/>
      <c r="I61" s="16"/>
      <c r="J61" s="16"/>
      <c r="K61" s="16"/>
    </row>
    <row r="62" spans="5:11">
      <c r="E62" s="16"/>
      <c r="F62" s="16"/>
      <c r="G62" s="4"/>
      <c r="H62" s="4"/>
      <c r="I62" s="16"/>
      <c r="J62" s="16"/>
      <c r="K62" s="16"/>
    </row>
    <row r="63" spans="5:11">
      <c r="E63" s="16"/>
      <c r="F63" s="16"/>
      <c r="G63" s="4"/>
      <c r="H63" s="4"/>
      <c r="I63" s="16"/>
      <c r="J63" s="16"/>
      <c r="K63" s="16"/>
    </row>
    <row r="64" spans="5:11">
      <c r="E64" s="16"/>
      <c r="F64" s="16"/>
      <c r="G64" s="4"/>
      <c r="H64" s="4"/>
      <c r="I64" s="16"/>
      <c r="J64" s="16"/>
      <c r="K64" s="16"/>
    </row>
    <row r="65" spans="7:11">
      <c r="G65" s="4"/>
      <c r="H65" s="4"/>
      <c r="I65" s="16"/>
      <c r="J65" s="16"/>
      <c r="K65" s="16"/>
    </row>
    <row r="66" spans="7:11">
      <c r="G66" s="4"/>
      <c r="H66" s="4"/>
      <c r="I66" s="16"/>
      <c r="J66" s="16"/>
      <c r="K66" s="16"/>
    </row>
    <row r="67" spans="7:11">
      <c r="G67" s="4"/>
      <c r="H67" s="4"/>
      <c r="I67" s="16"/>
      <c r="J67" s="16"/>
      <c r="K67" s="16"/>
    </row>
    <row r="68" spans="7:11">
      <c r="G68" s="4"/>
      <c r="H68" s="4"/>
      <c r="I68" s="16"/>
      <c r="J68" s="16"/>
      <c r="K68" s="16"/>
    </row>
    <row r="69" spans="7:11">
      <c r="G69" s="4"/>
      <c r="H69" s="4"/>
      <c r="I69" s="16"/>
      <c r="J69" s="16"/>
      <c r="K69" s="16"/>
    </row>
    <row r="70" spans="7:11">
      <c r="G70" s="4"/>
      <c r="H70" s="4"/>
      <c r="I70" s="16"/>
      <c r="J70" s="16"/>
      <c r="K70" s="16"/>
    </row>
    <row r="71" spans="7:11">
      <c r="G71" s="16"/>
      <c r="I71" s="16"/>
      <c r="J71" s="16"/>
      <c r="K71" s="16"/>
    </row>
    <row r="72" spans="7:11">
      <c r="G72" s="16"/>
      <c r="I72" s="16"/>
      <c r="J72" s="16"/>
      <c r="K72" s="16"/>
    </row>
    <row r="73" spans="7:11">
      <c r="G73" s="16"/>
      <c r="I73" s="16"/>
      <c r="J73" s="16"/>
      <c r="K73" s="16"/>
    </row>
    <row r="74" spans="7:11">
      <c r="G74" s="16"/>
      <c r="I74" s="16"/>
      <c r="J74" s="16"/>
      <c r="K74" s="16"/>
    </row>
    <row r="75" spans="7:11">
      <c r="G75" s="16"/>
      <c r="I75" s="16"/>
      <c r="J75" s="16"/>
      <c r="K75" s="16"/>
    </row>
    <row r="76" spans="7:11">
      <c r="G76" s="16"/>
      <c r="I76" s="16"/>
      <c r="J76" s="16"/>
      <c r="K76" s="16"/>
    </row>
    <row r="77" spans="7:11">
      <c r="G77" s="16"/>
      <c r="I77" s="16"/>
      <c r="J77" s="16"/>
      <c r="K77" s="16"/>
    </row>
    <row r="78" spans="7:11">
      <c r="G78" s="16"/>
      <c r="I78" s="16"/>
      <c r="J78" s="16"/>
      <c r="K78" s="16"/>
    </row>
    <row r="79" spans="7:11">
      <c r="G79" s="16"/>
      <c r="I79" s="16"/>
      <c r="J79" s="16"/>
      <c r="K79" s="16"/>
    </row>
    <row r="80" spans="7:11">
      <c r="G80" s="16"/>
      <c r="I80" s="16"/>
      <c r="J80" s="16"/>
      <c r="K80" s="16"/>
    </row>
    <row r="81" spans="7:11">
      <c r="G81" s="16"/>
      <c r="I81" s="16"/>
      <c r="J81" s="16"/>
      <c r="K81" s="16"/>
    </row>
    <row r="82" spans="7:11">
      <c r="G82" s="16"/>
      <c r="I82" s="16"/>
      <c r="J82" s="16"/>
      <c r="K82" s="16"/>
    </row>
    <row r="83" spans="7:11">
      <c r="G83" s="16"/>
      <c r="I83" s="16"/>
      <c r="J83" s="16"/>
      <c r="K83" s="16"/>
    </row>
    <row r="84" spans="7:11">
      <c r="G84" s="16"/>
      <c r="I84" s="16"/>
      <c r="J84" s="16"/>
      <c r="K84" s="16"/>
    </row>
    <row r="85" spans="7:11">
      <c r="G85" s="16"/>
      <c r="I85" s="16"/>
      <c r="J85" s="16"/>
      <c r="K85" s="16"/>
    </row>
    <row r="86" spans="7:11">
      <c r="G86" s="16"/>
      <c r="I86" s="16"/>
      <c r="J86" s="16"/>
      <c r="K86" s="16"/>
    </row>
    <row r="87" spans="7:11">
      <c r="G87" s="16"/>
      <c r="I87" s="16"/>
      <c r="J87" s="16"/>
      <c r="K87" s="16"/>
    </row>
    <row r="88" spans="7:11">
      <c r="G88" s="16"/>
      <c r="I88" s="16"/>
      <c r="J88" s="16"/>
      <c r="K88" s="16"/>
    </row>
    <row r="89" spans="7:11">
      <c r="G89" s="16"/>
      <c r="I89" s="16"/>
      <c r="J89" s="16"/>
      <c r="K89" s="16"/>
    </row>
    <row r="90" spans="7:11">
      <c r="G90" s="16"/>
    </row>
    <row r="91" spans="7:11">
      <c r="G91" s="16"/>
    </row>
    <row r="92" spans="7:11">
      <c r="G92" s="16"/>
    </row>
    <row r="93" spans="7:11">
      <c r="G93" s="16"/>
    </row>
    <row r="94" spans="7:11">
      <c r="G94" s="16"/>
    </row>
    <row r="95" spans="7:11">
      <c r="G95" s="16"/>
    </row>
    <row r="96" spans="7:11">
      <c r="G96" s="16"/>
    </row>
    <row r="97" spans="7:7">
      <c r="G97" s="16"/>
    </row>
    <row r="98" spans="7:7">
      <c r="G98" s="16"/>
    </row>
    <row r="99" spans="7:7">
      <c r="G99" s="16"/>
    </row>
    <row r="100" spans="7:7">
      <c r="G100" s="16"/>
    </row>
    <row r="101" spans="7:7">
      <c r="G101" s="16"/>
    </row>
    <row r="102" spans="7:7">
      <c r="G102" s="16"/>
    </row>
    <row r="103" spans="7:7">
      <c r="G103" s="16"/>
    </row>
    <row r="104" spans="7:7">
      <c r="G104" s="16"/>
    </row>
    <row r="105" spans="7:7">
      <c r="G105" s="16"/>
    </row>
    <row r="106" spans="7:7">
      <c r="G106" s="16"/>
    </row>
    <row r="107" spans="7:7">
      <c r="G107" s="16"/>
    </row>
    <row r="108" spans="7:7">
      <c r="G108" s="16"/>
    </row>
    <row r="109" spans="7:7">
      <c r="G109" s="16"/>
    </row>
    <row r="110" spans="7:7">
      <c r="G110" s="16"/>
    </row>
    <row r="111" spans="7:7">
      <c r="G111" s="16"/>
    </row>
    <row r="112" spans="7:7">
      <c r="G112" s="16"/>
    </row>
    <row r="113" spans="7:7">
      <c r="G113" s="16"/>
    </row>
    <row r="114" spans="7:7">
      <c r="G114" s="16"/>
    </row>
    <row r="115" spans="7:7">
      <c r="G115" s="16"/>
    </row>
    <row r="116" spans="7:7">
      <c r="G116" s="16"/>
    </row>
    <row r="117" spans="7:7">
      <c r="G117" s="16"/>
    </row>
    <row r="118" spans="7:7">
      <c r="G118" s="16"/>
    </row>
    <row r="119" spans="7:7">
      <c r="G119" s="16"/>
    </row>
    <row r="120" spans="7:7">
      <c r="G120" s="16"/>
    </row>
    <row r="121" spans="7:7">
      <c r="G121" s="16"/>
    </row>
    <row r="122" spans="7:7" ht="15.75" customHeight="1">
      <c r="G122" s="16"/>
    </row>
    <row r="123" spans="7:7" ht="15.75" customHeight="1">
      <c r="G123" s="16"/>
    </row>
    <row r="124" spans="7:7" ht="15.75" customHeight="1">
      <c r="G124" s="16"/>
    </row>
    <row r="125" spans="7:7" ht="15.75" customHeight="1">
      <c r="G125" s="16"/>
    </row>
    <row r="126" spans="7:7" ht="15.75" customHeight="1">
      <c r="G126" s="16"/>
    </row>
    <row r="127" spans="7:7" ht="15.75" customHeight="1">
      <c r="G127" s="16"/>
    </row>
    <row r="128" spans="7:7" ht="15.75" customHeight="1">
      <c r="G128" s="16"/>
    </row>
    <row r="129" spans="7:7" ht="15.75" customHeight="1">
      <c r="G129" s="16"/>
    </row>
    <row r="130" spans="7:7" ht="15.75" customHeight="1">
      <c r="G130" s="16"/>
    </row>
    <row r="131" spans="7:7" ht="15.75" customHeight="1">
      <c r="G131" s="16"/>
    </row>
    <row r="132" spans="7:7" ht="15.75" customHeight="1">
      <c r="G132" s="16"/>
    </row>
    <row r="133" spans="7:7" ht="15.75" customHeight="1">
      <c r="G133" s="16"/>
    </row>
    <row r="134" spans="7:7" ht="15.75" customHeight="1">
      <c r="G134" s="16"/>
    </row>
    <row r="135" spans="7:7" ht="15.75" customHeight="1">
      <c r="G135" s="16"/>
    </row>
    <row r="136" spans="7:7" ht="15.75" customHeight="1">
      <c r="G136" s="16"/>
    </row>
    <row r="137" spans="7:7" ht="15.75" customHeight="1">
      <c r="G137" s="16"/>
    </row>
    <row r="138" spans="7:7" ht="15.75" customHeight="1">
      <c r="G138" s="16"/>
    </row>
    <row r="139" spans="7:7" ht="15.75" customHeight="1">
      <c r="G139" s="16"/>
    </row>
    <row r="140" spans="7:7" ht="15.75" customHeight="1">
      <c r="G140" s="16"/>
    </row>
    <row r="141" spans="7:7" ht="15.75" customHeight="1">
      <c r="G141" s="16"/>
    </row>
    <row r="142" spans="7:7" ht="15.75" customHeight="1">
      <c r="G142" s="16"/>
    </row>
    <row r="143" spans="7:7" ht="15.75" customHeight="1">
      <c r="G143" s="16"/>
    </row>
    <row r="144" spans="7:7" ht="15.75" customHeight="1">
      <c r="G144" s="16"/>
    </row>
    <row r="145" spans="7:7" ht="15.75" customHeight="1">
      <c r="G145" s="16"/>
    </row>
    <row r="146" spans="7:7" ht="15.75" customHeight="1">
      <c r="G146" s="16"/>
    </row>
    <row r="147" spans="7:7" ht="15.75" customHeight="1">
      <c r="G147" s="16"/>
    </row>
    <row r="148" spans="7:7" ht="15.75" customHeight="1">
      <c r="G148" s="16"/>
    </row>
    <row r="149" spans="7:7" ht="15.75" customHeight="1">
      <c r="G149" s="16"/>
    </row>
  </sheetData>
  <conditionalFormatting sqref="H1:H1048576">
    <cfRule type="containsText" dxfId="767" priority="4" operator="containsText" text="Yes">
      <formula>NOT(ISERROR(SEARCH("Yes",H1)))</formula>
    </cfRule>
    <cfRule type="containsText" dxfId="766" priority="5" operator="containsText" text="Pending">
      <formula>NOT(ISERROR(SEARCH("Pending",H1)))</formula>
    </cfRule>
  </conditionalFormatting>
  <conditionalFormatting sqref="I2:I1048576">
    <cfRule type="containsText" dxfId="765" priority="1" operator="containsText" text="No">
      <formula>NOT(ISERROR(SEARCH("No",I2)))</formula>
    </cfRule>
  </conditionalFormatting>
  <conditionalFormatting sqref="I2:K2 I3:J3 I4:I7 I8:K9 I10:I11 I12:K1048576 J1:K1">
    <cfRule type="containsText" dxfId="764" priority="2" operator="containsText" text="Yes">
      <formula>NOT(ISERROR(SEARCH("Yes",I1)))</formula>
    </cfRule>
  </conditionalFormatting>
  <conditionalFormatting sqref="J1:K1 I2:K2 I3:J3 I4:I7 I8:K9 I10:I11 I12:K1048576">
    <cfRule type="containsText" dxfId="763" priority="3" operator="containsText" text="Pending">
      <formula>NOT(ISERROR(SEARCH("Pending",I1)))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EC9141D-D4F8-4E68-92C6-B36C1BBB7C6F}">
          <x14:formula1>
            <xm:f>'Drop Down Menu''s'!$C$2:$C$14</xm:f>
          </x14:formula1>
          <xm:sqref>G50:H149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2AB4B-B9AA-48FD-9B91-19A99A6BE07F}">
  <dimension ref="A1:R148"/>
  <sheetViews>
    <sheetView topLeftCell="D1" zoomScale="75" workbookViewId="0">
      <selection activeCell="D12" sqref="D12"/>
    </sheetView>
  </sheetViews>
  <sheetFormatPr defaultColWidth="8.875" defaultRowHeight="15.75" customHeight="1"/>
  <cols>
    <col min="1" max="1" width="10.625" style="16" bestFit="1" customWidth="1"/>
    <col min="2" max="2" width="9" style="34" bestFit="1" customWidth="1"/>
    <col min="3" max="3" width="26.375" style="29" customWidth="1"/>
    <col min="4" max="4" width="70.125" style="21" customWidth="1"/>
    <col min="5" max="5" width="16.625" customWidth="1"/>
    <col min="6" max="6" width="19.125" bestFit="1" customWidth="1"/>
    <col min="7" max="7" width="20.625" bestFit="1" customWidth="1"/>
    <col min="8" max="8" width="20.625" customWidth="1"/>
    <col min="9" max="11" width="32.625" customWidth="1"/>
    <col min="12" max="12" width="22.125" style="3" customWidth="1"/>
    <col min="13" max="13" width="10.375" style="16" bestFit="1" customWidth="1"/>
    <col min="14" max="14" width="9" bestFit="1" customWidth="1"/>
    <col min="15" max="15" width="20.625" bestFit="1" customWidth="1"/>
    <col min="16" max="16" width="16" bestFit="1" customWidth="1"/>
    <col min="17" max="17" width="24" bestFit="1" customWidth="1"/>
  </cols>
  <sheetData>
    <row r="1" spans="1:18" ht="63">
      <c r="A1" s="16" t="s">
        <v>834</v>
      </c>
      <c r="B1" s="34" t="s">
        <v>835</v>
      </c>
      <c r="C1" s="29" t="s">
        <v>836</v>
      </c>
      <c r="D1" s="21" t="s">
        <v>837</v>
      </c>
      <c r="E1" t="s">
        <v>0</v>
      </c>
      <c r="F1" t="s">
        <v>838</v>
      </c>
      <c r="G1" t="s">
        <v>839</v>
      </c>
      <c r="H1" s="3" t="s">
        <v>898</v>
      </c>
      <c r="I1" s="3" t="s">
        <v>841</v>
      </c>
      <c r="J1" s="3" t="s">
        <v>900</v>
      </c>
      <c r="K1" s="3" t="s">
        <v>843</v>
      </c>
      <c r="L1" s="3" t="s">
        <v>844</v>
      </c>
      <c r="M1" s="16" t="s">
        <v>845</v>
      </c>
      <c r="O1" t="s">
        <v>846</v>
      </c>
      <c r="P1" t="s">
        <v>847</v>
      </c>
      <c r="Q1" t="s">
        <v>848</v>
      </c>
    </row>
    <row r="2" spans="1:18">
      <c r="A2" s="16" t="s">
        <v>635</v>
      </c>
      <c r="B2" s="34" t="s">
        <v>1769</v>
      </c>
      <c r="C2" s="3" t="s">
        <v>1770</v>
      </c>
      <c r="D2" s="38"/>
      <c r="E2" s="23"/>
      <c r="I2" s="3"/>
      <c r="J2" s="3"/>
      <c r="K2" s="3"/>
      <c r="M2" s="16" t="str">
        <f>IF(COUNTIF(M3:M21,"Yes") = COUNTA(M3:M21),"Yes","No")</f>
        <v>No</v>
      </c>
      <c r="O2">
        <f>MAX(A:A)</f>
        <v>8</v>
      </c>
      <c r="P2">
        <f>COUNTIF(M:M,"Yes")</f>
        <v>0</v>
      </c>
      <c r="Q2">
        <f>O2-P2</f>
        <v>8</v>
      </c>
    </row>
    <row r="3" spans="1:18" ht="31.5">
      <c r="A3" s="16">
        <v>1</v>
      </c>
      <c r="B3" s="34" t="s">
        <v>1771</v>
      </c>
      <c r="C3" s="37" t="s">
        <v>987</v>
      </c>
      <c r="D3" s="3" t="s">
        <v>1772</v>
      </c>
      <c r="E3" s="16" t="s">
        <v>75</v>
      </c>
      <c r="F3" s="16" t="s">
        <v>76</v>
      </c>
      <c r="G3" s="16" t="s">
        <v>951</v>
      </c>
      <c r="H3" s="16" t="s">
        <v>852</v>
      </c>
      <c r="I3" s="3"/>
      <c r="J3" s="3" t="s">
        <v>905</v>
      </c>
      <c r="K3" s="3" t="s">
        <v>1773</v>
      </c>
      <c r="M3" s="16" t="s">
        <v>853</v>
      </c>
    </row>
    <row r="4" spans="1:18" ht="78.75">
      <c r="A4" s="16">
        <f t="shared" ref="A4:A8" si="0">A3+1</f>
        <v>2</v>
      </c>
      <c r="B4" s="34" t="s">
        <v>1774</v>
      </c>
      <c r="C4" s="37" t="s">
        <v>1775</v>
      </c>
      <c r="D4" s="3" t="s">
        <v>1776</v>
      </c>
      <c r="E4" s="16" t="s">
        <v>75</v>
      </c>
      <c r="F4" s="16" t="s">
        <v>76</v>
      </c>
      <c r="G4" s="16" t="s">
        <v>951</v>
      </c>
      <c r="H4" s="16" t="s">
        <v>852</v>
      </c>
      <c r="I4" s="3"/>
      <c r="J4" s="3" t="s">
        <v>905</v>
      </c>
      <c r="K4" s="3" t="s">
        <v>1777</v>
      </c>
      <c r="M4" s="16" t="s">
        <v>853</v>
      </c>
      <c r="O4" t="s">
        <v>1778</v>
      </c>
    </row>
    <row r="5" spans="1:18">
      <c r="A5" s="16" t="s">
        <v>635</v>
      </c>
      <c r="B5" s="34" t="s">
        <v>1779</v>
      </c>
      <c r="C5" s="37" t="s">
        <v>1780</v>
      </c>
      <c r="D5" s="3"/>
      <c r="E5" s="16" t="s">
        <v>75</v>
      </c>
      <c r="F5" s="16" t="s">
        <v>76</v>
      </c>
      <c r="G5" s="16" t="s">
        <v>951</v>
      </c>
      <c r="H5" s="16" t="s">
        <v>852</v>
      </c>
      <c r="I5" s="3"/>
      <c r="J5" s="3"/>
      <c r="K5" s="3"/>
      <c r="M5" s="16" t="s">
        <v>853</v>
      </c>
      <c r="O5" t="s">
        <v>914</v>
      </c>
    </row>
    <row r="6" spans="1:18" ht="31.5">
      <c r="A6" s="16" t="s">
        <v>635</v>
      </c>
      <c r="B6" s="34" t="s">
        <v>1781</v>
      </c>
      <c r="C6" s="3"/>
      <c r="D6" s="3" t="s">
        <v>1782</v>
      </c>
      <c r="E6" s="16" t="s">
        <v>75</v>
      </c>
      <c r="F6" s="16" t="s">
        <v>76</v>
      </c>
      <c r="G6" s="16" t="s">
        <v>951</v>
      </c>
      <c r="H6" s="16" t="s">
        <v>952</v>
      </c>
      <c r="I6" s="3"/>
      <c r="J6" s="3"/>
      <c r="K6" s="3"/>
      <c r="M6" s="16" t="s">
        <v>853</v>
      </c>
      <c r="O6" s="18"/>
    </row>
    <row r="7" spans="1:18" ht="78.75">
      <c r="A7" s="16">
        <v>3</v>
      </c>
      <c r="B7" s="34" t="s">
        <v>1783</v>
      </c>
      <c r="C7" s="37" t="s">
        <v>1784</v>
      </c>
      <c r="D7" s="3" t="s">
        <v>1785</v>
      </c>
      <c r="E7" s="16" t="s">
        <v>75</v>
      </c>
      <c r="F7" s="16" t="s">
        <v>76</v>
      </c>
      <c r="G7" s="16" t="s">
        <v>951</v>
      </c>
      <c r="H7" s="16" t="s">
        <v>852</v>
      </c>
      <c r="I7" s="3"/>
      <c r="J7" s="3" t="s">
        <v>1786</v>
      </c>
      <c r="K7" s="3"/>
      <c r="M7" s="16" t="s">
        <v>853</v>
      </c>
    </row>
    <row r="8" spans="1:18" ht="110.25">
      <c r="A8" s="16">
        <f t="shared" si="0"/>
        <v>4</v>
      </c>
      <c r="B8" s="34" t="s">
        <v>1787</v>
      </c>
      <c r="C8" s="3" t="s">
        <v>1788</v>
      </c>
      <c r="D8" s="36" t="s">
        <v>1789</v>
      </c>
      <c r="E8" s="16" t="s">
        <v>75</v>
      </c>
      <c r="F8" s="16" t="s">
        <v>76</v>
      </c>
      <c r="G8" s="16" t="s">
        <v>951</v>
      </c>
      <c r="H8" s="16" t="s">
        <v>852</v>
      </c>
      <c r="I8" s="3"/>
      <c r="J8" s="3" t="s">
        <v>1790</v>
      </c>
      <c r="K8" s="3">
        <v>11.34</v>
      </c>
      <c r="M8" s="16" t="s">
        <v>853</v>
      </c>
    </row>
    <row r="9" spans="1:18" s="69" customFormat="1">
      <c r="A9" s="66"/>
      <c r="B9" s="196"/>
      <c r="C9" s="228" t="s">
        <v>1791</v>
      </c>
      <c r="D9" s="123"/>
      <c r="E9" s="66"/>
      <c r="F9" s="66"/>
      <c r="G9" s="66"/>
      <c r="H9" s="66"/>
      <c r="I9" s="95"/>
      <c r="J9" s="95"/>
      <c r="K9" s="95"/>
      <c r="L9" s="95"/>
      <c r="M9" s="66"/>
    </row>
    <row r="10" spans="1:18" s="227" customFormat="1" ht="110.25">
      <c r="A10" s="224">
        <f>A8+1</f>
        <v>5</v>
      </c>
      <c r="B10" s="225" t="s">
        <v>1792</v>
      </c>
      <c r="C10" s="226" t="s">
        <v>1793</v>
      </c>
      <c r="D10" s="237" t="s">
        <v>1794</v>
      </c>
      <c r="E10" s="224" t="s">
        <v>75</v>
      </c>
      <c r="F10" s="224" t="s">
        <v>76</v>
      </c>
      <c r="G10" s="224" t="s">
        <v>951</v>
      </c>
      <c r="H10" s="224" t="s">
        <v>852</v>
      </c>
      <c r="I10" s="226"/>
      <c r="J10" s="226" t="s">
        <v>1790</v>
      </c>
      <c r="K10" s="226"/>
      <c r="L10" s="226"/>
      <c r="M10" s="224" t="s">
        <v>853</v>
      </c>
    </row>
    <row r="11" spans="1:18" ht="138.75">
      <c r="A11" s="16">
        <v>6</v>
      </c>
      <c r="B11" s="34" t="s">
        <v>1795</v>
      </c>
      <c r="C11" s="3"/>
      <c r="D11" s="221" t="s">
        <v>1796</v>
      </c>
      <c r="E11" s="222" t="s">
        <v>75</v>
      </c>
      <c r="F11" s="16" t="s">
        <v>76</v>
      </c>
      <c r="G11" s="16" t="s">
        <v>951</v>
      </c>
      <c r="H11" s="4" t="s">
        <v>852</v>
      </c>
      <c r="I11" s="3"/>
      <c r="J11" s="124" t="s">
        <v>1790</v>
      </c>
      <c r="K11" s="3"/>
      <c r="R11" t="str">
        <f ca="1">IFERROR(
  IF(
    COUNTIF(
      INDIRECT("'" &amp; "ADR " &amp; VALUE(MID(R$1, FIND("-", R$1) + 1, LEN(R$1) - FIND("-", R$1))) &amp; "'!E:E"), $A11
    ) = 0,
    "",
    COUNTIFS(
      INDIRECT("'" &amp; "ADR " &amp; VALUE(MID(R$1, FIND("-", R$1) + 1, LEN(R$1) - FIND("-", R$1))) &amp; "'!E:E"), $A11,
      INDIRECT("'" &amp; "ADR " &amp; VALUE(MID(R$1, FIND("-", R$1) + 1, LEN(R$1) - FIND("-", R$1))) &amp; "'!I:I"), "NO"
    )
  ),
  ""
)</f>
        <v/>
      </c>
    </row>
    <row r="12" spans="1:18" ht="31.15">
      <c r="A12" s="16">
        <v>7</v>
      </c>
      <c r="B12" s="34" t="s">
        <v>1797</v>
      </c>
      <c r="C12" s="3"/>
      <c r="D12" s="221" t="s">
        <v>1798</v>
      </c>
      <c r="E12" s="223" t="s">
        <v>75</v>
      </c>
      <c r="F12" s="16" t="s">
        <v>76</v>
      </c>
      <c r="G12" s="16" t="s">
        <v>951</v>
      </c>
      <c r="H12" s="4" t="s">
        <v>852</v>
      </c>
      <c r="I12" s="3"/>
      <c r="J12" s="124" t="s">
        <v>1790</v>
      </c>
      <c r="K12" s="3"/>
    </row>
    <row r="13" spans="1:18" ht="60.75">
      <c r="A13" s="16">
        <v>8</v>
      </c>
      <c r="B13" s="34" t="s">
        <v>1799</v>
      </c>
      <c r="D13" s="22" t="s">
        <v>1800</v>
      </c>
      <c r="E13" s="16" t="s">
        <v>75</v>
      </c>
      <c r="F13" s="16" t="s">
        <v>76</v>
      </c>
      <c r="G13" s="16" t="s">
        <v>951</v>
      </c>
      <c r="H13" s="4" t="s">
        <v>852</v>
      </c>
      <c r="I13" s="3"/>
      <c r="J13" s="124" t="s">
        <v>1790</v>
      </c>
      <c r="K13" s="3"/>
    </row>
    <row r="14" spans="1:18">
      <c r="D14" s="22"/>
      <c r="E14" s="16"/>
      <c r="F14" s="16"/>
      <c r="G14" s="16"/>
      <c r="H14" s="16"/>
      <c r="I14" s="3"/>
      <c r="J14" s="3"/>
      <c r="K14" s="3"/>
    </row>
    <row r="15" spans="1:18">
      <c r="D15" s="20"/>
      <c r="E15" s="16"/>
      <c r="F15" s="16"/>
      <c r="G15" s="16"/>
      <c r="H15" s="16"/>
      <c r="I15" s="3"/>
      <c r="J15" s="3"/>
      <c r="K15" s="3"/>
    </row>
    <row r="16" spans="1:18">
      <c r="E16" s="16"/>
      <c r="F16" s="16"/>
      <c r="G16" s="16"/>
      <c r="H16" s="16"/>
      <c r="I16" s="16"/>
      <c r="J16" s="16"/>
      <c r="K16" s="16"/>
    </row>
    <row r="17" spans="5:11">
      <c r="E17" s="16"/>
      <c r="F17" s="16"/>
      <c r="G17" s="16"/>
      <c r="H17" s="16"/>
      <c r="I17" s="16"/>
      <c r="J17" s="16"/>
      <c r="K17" s="16"/>
    </row>
    <row r="18" spans="5:11">
      <c r="E18" s="16"/>
      <c r="F18" s="16"/>
      <c r="G18" s="16"/>
      <c r="H18" s="16"/>
      <c r="I18" s="16"/>
      <c r="J18" s="16"/>
      <c r="K18" s="16"/>
    </row>
    <row r="19" spans="5:11">
      <c r="E19" s="16"/>
      <c r="F19" s="16"/>
      <c r="G19" s="16"/>
      <c r="H19" s="16"/>
      <c r="I19" s="16"/>
      <c r="J19" s="16"/>
      <c r="K19" s="16"/>
    </row>
    <row r="20" spans="5:11">
      <c r="E20" s="16"/>
      <c r="F20" s="16"/>
      <c r="G20" s="16"/>
      <c r="H20" s="16"/>
      <c r="I20" s="16"/>
      <c r="J20" s="16"/>
      <c r="K20" s="16"/>
    </row>
    <row r="21" spans="5:11">
      <c r="E21" s="16"/>
      <c r="F21" s="16"/>
      <c r="G21" s="16"/>
      <c r="H21" s="16"/>
      <c r="I21" s="16"/>
      <c r="J21" s="16"/>
      <c r="K21" s="16"/>
    </row>
    <row r="22" spans="5:11">
      <c r="E22" s="16"/>
      <c r="F22" s="16"/>
      <c r="G22" s="16"/>
      <c r="H22" s="16"/>
      <c r="I22" s="16"/>
      <c r="J22" s="16"/>
      <c r="K22" s="16"/>
    </row>
    <row r="23" spans="5:11">
      <c r="E23" s="16"/>
      <c r="F23" s="16"/>
      <c r="G23" s="16"/>
      <c r="H23" s="16"/>
      <c r="I23" s="16"/>
      <c r="J23" s="16"/>
      <c r="K23" s="16"/>
    </row>
    <row r="24" spans="5:11">
      <c r="E24" s="16"/>
      <c r="F24" s="16"/>
      <c r="G24" s="16"/>
      <c r="H24" s="16"/>
      <c r="I24" s="16"/>
      <c r="J24" s="16"/>
      <c r="K24" s="16"/>
    </row>
    <row r="25" spans="5:11">
      <c r="E25" s="16"/>
      <c r="F25" s="16"/>
      <c r="G25" s="16"/>
      <c r="H25" s="16"/>
      <c r="I25" s="16"/>
      <c r="J25" s="16"/>
      <c r="K25" s="16"/>
    </row>
    <row r="26" spans="5:11">
      <c r="E26" s="16"/>
      <c r="F26" s="16"/>
      <c r="G26" s="16"/>
      <c r="H26" s="16"/>
      <c r="I26" s="16"/>
      <c r="J26" s="16"/>
      <c r="K26" s="16"/>
    </row>
    <row r="27" spans="5:11">
      <c r="E27" s="16"/>
      <c r="F27" s="16"/>
      <c r="G27" s="16"/>
      <c r="H27" s="16"/>
      <c r="I27" s="16"/>
      <c r="J27" s="16"/>
      <c r="K27" s="16"/>
    </row>
    <row r="28" spans="5:11">
      <c r="E28" s="16"/>
      <c r="F28" s="16"/>
      <c r="G28" s="16"/>
      <c r="H28" s="16"/>
      <c r="I28" s="16"/>
      <c r="J28" s="16"/>
      <c r="K28" s="16"/>
    </row>
    <row r="29" spans="5:11">
      <c r="E29" s="16"/>
      <c r="F29" s="16"/>
      <c r="G29" s="16"/>
      <c r="H29" s="16"/>
      <c r="I29" s="16"/>
      <c r="J29" s="16"/>
      <c r="K29" s="16"/>
    </row>
    <row r="30" spans="5:11">
      <c r="E30" s="16"/>
      <c r="I30" s="16"/>
      <c r="J30" s="16"/>
      <c r="K30" s="16"/>
    </row>
    <row r="31" spans="5:11">
      <c r="E31" s="16"/>
      <c r="F31" s="16"/>
      <c r="G31" s="16"/>
      <c r="H31" s="16"/>
      <c r="I31" s="16"/>
      <c r="J31" s="16"/>
      <c r="K31" s="16"/>
    </row>
    <row r="32" spans="5:11">
      <c r="E32" s="16"/>
      <c r="F32" s="16"/>
      <c r="G32" s="16"/>
      <c r="H32" s="16"/>
      <c r="I32" s="16"/>
      <c r="J32" s="16"/>
      <c r="K32" s="16"/>
    </row>
    <row r="33" spans="5:11">
      <c r="E33" s="16"/>
      <c r="F33" s="16"/>
      <c r="G33" s="16"/>
      <c r="H33" s="16"/>
      <c r="I33" s="16"/>
      <c r="J33" s="16"/>
      <c r="K33" s="16"/>
    </row>
    <row r="34" spans="5:11">
      <c r="E34" s="16"/>
      <c r="F34" s="16"/>
      <c r="G34" s="16"/>
      <c r="H34" s="16"/>
      <c r="I34" s="16"/>
      <c r="J34" s="16"/>
      <c r="K34" s="16"/>
    </row>
    <row r="35" spans="5:11">
      <c r="E35" s="16"/>
      <c r="F35" s="16"/>
      <c r="G35" s="16"/>
      <c r="H35" s="16"/>
      <c r="I35" s="16"/>
      <c r="J35" s="16"/>
      <c r="K35" s="16"/>
    </row>
    <row r="36" spans="5:11">
      <c r="E36" s="16"/>
      <c r="F36" s="16"/>
      <c r="G36" s="16"/>
      <c r="H36" s="16"/>
      <c r="I36" s="16"/>
      <c r="J36" s="16"/>
      <c r="K36" s="16"/>
    </row>
    <row r="37" spans="5:11">
      <c r="E37" s="16"/>
      <c r="F37" s="16"/>
      <c r="G37" s="16"/>
      <c r="H37" s="16"/>
      <c r="I37" s="16"/>
      <c r="J37" s="16"/>
      <c r="K37" s="16"/>
    </row>
    <row r="38" spans="5:11">
      <c r="E38" s="16"/>
      <c r="F38" s="16"/>
      <c r="G38" s="16"/>
      <c r="H38" s="16"/>
      <c r="I38" s="16"/>
      <c r="J38" s="16"/>
      <c r="K38" s="16"/>
    </row>
    <row r="39" spans="5:11">
      <c r="E39" s="16"/>
      <c r="F39" s="16"/>
      <c r="G39" s="16"/>
      <c r="H39" s="16"/>
      <c r="I39" s="16"/>
      <c r="J39" s="16"/>
      <c r="K39" s="16"/>
    </row>
    <row r="40" spans="5:11">
      <c r="E40" s="16"/>
      <c r="F40" s="16"/>
      <c r="G40" s="16"/>
      <c r="H40" s="16"/>
      <c r="I40" s="16"/>
      <c r="J40" s="16"/>
      <c r="K40" s="16"/>
    </row>
    <row r="41" spans="5:11">
      <c r="E41" s="16"/>
      <c r="F41" s="16"/>
      <c r="G41" s="16"/>
      <c r="H41" s="16"/>
      <c r="I41" s="16"/>
      <c r="J41" s="16"/>
      <c r="K41" s="16"/>
    </row>
    <row r="42" spans="5:11">
      <c r="E42" s="16"/>
      <c r="F42" s="16"/>
      <c r="G42" s="16"/>
      <c r="H42" s="16"/>
      <c r="I42" s="16"/>
      <c r="J42" s="16"/>
      <c r="K42" s="16"/>
    </row>
    <row r="43" spans="5:11">
      <c r="E43" s="16"/>
      <c r="F43" s="16"/>
      <c r="G43" s="16"/>
      <c r="H43" s="16"/>
      <c r="I43" s="16"/>
      <c r="J43" s="16"/>
      <c r="K43" s="16"/>
    </row>
    <row r="44" spans="5:11">
      <c r="E44" s="16"/>
      <c r="F44" s="16"/>
      <c r="G44" s="16"/>
      <c r="H44" s="16"/>
      <c r="I44" s="16"/>
      <c r="J44" s="16"/>
      <c r="K44" s="16"/>
    </row>
    <row r="45" spans="5:11">
      <c r="E45" s="16"/>
      <c r="F45" s="16"/>
      <c r="G45" s="16"/>
      <c r="H45" s="16"/>
      <c r="I45" s="16"/>
      <c r="J45" s="16"/>
      <c r="K45" s="16"/>
    </row>
    <row r="46" spans="5:11">
      <c r="E46" s="16"/>
      <c r="F46" s="16"/>
      <c r="G46" s="16"/>
      <c r="H46" s="16"/>
      <c r="I46" s="16"/>
      <c r="J46" s="16"/>
      <c r="K46" s="16"/>
    </row>
    <row r="47" spans="5:11">
      <c r="E47" s="16"/>
      <c r="F47" s="16"/>
      <c r="G47" s="16"/>
      <c r="H47" s="16"/>
      <c r="I47" s="16"/>
      <c r="J47" s="16"/>
      <c r="K47" s="16"/>
    </row>
    <row r="48" spans="5:11">
      <c r="E48" s="16"/>
      <c r="F48" s="16"/>
      <c r="G48" s="16"/>
      <c r="H48" s="16"/>
      <c r="I48" s="16"/>
      <c r="J48" s="16"/>
      <c r="K48" s="16"/>
    </row>
    <row r="49" spans="5:11">
      <c r="E49" s="16"/>
      <c r="F49" s="16"/>
      <c r="G49" s="4"/>
      <c r="H49" s="4"/>
      <c r="I49" s="16"/>
      <c r="J49" s="16"/>
      <c r="K49" s="16"/>
    </row>
    <row r="50" spans="5:11">
      <c r="E50" s="16"/>
      <c r="F50" s="16"/>
      <c r="G50" s="4"/>
      <c r="H50" s="4"/>
      <c r="I50" s="16"/>
      <c r="J50" s="16"/>
      <c r="K50" s="16"/>
    </row>
    <row r="51" spans="5:11">
      <c r="E51" s="16"/>
      <c r="F51" s="16"/>
      <c r="G51" s="4"/>
      <c r="H51" s="4"/>
      <c r="I51" s="16"/>
      <c r="J51" s="16"/>
      <c r="K51" s="16"/>
    </row>
    <row r="52" spans="5:11">
      <c r="E52" s="16"/>
      <c r="F52" s="16"/>
      <c r="G52" s="4"/>
      <c r="H52" s="4"/>
      <c r="I52" s="16"/>
      <c r="J52" s="16"/>
      <c r="K52" s="16"/>
    </row>
    <row r="53" spans="5:11">
      <c r="E53" s="16"/>
      <c r="F53" s="16"/>
      <c r="G53" s="4"/>
      <c r="H53" s="4"/>
      <c r="I53" s="16"/>
      <c r="J53" s="16"/>
      <c r="K53" s="16"/>
    </row>
    <row r="54" spans="5:11">
      <c r="E54" s="16"/>
      <c r="F54" s="16"/>
      <c r="G54" s="4"/>
      <c r="H54" s="4"/>
      <c r="I54" s="16"/>
      <c r="J54" s="16"/>
      <c r="K54" s="16"/>
    </row>
    <row r="55" spans="5:11">
      <c r="E55" s="16"/>
      <c r="F55" s="16"/>
      <c r="G55" s="4"/>
      <c r="H55" s="4"/>
      <c r="I55" s="16"/>
      <c r="J55" s="16"/>
      <c r="K55" s="16"/>
    </row>
    <row r="56" spans="5:11">
      <c r="E56" s="16"/>
      <c r="F56" s="16"/>
      <c r="G56" s="4"/>
      <c r="H56" s="4"/>
      <c r="I56" s="16"/>
      <c r="J56" s="16"/>
      <c r="K56" s="16"/>
    </row>
    <row r="57" spans="5:11">
      <c r="E57" s="16"/>
      <c r="F57" s="16"/>
      <c r="G57" s="4"/>
      <c r="H57" s="4"/>
      <c r="I57" s="16"/>
      <c r="J57" s="16"/>
      <c r="K57" s="16"/>
    </row>
    <row r="58" spans="5:11">
      <c r="E58" s="16"/>
      <c r="F58" s="16"/>
      <c r="G58" s="4"/>
      <c r="H58" s="4"/>
      <c r="I58" s="16"/>
      <c r="J58" s="16"/>
      <c r="K58" s="16"/>
    </row>
    <row r="59" spans="5:11">
      <c r="E59" s="16"/>
      <c r="F59" s="16"/>
      <c r="G59" s="4"/>
      <c r="H59" s="4"/>
      <c r="I59" s="16"/>
      <c r="J59" s="16"/>
      <c r="K59" s="16"/>
    </row>
    <row r="60" spans="5:11">
      <c r="E60" s="16"/>
      <c r="F60" s="16"/>
      <c r="G60" s="4"/>
      <c r="H60" s="4"/>
      <c r="I60" s="16"/>
      <c r="J60" s="16"/>
      <c r="K60" s="16"/>
    </row>
    <row r="61" spans="5:11">
      <c r="E61" s="16"/>
      <c r="F61" s="16"/>
      <c r="G61" s="4"/>
      <c r="H61" s="4"/>
      <c r="I61" s="16"/>
      <c r="J61" s="16"/>
      <c r="K61" s="16"/>
    </row>
    <row r="62" spans="5:11">
      <c r="E62" s="16"/>
      <c r="F62" s="16"/>
      <c r="G62" s="4"/>
      <c r="H62" s="4"/>
      <c r="I62" s="16"/>
      <c r="J62" s="16"/>
      <c r="K62" s="16"/>
    </row>
    <row r="63" spans="5:11">
      <c r="E63" s="16"/>
      <c r="F63" s="16"/>
      <c r="G63" s="4"/>
      <c r="H63" s="4"/>
      <c r="I63" s="16"/>
      <c r="J63" s="16"/>
      <c r="K63" s="16"/>
    </row>
    <row r="64" spans="5:11">
      <c r="G64" s="4"/>
      <c r="H64" s="4"/>
      <c r="I64" s="16"/>
      <c r="J64" s="16"/>
      <c r="K64" s="16"/>
    </row>
    <row r="65" spans="7:11">
      <c r="G65" s="4"/>
      <c r="H65" s="4"/>
      <c r="I65" s="16"/>
      <c r="J65" s="16"/>
      <c r="K65" s="16"/>
    </row>
    <row r="66" spans="7:11">
      <c r="G66" s="4"/>
      <c r="H66" s="4"/>
      <c r="I66" s="16"/>
      <c r="J66" s="16"/>
      <c r="K66" s="16"/>
    </row>
    <row r="67" spans="7:11">
      <c r="G67" s="4"/>
      <c r="H67" s="4"/>
      <c r="I67" s="16"/>
      <c r="J67" s="16"/>
      <c r="K67" s="16"/>
    </row>
    <row r="68" spans="7:11">
      <c r="G68" s="4"/>
      <c r="H68" s="4"/>
      <c r="I68" s="16"/>
      <c r="J68" s="16"/>
      <c r="K68" s="16"/>
    </row>
    <row r="69" spans="7:11">
      <c r="G69" s="4"/>
      <c r="H69" s="4"/>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c r="I88" s="16"/>
      <c r="J88" s="16"/>
      <c r="K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c r="G108" s="16"/>
      <c r="H108" s="16"/>
    </row>
    <row r="109" spans="7:8">
      <c r="G109" s="16"/>
      <c r="H109" s="16"/>
    </row>
    <row r="110" spans="7:8">
      <c r="G110" s="16"/>
      <c r="H110" s="16"/>
    </row>
    <row r="111" spans="7:8">
      <c r="G111" s="16"/>
      <c r="H111" s="16"/>
    </row>
    <row r="112" spans="7:8">
      <c r="G112" s="16"/>
      <c r="H112" s="16"/>
    </row>
    <row r="113" spans="7:8">
      <c r="G113" s="16"/>
      <c r="H113" s="16"/>
    </row>
    <row r="114" spans="7:8">
      <c r="G114" s="16"/>
      <c r="H114" s="16"/>
    </row>
    <row r="115" spans="7:8">
      <c r="G115" s="16"/>
      <c r="H115" s="16"/>
    </row>
    <row r="116" spans="7:8">
      <c r="G116" s="16"/>
      <c r="H116" s="16"/>
    </row>
    <row r="117" spans="7:8">
      <c r="G117" s="16"/>
      <c r="H117" s="16"/>
    </row>
    <row r="118" spans="7:8">
      <c r="G118" s="16"/>
      <c r="H118" s="16"/>
    </row>
    <row r="119" spans="7:8">
      <c r="G119" s="16"/>
      <c r="H119" s="16"/>
    </row>
    <row r="120" spans="7:8">
      <c r="G120" s="16"/>
      <c r="H120" s="16"/>
    </row>
    <row r="121" spans="7:8">
      <c r="G121" s="16"/>
      <c r="H121" s="16"/>
    </row>
    <row r="122" spans="7:8" ht="15.75" customHeight="1">
      <c r="G122" s="16"/>
      <c r="H122" s="16"/>
    </row>
    <row r="123" spans="7:8" ht="15.75" customHeight="1">
      <c r="G123" s="16"/>
      <c r="H123" s="16"/>
    </row>
    <row r="124" spans="7:8" ht="15.75" customHeight="1">
      <c r="G124" s="16"/>
      <c r="H124" s="16"/>
    </row>
    <row r="125" spans="7:8" ht="15.75" customHeight="1">
      <c r="G125" s="16"/>
      <c r="H125" s="16"/>
    </row>
    <row r="126" spans="7:8" ht="15.75" customHeight="1">
      <c r="G126" s="16"/>
      <c r="H126" s="16"/>
    </row>
    <row r="127" spans="7:8" ht="15.75" customHeight="1">
      <c r="G127" s="16"/>
      <c r="H127" s="16"/>
    </row>
    <row r="128" spans="7:8" ht="15.75" customHeight="1">
      <c r="G128" s="16"/>
      <c r="H128" s="16"/>
    </row>
    <row r="129" spans="7:8" ht="15.75" customHeight="1">
      <c r="G129" s="16"/>
      <c r="H129" s="16"/>
    </row>
    <row r="130" spans="7:8" ht="15.75" customHeight="1">
      <c r="G130" s="16"/>
      <c r="H130" s="16"/>
    </row>
    <row r="131" spans="7:8" ht="15.75" customHeight="1">
      <c r="G131" s="16"/>
      <c r="H131" s="16"/>
    </row>
    <row r="132" spans="7:8" ht="15.75" customHeight="1">
      <c r="G132" s="16"/>
      <c r="H132" s="16"/>
    </row>
    <row r="133" spans="7:8" ht="15.75" customHeight="1">
      <c r="G133" s="16"/>
      <c r="H133" s="16"/>
    </row>
    <row r="134" spans="7:8" ht="15.75" customHeight="1">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row r="142" spans="7:8" ht="15.75" customHeight="1">
      <c r="G142" s="16"/>
      <c r="H142" s="16"/>
    </row>
    <row r="143" spans="7:8" ht="15.75" customHeight="1">
      <c r="G143" s="16"/>
      <c r="H143" s="16"/>
    </row>
    <row r="144" spans="7:8" ht="15.75" customHeight="1">
      <c r="G144" s="16"/>
      <c r="H144" s="16"/>
    </row>
    <row r="145" spans="7:8" ht="15.75" customHeight="1">
      <c r="G145" s="16"/>
      <c r="H145" s="16"/>
    </row>
    <row r="146" spans="7:8" ht="15.75" customHeight="1">
      <c r="G146" s="16"/>
      <c r="H146" s="16"/>
    </row>
    <row r="147" spans="7:8" ht="15.75" customHeight="1">
      <c r="G147" s="16"/>
      <c r="H147" s="16"/>
    </row>
    <row r="148" spans="7:8" ht="15.75" customHeight="1">
      <c r="G148" s="16"/>
      <c r="H148" s="16"/>
    </row>
  </sheetData>
  <conditionalFormatting sqref="H1:H13">
    <cfRule type="containsText" dxfId="751" priority="1" operator="containsText" text="Yes">
      <formula>NOT(ISERROR(SEARCH("Yes",H1)))</formula>
    </cfRule>
    <cfRule type="containsText" dxfId="750" priority="2" operator="containsText" text="Pending">
      <formula>NOT(ISERROR(SEARCH("Pending",H1)))</formula>
    </cfRule>
  </conditionalFormatting>
  <conditionalFormatting sqref="I2:I1048576">
    <cfRule type="containsText" dxfId="749" priority="7" operator="containsText" text="No">
      <formula>NOT(ISERROR(SEARCH("No",I2)))</formula>
    </cfRule>
  </conditionalFormatting>
  <conditionalFormatting sqref="I2:K10 I11:I13 H14:K1048576 J1:K1 K11:K13">
    <cfRule type="containsText" dxfId="748" priority="8" operator="containsText" text="Yes">
      <formula>NOT(ISERROR(SEARCH("Yes",H1)))</formula>
    </cfRule>
  </conditionalFormatting>
  <conditionalFormatting sqref="J1:K1 I2:K10 I11:I13 K11:K13 H14:K1048576">
    <cfRule type="containsText" dxfId="747" priority="9" operator="containsText" text="Pending">
      <formula>NOT(ISERROR(SEARCH("Pending",H1)))</formula>
    </cfRule>
  </conditionalFormatting>
  <dataValidations count="1">
    <dataValidation allowBlank="1" showInputMessage="1" showErrorMessage="1" sqref="H11:H13" xr:uid="{FAB9EF67-254C-43B5-BC30-EDBBBDA05FAB}"/>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4BEE515-2C37-472D-A835-347E676AD7AA}">
          <x14:formula1>
            <xm:f>'Drop Down Menu''s'!$C$2:$C$14</xm:f>
          </x14:formula1>
          <xm:sqref>G49:H148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3F3AA-6CA6-4488-A404-FDADCBDB05BC}">
  <dimension ref="A1:LS929"/>
  <sheetViews>
    <sheetView zoomScale="68" zoomScaleNormal="100" workbookViewId="0">
      <selection activeCell="F1" sqref="F1"/>
    </sheetView>
  </sheetViews>
  <sheetFormatPr defaultColWidth="8.875" defaultRowHeight="15.75" customHeight="1"/>
  <cols>
    <col min="1" max="1" width="10.625" style="16" bestFit="1" customWidth="1"/>
    <col min="2" max="2" width="11.5" style="44" customWidth="1"/>
    <col min="3" max="3" width="45.875" style="29" customWidth="1"/>
    <col min="4" max="4" width="70.125" style="39" customWidth="1"/>
    <col min="5" max="5" width="16.625" customWidth="1"/>
    <col min="6" max="6" width="22.125" style="23" customWidth="1"/>
    <col min="7" max="8" width="20.625" customWidth="1"/>
    <col min="9" max="11" width="32.625" customWidth="1"/>
    <col min="12" max="12" width="22.125" style="3" customWidth="1"/>
    <col min="13" max="13" width="10.375" style="16" bestFit="1" customWidth="1"/>
    <col min="14" max="14" width="9" bestFit="1" customWidth="1"/>
    <col min="15" max="15" width="31.625" bestFit="1" customWidth="1"/>
    <col min="16" max="16" width="21.125" bestFit="1" customWidth="1"/>
    <col min="17" max="17" width="24" bestFit="1" customWidth="1"/>
    <col min="22" max="22" width="25.125" bestFit="1" customWidth="1"/>
    <col min="26" max="26" width="25.125" bestFit="1" customWidth="1"/>
  </cols>
  <sheetData>
    <row r="1" spans="1:23" ht="63">
      <c r="A1" s="16" t="s">
        <v>834</v>
      </c>
      <c r="B1" s="44" t="s">
        <v>835</v>
      </c>
      <c r="C1" s="3" t="s">
        <v>836</v>
      </c>
      <c r="D1" s="27" t="s">
        <v>837</v>
      </c>
      <c r="E1" s="16" t="s">
        <v>0</v>
      </c>
      <c r="F1" s="16" t="s">
        <v>838</v>
      </c>
      <c r="G1" s="16" t="s">
        <v>839</v>
      </c>
      <c r="H1" s="3" t="s">
        <v>898</v>
      </c>
      <c r="I1" s="3" t="s">
        <v>841</v>
      </c>
      <c r="J1" s="3" t="s">
        <v>900</v>
      </c>
      <c r="K1" s="3" t="s">
        <v>843</v>
      </c>
      <c r="L1" s="3" t="s">
        <v>844</v>
      </c>
      <c r="M1" s="16" t="s">
        <v>845</v>
      </c>
      <c r="O1" t="s">
        <v>846</v>
      </c>
      <c r="P1" t="s">
        <v>847</v>
      </c>
      <c r="Q1" t="s">
        <v>848</v>
      </c>
      <c r="V1" t="s">
        <v>1801</v>
      </c>
      <c r="W1" t="s">
        <v>0</v>
      </c>
    </row>
    <row r="2" spans="1:23" ht="31.5">
      <c r="A2" s="3"/>
      <c r="B2" s="94" t="s">
        <v>1802</v>
      </c>
      <c r="C2" s="3"/>
      <c r="D2" s="27"/>
      <c r="E2" s="3"/>
      <c r="F2" s="3"/>
      <c r="G2" s="3"/>
      <c r="H2" s="3"/>
      <c r="I2" s="3"/>
      <c r="J2" s="3"/>
      <c r="K2" s="3"/>
      <c r="M2" s="3"/>
      <c r="V2" s="166" t="s">
        <v>444</v>
      </c>
      <c r="W2" s="166" t="s">
        <v>43</v>
      </c>
    </row>
    <row r="3" spans="1:23" ht="31.5">
      <c r="A3" s="95" t="s">
        <v>635</v>
      </c>
      <c r="B3" s="96">
        <v>6.1</v>
      </c>
      <c r="C3" s="95"/>
      <c r="D3" s="97" t="s">
        <v>1803</v>
      </c>
      <c r="E3" s="95"/>
      <c r="F3" s="95"/>
      <c r="G3" s="95"/>
      <c r="H3" s="16"/>
      <c r="I3" s="3"/>
      <c r="J3" s="3"/>
      <c r="K3" s="3"/>
      <c r="O3">
        <f>MAX(A:A)</f>
        <v>535</v>
      </c>
      <c r="P3">
        <f>COUNTIF(M:M,"Yes")</f>
        <v>0</v>
      </c>
      <c r="Q3">
        <f>O3-P3</f>
        <v>535</v>
      </c>
      <c r="V3" s="166" t="s">
        <v>39</v>
      </c>
      <c r="W3" s="166" t="s">
        <v>38</v>
      </c>
    </row>
    <row r="4" spans="1:23" ht="47.25">
      <c r="A4" s="95" t="s">
        <v>635</v>
      </c>
      <c r="B4" s="96" t="s">
        <v>1040</v>
      </c>
      <c r="C4" s="95"/>
      <c r="D4" s="97" t="s">
        <v>1804</v>
      </c>
      <c r="E4" s="95"/>
      <c r="F4" s="95"/>
      <c r="G4" s="95"/>
      <c r="H4" s="16"/>
      <c r="I4" s="3"/>
      <c r="J4" s="3"/>
      <c r="K4" s="3"/>
      <c r="V4" s="167" t="s">
        <v>184</v>
      </c>
      <c r="W4" s="167" t="s">
        <v>183</v>
      </c>
    </row>
    <row r="5" spans="1:23">
      <c r="A5" s="95" t="s">
        <v>635</v>
      </c>
      <c r="B5" s="96" t="s">
        <v>1043</v>
      </c>
      <c r="C5" s="95"/>
      <c r="D5" s="97" t="s">
        <v>1805</v>
      </c>
      <c r="E5" s="95"/>
      <c r="F5" s="95"/>
      <c r="G5" s="95"/>
      <c r="H5" s="16"/>
      <c r="I5" s="3"/>
      <c r="J5" s="3"/>
      <c r="K5" s="3"/>
      <c r="V5" s="166" t="s">
        <v>441</v>
      </c>
      <c r="W5" s="166" t="s">
        <v>35</v>
      </c>
    </row>
    <row r="6" spans="1:23" ht="47.25">
      <c r="A6" s="95" t="s">
        <v>635</v>
      </c>
      <c r="B6" s="96">
        <v>6.2</v>
      </c>
      <c r="C6" s="95"/>
      <c r="D6" s="97" t="s">
        <v>1806</v>
      </c>
      <c r="E6" s="95"/>
      <c r="F6" s="95"/>
      <c r="G6" s="95"/>
      <c r="H6" s="16"/>
      <c r="I6" s="3"/>
      <c r="J6" s="3"/>
      <c r="K6" s="3"/>
      <c r="V6" t="s">
        <v>1807</v>
      </c>
      <c r="W6" s="167" t="s">
        <v>372</v>
      </c>
    </row>
    <row r="7" spans="1:23">
      <c r="A7" s="3">
        <v>1</v>
      </c>
      <c r="B7" s="45">
        <v>8.1</v>
      </c>
      <c r="C7" s="3"/>
      <c r="D7" s="46" t="s">
        <v>1808</v>
      </c>
      <c r="E7" s="3"/>
      <c r="F7" s="3"/>
      <c r="G7" s="3"/>
      <c r="H7" s="16"/>
      <c r="I7" s="3"/>
      <c r="J7" s="3"/>
      <c r="K7" s="3"/>
      <c r="V7" t="s">
        <v>1809</v>
      </c>
      <c r="W7" s="166" t="s">
        <v>374</v>
      </c>
    </row>
    <row r="8" spans="1:23" ht="31.5">
      <c r="A8" s="95" t="s">
        <v>635</v>
      </c>
      <c r="B8" s="96" t="s">
        <v>1810</v>
      </c>
      <c r="C8" s="95"/>
      <c r="D8" s="97" t="s">
        <v>1811</v>
      </c>
      <c r="E8" s="95"/>
      <c r="F8" s="95"/>
      <c r="G8" s="95"/>
      <c r="H8" s="16"/>
      <c r="I8" s="3"/>
      <c r="J8" s="3"/>
      <c r="K8" s="3"/>
      <c r="O8" t="s">
        <v>1812</v>
      </c>
      <c r="V8" s="167"/>
      <c r="W8" s="167"/>
    </row>
    <row r="9" spans="1:23" ht="94.5">
      <c r="A9" s="3">
        <f>A7+1</f>
        <v>2</v>
      </c>
      <c r="B9" s="45" t="s">
        <v>1382</v>
      </c>
      <c r="C9" s="3" t="s">
        <v>1813</v>
      </c>
      <c r="D9" s="43" t="s">
        <v>1814</v>
      </c>
      <c r="E9" s="3" t="str">
        <f>INDEX(W:W, MATCH(F9, V:V, 0))</f>
        <v>SRP8-011</v>
      </c>
      <c r="F9" s="3" t="s">
        <v>441</v>
      </c>
      <c r="G9" s="3" t="s">
        <v>12</v>
      </c>
      <c r="H9" s="16" t="s">
        <v>852</v>
      </c>
      <c r="I9" s="3"/>
      <c r="J9" s="3" t="s">
        <v>905</v>
      </c>
      <c r="K9" s="3" t="s">
        <v>1815</v>
      </c>
      <c r="M9" s="16" t="s">
        <v>853</v>
      </c>
      <c r="V9" s="167"/>
      <c r="W9" s="167"/>
    </row>
    <row r="10" spans="1:23" ht="94.5">
      <c r="A10" s="3">
        <v>13</v>
      </c>
      <c r="B10" s="45" t="s">
        <v>1382</v>
      </c>
      <c r="C10" s="3" t="s">
        <v>1813</v>
      </c>
      <c r="D10" s="43" t="s">
        <v>1814</v>
      </c>
      <c r="E10" s="3" t="str">
        <f>INDEX(W:W, MATCH(F10, V:V, 0))</f>
        <v>SRP8-012</v>
      </c>
      <c r="F10" s="3" t="s">
        <v>39</v>
      </c>
      <c r="G10" s="3" t="s">
        <v>12</v>
      </c>
      <c r="H10" s="16" t="s">
        <v>852</v>
      </c>
      <c r="I10" s="3"/>
      <c r="J10" s="3" t="s">
        <v>905</v>
      </c>
      <c r="K10" s="3" t="s">
        <v>1815</v>
      </c>
      <c r="M10" s="16" t="s">
        <v>853</v>
      </c>
      <c r="V10" s="167"/>
      <c r="W10" s="167"/>
    </row>
    <row r="11" spans="1:23" ht="94.5">
      <c r="A11" s="3">
        <f>A10+1</f>
        <v>14</v>
      </c>
      <c r="B11" s="45" t="s">
        <v>1382</v>
      </c>
      <c r="C11" s="3" t="s">
        <v>1813</v>
      </c>
      <c r="D11" s="43" t="s">
        <v>1814</v>
      </c>
      <c r="E11" s="3" t="str">
        <f>INDEX(W:W, MATCH(F11, V:V, 0))</f>
        <v>SRP8-013</v>
      </c>
      <c r="F11" s="3" t="s">
        <v>444</v>
      </c>
      <c r="G11" s="3" t="s">
        <v>12</v>
      </c>
      <c r="H11" s="16" t="s">
        <v>852</v>
      </c>
      <c r="I11" s="3"/>
      <c r="J11" s="3" t="s">
        <v>905</v>
      </c>
      <c r="K11" s="3" t="s">
        <v>1815</v>
      </c>
      <c r="M11" s="16" t="s">
        <v>853</v>
      </c>
      <c r="V11" s="167"/>
      <c r="W11" s="167"/>
    </row>
    <row r="12" spans="1:23" ht="94.5">
      <c r="A12" s="3">
        <f t="shared" ref="A12:A14" si="0">A11+1</f>
        <v>15</v>
      </c>
      <c r="B12" s="45" t="s">
        <v>1382</v>
      </c>
      <c r="C12" s="3" t="s">
        <v>1813</v>
      </c>
      <c r="D12" s="43" t="s">
        <v>1814</v>
      </c>
      <c r="E12" s="3" t="str">
        <f t="shared" ref="E12:E13" si="1">INDEX(W:W, MATCH(F12, V:V, 0))</f>
        <v>SRP8-077</v>
      </c>
      <c r="F12" s="3" t="s">
        <v>184</v>
      </c>
      <c r="G12" s="3" t="s">
        <v>12</v>
      </c>
      <c r="H12" s="16" t="s">
        <v>852</v>
      </c>
      <c r="I12" s="3"/>
      <c r="J12" s="3" t="s">
        <v>905</v>
      </c>
      <c r="K12" s="3" t="s">
        <v>1815</v>
      </c>
      <c r="M12" s="16" t="s">
        <v>853</v>
      </c>
      <c r="V12" s="167"/>
      <c r="W12" s="167"/>
    </row>
    <row r="13" spans="1:23" ht="94.5">
      <c r="A13" s="3">
        <f t="shared" si="0"/>
        <v>16</v>
      </c>
      <c r="B13" s="45" t="s">
        <v>1382</v>
      </c>
      <c r="C13" s="3" t="s">
        <v>1813</v>
      </c>
      <c r="D13" s="43" t="s">
        <v>1814</v>
      </c>
      <c r="E13" s="3" t="str">
        <f t="shared" si="1"/>
        <v>SRP8-171</v>
      </c>
      <c r="F13" s="3" t="s">
        <v>1809</v>
      </c>
      <c r="G13" s="3" t="s">
        <v>12</v>
      </c>
      <c r="H13" s="16" t="s">
        <v>852</v>
      </c>
      <c r="I13" s="3"/>
      <c r="J13" s="3" t="s">
        <v>905</v>
      </c>
      <c r="K13" s="3" t="s">
        <v>1815</v>
      </c>
      <c r="M13" s="16" t="s">
        <v>853</v>
      </c>
    </row>
    <row r="14" spans="1:23" ht="94.5">
      <c r="A14" s="3">
        <f t="shared" si="0"/>
        <v>17</v>
      </c>
      <c r="B14" s="45" t="s">
        <v>1382</v>
      </c>
      <c r="C14" s="3" t="s">
        <v>1813</v>
      </c>
      <c r="D14" s="43" t="s">
        <v>1814</v>
      </c>
      <c r="E14" s="3" t="s">
        <v>374</v>
      </c>
      <c r="F14" s="3" t="s">
        <v>506</v>
      </c>
      <c r="G14" s="3" t="s">
        <v>12</v>
      </c>
      <c r="H14" s="16" t="s">
        <v>1816</v>
      </c>
      <c r="I14" s="3"/>
      <c r="J14" s="3" t="s">
        <v>905</v>
      </c>
      <c r="K14" s="3" t="s">
        <v>1815</v>
      </c>
      <c r="M14" s="16" t="s">
        <v>853</v>
      </c>
    </row>
    <row r="15" spans="1:23" ht="78.75">
      <c r="A15" s="3">
        <f>A14+1</f>
        <v>18</v>
      </c>
      <c r="B15" s="45" t="s">
        <v>1384</v>
      </c>
      <c r="C15" s="3" t="s">
        <v>1817</v>
      </c>
      <c r="D15" s="43" t="s">
        <v>1818</v>
      </c>
      <c r="E15" s="3" t="str">
        <f t="shared" ref="E15:E25" si="2">INDEX(W:W, MATCH(F15, V:V, 0))</f>
        <v>SRP8-012</v>
      </c>
      <c r="F15" s="3" t="s">
        <v>39</v>
      </c>
      <c r="G15" s="3" t="s">
        <v>12</v>
      </c>
      <c r="H15" s="16" t="s">
        <v>852</v>
      </c>
      <c r="I15" s="16"/>
      <c r="J15" s="16" t="s">
        <v>905</v>
      </c>
      <c r="K15" s="3" t="s">
        <v>1819</v>
      </c>
      <c r="M15" s="16" t="s">
        <v>853</v>
      </c>
    </row>
    <row r="16" spans="1:23" ht="78.75">
      <c r="A16" s="3">
        <f>A15+1</f>
        <v>19</v>
      </c>
      <c r="B16" s="45" t="s">
        <v>1384</v>
      </c>
      <c r="C16" s="3" t="s">
        <v>1817</v>
      </c>
      <c r="D16" s="43" t="s">
        <v>1818</v>
      </c>
      <c r="E16" s="3" t="str">
        <f t="shared" si="2"/>
        <v>SRP8-013</v>
      </c>
      <c r="F16" s="3" t="s">
        <v>444</v>
      </c>
      <c r="G16" s="3" t="s">
        <v>12</v>
      </c>
      <c r="H16" s="16" t="s">
        <v>852</v>
      </c>
      <c r="I16" s="16"/>
      <c r="J16" s="16" t="s">
        <v>905</v>
      </c>
      <c r="K16" s="3" t="s">
        <v>1819</v>
      </c>
      <c r="M16" s="16" t="s">
        <v>853</v>
      </c>
    </row>
    <row r="17" spans="1:13" ht="78.75">
      <c r="A17" s="3">
        <f t="shared" ref="A17:A79" si="3">A16+1</f>
        <v>20</v>
      </c>
      <c r="B17" s="45" t="s">
        <v>1384</v>
      </c>
      <c r="C17" s="3" t="s">
        <v>1817</v>
      </c>
      <c r="D17" s="43" t="s">
        <v>1818</v>
      </c>
      <c r="E17" s="3" t="str">
        <f t="shared" si="2"/>
        <v>SRP8-077</v>
      </c>
      <c r="F17" s="3" t="s">
        <v>184</v>
      </c>
      <c r="G17" s="3" t="s">
        <v>12</v>
      </c>
      <c r="H17" s="16" t="s">
        <v>852</v>
      </c>
      <c r="I17" s="16"/>
      <c r="J17" s="16" t="s">
        <v>905</v>
      </c>
      <c r="K17" s="3" t="s">
        <v>1819</v>
      </c>
      <c r="M17" s="16" t="s">
        <v>853</v>
      </c>
    </row>
    <row r="18" spans="1:13" ht="78.75">
      <c r="A18" s="3">
        <f t="shared" si="3"/>
        <v>21</v>
      </c>
      <c r="B18" s="45" t="s">
        <v>1384</v>
      </c>
      <c r="C18" s="3" t="s">
        <v>1817</v>
      </c>
      <c r="D18" s="43" t="s">
        <v>1818</v>
      </c>
      <c r="E18" s="3" t="str">
        <f t="shared" si="2"/>
        <v>SRP8-011</v>
      </c>
      <c r="F18" s="3" t="s">
        <v>441</v>
      </c>
      <c r="G18" s="3" t="s">
        <v>12</v>
      </c>
      <c r="H18" s="16" t="s">
        <v>852</v>
      </c>
      <c r="I18" s="16"/>
      <c r="J18" s="16" t="s">
        <v>905</v>
      </c>
      <c r="K18" s="3" t="s">
        <v>1819</v>
      </c>
      <c r="M18" s="16" t="s">
        <v>853</v>
      </c>
    </row>
    <row r="19" spans="1:13" ht="78.75">
      <c r="A19" s="3">
        <f>A18+1</f>
        <v>22</v>
      </c>
      <c r="B19" s="45" t="s">
        <v>1384</v>
      </c>
      <c r="C19" s="3" t="s">
        <v>1817</v>
      </c>
      <c r="D19" s="43" t="s">
        <v>1818</v>
      </c>
      <c r="E19" s="3" t="s">
        <v>374</v>
      </c>
      <c r="F19" s="3" t="s">
        <v>506</v>
      </c>
      <c r="G19" s="3" t="s">
        <v>12</v>
      </c>
      <c r="H19" s="16" t="s">
        <v>1816</v>
      </c>
      <c r="I19" s="16"/>
      <c r="J19" s="16" t="s">
        <v>905</v>
      </c>
      <c r="K19" s="3" t="s">
        <v>1819</v>
      </c>
      <c r="M19" s="16" t="s">
        <v>853</v>
      </c>
    </row>
    <row r="20" spans="1:13" ht="111.75" customHeight="1">
      <c r="A20" s="3">
        <f t="shared" si="3"/>
        <v>23</v>
      </c>
      <c r="B20" s="45" t="s">
        <v>1820</v>
      </c>
      <c r="C20" s="3" t="s">
        <v>1821</v>
      </c>
      <c r="D20" s="43" t="s">
        <v>1822</v>
      </c>
      <c r="E20" s="3" t="str">
        <f t="shared" si="2"/>
        <v>SRP8-012</v>
      </c>
      <c r="F20" s="3" t="s">
        <v>39</v>
      </c>
      <c r="G20" s="3" t="s">
        <v>12</v>
      </c>
      <c r="H20" s="16" t="s">
        <v>852</v>
      </c>
      <c r="I20" s="16"/>
      <c r="J20" s="16" t="s">
        <v>927</v>
      </c>
      <c r="K20" s="3" t="s">
        <v>1823</v>
      </c>
      <c r="M20" s="16" t="s">
        <v>853</v>
      </c>
    </row>
    <row r="21" spans="1:13" ht="110.25">
      <c r="A21" s="3">
        <f t="shared" si="3"/>
        <v>24</v>
      </c>
      <c r="B21" s="45" t="s">
        <v>1820</v>
      </c>
      <c r="C21" s="3" t="s">
        <v>1821</v>
      </c>
      <c r="D21" s="43" t="s">
        <v>1822</v>
      </c>
      <c r="E21" s="3" t="str">
        <f t="shared" si="2"/>
        <v>SRP8-013</v>
      </c>
      <c r="F21" s="3" t="s">
        <v>444</v>
      </c>
      <c r="G21" s="3" t="s">
        <v>12</v>
      </c>
      <c r="H21" s="16" t="s">
        <v>852</v>
      </c>
      <c r="I21" s="16"/>
      <c r="J21" s="16" t="s">
        <v>927</v>
      </c>
      <c r="K21" s="3" t="s">
        <v>1823</v>
      </c>
      <c r="M21" s="16" t="s">
        <v>853</v>
      </c>
    </row>
    <row r="22" spans="1:13" ht="110.25">
      <c r="A22" s="3">
        <f t="shared" si="3"/>
        <v>25</v>
      </c>
      <c r="B22" s="45" t="s">
        <v>1820</v>
      </c>
      <c r="C22" s="3" t="s">
        <v>1821</v>
      </c>
      <c r="D22" s="43" t="s">
        <v>1822</v>
      </c>
      <c r="E22" s="3" t="str">
        <f t="shared" si="2"/>
        <v>SRP8-077</v>
      </c>
      <c r="F22" s="3" t="s">
        <v>184</v>
      </c>
      <c r="G22" s="3" t="s">
        <v>12</v>
      </c>
      <c r="H22" s="16" t="s">
        <v>852</v>
      </c>
      <c r="I22" s="16"/>
      <c r="J22" s="16" t="s">
        <v>927</v>
      </c>
      <c r="K22" s="3" t="s">
        <v>1823</v>
      </c>
      <c r="M22" s="16" t="s">
        <v>853</v>
      </c>
    </row>
    <row r="23" spans="1:13" ht="110.25">
      <c r="A23" s="3">
        <f t="shared" si="3"/>
        <v>26</v>
      </c>
      <c r="B23" s="45" t="s">
        <v>1820</v>
      </c>
      <c r="C23" s="3" t="s">
        <v>1821</v>
      </c>
      <c r="D23" s="43" t="s">
        <v>1822</v>
      </c>
      <c r="E23" s="3" t="str">
        <f t="shared" si="2"/>
        <v>SRP8-011</v>
      </c>
      <c r="F23" s="3" t="s">
        <v>441</v>
      </c>
      <c r="G23" s="3" t="s">
        <v>12</v>
      </c>
      <c r="H23" s="16" t="s">
        <v>852</v>
      </c>
      <c r="I23" s="16"/>
      <c r="J23" s="16" t="s">
        <v>927</v>
      </c>
      <c r="K23" s="3" t="s">
        <v>1823</v>
      </c>
      <c r="M23" s="16" t="s">
        <v>853</v>
      </c>
    </row>
    <row r="24" spans="1:13" ht="110.25">
      <c r="A24" s="3">
        <f t="shared" si="3"/>
        <v>27</v>
      </c>
      <c r="B24" s="45" t="s">
        <v>1820</v>
      </c>
      <c r="C24" s="3" t="s">
        <v>1821</v>
      </c>
      <c r="D24" s="43" t="s">
        <v>1822</v>
      </c>
      <c r="E24" s="3" t="s">
        <v>374</v>
      </c>
      <c r="F24" s="3" t="s">
        <v>506</v>
      </c>
      <c r="G24" s="3" t="s">
        <v>12</v>
      </c>
      <c r="H24" s="16" t="s">
        <v>1816</v>
      </c>
      <c r="I24" s="16"/>
      <c r="J24" s="16" t="s">
        <v>927</v>
      </c>
      <c r="K24" s="3" t="s">
        <v>1823</v>
      </c>
      <c r="M24" s="16" t="s">
        <v>853</v>
      </c>
    </row>
    <row r="25" spans="1:13" ht="94.5">
      <c r="A25" s="3">
        <f t="shared" si="3"/>
        <v>28</v>
      </c>
      <c r="B25" s="45" t="s">
        <v>1386</v>
      </c>
      <c r="C25" s="3" t="s">
        <v>1824</v>
      </c>
      <c r="D25" s="43" t="s">
        <v>1825</v>
      </c>
      <c r="E25" s="3" t="str">
        <f t="shared" si="2"/>
        <v>SRP8-012</v>
      </c>
      <c r="F25" s="3" t="s">
        <v>39</v>
      </c>
      <c r="G25" s="3" t="s">
        <v>12</v>
      </c>
      <c r="H25" s="16" t="s">
        <v>852</v>
      </c>
      <c r="I25" s="16"/>
      <c r="J25" s="16" t="s">
        <v>905</v>
      </c>
      <c r="K25" s="3" t="s">
        <v>1826</v>
      </c>
      <c r="M25" s="16" t="s">
        <v>853</v>
      </c>
    </row>
    <row r="26" spans="1:13">
      <c r="A26" s="3">
        <f>A25+1</f>
        <v>29</v>
      </c>
      <c r="B26" s="96">
        <v>9.1</v>
      </c>
      <c r="C26" s="3"/>
      <c r="D26" s="46" t="s">
        <v>1827</v>
      </c>
      <c r="E26" s="3"/>
      <c r="F26" s="3"/>
      <c r="G26" s="3"/>
      <c r="H26" s="16"/>
      <c r="I26" s="16"/>
      <c r="J26" s="16"/>
      <c r="K26" s="16"/>
    </row>
    <row r="27" spans="1:13" ht="31.5">
      <c r="A27" s="3">
        <f t="shared" si="3"/>
        <v>30</v>
      </c>
      <c r="B27" s="96" t="s">
        <v>1828</v>
      </c>
      <c r="C27" s="95" t="s">
        <v>1829</v>
      </c>
      <c r="D27" s="97" t="s">
        <v>1830</v>
      </c>
      <c r="E27" s="3"/>
      <c r="F27" s="95"/>
      <c r="G27" s="95"/>
      <c r="H27" s="16"/>
      <c r="I27" s="16"/>
      <c r="J27" s="16"/>
      <c r="K27" s="16"/>
    </row>
    <row r="28" spans="1:13">
      <c r="A28" s="3">
        <f t="shared" si="3"/>
        <v>31</v>
      </c>
      <c r="B28" s="96" t="s">
        <v>1831</v>
      </c>
      <c r="C28" s="95" t="s">
        <v>1829</v>
      </c>
      <c r="D28" s="97" t="s">
        <v>1832</v>
      </c>
      <c r="E28" s="3"/>
      <c r="F28" s="95"/>
      <c r="G28" s="95"/>
      <c r="H28" s="16"/>
      <c r="I28" s="16"/>
      <c r="J28" s="16"/>
      <c r="K28" s="16"/>
    </row>
    <row r="29" spans="1:13">
      <c r="A29" s="3">
        <f t="shared" si="3"/>
        <v>32</v>
      </c>
      <c r="B29" s="96" t="s">
        <v>1833</v>
      </c>
      <c r="C29" s="95" t="s">
        <v>1829</v>
      </c>
      <c r="D29" s="97" t="s">
        <v>1834</v>
      </c>
      <c r="E29" s="3"/>
      <c r="F29" s="95"/>
      <c r="G29" s="95"/>
      <c r="H29" s="16"/>
      <c r="I29" s="16"/>
      <c r="J29" s="16"/>
      <c r="K29" s="16"/>
    </row>
    <row r="30" spans="1:13">
      <c r="A30" s="3">
        <f t="shared" si="3"/>
        <v>33</v>
      </c>
      <c r="B30" s="96" t="s">
        <v>1835</v>
      </c>
      <c r="C30" s="95" t="s">
        <v>1829</v>
      </c>
      <c r="D30" s="97" t="s">
        <v>1836</v>
      </c>
      <c r="E30" s="3"/>
      <c r="F30" s="95"/>
      <c r="G30" s="95"/>
      <c r="H30" s="16"/>
      <c r="I30" s="16"/>
      <c r="J30" s="16"/>
      <c r="K30" s="16"/>
    </row>
    <row r="31" spans="1:13" ht="31.5">
      <c r="A31" s="3">
        <f t="shared" si="3"/>
        <v>34</v>
      </c>
      <c r="B31" s="96" t="s">
        <v>1837</v>
      </c>
      <c r="C31" s="95" t="s">
        <v>1829</v>
      </c>
      <c r="D31" s="97" t="s">
        <v>1838</v>
      </c>
      <c r="E31" s="3"/>
      <c r="F31" s="95"/>
      <c r="G31" s="95"/>
      <c r="H31" s="16"/>
      <c r="I31" s="16"/>
      <c r="J31" s="16"/>
      <c r="K31" s="16"/>
    </row>
    <row r="32" spans="1:13">
      <c r="A32" s="3">
        <f t="shared" si="3"/>
        <v>35</v>
      </c>
      <c r="B32" s="96" t="s">
        <v>1839</v>
      </c>
      <c r="C32" s="95" t="s">
        <v>1829</v>
      </c>
      <c r="D32" s="97" t="s">
        <v>1840</v>
      </c>
      <c r="E32" s="3"/>
      <c r="F32" s="95"/>
      <c r="G32" s="95"/>
      <c r="H32" s="16"/>
      <c r="I32" s="16"/>
      <c r="J32" s="16"/>
      <c r="K32" s="16"/>
    </row>
    <row r="33" spans="1:11">
      <c r="A33" s="3">
        <f t="shared" si="3"/>
        <v>36</v>
      </c>
      <c r="B33" s="96" t="s">
        <v>1841</v>
      </c>
      <c r="C33" s="95" t="s">
        <v>1829</v>
      </c>
      <c r="D33" s="97" t="s">
        <v>1842</v>
      </c>
      <c r="E33" s="3"/>
      <c r="F33" s="95"/>
      <c r="G33" s="95"/>
      <c r="H33" s="16"/>
      <c r="I33" s="16"/>
      <c r="J33" s="16"/>
      <c r="K33" s="16"/>
    </row>
    <row r="34" spans="1:11" ht="31.5">
      <c r="A34" s="3">
        <f t="shared" si="3"/>
        <v>37</v>
      </c>
      <c r="B34" s="96" t="s">
        <v>1843</v>
      </c>
      <c r="C34" s="95" t="s">
        <v>1829</v>
      </c>
      <c r="D34" s="97" t="s">
        <v>1844</v>
      </c>
      <c r="E34" s="3"/>
      <c r="F34" s="95"/>
      <c r="G34" s="95"/>
      <c r="H34" s="16"/>
      <c r="I34" s="16"/>
      <c r="J34" s="16"/>
      <c r="K34" s="16"/>
    </row>
    <row r="35" spans="1:11">
      <c r="A35" s="3">
        <f t="shared" si="3"/>
        <v>38</v>
      </c>
      <c r="B35" s="96" t="s">
        <v>1845</v>
      </c>
      <c r="C35" s="95" t="s">
        <v>1829</v>
      </c>
      <c r="D35" s="97" t="s">
        <v>1846</v>
      </c>
      <c r="E35" s="3"/>
      <c r="F35" s="95"/>
      <c r="G35" s="95"/>
      <c r="H35" s="16"/>
      <c r="I35" s="16"/>
      <c r="J35" s="16"/>
      <c r="K35" s="16"/>
    </row>
    <row r="36" spans="1:11">
      <c r="A36" s="3">
        <f t="shared" si="3"/>
        <v>39</v>
      </c>
      <c r="B36" s="96" t="s">
        <v>1847</v>
      </c>
      <c r="C36" s="95" t="s">
        <v>1829</v>
      </c>
      <c r="D36" s="97" t="s">
        <v>1848</v>
      </c>
      <c r="E36" s="3"/>
      <c r="F36" s="95"/>
      <c r="G36" s="95"/>
      <c r="H36" s="16"/>
      <c r="I36" s="16"/>
      <c r="J36" s="16"/>
      <c r="K36" s="16"/>
    </row>
    <row r="37" spans="1:11" ht="31.5">
      <c r="A37" s="3">
        <f t="shared" si="3"/>
        <v>40</v>
      </c>
      <c r="B37" s="96" t="s">
        <v>1849</v>
      </c>
      <c r="C37" s="95" t="s">
        <v>1829</v>
      </c>
      <c r="D37" s="97" t="s">
        <v>1850</v>
      </c>
      <c r="E37" s="3"/>
      <c r="F37" s="95"/>
      <c r="G37" s="95"/>
      <c r="H37" s="16"/>
      <c r="I37" s="16"/>
      <c r="J37" s="16"/>
      <c r="K37" s="16"/>
    </row>
    <row r="38" spans="1:11">
      <c r="A38" s="3">
        <f t="shared" si="3"/>
        <v>41</v>
      </c>
      <c r="B38" s="96" t="s">
        <v>1851</v>
      </c>
      <c r="C38" s="95" t="s">
        <v>1829</v>
      </c>
      <c r="D38" s="97" t="s">
        <v>1852</v>
      </c>
      <c r="E38" s="3"/>
      <c r="F38" s="95"/>
      <c r="G38" s="95"/>
      <c r="H38" s="16"/>
      <c r="I38" s="16"/>
      <c r="J38" s="16"/>
      <c r="K38" s="16"/>
    </row>
    <row r="39" spans="1:11">
      <c r="A39" s="3">
        <f t="shared" si="3"/>
        <v>42</v>
      </c>
      <c r="B39" s="96">
        <v>9.1999999999999993</v>
      </c>
      <c r="C39" s="3"/>
      <c r="D39" s="46" t="s">
        <v>1853</v>
      </c>
      <c r="E39" s="3"/>
      <c r="F39" s="3"/>
      <c r="G39" s="3"/>
      <c r="H39" s="16"/>
      <c r="I39" s="16"/>
      <c r="J39" s="16"/>
      <c r="K39" s="16"/>
    </row>
    <row r="40" spans="1:11" ht="47.25">
      <c r="A40" s="3">
        <f t="shared" si="3"/>
        <v>43</v>
      </c>
      <c r="B40" s="96" t="s">
        <v>1854</v>
      </c>
      <c r="C40" s="95" t="s">
        <v>635</v>
      </c>
      <c r="D40" s="97" t="s">
        <v>1855</v>
      </c>
      <c r="E40" s="3"/>
      <c r="F40" s="95"/>
      <c r="G40" s="95"/>
      <c r="H40" s="16"/>
      <c r="I40" s="16"/>
      <c r="J40" s="16"/>
      <c r="K40" s="16"/>
    </row>
    <row r="41" spans="1:11" ht="31.5">
      <c r="A41" s="3">
        <f t="shared" si="3"/>
        <v>44</v>
      </c>
      <c r="B41" s="96" t="s">
        <v>1856</v>
      </c>
      <c r="C41" s="95" t="s">
        <v>635</v>
      </c>
      <c r="D41" s="97" t="s">
        <v>1857</v>
      </c>
      <c r="E41" s="3"/>
      <c r="F41" s="95"/>
      <c r="G41" s="95"/>
      <c r="H41" s="16"/>
      <c r="I41" s="16"/>
      <c r="J41" s="16"/>
      <c r="K41" s="16"/>
    </row>
    <row r="42" spans="1:11" ht="31.5">
      <c r="A42" s="3">
        <f t="shared" si="3"/>
        <v>45</v>
      </c>
      <c r="B42" s="96" t="s">
        <v>1858</v>
      </c>
      <c r="C42" s="95" t="s">
        <v>635</v>
      </c>
      <c r="D42" s="97" t="s">
        <v>1859</v>
      </c>
      <c r="E42" s="3"/>
      <c r="F42" s="95"/>
      <c r="G42" s="95"/>
      <c r="H42" s="16"/>
      <c r="I42" s="16"/>
      <c r="J42" s="16"/>
      <c r="K42" s="16"/>
    </row>
    <row r="43" spans="1:11">
      <c r="A43" s="3">
        <f t="shared" si="3"/>
        <v>46</v>
      </c>
      <c r="B43" s="96" t="s">
        <v>1860</v>
      </c>
      <c r="C43" s="95" t="s">
        <v>635</v>
      </c>
      <c r="D43" s="97" t="s">
        <v>1861</v>
      </c>
      <c r="E43" s="3"/>
      <c r="F43" s="95"/>
      <c r="G43" s="95"/>
      <c r="H43" s="16"/>
      <c r="I43" s="16"/>
      <c r="J43" s="16"/>
      <c r="K43" s="16"/>
    </row>
    <row r="44" spans="1:11">
      <c r="A44" s="3">
        <f t="shared" si="3"/>
        <v>47</v>
      </c>
      <c r="B44" s="96" t="s">
        <v>1862</v>
      </c>
      <c r="C44" s="95" t="s">
        <v>635</v>
      </c>
      <c r="D44" s="97" t="s">
        <v>1863</v>
      </c>
      <c r="E44" s="3"/>
      <c r="F44" s="95"/>
      <c r="G44" s="95"/>
      <c r="H44" s="16"/>
      <c r="I44" s="16"/>
      <c r="J44" s="16"/>
      <c r="K44" s="16"/>
    </row>
    <row r="45" spans="1:11" ht="63">
      <c r="A45" s="3">
        <f t="shared" si="3"/>
        <v>48</v>
      </c>
      <c r="B45" s="96" t="s">
        <v>1864</v>
      </c>
      <c r="C45" s="95" t="s">
        <v>635</v>
      </c>
      <c r="D45" s="97" t="s">
        <v>1865</v>
      </c>
      <c r="E45" s="3"/>
      <c r="F45" s="95"/>
      <c r="G45" s="95"/>
      <c r="H45" s="16"/>
      <c r="I45" s="16"/>
      <c r="J45" s="16"/>
      <c r="K45" s="16"/>
    </row>
    <row r="46" spans="1:11">
      <c r="A46" s="3">
        <f t="shared" si="3"/>
        <v>49</v>
      </c>
      <c r="B46" s="96" t="s">
        <v>1866</v>
      </c>
      <c r="C46" s="95" t="s">
        <v>635</v>
      </c>
      <c r="D46" s="97" t="s">
        <v>1867</v>
      </c>
      <c r="E46" s="3"/>
      <c r="F46" s="95"/>
      <c r="G46" s="95"/>
      <c r="H46" s="16"/>
      <c r="I46" s="16"/>
      <c r="J46" s="16"/>
      <c r="K46" s="16"/>
    </row>
    <row r="47" spans="1:11" ht="47.25">
      <c r="A47" s="3">
        <f t="shared" si="3"/>
        <v>50</v>
      </c>
      <c r="B47" s="96" t="s">
        <v>1868</v>
      </c>
      <c r="C47" s="95" t="s">
        <v>635</v>
      </c>
      <c r="D47" s="97" t="s">
        <v>1869</v>
      </c>
      <c r="E47" s="3"/>
      <c r="F47" s="95"/>
      <c r="G47" s="95"/>
      <c r="H47" s="16"/>
      <c r="I47" s="16"/>
      <c r="J47" s="16"/>
      <c r="K47" s="16"/>
    </row>
    <row r="48" spans="1:11" ht="31.5">
      <c r="A48" s="3">
        <f t="shared" si="3"/>
        <v>51</v>
      </c>
      <c r="B48" s="96" t="s">
        <v>1870</v>
      </c>
      <c r="C48" s="95" t="s">
        <v>635</v>
      </c>
      <c r="D48" s="97" t="s">
        <v>1871</v>
      </c>
      <c r="E48" s="3"/>
      <c r="F48" s="95"/>
      <c r="G48" s="95"/>
      <c r="H48" s="16"/>
      <c r="I48" s="16"/>
      <c r="J48" s="16"/>
      <c r="K48" s="16"/>
    </row>
    <row r="49" spans="1:11" ht="31.5">
      <c r="A49" s="3">
        <f t="shared" si="3"/>
        <v>52</v>
      </c>
      <c r="B49" s="96" t="s">
        <v>1872</v>
      </c>
      <c r="C49" s="95" t="s">
        <v>635</v>
      </c>
      <c r="D49" s="97" t="s">
        <v>1873</v>
      </c>
      <c r="E49" s="3"/>
      <c r="F49" s="95"/>
      <c r="G49" s="95"/>
      <c r="H49" s="16"/>
      <c r="I49" s="16"/>
      <c r="J49" s="16"/>
      <c r="K49" s="16"/>
    </row>
    <row r="50" spans="1:11" ht="31.5">
      <c r="A50" s="3">
        <f t="shared" si="3"/>
        <v>53</v>
      </c>
      <c r="B50" s="96" t="s">
        <v>1874</v>
      </c>
      <c r="C50" s="95" t="s">
        <v>635</v>
      </c>
      <c r="D50" s="97" t="s">
        <v>1875</v>
      </c>
      <c r="E50" s="3"/>
      <c r="F50" s="95"/>
      <c r="G50" s="95"/>
      <c r="H50" s="16"/>
      <c r="I50" s="16"/>
      <c r="J50" s="16"/>
      <c r="K50" s="16"/>
    </row>
    <row r="51" spans="1:11">
      <c r="A51" s="3">
        <f t="shared" si="3"/>
        <v>54</v>
      </c>
      <c r="B51" s="96" t="s">
        <v>1876</v>
      </c>
      <c r="C51" s="95" t="s">
        <v>635</v>
      </c>
      <c r="D51" s="97" t="s">
        <v>1836</v>
      </c>
      <c r="E51" s="3"/>
      <c r="F51" s="95"/>
      <c r="G51" s="95"/>
      <c r="H51" s="16"/>
      <c r="I51" s="16"/>
      <c r="J51" s="16"/>
      <c r="K51" s="16"/>
    </row>
    <row r="52" spans="1:11" ht="47.25">
      <c r="A52" s="3">
        <f t="shared" si="3"/>
        <v>55</v>
      </c>
      <c r="B52" s="96" t="s">
        <v>1877</v>
      </c>
      <c r="C52" s="95" t="s">
        <v>635</v>
      </c>
      <c r="D52" s="97" t="s">
        <v>1878</v>
      </c>
      <c r="E52" s="3"/>
      <c r="F52" s="95"/>
      <c r="G52" s="95"/>
      <c r="H52" s="16"/>
      <c r="I52" s="16"/>
      <c r="J52" s="16"/>
      <c r="K52" s="16"/>
    </row>
    <row r="53" spans="1:11" ht="47.25">
      <c r="A53" s="3">
        <f t="shared" si="3"/>
        <v>56</v>
      </c>
      <c r="B53" s="96" t="s">
        <v>1879</v>
      </c>
      <c r="C53" s="95" t="s">
        <v>635</v>
      </c>
      <c r="D53" s="97" t="s">
        <v>1880</v>
      </c>
      <c r="E53" s="3"/>
      <c r="F53" s="95"/>
      <c r="G53" s="95"/>
      <c r="H53" s="16"/>
      <c r="I53" s="16"/>
      <c r="J53" s="16"/>
      <c r="K53" s="16"/>
    </row>
    <row r="54" spans="1:11">
      <c r="A54" s="3">
        <f t="shared" si="3"/>
        <v>57</v>
      </c>
      <c r="B54" s="96" t="s">
        <v>1881</v>
      </c>
      <c r="C54" s="95" t="s">
        <v>635</v>
      </c>
      <c r="D54" s="97" t="s">
        <v>1882</v>
      </c>
      <c r="E54" s="3"/>
      <c r="F54" s="95"/>
      <c r="G54" s="95"/>
      <c r="H54" s="16"/>
      <c r="I54" s="16"/>
      <c r="J54" s="16"/>
      <c r="K54" s="16"/>
    </row>
    <row r="55" spans="1:11" ht="47.25">
      <c r="A55" s="3">
        <f t="shared" si="3"/>
        <v>58</v>
      </c>
      <c r="B55" s="96" t="s">
        <v>1883</v>
      </c>
      <c r="C55" s="95" t="s">
        <v>635</v>
      </c>
      <c r="D55" s="97" t="s">
        <v>1884</v>
      </c>
      <c r="E55" s="3"/>
      <c r="F55" s="95"/>
      <c r="G55" s="95"/>
      <c r="H55" s="16"/>
      <c r="I55" s="16"/>
      <c r="J55" s="16"/>
      <c r="K55" s="16"/>
    </row>
    <row r="56" spans="1:11" ht="31.5">
      <c r="A56" s="3">
        <f t="shared" si="3"/>
        <v>59</v>
      </c>
      <c r="B56" s="96" t="s">
        <v>1885</v>
      </c>
      <c r="C56" s="95" t="s">
        <v>635</v>
      </c>
      <c r="D56" s="97" t="s">
        <v>1886</v>
      </c>
      <c r="E56" s="3"/>
      <c r="F56" s="95"/>
      <c r="G56" s="95"/>
      <c r="H56" s="16"/>
      <c r="I56" s="16"/>
      <c r="J56" s="16"/>
      <c r="K56" s="16"/>
    </row>
    <row r="57" spans="1:11" ht="47.25">
      <c r="A57" s="3">
        <f t="shared" si="3"/>
        <v>60</v>
      </c>
      <c r="B57" s="96" t="s">
        <v>1887</v>
      </c>
      <c r="C57" s="95" t="s">
        <v>635</v>
      </c>
      <c r="D57" s="97" t="s">
        <v>1888</v>
      </c>
      <c r="E57" s="3"/>
      <c r="F57" s="95"/>
      <c r="G57" s="95"/>
      <c r="H57" s="16"/>
      <c r="I57" s="16"/>
      <c r="J57" s="16"/>
      <c r="K57" s="16"/>
    </row>
    <row r="58" spans="1:11" ht="78.75">
      <c r="A58" s="3">
        <f t="shared" si="3"/>
        <v>61</v>
      </c>
      <c r="B58" s="96" t="s">
        <v>1889</v>
      </c>
      <c r="C58" s="95" t="s">
        <v>635</v>
      </c>
      <c r="D58" s="97" t="s">
        <v>1890</v>
      </c>
      <c r="E58" s="3"/>
      <c r="F58" s="95"/>
      <c r="G58" s="95"/>
      <c r="H58" s="16"/>
      <c r="I58" s="16"/>
      <c r="J58" s="16"/>
      <c r="K58" s="16"/>
    </row>
    <row r="59" spans="1:11" ht="31.5">
      <c r="A59" s="3">
        <f t="shared" si="3"/>
        <v>62</v>
      </c>
      <c r="B59" s="96" t="s">
        <v>1891</v>
      </c>
      <c r="C59" s="95" t="s">
        <v>635</v>
      </c>
      <c r="D59" s="97" t="s">
        <v>1892</v>
      </c>
      <c r="E59" s="3"/>
      <c r="F59" s="95"/>
      <c r="G59" s="95"/>
      <c r="H59" s="16"/>
      <c r="I59" s="16"/>
      <c r="J59" s="16"/>
      <c r="K59" s="16"/>
    </row>
    <row r="60" spans="1:11">
      <c r="A60" s="3">
        <f t="shared" si="3"/>
        <v>63</v>
      </c>
      <c r="B60" s="96" t="s">
        <v>1893</v>
      </c>
      <c r="C60" s="95" t="s">
        <v>635</v>
      </c>
      <c r="D60" s="97" t="s">
        <v>1894</v>
      </c>
      <c r="E60" s="3"/>
      <c r="F60" s="95"/>
      <c r="G60" s="95"/>
      <c r="H60" s="16"/>
      <c r="I60" s="16"/>
      <c r="J60" s="16"/>
      <c r="K60" s="16"/>
    </row>
    <row r="61" spans="1:11">
      <c r="A61" s="3">
        <f t="shared" si="3"/>
        <v>64</v>
      </c>
      <c r="B61" s="96" t="s">
        <v>1895</v>
      </c>
      <c r="C61" s="95" t="s">
        <v>635</v>
      </c>
      <c r="D61" s="97" t="s">
        <v>1896</v>
      </c>
      <c r="E61" s="3"/>
      <c r="F61" s="95"/>
      <c r="G61" s="95"/>
      <c r="H61" s="16"/>
      <c r="I61" s="16"/>
      <c r="J61" s="16"/>
      <c r="K61" s="16"/>
    </row>
    <row r="62" spans="1:11" ht="31.5">
      <c r="A62" s="3">
        <f t="shared" si="3"/>
        <v>65</v>
      </c>
      <c r="B62" s="96" t="s">
        <v>1897</v>
      </c>
      <c r="C62" s="95" t="s">
        <v>635</v>
      </c>
      <c r="D62" s="97" t="s">
        <v>1850</v>
      </c>
      <c r="E62" s="3"/>
      <c r="F62" s="95"/>
      <c r="G62" s="95"/>
      <c r="H62" s="16"/>
      <c r="I62" s="16"/>
      <c r="J62" s="16"/>
      <c r="K62" s="16"/>
    </row>
    <row r="63" spans="1:11">
      <c r="A63" s="3">
        <f t="shared" si="3"/>
        <v>66</v>
      </c>
      <c r="B63" s="96" t="s">
        <v>1898</v>
      </c>
      <c r="C63" s="95" t="s">
        <v>635</v>
      </c>
      <c r="D63" s="97" t="s">
        <v>1852</v>
      </c>
      <c r="E63" s="3"/>
      <c r="F63" s="95"/>
      <c r="G63" s="95"/>
      <c r="H63" s="16"/>
      <c r="I63" s="16"/>
      <c r="J63" s="16"/>
      <c r="K63" s="16"/>
    </row>
    <row r="64" spans="1:11">
      <c r="A64" s="3">
        <f t="shared" si="3"/>
        <v>67</v>
      </c>
      <c r="B64" s="96">
        <v>9.3000000000000007</v>
      </c>
      <c r="C64" s="3"/>
      <c r="D64" s="46" t="s">
        <v>1899</v>
      </c>
      <c r="E64" s="3"/>
      <c r="F64" s="3"/>
      <c r="G64" s="3"/>
      <c r="H64" s="16"/>
      <c r="I64" s="16"/>
      <c r="J64" s="16"/>
      <c r="K64" s="16"/>
    </row>
    <row r="65" spans="1:11">
      <c r="A65" s="3">
        <f t="shared" si="3"/>
        <v>68</v>
      </c>
      <c r="B65" s="96" t="s">
        <v>1900</v>
      </c>
      <c r="C65" s="95" t="s">
        <v>635</v>
      </c>
      <c r="D65" s="97" t="s">
        <v>1901</v>
      </c>
      <c r="E65" s="3"/>
      <c r="F65" s="95"/>
      <c r="G65" s="95"/>
      <c r="H65" s="16"/>
      <c r="I65" s="16"/>
      <c r="J65" s="16"/>
      <c r="K65" s="16"/>
    </row>
    <row r="66" spans="1:11">
      <c r="A66" s="3">
        <f t="shared" si="3"/>
        <v>69</v>
      </c>
      <c r="B66" s="96" t="s">
        <v>1902</v>
      </c>
      <c r="C66" s="95" t="s">
        <v>635</v>
      </c>
      <c r="D66" s="97" t="s">
        <v>1903</v>
      </c>
      <c r="E66" s="3"/>
      <c r="F66" s="95"/>
      <c r="G66" s="95"/>
      <c r="H66" s="16"/>
      <c r="I66" s="16"/>
      <c r="J66" s="16"/>
      <c r="K66" s="16"/>
    </row>
    <row r="67" spans="1:11">
      <c r="A67" s="3">
        <f t="shared" si="3"/>
        <v>70</v>
      </c>
      <c r="B67" s="96" t="s">
        <v>1904</v>
      </c>
      <c r="C67" s="95" t="s">
        <v>635</v>
      </c>
      <c r="D67" s="97" t="s">
        <v>1905</v>
      </c>
      <c r="E67" s="3"/>
      <c r="F67" s="95"/>
      <c r="G67" s="95"/>
      <c r="H67" s="16"/>
      <c r="I67" s="16"/>
      <c r="J67" s="16"/>
      <c r="K67" s="16"/>
    </row>
    <row r="68" spans="1:11">
      <c r="A68" s="3">
        <f t="shared" si="3"/>
        <v>71</v>
      </c>
      <c r="B68" s="96" t="s">
        <v>1906</v>
      </c>
      <c r="C68" s="95" t="s">
        <v>635</v>
      </c>
      <c r="D68" s="97" t="s">
        <v>1907</v>
      </c>
      <c r="E68" s="3"/>
      <c r="F68" s="95"/>
      <c r="G68" s="95"/>
      <c r="H68" s="16"/>
      <c r="I68" s="16"/>
      <c r="J68" s="16"/>
      <c r="K68" s="16"/>
    </row>
    <row r="69" spans="1:11">
      <c r="A69" s="3">
        <f t="shared" si="3"/>
        <v>72</v>
      </c>
      <c r="B69" s="96" t="s">
        <v>1908</v>
      </c>
      <c r="C69" s="95" t="s">
        <v>635</v>
      </c>
      <c r="D69" s="97" t="s">
        <v>1867</v>
      </c>
      <c r="E69" s="3"/>
      <c r="F69" s="95"/>
      <c r="G69" s="95"/>
      <c r="H69" s="16"/>
      <c r="I69" s="16"/>
      <c r="J69" s="16"/>
      <c r="K69" s="16"/>
    </row>
    <row r="70" spans="1:11">
      <c r="A70" s="3">
        <f t="shared" si="3"/>
        <v>73</v>
      </c>
      <c r="B70" s="96" t="s">
        <v>1909</v>
      </c>
      <c r="C70" s="95" t="s">
        <v>635</v>
      </c>
      <c r="D70" s="97" t="s">
        <v>1910</v>
      </c>
      <c r="E70" s="3"/>
      <c r="F70" s="95"/>
      <c r="G70" s="95"/>
      <c r="H70" s="16"/>
      <c r="I70" s="16"/>
      <c r="J70" s="16"/>
      <c r="K70" s="16"/>
    </row>
    <row r="71" spans="1:11">
      <c r="A71" s="3">
        <f t="shared" si="3"/>
        <v>74</v>
      </c>
      <c r="B71" s="96" t="s">
        <v>1911</v>
      </c>
      <c r="C71" s="95" t="s">
        <v>635</v>
      </c>
      <c r="D71" s="97" t="s">
        <v>1836</v>
      </c>
      <c r="E71" s="3"/>
      <c r="F71" s="95"/>
      <c r="G71" s="95"/>
      <c r="H71" s="16"/>
      <c r="I71" s="16"/>
      <c r="J71" s="16"/>
      <c r="K71" s="16"/>
    </row>
    <row r="72" spans="1:11">
      <c r="A72" s="3">
        <f t="shared" si="3"/>
        <v>75</v>
      </c>
      <c r="B72" s="96" t="s">
        <v>1912</v>
      </c>
      <c r="C72" s="95" t="s">
        <v>635</v>
      </c>
      <c r="D72" s="97" t="s">
        <v>1913</v>
      </c>
      <c r="E72" s="3"/>
      <c r="F72" s="95"/>
      <c r="G72" s="95"/>
      <c r="H72" s="16"/>
      <c r="I72" s="16"/>
      <c r="J72" s="16"/>
      <c r="K72" s="16"/>
    </row>
    <row r="73" spans="1:11">
      <c r="A73" s="3">
        <f t="shared" si="3"/>
        <v>76</v>
      </c>
      <c r="B73" s="96" t="s">
        <v>1914</v>
      </c>
      <c r="C73" s="95" t="s">
        <v>635</v>
      </c>
      <c r="D73" s="97" t="s">
        <v>1915</v>
      </c>
      <c r="E73" s="3"/>
      <c r="F73" s="95"/>
      <c r="G73" s="95"/>
      <c r="H73" s="16"/>
      <c r="I73" s="16"/>
      <c r="J73" s="16"/>
      <c r="K73" s="16"/>
    </row>
    <row r="74" spans="1:11">
      <c r="A74" s="3">
        <f t="shared" si="3"/>
        <v>77</v>
      </c>
      <c r="B74" s="96" t="s">
        <v>1916</v>
      </c>
      <c r="C74" s="95" t="s">
        <v>635</v>
      </c>
      <c r="D74" s="97" t="s">
        <v>1917</v>
      </c>
      <c r="E74" s="3"/>
      <c r="F74" s="95"/>
      <c r="G74" s="95"/>
      <c r="H74" s="16"/>
      <c r="I74" s="16"/>
      <c r="J74" s="16"/>
      <c r="K74" s="16"/>
    </row>
    <row r="75" spans="1:11" ht="47.25">
      <c r="A75" s="3">
        <f t="shared" si="3"/>
        <v>78</v>
      </c>
      <c r="B75" s="96" t="s">
        <v>1918</v>
      </c>
      <c r="C75" s="95" t="s">
        <v>635</v>
      </c>
      <c r="D75" s="97" t="s">
        <v>1919</v>
      </c>
      <c r="E75" s="3"/>
      <c r="F75" s="95"/>
      <c r="G75" s="95"/>
      <c r="H75" s="16"/>
      <c r="I75" s="16"/>
      <c r="J75" s="16"/>
      <c r="K75" s="16"/>
    </row>
    <row r="76" spans="1:11">
      <c r="A76" s="3">
        <f t="shared" si="3"/>
        <v>79</v>
      </c>
      <c r="B76" s="96" t="s">
        <v>1920</v>
      </c>
      <c r="C76" s="95" t="s">
        <v>635</v>
      </c>
      <c r="D76" s="97" t="s">
        <v>1921</v>
      </c>
      <c r="E76" s="3"/>
      <c r="F76" s="95"/>
      <c r="G76" s="95"/>
      <c r="H76" s="16"/>
      <c r="I76" s="16"/>
      <c r="J76" s="16"/>
      <c r="K76" s="16"/>
    </row>
    <row r="77" spans="1:11">
      <c r="A77" s="3">
        <f t="shared" si="3"/>
        <v>80</v>
      </c>
      <c r="B77" s="96" t="s">
        <v>1922</v>
      </c>
      <c r="C77" s="95" t="s">
        <v>635</v>
      </c>
      <c r="D77" s="97" t="s">
        <v>1923</v>
      </c>
      <c r="E77" s="3"/>
      <c r="F77" s="95"/>
      <c r="G77" s="95"/>
      <c r="H77" s="16"/>
      <c r="I77" s="16"/>
      <c r="J77" s="16"/>
      <c r="K77" s="16"/>
    </row>
    <row r="78" spans="1:11" ht="31.5">
      <c r="A78" s="3">
        <f t="shared" si="3"/>
        <v>81</v>
      </c>
      <c r="B78" s="96" t="s">
        <v>1924</v>
      </c>
      <c r="C78" s="95" t="s">
        <v>635</v>
      </c>
      <c r="D78" s="97" t="s">
        <v>1925</v>
      </c>
      <c r="E78" s="3"/>
      <c r="F78" s="95"/>
      <c r="G78" s="95"/>
      <c r="H78" s="16"/>
      <c r="I78" s="16"/>
      <c r="J78" s="16"/>
      <c r="K78" s="16"/>
    </row>
    <row r="79" spans="1:11">
      <c r="A79" s="3">
        <f t="shared" si="3"/>
        <v>82</v>
      </c>
      <c r="B79" s="96" t="s">
        <v>1926</v>
      </c>
      <c r="C79" s="95" t="s">
        <v>635</v>
      </c>
      <c r="D79" s="97" t="s">
        <v>1927</v>
      </c>
      <c r="E79" s="3"/>
      <c r="F79" s="95"/>
      <c r="G79" s="95"/>
      <c r="H79" s="16"/>
      <c r="I79" s="16"/>
      <c r="J79" s="16"/>
      <c r="K79" s="16"/>
    </row>
    <row r="80" spans="1:11">
      <c r="A80" s="3">
        <f t="shared" ref="A80:A102" si="4">A79+1</f>
        <v>83</v>
      </c>
      <c r="B80" s="96" t="s">
        <v>1928</v>
      </c>
      <c r="C80" s="95" t="s">
        <v>635</v>
      </c>
      <c r="D80" s="97" t="s">
        <v>1852</v>
      </c>
      <c r="E80" s="3"/>
      <c r="F80" s="95"/>
      <c r="G80" s="95"/>
      <c r="H80" s="16"/>
      <c r="I80" s="16"/>
      <c r="J80" s="16"/>
      <c r="K80" s="16"/>
    </row>
    <row r="81" spans="1:13">
      <c r="A81" s="3">
        <f t="shared" si="4"/>
        <v>84</v>
      </c>
      <c r="B81" s="96">
        <v>10.1</v>
      </c>
      <c r="C81" s="3"/>
      <c r="D81" s="46" t="s">
        <v>1929</v>
      </c>
      <c r="E81" s="3"/>
      <c r="F81" s="3"/>
      <c r="G81" s="3"/>
      <c r="H81" s="16"/>
      <c r="I81" s="16"/>
      <c r="J81" s="16"/>
      <c r="K81" s="16"/>
    </row>
    <row r="82" spans="1:13" ht="94.5">
      <c r="A82" s="3">
        <f t="shared" si="4"/>
        <v>85</v>
      </c>
      <c r="B82" s="96" t="s">
        <v>1930</v>
      </c>
      <c r="C82" s="95" t="s">
        <v>635</v>
      </c>
      <c r="D82" s="97" t="s">
        <v>1931</v>
      </c>
      <c r="E82" s="3"/>
      <c r="F82" s="95"/>
      <c r="G82" s="95"/>
      <c r="H82" s="16"/>
      <c r="I82" s="16"/>
      <c r="J82" s="16"/>
      <c r="K82" s="16"/>
    </row>
    <row r="83" spans="1:13" ht="31.5">
      <c r="A83" s="3">
        <f t="shared" si="4"/>
        <v>86</v>
      </c>
      <c r="B83" s="96" t="s">
        <v>1932</v>
      </c>
      <c r="C83" s="95" t="s">
        <v>635</v>
      </c>
      <c r="D83" s="97" t="s">
        <v>1933</v>
      </c>
      <c r="E83" s="3"/>
      <c r="F83" s="95"/>
      <c r="G83" s="95"/>
      <c r="H83" s="16"/>
      <c r="I83" s="16"/>
      <c r="J83" s="16"/>
      <c r="K83" s="16"/>
    </row>
    <row r="84" spans="1:13" ht="31.5">
      <c r="A84" s="3">
        <f t="shared" si="4"/>
        <v>87</v>
      </c>
      <c r="B84" s="96" t="s">
        <v>1934</v>
      </c>
      <c r="C84" s="95" t="s">
        <v>635</v>
      </c>
      <c r="D84" s="97" t="s">
        <v>1935</v>
      </c>
      <c r="E84" s="3"/>
      <c r="F84" s="95"/>
      <c r="G84" s="95"/>
      <c r="H84" s="16"/>
      <c r="I84" s="16"/>
      <c r="J84" s="16"/>
      <c r="K84" s="16"/>
    </row>
    <row r="85" spans="1:13" ht="78.75">
      <c r="A85" s="3">
        <f t="shared" si="4"/>
        <v>88</v>
      </c>
      <c r="B85" s="45" t="s">
        <v>1936</v>
      </c>
      <c r="C85" s="3" t="s">
        <v>1937</v>
      </c>
      <c r="D85" s="43" t="s">
        <v>1938</v>
      </c>
      <c r="E85" s="3" t="str">
        <f>INDEX(W:W, MATCH(F85, V:V, 0))</f>
        <v>SRP8-013</v>
      </c>
      <c r="F85" s="3" t="s">
        <v>444</v>
      </c>
      <c r="G85" s="3" t="s">
        <v>12</v>
      </c>
      <c r="H85" s="16" t="s">
        <v>852</v>
      </c>
      <c r="I85" s="16"/>
      <c r="J85" s="16" t="s">
        <v>909</v>
      </c>
      <c r="K85" s="3" t="s">
        <v>1939</v>
      </c>
      <c r="M85" s="16" t="s">
        <v>853</v>
      </c>
    </row>
    <row r="86" spans="1:13">
      <c r="A86" s="3">
        <f t="shared" si="4"/>
        <v>89</v>
      </c>
      <c r="B86" s="96" t="s">
        <v>1940</v>
      </c>
      <c r="C86" s="95" t="s">
        <v>635</v>
      </c>
      <c r="D86" s="97" t="s">
        <v>1941</v>
      </c>
      <c r="E86" s="3"/>
      <c r="F86" s="95" t="s">
        <v>44</v>
      </c>
      <c r="G86" s="95" t="s">
        <v>442</v>
      </c>
      <c r="H86" s="16"/>
      <c r="I86" s="16"/>
      <c r="J86" s="16"/>
      <c r="K86" s="16"/>
    </row>
    <row r="87" spans="1:13">
      <c r="A87" s="3">
        <f t="shared" si="4"/>
        <v>90</v>
      </c>
      <c r="B87" s="45">
        <v>10.199999999999999</v>
      </c>
      <c r="C87" s="3"/>
      <c r="D87" s="46" t="s">
        <v>1942</v>
      </c>
      <c r="E87" s="3"/>
      <c r="F87" s="3"/>
      <c r="G87" s="3"/>
      <c r="H87" s="16"/>
    </row>
    <row r="88" spans="1:13" ht="63">
      <c r="A88" s="3"/>
      <c r="B88" s="45" t="s">
        <v>1943</v>
      </c>
      <c r="C88" s="3" t="s">
        <v>1944</v>
      </c>
      <c r="D88" s="43" t="s">
        <v>1945</v>
      </c>
      <c r="E88" s="3" t="str">
        <f t="shared" ref="E88:E142" si="5">INDEX(W:W, MATCH(F88, V:V, 0))</f>
        <v>SRP8-011</v>
      </c>
      <c r="F88" s="3" t="s">
        <v>441</v>
      </c>
      <c r="G88" s="3" t="s">
        <v>442</v>
      </c>
      <c r="H88" s="16" t="s">
        <v>852</v>
      </c>
      <c r="I88" s="3"/>
      <c r="J88" s="3" t="s">
        <v>931</v>
      </c>
      <c r="K88" s="3" t="s">
        <v>1946</v>
      </c>
      <c r="M88" s="3" t="s">
        <v>853</v>
      </c>
    </row>
    <row r="89" spans="1:13" ht="63">
      <c r="A89" s="3">
        <f>A87+1</f>
        <v>91</v>
      </c>
      <c r="B89" s="45" t="s">
        <v>1943</v>
      </c>
      <c r="C89" s="3" t="s">
        <v>1947</v>
      </c>
      <c r="D89" s="43" t="s">
        <v>1945</v>
      </c>
      <c r="E89" s="3" t="str">
        <f t="shared" si="5"/>
        <v>SRP8-077</v>
      </c>
      <c r="F89" s="3" t="s">
        <v>184</v>
      </c>
      <c r="G89" s="3" t="s">
        <v>442</v>
      </c>
      <c r="H89" s="16" t="s">
        <v>1715</v>
      </c>
      <c r="J89" s="3" t="s">
        <v>931</v>
      </c>
      <c r="K89" s="3" t="s">
        <v>1946</v>
      </c>
      <c r="M89" s="16" t="s">
        <v>853</v>
      </c>
    </row>
    <row r="90" spans="1:13" ht="31.5">
      <c r="A90" s="3">
        <f t="shared" si="4"/>
        <v>92</v>
      </c>
      <c r="B90" s="96" t="s">
        <v>1948</v>
      </c>
      <c r="C90" s="95" t="s">
        <v>635</v>
      </c>
      <c r="D90" s="97" t="s">
        <v>1949</v>
      </c>
      <c r="E90" s="3"/>
      <c r="F90" s="95"/>
      <c r="G90" s="95"/>
      <c r="H90" s="16"/>
    </row>
    <row r="91" spans="1:13" ht="78.75">
      <c r="A91" s="3"/>
      <c r="B91" s="45" t="s">
        <v>1950</v>
      </c>
      <c r="C91" s="3" t="s">
        <v>1951</v>
      </c>
      <c r="D91" s="43" t="s">
        <v>1952</v>
      </c>
      <c r="E91" s="3" t="str">
        <f t="shared" si="5"/>
        <v>SRP8-011</v>
      </c>
      <c r="F91" s="3" t="s">
        <v>441</v>
      </c>
      <c r="G91" s="3" t="s">
        <v>12</v>
      </c>
      <c r="H91" s="16" t="s">
        <v>852</v>
      </c>
      <c r="I91" s="3"/>
      <c r="J91" s="3" t="s">
        <v>909</v>
      </c>
      <c r="K91" s="3" t="s">
        <v>1953</v>
      </c>
      <c r="M91" s="3" t="s">
        <v>853</v>
      </c>
    </row>
    <row r="92" spans="1:13" ht="78.75">
      <c r="A92" s="3">
        <f>A90+1</f>
        <v>93</v>
      </c>
      <c r="B92" s="45" t="s">
        <v>1950</v>
      </c>
      <c r="C92" s="3" t="s">
        <v>1954</v>
      </c>
      <c r="D92" s="43" t="s">
        <v>1952</v>
      </c>
      <c r="E92" s="3" t="str">
        <f t="shared" si="5"/>
        <v>SRP8-077</v>
      </c>
      <c r="F92" s="3" t="s">
        <v>184</v>
      </c>
      <c r="G92" s="3" t="s">
        <v>12</v>
      </c>
      <c r="H92" s="16" t="s">
        <v>852</v>
      </c>
      <c r="J92" s="3" t="s">
        <v>909</v>
      </c>
      <c r="K92" s="3" t="s">
        <v>1953</v>
      </c>
      <c r="M92" s="16" t="s">
        <v>853</v>
      </c>
    </row>
    <row r="93" spans="1:13">
      <c r="A93" s="3">
        <f t="shared" si="4"/>
        <v>94</v>
      </c>
      <c r="B93" s="96" t="s">
        <v>1955</v>
      </c>
      <c r="C93" s="95" t="s">
        <v>635</v>
      </c>
      <c r="D93" s="97" t="s">
        <v>1956</v>
      </c>
      <c r="E93" s="3"/>
      <c r="F93" s="95" t="s">
        <v>184</v>
      </c>
      <c r="G93" s="95" t="s">
        <v>442</v>
      </c>
      <c r="H93" s="16"/>
    </row>
    <row r="94" spans="1:13">
      <c r="A94" s="3">
        <f t="shared" si="4"/>
        <v>95</v>
      </c>
      <c r="B94" s="45">
        <v>10.3</v>
      </c>
      <c r="C94" s="3"/>
      <c r="D94" s="46" t="s">
        <v>1957</v>
      </c>
      <c r="E94" s="3"/>
      <c r="F94" s="3"/>
      <c r="G94" s="3"/>
      <c r="H94" s="16"/>
    </row>
    <row r="95" spans="1:13">
      <c r="A95" s="3">
        <f t="shared" si="4"/>
        <v>96</v>
      </c>
      <c r="B95" s="96" t="s">
        <v>1958</v>
      </c>
      <c r="C95" s="95" t="s">
        <v>635</v>
      </c>
      <c r="D95" s="97" t="s">
        <v>1959</v>
      </c>
      <c r="E95" s="3"/>
      <c r="F95" s="95"/>
      <c r="G95" s="95"/>
      <c r="H95" s="16"/>
    </row>
    <row r="96" spans="1:13" ht="78.75">
      <c r="A96" s="3">
        <f t="shared" si="4"/>
        <v>97</v>
      </c>
      <c r="B96" s="96" t="s">
        <v>1960</v>
      </c>
      <c r="C96" s="95" t="s">
        <v>635</v>
      </c>
      <c r="D96" s="97" t="s">
        <v>1961</v>
      </c>
      <c r="E96" s="3"/>
      <c r="F96" s="95"/>
      <c r="G96" s="95"/>
      <c r="H96" s="16"/>
    </row>
    <row r="97" spans="1:8">
      <c r="A97" s="3">
        <f t="shared" si="4"/>
        <v>98</v>
      </c>
      <c r="B97" s="96" t="s">
        <v>1962</v>
      </c>
      <c r="C97" s="95" t="s">
        <v>635</v>
      </c>
      <c r="D97" s="97" t="s">
        <v>1963</v>
      </c>
      <c r="E97" s="3"/>
      <c r="F97" s="95"/>
      <c r="G97" s="95"/>
      <c r="H97" s="16"/>
    </row>
    <row r="98" spans="1:8" ht="78.75">
      <c r="A98" s="3">
        <f t="shared" si="4"/>
        <v>99</v>
      </c>
      <c r="B98" s="96" t="s">
        <v>1964</v>
      </c>
      <c r="C98" s="95" t="s">
        <v>635</v>
      </c>
      <c r="D98" s="97" t="s">
        <v>1965</v>
      </c>
      <c r="E98" s="3"/>
      <c r="F98" s="95"/>
      <c r="G98" s="95"/>
      <c r="H98" s="16"/>
    </row>
    <row r="99" spans="1:8">
      <c r="A99" s="3">
        <f t="shared" si="4"/>
        <v>100</v>
      </c>
      <c r="B99" s="45">
        <v>10.4</v>
      </c>
      <c r="C99" s="3"/>
      <c r="D99" s="46" t="s">
        <v>1966</v>
      </c>
      <c r="E99" s="3"/>
      <c r="F99" s="3"/>
      <c r="G99" s="3"/>
      <c r="H99" s="16"/>
    </row>
    <row r="100" spans="1:8" ht="31.5">
      <c r="A100" s="3">
        <f t="shared" si="4"/>
        <v>101</v>
      </c>
      <c r="B100" s="96" t="s">
        <v>1967</v>
      </c>
      <c r="C100" s="95" t="s">
        <v>635</v>
      </c>
      <c r="D100" s="97" t="s">
        <v>1968</v>
      </c>
      <c r="E100" s="3"/>
      <c r="F100" s="95"/>
      <c r="G100" s="95"/>
      <c r="H100" s="16"/>
    </row>
    <row r="101" spans="1:8">
      <c r="A101" s="3">
        <f t="shared" si="4"/>
        <v>102</v>
      </c>
      <c r="B101" s="45">
        <v>10.5</v>
      </c>
      <c r="C101" s="3"/>
      <c r="D101" s="47" t="s">
        <v>1969</v>
      </c>
      <c r="E101" s="3"/>
      <c r="F101" s="3"/>
      <c r="G101" s="3"/>
      <c r="H101" s="16"/>
    </row>
    <row r="102" spans="1:8">
      <c r="A102" s="3">
        <f t="shared" si="4"/>
        <v>103</v>
      </c>
      <c r="B102" s="96">
        <v>10.5</v>
      </c>
      <c r="C102" s="95" t="s">
        <v>635</v>
      </c>
      <c r="D102" s="97" t="s">
        <v>1970</v>
      </c>
      <c r="E102" s="3"/>
      <c r="F102" s="95"/>
      <c r="G102" s="95"/>
      <c r="H102" s="16"/>
    </row>
    <row r="103" spans="1:8" ht="78.75">
      <c r="A103" s="3">
        <f t="shared" ref="A103:A160" si="6">A102+1</f>
        <v>104</v>
      </c>
      <c r="B103" s="96" t="s">
        <v>1971</v>
      </c>
      <c r="C103" s="95" t="s">
        <v>635</v>
      </c>
      <c r="D103" s="97" t="s">
        <v>1972</v>
      </c>
      <c r="E103" s="3"/>
      <c r="F103" s="95"/>
      <c r="G103" s="95"/>
      <c r="H103" s="16"/>
    </row>
    <row r="104" spans="1:8" ht="94.5">
      <c r="A104" s="3">
        <f t="shared" si="6"/>
        <v>105</v>
      </c>
      <c r="B104" s="96" t="s">
        <v>1973</v>
      </c>
      <c r="C104" s="95" t="s">
        <v>635</v>
      </c>
      <c r="D104" s="97" t="s">
        <v>1974</v>
      </c>
      <c r="E104" s="3"/>
      <c r="F104" s="95"/>
      <c r="G104" s="95"/>
      <c r="H104" s="16"/>
    </row>
    <row r="105" spans="1:8" ht="78.75">
      <c r="A105" s="3">
        <f t="shared" si="6"/>
        <v>106</v>
      </c>
      <c r="B105" s="96" t="s">
        <v>1975</v>
      </c>
      <c r="C105" s="95" t="s">
        <v>635</v>
      </c>
      <c r="D105" s="97" t="s">
        <v>1976</v>
      </c>
      <c r="E105" s="3"/>
      <c r="F105" s="95"/>
      <c r="G105" s="95"/>
      <c r="H105" s="16"/>
    </row>
    <row r="106" spans="1:8" ht="94.5">
      <c r="A106" s="3">
        <f t="shared" si="6"/>
        <v>107</v>
      </c>
      <c r="B106" s="96" t="s">
        <v>1977</v>
      </c>
      <c r="C106" s="95" t="s">
        <v>635</v>
      </c>
      <c r="D106" s="97" t="s">
        <v>1978</v>
      </c>
      <c r="E106" s="3"/>
      <c r="F106" s="95"/>
      <c r="G106" s="95"/>
      <c r="H106" s="16"/>
    </row>
    <row r="107" spans="1:8" ht="31.5">
      <c r="A107" s="3">
        <f t="shared" si="6"/>
        <v>108</v>
      </c>
      <c r="B107" s="96" t="s">
        <v>1979</v>
      </c>
      <c r="C107" s="95" t="s">
        <v>635</v>
      </c>
      <c r="D107" s="97" t="s">
        <v>1980</v>
      </c>
      <c r="E107" s="3"/>
      <c r="F107" s="95"/>
      <c r="G107" s="95"/>
      <c r="H107" s="16"/>
    </row>
    <row r="108" spans="1:8">
      <c r="A108" s="3">
        <f t="shared" si="6"/>
        <v>109</v>
      </c>
      <c r="B108" s="45">
        <v>10.6</v>
      </c>
      <c r="C108" s="3"/>
      <c r="D108" s="46" t="s">
        <v>1981</v>
      </c>
      <c r="E108" s="3"/>
      <c r="F108" s="3"/>
      <c r="G108" s="3"/>
      <c r="H108" s="16"/>
    </row>
    <row r="109" spans="1:8" ht="31.5">
      <c r="A109" s="3">
        <f t="shared" si="6"/>
        <v>110</v>
      </c>
      <c r="B109" s="96" t="s">
        <v>1982</v>
      </c>
      <c r="C109" s="95" t="s">
        <v>635</v>
      </c>
      <c r="D109" s="97" t="s">
        <v>1983</v>
      </c>
      <c r="E109" s="3"/>
      <c r="F109" s="95"/>
      <c r="G109" s="95"/>
      <c r="H109" s="16"/>
    </row>
    <row r="110" spans="1:8">
      <c r="A110" s="3">
        <f t="shared" si="6"/>
        <v>111</v>
      </c>
      <c r="B110" s="45">
        <v>10.7</v>
      </c>
      <c r="C110" s="3"/>
      <c r="D110" s="46" t="s">
        <v>1984</v>
      </c>
      <c r="E110" s="3"/>
      <c r="F110" s="3"/>
      <c r="G110" s="3"/>
      <c r="H110" s="16"/>
    </row>
    <row r="111" spans="1:8" ht="47.25">
      <c r="A111" s="3">
        <f t="shared" si="6"/>
        <v>112</v>
      </c>
      <c r="B111" s="96" t="s">
        <v>1985</v>
      </c>
      <c r="C111" s="95" t="s">
        <v>635</v>
      </c>
      <c r="D111" s="97" t="s">
        <v>1986</v>
      </c>
      <c r="E111" s="3"/>
      <c r="F111" s="95" t="s">
        <v>184</v>
      </c>
      <c r="G111" s="95" t="s">
        <v>442</v>
      </c>
      <c r="H111" s="16"/>
    </row>
    <row r="112" spans="1:8">
      <c r="A112" s="3">
        <f t="shared" si="6"/>
        <v>113</v>
      </c>
      <c r="B112" s="45">
        <v>10.8</v>
      </c>
      <c r="C112" s="3"/>
      <c r="D112" s="46" t="s">
        <v>1987</v>
      </c>
      <c r="E112" s="3"/>
      <c r="F112" s="3"/>
      <c r="G112" s="3"/>
      <c r="H112" s="16"/>
    </row>
    <row r="113" spans="1:331" ht="31.5">
      <c r="A113" s="3">
        <f t="shared" si="6"/>
        <v>114</v>
      </c>
      <c r="B113" s="96" t="s">
        <v>1988</v>
      </c>
      <c r="C113" s="95" t="s">
        <v>635</v>
      </c>
      <c r="D113" s="97" t="s">
        <v>1989</v>
      </c>
      <c r="E113" s="3"/>
      <c r="F113" s="95"/>
      <c r="G113" s="95"/>
      <c r="H113" s="16"/>
    </row>
    <row r="114" spans="1:331">
      <c r="A114" s="3">
        <f t="shared" si="6"/>
        <v>115</v>
      </c>
      <c r="B114" s="45">
        <v>10.9</v>
      </c>
      <c r="C114" s="3"/>
      <c r="D114" s="46" t="s">
        <v>1990</v>
      </c>
      <c r="E114" s="3"/>
      <c r="F114" s="3"/>
      <c r="G114" s="3"/>
      <c r="H114" s="16"/>
    </row>
    <row r="115" spans="1:331" ht="31.5">
      <c r="A115" s="3">
        <f t="shared" si="6"/>
        <v>116</v>
      </c>
      <c r="B115" s="96" t="s">
        <v>1991</v>
      </c>
      <c r="C115" s="95" t="s">
        <v>635</v>
      </c>
      <c r="D115" s="97" t="s">
        <v>1992</v>
      </c>
      <c r="E115" s="3"/>
      <c r="F115" s="95"/>
      <c r="G115" s="95"/>
      <c r="H115" s="16"/>
    </row>
    <row r="116" spans="1:331" ht="63">
      <c r="A116" s="3">
        <f>A115 + 1</f>
        <v>117</v>
      </c>
      <c r="B116" s="96" t="s">
        <v>1993</v>
      </c>
      <c r="C116" s="95" t="s">
        <v>635</v>
      </c>
      <c r="D116" s="97" t="s">
        <v>1994</v>
      </c>
      <c r="E116" s="3"/>
      <c r="F116" s="95"/>
      <c r="G116" s="95"/>
      <c r="H116" s="16"/>
    </row>
    <row r="117" spans="1:331" ht="78.75">
      <c r="A117" s="3">
        <f t="shared" ref="A117:A125" si="7">A116 + 1</f>
        <v>118</v>
      </c>
      <c r="B117" s="45" t="s">
        <v>1993</v>
      </c>
      <c r="C117" s="3" t="s">
        <v>1937</v>
      </c>
      <c r="D117" s="43" t="s">
        <v>1994</v>
      </c>
      <c r="E117" s="3" t="str">
        <f t="shared" si="5"/>
        <v>SRP8-011</v>
      </c>
      <c r="F117" s="3" t="s">
        <v>441</v>
      </c>
      <c r="G117" s="3" t="s">
        <v>12</v>
      </c>
      <c r="H117" s="16" t="s">
        <v>852</v>
      </c>
      <c r="J117" s="3" t="s">
        <v>909</v>
      </c>
      <c r="K117" s="3" t="s">
        <v>1953</v>
      </c>
      <c r="M117" s="16" t="s">
        <v>853</v>
      </c>
    </row>
    <row r="118" spans="1:331">
      <c r="A118" s="3">
        <f t="shared" si="7"/>
        <v>119</v>
      </c>
      <c r="B118" s="96" t="s">
        <v>1995</v>
      </c>
      <c r="C118" s="95" t="s">
        <v>635</v>
      </c>
      <c r="D118" s="97" t="s">
        <v>1996</v>
      </c>
      <c r="E118" s="3"/>
      <c r="F118" s="95" t="s">
        <v>441</v>
      </c>
      <c r="G118" s="95" t="s">
        <v>442</v>
      </c>
      <c r="H118" s="16"/>
    </row>
    <row r="119" spans="1:331">
      <c r="A119" s="3">
        <f t="shared" si="7"/>
        <v>120</v>
      </c>
      <c r="B119" s="45">
        <v>10.1</v>
      </c>
      <c r="C119" s="3"/>
      <c r="D119" s="46" t="s">
        <v>1997</v>
      </c>
      <c r="E119" s="3"/>
      <c r="F119" s="3"/>
      <c r="G119" s="3"/>
      <c r="H119" s="16"/>
    </row>
    <row r="120" spans="1:331" s="69" customFormat="1" ht="47.25">
      <c r="A120" s="3">
        <f t="shared" si="7"/>
        <v>121</v>
      </c>
      <c r="B120" s="96" t="s">
        <v>1998</v>
      </c>
      <c r="C120" s="95" t="s">
        <v>635</v>
      </c>
      <c r="D120" s="97" t="s">
        <v>1999</v>
      </c>
      <c r="E120" s="3"/>
      <c r="F120" s="95"/>
      <c r="G120" s="95"/>
      <c r="H120" s="16"/>
      <c r="I120"/>
      <c r="J120"/>
      <c r="K120"/>
      <c r="L120" s="3"/>
      <c r="M120" s="16"/>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row>
    <row r="121" spans="1:331" ht="78.75">
      <c r="A121" s="3">
        <f t="shared" si="7"/>
        <v>122</v>
      </c>
      <c r="B121" s="45" t="s">
        <v>2000</v>
      </c>
      <c r="C121" s="3" t="s">
        <v>1937</v>
      </c>
      <c r="D121" s="43" t="s">
        <v>2001</v>
      </c>
      <c r="E121" s="3" t="s">
        <v>374</v>
      </c>
      <c r="F121" s="3" t="s">
        <v>506</v>
      </c>
      <c r="G121" s="3" t="s">
        <v>12</v>
      </c>
      <c r="H121" s="16" t="s">
        <v>1816</v>
      </c>
      <c r="J121" s="3" t="s">
        <v>909</v>
      </c>
      <c r="K121" s="3" t="s">
        <v>1953</v>
      </c>
      <c r="M121" s="16" t="s">
        <v>853</v>
      </c>
    </row>
    <row r="122" spans="1:331" ht="31.5">
      <c r="A122" s="3">
        <f t="shared" si="7"/>
        <v>123</v>
      </c>
      <c r="B122" s="96" t="s">
        <v>2002</v>
      </c>
      <c r="C122" s="95" t="s">
        <v>635</v>
      </c>
      <c r="D122" s="97" t="s">
        <v>2003</v>
      </c>
      <c r="E122" s="3"/>
      <c r="F122" s="95"/>
      <c r="G122" s="95"/>
      <c r="H122" s="16"/>
      <c r="M122" s="16" t="s">
        <v>853</v>
      </c>
    </row>
    <row r="123" spans="1:331">
      <c r="A123" s="3">
        <f t="shared" si="7"/>
        <v>124</v>
      </c>
      <c r="B123" s="45">
        <v>10.11</v>
      </c>
      <c r="C123" s="3"/>
      <c r="D123" s="46" t="s">
        <v>2004</v>
      </c>
      <c r="E123" s="3"/>
      <c r="F123" s="3"/>
      <c r="G123" s="3"/>
      <c r="H123" s="16"/>
    </row>
    <row r="124" spans="1:331" ht="31.5">
      <c r="A124" s="3">
        <f t="shared" si="7"/>
        <v>125</v>
      </c>
      <c r="B124" s="96" t="s">
        <v>2005</v>
      </c>
      <c r="C124" s="95" t="s">
        <v>635</v>
      </c>
      <c r="D124" s="97" t="s">
        <v>2006</v>
      </c>
      <c r="E124" s="3"/>
      <c r="F124" s="95"/>
      <c r="G124" s="95"/>
      <c r="H124" s="16"/>
    </row>
    <row r="125" spans="1:331" ht="78.75">
      <c r="A125" s="3">
        <f t="shared" si="7"/>
        <v>126</v>
      </c>
      <c r="B125" s="96" t="s">
        <v>2007</v>
      </c>
      <c r="C125" s="95" t="s">
        <v>635</v>
      </c>
      <c r="D125" s="97" t="s">
        <v>2008</v>
      </c>
      <c r="E125" s="3"/>
      <c r="F125" s="95"/>
      <c r="G125" s="95"/>
      <c r="H125" s="16"/>
    </row>
    <row r="126" spans="1:331">
      <c r="A126" s="3">
        <f t="shared" si="6"/>
        <v>127</v>
      </c>
      <c r="B126" s="45">
        <v>10.119999999999999</v>
      </c>
      <c r="C126" s="3"/>
      <c r="D126" s="46" t="s">
        <v>2009</v>
      </c>
      <c r="E126" s="3"/>
      <c r="F126" s="3"/>
      <c r="G126" s="3"/>
      <c r="H126" s="16"/>
    </row>
    <row r="127" spans="1:331" ht="31.5">
      <c r="A127" s="3">
        <f t="shared" si="6"/>
        <v>128</v>
      </c>
      <c r="B127" s="96" t="s">
        <v>2010</v>
      </c>
      <c r="C127" s="95" t="s">
        <v>635</v>
      </c>
      <c r="D127" s="97" t="s">
        <v>2011</v>
      </c>
      <c r="E127" s="3"/>
      <c r="F127" s="95"/>
      <c r="G127" s="95"/>
      <c r="H127" s="16"/>
    </row>
    <row r="128" spans="1:331" ht="78.75">
      <c r="A128" s="3">
        <f t="shared" si="6"/>
        <v>129</v>
      </c>
      <c r="B128" s="96" t="s">
        <v>2012</v>
      </c>
      <c r="C128" s="95" t="s">
        <v>635</v>
      </c>
      <c r="D128" s="97" t="s">
        <v>2013</v>
      </c>
      <c r="E128" s="3"/>
      <c r="F128" s="95"/>
      <c r="G128" s="95"/>
      <c r="H128" s="16"/>
    </row>
    <row r="129" spans="1:13" ht="63">
      <c r="A129" s="3">
        <f t="shared" si="6"/>
        <v>130</v>
      </c>
      <c r="B129" s="96" t="s">
        <v>2014</v>
      </c>
      <c r="C129" s="95" t="s">
        <v>635</v>
      </c>
      <c r="D129" s="97" t="s">
        <v>2015</v>
      </c>
      <c r="E129" s="3"/>
      <c r="F129" s="95"/>
      <c r="G129" s="95"/>
      <c r="H129" s="16"/>
    </row>
    <row r="130" spans="1:13">
      <c r="A130" s="3">
        <f t="shared" si="6"/>
        <v>131</v>
      </c>
      <c r="B130" s="45">
        <v>10.130000000000001</v>
      </c>
      <c r="C130" s="3"/>
      <c r="D130" s="46" t="s">
        <v>2016</v>
      </c>
      <c r="E130" s="3"/>
      <c r="F130" s="3"/>
      <c r="G130" s="3"/>
      <c r="H130" s="16"/>
    </row>
    <row r="131" spans="1:13" ht="31.5">
      <c r="A131" s="3">
        <f t="shared" si="6"/>
        <v>132</v>
      </c>
      <c r="B131" s="96" t="s">
        <v>2017</v>
      </c>
      <c r="C131" s="95" t="s">
        <v>635</v>
      </c>
      <c r="D131" s="97" t="s">
        <v>2018</v>
      </c>
      <c r="E131" s="3"/>
      <c r="F131" s="95"/>
      <c r="G131" s="95"/>
      <c r="H131" s="16"/>
    </row>
    <row r="132" spans="1:13">
      <c r="A132" s="3"/>
      <c r="B132" s="45" t="s">
        <v>2019</v>
      </c>
      <c r="C132" s="3"/>
      <c r="D132" s="43"/>
      <c r="E132" s="3"/>
      <c r="F132" s="3"/>
      <c r="G132" s="3"/>
      <c r="H132" s="3"/>
      <c r="M132" s="3"/>
    </row>
    <row r="133" spans="1:13">
      <c r="A133" s="3">
        <f>A131+1</f>
        <v>133</v>
      </c>
      <c r="B133" s="45">
        <v>5</v>
      </c>
      <c r="C133" s="3"/>
      <c r="D133" s="46" t="s">
        <v>2020</v>
      </c>
      <c r="E133" s="3"/>
      <c r="F133" s="3"/>
      <c r="G133" s="3"/>
      <c r="H133" s="16"/>
    </row>
    <row r="134" spans="1:13" ht="94.5">
      <c r="A134" s="3">
        <f>A133+1</f>
        <v>134</v>
      </c>
      <c r="B134" s="45">
        <v>5.0999999999999996</v>
      </c>
      <c r="C134" s="3" t="s">
        <v>2021</v>
      </c>
      <c r="D134" s="43" t="s">
        <v>2022</v>
      </c>
      <c r="E134" s="3" t="str">
        <f t="shared" si="5"/>
        <v>SRP8-077</v>
      </c>
      <c r="F134" s="3" t="s">
        <v>184</v>
      </c>
      <c r="G134" s="3" t="s">
        <v>442</v>
      </c>
      <c r="H134" s="16" t="s">
        <v>1715</v>
      </c>
      <c r="J134" s="16" t="s">
        <v>909</v>
      </c>
      <c r="K134" s="3" t="s">
        <v>2023</v>
      </c>
      <c r="M134" s="3" t="s">
        <v>853</v>
      </c>
    </row>
    <row r="135" spans="1:13" ht="94.5">
      <c r="A135" s="3">
        <f t="shared" ref="A135:A137" si="8">A134+1</f>
        <v>135</v>
      </c>
      <c r="B135" s="45">
        <v>5.0999999999999996</v>
      </c>
      <c r="C135" s="3" t="s">
        <v>2021</v>
      </c>
      <c r="D135" s="43" t="s">
        <v>2022</v>
      </c>
      <c r="E135" s="3" t="str">
        <f t="shared" si="5"/>
        <v>SRP8-011</v>
      </c>
      <c r="F135" s="3" t="s">
        <v>441</v>
      </c>
      <c r="G135" s="3" t="s">
        <v>442</v>
      </c>
      <c r="H135" s="16" t="s">
        <v>852</v>
      </c>
      <c r="J135" s="16" t="s">
        <v>909</v>
      </c>
      <c r="K135" s="3" t="s">
        <v>2023</v>
      </c>
      <c r="M135" s="3" t="s">
        <v>853</v>
      </c>
    </row>
    <row r="136" spans="1:13" ht="94.5">
      <c r="A136" s="3">
        <f t="shared" si="8"/>
        <v>136</v>
      </c>
      <c r="B136" s="45">
        <v>5.0999999999999996</v>
      </c>
      <c r="C136" s="3" t="s">
        <v>2021</v>
      </c>
      <c r="D136" s="43" t="s">
        <v>2022</v>
      </c>
      <c r="E136" s="3" t="str">
        <f t="shared" si="5"/>
        <v>SRP8-012</v>
      </c>
      <c r="F136" s="3" t="s">
        <v>39</v>
      </c>
      <c r="G136" s="3" t="s">
        <v>442</v>
      </c>
      <c r="H136" s="16" t="s">
        <v>904</v>
      </c>
      <c r="J136" s="16" t="s">
        <v>909</v>
      </c>
      <c r="K136" s="3" t="s">
        <v>2023</v>
      </c>
      <c r="M136" s="3" t="s">
        <v>853</v>
      </c>
    </row>
    <row r="137" spans="1:13" ht="94.5">
      <c r="A137" s="3">
        <f t="shared" si="8"/>
        <v>137</v>
      </c>
      <c r="B137" s="45">
        <v>5.0999999999999996</v>
      </c>
      <c r="C137" s="3" t="s">
        <v>2021</v>
      </c>
      <c r="D137" s="43" t="s">
        <v>2022</v>
      </c>
      <c r="E137" s="3" t="str">
        <f>INDEX(W:W, MATCH(F137, V:V, 0))</f>
        <v>SRP8-171</v>
      </c>
      <c r="F137" s="3" t="s">
        <v>1809</v>
      </c>
      <c r="G137" s="3" t="s">
        <v>12</v>
      </c>
      <c r="H137" s="16" t="s">
        <v>1816</v>
      </c>
      <c r="J137" s="16" t="s">
        <v>909</v>
      </c>
      <c r="K137" s="3" t="s">
        <v>2023</v>
      </c>
      <c r="M137" s="3" t="s">
        <v>853</v>
      </c>
    </row>
    <row r="138" spans="1:13" ht="94.5">
      <c r="A138" s="3">
        <f>A137+1</f>
        <v>138</v>
      </c>
      <c r="B138" s="45">
        <v>5.0999999999999996</v>
      </c>
      <c r="C138" s="3" t="s">
        <v>2021</v>
      </c>
      <c r="D138" s="43" t="s">
        <v>2022</v>
      </c>
      <c r="E138" s="3" t="str">
        <f t="shared" si="5"/>
        <v>SRP8-171</v>
      </c>
      <c r="F138" s="3" t="s">
        <v>1809</v>
      </c>
      <c r="G138" s="3" t="s">
        <v>442</v>
      </c>
      <c r="H138" s="16" t="s">
        <v>1816</v>
      </c>
      <c r="J138" s="16" t="s">
        <v>909</v>
      </c>
      <c r="K138" s="3" t="s">
        <v>2023</v>
      </c>
      <c r="M138" s="3" t="s">
        <v>853</v>
      </c>
    </row>
    <row r="139" spans="1:13" ht="94.5">
      <c r="A139" s="3">
        <f>A138+1</f>
        <v>139</v>
      </c>
      <c r="B139" s="45">
        <v>5.0999999999999996</v>
      </c>
      <c r="C139" s="3" t="s">
        <v>2021</v>
      </c>
      <c r="D139" s="43" t="s">
        <v>2022</v>
      </c>
      <c r="E139" s="3" t="str">
        <f t="shared" si="5"/>
        <v>SRP8-013</v>
      </c>
      <c r="F139" s="3" t="s">
        <v>444</v>
      </c>
      <c r="G139" s="3" t="s">
        <v>442</v>
      </c>
      <c r="H139" s="16" t="s">
        <v>1715</v>
      </c>
      <c r="J139" s="16" t="s">
        <v>909</v>
      </c>
      <c r="K139" s="3" t="s">
        <v>2023</v>
      </c>
      <c r="M139" s="3" t="s">
        <v>853</v>
      </c>
    </row>
    <row r="140" spans="1:13" ht="63">
      <c r="A140" s="3">
        <f>A139+1</f>
        <v>140</v>
      </c>
      <c r="B140" s="45">
        <v>5.2</v>
      </c>
      <c r="C140" s="3" t="s">
        <v>2024</v>
      </c>
      <c r="D140" s="43" t="s">
        <v>2025</v>
      </c>
      <c r="E140" s="3" t="str">
        <f t="shared" si="5"/>
        <v>SRP8-012</v>
      </c>
      <c r="F140" s="3" t="s">
        <v>39</v>
      </c>
      <c r="G140" s="3" t="s">
        <v>442</v>
      </c>
      <c r="H140" s="16" t="s">
        <v>852</v>
      </c>
      <c r="J140" s="16" t="s">
        <v>905</v>
      </c>
      <c r="K140" s="3" t="s">
        <v>2026</v>
      </c>
      <c r="M140" s="3" t="s">
        <v>853</v>
      </c>
    </row>
    <row r="141" spans="1:13" ht="112.5" customHeight="1">
      <c r="A141" s="3">
        <f>A140+1</f>
        <v>141</v>
      </c>
      <c r="B141" s="45" t="s">
        <v>901</v>
      </c>
      <c r="C141" s="3" t="s">
        <v>2027</v>
      </c>
      <c r="D141" s="43" t="s">
        <v>2028</v>
      </c>
      <c r="E141" s="3" t="str">
        <f t="shared" si="5"/>
        <v>SRP8-012</v>
      </c>
      <c r="F141" s="3" t="s">
        <v>39</v>
      </c>
      <c r="G141" s="3" t="s">
        <v>442</v>
      </c>
      <c r="H141" s="16" t="s">
        <v>852</v>
      </c>
      <c r="J141" s="16" t="s">
        <v>931</v>
      </c>
      <c r="K141" s="3" t="s">
        <v>2029</v>
      </c>
      <c r="M141" s="3" t="s">
        <v>853</v>
      </c>
    </row>
    <row r="142" spans="1:13" ht="94.5">
      <c r="A142" s="3">
        <f t="shared" si="6"/>
        <v>142</v>
      </c>
      <c r="B142" s="45">
        <v>5.3</v>
      </c>
      <c r="C142" s="3" t="s">
        <v>2030</v>
      </c>
      <c r="D142" s="43" t="s">
        <v>2031</v>
      </c>
      <c r="E142" s="3" t="str">
        <f t="shared" si="5"/>
        <v>SRP8-012</v>
      </c>
      <c r="F142" s="3" t="s">
        <v>39</v>
      </c>
      <c r="G142" s="3" t="s">
        <v>12</v>
      </c>
      <c r="H142" s="16" t="s">
        <v>852</v>
      </c>
      <c r="J142" s="16" t="s">
        <v>909</v>
      </c>
      <c r="K142" s="3" t="s">
        <v>2032</v>
      </c>
      <c r="M142" s="3" t="s">
        <v>853</v>
      </c>
    </row>
    <row r="143" spans="1:13" ht="94.5">
      <c r="A143" s="3">
        <f t="shared" si="6"/>
        <v>143</v>
      </c>
      <c r="B143" s="45">
        <v>5.3</v>
      </c>
      <c r="C143" s="3" t="s">
        <v>2030</v>
      </c>
      <c r="D143" s="43" t="s">
        <v>2031</v>
      </c>
      <c r="E143" s="3" t="str">
        <f t="shared" ref="E143:E206" si="9">INDEX(W:W, MATCH(F143, V:V, 0))</f>
        <v>SRP8-011</v>
      </c>
      <c r="F143" s="3" t="s">
        <v>441</v>
      </c>
      <c r="G143" s="3" t="s">
        <v>12</v>
      </c>
      <c r="H143" s="16" t="s">
        <v>852</v>
      </c>
      <c r="J143" s="16" t="s">
        <v>909</v>
      </c>
      <c r="K143" s="3" t="s">
        <v>2032</v>
      </c>
      <c r="M143" s="3" t="s">
        <v>853</v>
      </c>
    </row>
    <row r="144" spans="1:13" ht="94.5">
      <c r="A144" s="3">
        <f t="shared" si="6"/>
        <v>144</v>
      </c>
      <c r="B144" s="45">
        <v>5.3</v>
      </c>
      <c r="C144" s="3" t="s">
        <v>2030</v>
      </c>
      <c r="D144" s="43" t="s">
        <v>2031</v>
      </c>
      <c r="E144" s="3" t="str">
        <f t="shared" si="9"/>
        <v>SRP8-077</v>
      </c>
      <c r="F144" s="3" t="s">
        <v>184</v>
      </c>
      <c r="G144" s="3" t="s">
        <v>12</v>
      </c>
      <c r="H144" s="16" t="s">
        <v>852</v>
      </c>
      <c r="J144" s="16" t="s">
        <v>909</v>
      </c>
      <c r="K144" s="3" t="s">
        <v>2032</v>
      </c>
      <c r="M144" s="3" t="s">
        <v>853</v>
      </c>
    </row>
    <row r="145" spans="1:13" ht="94.5">
      <c r="A145" s="3">
        <f t="shared" si="6"/>
        <v>145</v>
      </c>
      <c r="B145" s="45">
        <v>5.3</v>
      </c>
      <c r="C145" s="3" t="s">
        <v>2030</v>
      </c>
      <c r="D145" s="43" t="s">
        <v>2031</v>
      </c>
      <c r="E145" s="3" t="str">
        <f t="shared" si="9"/>
        <v>SRP8-013</v>
      </c>
      <c r="F145" s="3" t="s">
        <v>444</v>
      </c>
      <c r="G145" s="3" t="s">
        <v>12</v>
      </c>
      <c r="H145" s="16" t="s">
        <v>852</v>
      </c>
      <c r="J145" s="16" t="s">
        <v>909</v>
      </c>
      <c r="K145" s="3" t="s">
        <v>2032</v>
      </c>
      <c r="M145" s="3" t="s">
        <v>853</v>
      </c>
    </row>
    <row r="146" spans="1:13" ht="94.5">
      <c r="A146" s="3">
        <f t="shared" si="6"/>
        <v>146</v>
      </c>
      <c r="B146" s="45">
        <v>5.3</v>
      </c>
      <c r="C146" s="3" t="s">
        <v>2030</v>
      </c>
      <c r="D146" s="43" t="s">
        <v>2031</v>
      </c>
      <c r="E146" s="3" t="str">
        <f t="shared" si="9"/>
        <v>SRP8-171</v>
      </c>
      <c r="F146" s="3" t="s">
        <v>1809</v>
      </c>
      <c r="G146" s="3" t="s">
        <v>12</v>
      </c>
      <c r="H146" s="16" t="s">
        <v>1816</v>
      </c>
      <c r="J146" s="16" t="s">
        <v>909</v>
      </c>
      <c r="K146" s="3" t="s">
        <v>2032</v>
      </c>
      <c r="M146" s="3" t="s">
        <v>853</v>
      </c>
    </row>
    <row r="147" spans="1:13" ht="94.5">
      <c r="A147" s="3">
        <f t="shared" si="6"/>
        <v>147</v>
      </c>
      <c r="B147" s="45">
        <v>5.3</v>
      </c>
      <c r="C147" s="3" t="s">
        <v>2030</v>
      </c>
      <c r="D147" s="43" t="s">
        <v>2031</v>
      </c>
      <c r="E147" s="3" t="str">
        <f>INDEX(W:W, MATCH(F147, V:V, 0))</f>
        <v>SRP8-171</v>
      </c>
      <c r="F147" s="3" t="s">
        <v>1809</v>
      </c>
      <c r="G147" s="3" t="s">
        <v>12</v>
      </c>
      <c r="H147" s="16" t="s">
        <v>1816</v>
      </c>
      <c r="J147" s="16" t="s">
        <v>909</v>
      </c>
      <c r="K147" s="3" t="s">
        <v>2032</v>
      </c>
      <c r="M147" s="3" t="s">
        <v>853</v>
      </c>
    </row>
    <row r="148" spans="1:13" ht="94.5">
      <c r="A148" s="3">
        <f t="shared" si="6"/>
        <v>148</v>
      </c>
      <c r="B148" s="45">
        <v>5.4</v>
      </c>
      <c r="C148" s="3" t="s">
        <v>2033</v>
      </c>
      <c r="D148" s="43" t="s">
        <v>2034</v>
      </c>
      <c r="E148" s="3" t="str">
        <f t="shared" si="9"/>
        <v>SRP8-012</v>
      </c>
      <c r="F148" s="3" t="s">
        <v>39</v>
      </c>
      <c r="G148" s="3" t="s">
        <v>12</v>
      </c>
      <c r="H148" s="16" t="s">
        <v>852</v>
      </c>
      <c r="J148" s="16" t="s">
        <v>909</v>
      </c>
      <c r="K148" s="3" t="s">
        <v>2035</v>
      </c>
      <c r="M148" s="3" t="s">
        <v>853</v>
      </c>
    </row>
    <row r="149" spans="1:13" ht="94.5">
      <c r="A149" s="3">
        <f t="shared" si="6"/>
        <v>149</v>
      </c>
      <c r="B149" s="45">
        <v>5.4</v>
      </c>
      <c r="C149" s="3" t="s">
        <v>2033</v>
      </c>
      <c r="D149" s="43" t="s">
        <v>2034</v>
      </c>
      <c r="E149" s="3" t="str">
        <f t="shared" si="9"/>
        <v>SRP8-011</v>
      </c>
      <c r="F149" s="3" t="s">
        <v>441</v>
      </c>
      <c r="G149" s="3" t="s">
        <v>12</v>
      </c>
      <c r="H149" s="16" t="s">
        <v>852</v>
      </c>
      <c r="J149" s="16" t="s">
        <v>909</v>
      </c>
      <c r="K149" s="3" t="s">
        <v>2035</v>
      </c>
      <c r="M149" s="3" t="s">
        <v>853</v>
      </c>
    </row>
    <row r="150" spans="1:13" ht="94.5">
      <c r="A150" s="3">
        <f t="shared" si="6"/>
        <v>150</v>
      </c>
      <c r="B150" s="45">
        <v>5.4</v>
      </c>
      <c r="C150" s="3" t="s">
        <v>2033</v>
      </c>
      <c r="D150" s="43" t="s">
        <v>2034</v>
      </c>
      <c r="E150" s="3" t="str">
        <f t="shared" si="9"/>
        <v>SRP8-013</v>
      </c>
      <c r="F150" s="3" t="s">
        <v>444</v>
      </c>
      <c r="G150" s="3" t="s">
        <v>12</v>
      </c>
      <c r="H150" s="16" t="s">
        <v>852</v>
      </c>
      <c r="J150" s="16" t="s">
        <v>909</v>
      </c>
      <c r="K150" s="3" t="s">
        <v>2035</v>
      </c>
      <c r="M150" s="3" t="s">
        <v>853</v>
      </c>
    </row>
    <row r="151" spans="1:13" ht="94.5">
      <c r="A151" s="3">
        <f t="shared" si="6"/>
        <v>151</v>
      </c>
      <c r="B151" s="45">
        <v>5.4</v>
      </c>
      <c r="C151" s="3" t="s">
        <v>2033</v>
      </c>
      <c r="D151" s="43" t="s">
        <v>2034</v>
      </c>
      <c r="E151" s="3" t="str">
        <f t="shared" si="9"/>
        <v>SRP8-171</v>
      </c>
      <c r="F151" s="3" t="s">
        <v>1809</v>
      </c>
      <c r="G151" s="3" t="s">
        <v>12</v>
      </c>
      <c r="H151" s="16" t="s">
        <v>1816</v>
      </c>
      <c r="J151" s="16" t="s">
        <v>909</v>
      </c>
      <c r="K151" s="3" t="s">
        <v>2035</v>
      </c>
      <c r="M151" s="3" t="s">
        <v>853</v>
      </c>
    </row>
    <row r="152" spans="1:13" ht="94.5">
      <c r="A152" s="3">
        <f t="shared" si="6"/>
        <v>152</v>
      </c>
      <c r="B152" s="45">
        <v>5.4</v>
      </c>
      <c r="C152" s="3" t="s">
        <v>2033</v>
      </c>
      <c r="D152" s="43" t="s">
        <v>2034</v>
      </c>
      <c r="E152" s="3" t="str">
        <f>INDEX(W:W, MATCH(F152, V:V, 0))</f>
        <v>SRP8-171</v>
      </c>
      <c r="F152" s="3" t="s">
        <v>1809</v>
      </c>
      <c r="G152" s="3" t="s">
        <v>12</v>
      </c>
      <c r="H152" s="16" t="s">
        <v>1816</v>
      </c>
      <c r="J152" s="16" t="s">
        <v>909</v>
      </c>
      <c r="K152" s="3" t="s">
        <v>2035</v>
      </c>
      <c r="M152" s="3" t="s">
        <v>853</v>
      </c>
    </row>
    <row r="153" spans="1:13" ht="94.5">
      <c r="A153" s="3">
        <f t="shared" si="6"/>
        <v>153</v>
      </c>
      <c r="B153" s="45">
        <v>5.4</v>
      </c>
      <c r="C153" s="3" t="s">
        <v>2033</v>
      </c>
      <c r="D153" s="43" t="s">
        <v>2034</v>
      </c>
      <c r="E153" s="3" t="str">
        <f t="shared" si="9"/>
        <v>SRP8-077</v>
      </c>
      <c r="F153" s="3" t="s">
        <v>184</v>
      </c>
      <c r="G153" s="3" t="s">
        <v>12</v>
      </c>
      <c r="H153" s="16" t="s">
        <v>852</v>
      </c>
      <c r="J153" s="16" t="s">
        <v>909</v>
      </c>
      <c r="K153" s="3" t="s">
        <v>2035</v>
      </c>
      <c r="M153" s="3" t="s">
        <v>853</v>
      </c>
    </row>
    <row r="154" spans="1:13" ht="94.5">
      <c r="A154" s="3">
        <f t="shared" si="6"/>
        <v>154</v>
      </c>
      <c r="B154" s="45">
        <v>5.5</v>
      </c>
      <c r="C154" s="3" t="s">
        <v>2036</v>
      </c>
      <c r="D154" s="43" t="s">
        <v>2037</v>
      </c>
      <c r="E154" s="3" t="str">
        <f t="shared" si="9"/>
        <v>SRP8-013</v>
      </c>
      <c r="F154" s="3" t="s">
        <v>444</v>
      </c>
      <c r="G154" s="3" t="s">
        <v>12</v>
      </c>
      <c r="H154" s="16" t="s">
        <v>852</v>
      </c>
      <c r="I154" s="3"/>
      <c r="J154" s="3" t="s">
        <v>905</v>
      </c>
      <c r="K154" s="3" t="s">
        <v>2038</v>
      </c>
      <c r="M154" s="3" t="s">
        <v>853</v>
      </c>
    </row>
    <row r="155" spans="1:13" ht="94.5">
      <c r="A155" s="3">
        <f t="shared" si="6"/>
        <v>155</v>
      </c>
      <c r="B155" s="45">
        <v>5.5</v>
      </c>
      <c r="C155" s="3" t="s">
        <v>2036</v>
      </c>
      <c r="D155" s="43" t="s">
        <v>2037</v>
      </c>
      <c r="E155" s="3" t="str">
        <f t="shared" si="9"/>
        <v>SRP8-011</v>
      </c>
      <c r="F155" s="3" t="s">
        <v>441</v>
      </c>
      <c r="G155" s="3" t="s">
        <v>12</v>
      </c>
      <c r="H155" s="16" t="s">
        <v>852</v>
      </c>
      <c r="I155" s="3"/>
      <c r="J155" s="3" t="s">
        <v>905</v>
      </c>
      <c r="K155" s="3" t="s">
        <v>2038</v>
      </c>
      <c r="M155" s="3" t="s">
        <v>853</v>
      </c>
    </row>
    <row r="156" spans="1:13" ht="94.5">
      <c r="A156" s="3">
        <f t="shared" si="6"/>
        <v>156</v>
      </c>
      <c r="B156" s="45">
        <v>5.5</v>
      </c>
      <c r="C156" s="3" t="s">
        <v>2036</v>
      </c>
      <c r="D156" s="43" t="s">
        <v>2037</v>
      </c>
      <c r="E156" s="3" t="str">
        <f>INDEX(W:W, MATCH(F156, V:V, 0))</f>
        <v>SRP8-171</v>
      </c>
      <c r="F156" s="3" t="s">
        <v>1809</v>
      </c>
      <c r="G156" s="3" t="s">
        <v>12</v>
      </c>
      <c r="H156" s="16" t="s">
        <v>1816</v>
      </c>
      <c r="I156" s="3"/>
      <c r="J156" s="3" t="s">
        <v>905</v>
      </c>
      <c r="K156" s="3" t="s">
        <v>2038</v>
      </c>
      <c r="M156" s="3" t="s">
        <v>853</v>
      </c>
    </row>
    <row r="157" spans="1:13" ht="94.5">
      <c r="A157" s="3">
        <f t="shared" si="6"/>
        <v>157</v>
      </c>
      <c r="B157" s="45">
        <v>5.5</v>
      </c>
      <c r="C157" s="3" t="s">
        <v>2036</v>
      </c>
      <c r="D157" s="43" t="s">
        <v>2037</v>
      </c>
      <c r="E157" s="3" t="str">
        <f t="shared" si="9"/>
        <v>SRP8-012</v>
      </c>
      <c r="F157" s="3" t="s">
        <v>39</v>
      </c>
      <c r="G157" s="3" t="s">
        <v>12</v>
      </c>
      <c r="H157" s="16" t="s">
        <v>852</v>
      </c>
      <c r="I157" s="3"/>
      <c r="J157" s="3" t="s">
        <v>905</v>
      </c>
      <c r="K157" s="3" t="s">
        <v>2038</v>
      </c>
      <c r="M157" s="3" t="s">
        <v>853</v>
      </c>
    </row>
    <row r="158" spans="1:13" ht="63.75" customHeight="1">
      <c r="A158" s="3">
        <f t="shared" si="6"/>
        <v>158</v>
      </c>
      <c r="B158" s="45" t="s">
        <v>998</v>
      </c>
      <c r="C158" s="3" t="s">
        <v>2036</v>
      </c>
      <c r="D158" s="43" t="s">
        <v>2039</v>
      </c>
      <c r="E158" s="3" t="str">
        <f t="shared" si="9"/>
        <v>SRP8-013</v>
      </c>
      <c r="F158" s="3" t="s">
        <v>444</v>
      </c>
      <c r="G158" s="3" t="s">
        <v>12</v>
      </c>
      <c r="H158" s="16" t="s">
        <v>852</v>
      </c>
      <c r="I158" s="3"/>
      <c r="J158" s="3" t="s">
        <v>905</v>
      </c>
      <c r="K158" s="3" t="s">
        <v>2040</v>
      </c>
      <c r="M158" s="3" t="s">
        <v>853</v>
      </c>
    </row>
    <row r="159" spans="1:13" ht="63">
      <c r="A159" s="3">
        <f t="shared" si="6"/>
        <v>159</v>
      </c>
      <c r="B159" s="45" t="s">
        <v>998</v>
      </c>
      <c r="C159" s="3" t="s">
        <v>2036</v>
      </c>
      <c r="D159" s="43" t="s">
        <v>2039</v>
      </c>
      <c r="E159" s="3" t="str">
        <f t="shared" si="9"/>
        <v>SRP8-011</v>
      </c>
      <c r="F159" s="3" t="s">
        <v>441</v>
      </c>
      <c r="G159" s="3" t="s">
        <v>12</v>
      </c>
      <c r="H159" s="16" t="s">
        <v>852</v>
      </c>
      <c r="I159" s="3"/>
      <c r="J159" s="3" t="s">
        <v>905</v>
      </c>
      <c r="K159" s="3" t="s">
        <v>2040</v>
      </c>
      <c r="M159" s="3" t="s">
        <v>853</v>
      </c>
    </row>
    <row r="160" spans="1:13" ht="63">
      <c r="A160" s="3">
        <f t="shared" si="6"/>
        <v>160</v>
      </c>
      <c r="B160" s="45" t="s">
        <v>998</v>
      </c>
      <c r="C160" s="3" t="s">
        <v>2036</v>
      </c>
      <c r="D160" s="43" t="s">
        <v>2039</v>
      </c>
      <c r="E160" s="3" t="str">
        <f>INDEX(W:W, MATCH(F160, V:V, 0))</f>
        <v>SRP8-171</v>
      </c>
      <c r="F160" s="3" t="s">
        <v>1809</v>
      </c>
      <c r="G160" s="3" t="s">
        <v>12</v>
      </c>
      <c r="H160" s="16" t="s">
        <v>1816</v>
      </c>
      <c r="I160" s="3"/>
      <c r="J160" s="3" t="s">
        <v>905</v>
      </c>
      <c r="K160" s="3" t="s">
        <v>2040</v>
      </c>
      <c r="M160" s="3" t="s">
        <v>853</v>
      </c>
    </row>
    <row r="161" spans="1:13" ht="63">
      <c r="A161" s="3">
        <f>A160+1</f>
        <v>161</v>
      </c>
      <c r="B161" s="45" t="s">
        <v>998</v>
      </c>
      <c r="C161" s="3" t="s">
        <v>2036</v>
      </c>
      <c r="D161" s="43" t="s">
        <v>2039</v>
      </c>
      <c r="E161" s="3" t="str">
        <f t="shared" si="9"/>
        <v>SRP8-012</v>
      </c>
      <c r="F161" s="3" t="s">
        <v>39</v>
      </c>
      <c r="G161" s="3" t="s">
        <v>12</v>
      </c>
      <c r="H161" s="16" t="s">
        <v>852</v>
      </c>
      <c r="I161" s="3"/>
      <c r="J161" s="3" t="s">
        <v>905</v>
      </c>
      <c r="K161" s="3" t="s">
        <v>2040</v>
      </c>
      <c r="M161" s="3" t="s">
        <v>853</v>
      </c>
    </row>
    <row r="162" spans="1:13" ht="94.5">
      <c r="A162" s="3">
        <f t="shared" ref="A162:A191" si="10">A161+1</f>
        <v>162</v>
      </c>
      <c r="B162" s="45" t="s">
        <v>1008</v>
      </c>
      <c r="C162" s="3" t="s">
        <v>2036</v>
      </c>
      <c r="D162" s="43" t="s">
        <v>2041</v>
      </c>
      <c r="E162" s="3" t="str">
        <f t="shared" si="9"/>
        <v>SRP8-013</v>
      </c>
      <c r="F162" s="3" t="s">
        <v>444</v>
      </c>
      <c r="G162" s="3" t="s">
        <v>12</v>
      </c>
      <c r="H162" s="16" t="s">
        <v>852</v>
      </c>
      <c r="I162" s="3"/>
      <c r="J162" s="3" t="s">
        <v>905</v>
      </c>
      <c r="K162" s="3" t="s">
        <v>2042</v>
      </c>
      <c r="M162" s="3" t="s">
        <v>853</v>
      </c>
    </row>
    <row r="163" spans="1:13" ht="94.5">
      <c r="A163" s="3">
        <f t="shared" si="10"/>
        <v>163</v>
      </c>
      <c r="B163" s="45" t="s">
        <v>1008</v>
      </c>
      <c r="C163" s="3" t="s">
        <v>2036</v>
      </c>
      <c r="D163" s="43" t="s">
        <v>2041</v>
      </c>
      <c r="E163" s="3" t="str">
        <f t="shared" si="9"/>
        <v>SRP8-011</v>
      </c>
      <c r="F163" s="3" t="s">
        <v>441</v>
      </c>
      <c r="G163" s="3" t="s">
        <v>12</v>
      </c>
      <c r="H163" s="16" t="s">
        <v>852</v>
      </c>
      <c r="I163" s="3"/>
      <c r="J163" s="3" t="s">
        <v>905</v>
      </c>
      <c r="K163" s="3" t="s">
        <v>2042</v>
      </c>
      <c r="M163" s="3" t="s">
        <v>853</v>
      </c>
    </row>
    <row r="164" spans="1:13" ht="94.5">
      <c r="A164" s="3">
        <f t="shared" si="10"/>
        <v>164</v>
      </c>
      <c r="B164" s="45" t="s">
        <v>1008</v>
      </c>
      <c r="C164" s="3" t="s">
        <v>2036</v>
      </c>
      <c r="D164" s="43" t="s">
        <v>2041</v>
      </c>
      <c r="E164" s="3" t="str">
        <f>INDEX(W:W, MATCH(F164, V:V, 0))</f>
        <v>SRP8-171</v>
      </c>
      <c r="F164" s="3" t="s">
        <v>1809</v>
      </c>
      <c r="G164" s="3" t="s">
        <v>12</v>
      </c>
      <c r="H164" s="16" t="s">
        <v>1816</v>
      </c>
      <c r="I164" s="3"/>
      <c r="J164" s="3" t="s">
        <v>905</v>
      </c>
      <c r="K164" s="3" t="s">
        <v>2042</v>
      </c>
      <c r="M164" s="3" t="s">
        <v>853</v>
      </c>
    </row>
    <row r="165" spans="1:13" ht="94.5">
      <c r="A165" s="3">
        <f t="shared" si="10"/>
        <v>165</v>
      </c>
      <c r="B165" s="45" t="s">
        <v>1008</v>
      </c>
      <c r="C165" s="3" t="s">
        <v>2036</v>
      </c>
      <c r="D165" s="43" t="s">
        <v>2041</v>
      </c>
      <c r="E165" s="3" t="str">
        <f t="shared" si="9"/>
        <v>SRP8-012</v>
      </c>
      <c r="F165" s="3" t="s">
        <v>39</v>
      </c>
      <c r="G165" s="3" t="s">
        <v>12</v>
      </c>
      <c r="H165" s="16" t="s">
        <v>852</v>
      </c>
      <c r="J165" s="3" t="s">
        <v>905</v>
      </c>
      <c r="K165" s="3" t="s">
        <v>2042</v>
      </c>
      <c r="M165" s="3" t="s">
        <v>853</v>
      </c>
    </row>
    <row r="166" spans="1:13" ht="94.5">
      <c r="A166" s="3">
        <f t="shared" si="10"/>
        <v>166</v>
      </c>
      <c r="B166" s="45" t="s">
        <v>1014</v>
      </c>
      <c r="C166" s="3" t="s">
        <v>2036</v>
      </c>
      <c r="D166" s="43" t="s">
        <v>2043</v>
      </c>
      <c r="E166" s="3" t="str">
        <f t="shared" si="9"/>
        <v>SRP8-013</v>
      </c>
      <c r="F166" s="3" t="s">
        <v>444</v>
      </c>
      <c r="G166" s="3" t="s">
        <v>2044</v>
      </c>
      <c r="H166" s="16" t="s">
        <v>1715</v>
      </c>
      <c r="I166" s="3"/>
      <c r="J166" s="3" t="s">
        <v>909</v>
      </c>
      <c r="K166" s="3" t="s">
        <v>2045</v>
      </c>
      <c r="M166" s="3" t="s">
        <v>853</v>
      </c>
    </row>
    <row r="167" spans="1:13" ht="94.5">
      <c r="A167" s="3">
        <f t="shared" si="10"/>
        <v>167</v>
      </c>
      <c r="B167" s="45" t="s">
        <v>1014</v>
      </c>
      <c r="C167" s="3" t="s">
        <v>2036</v>
      </c>
      <c r="D167" s="43" t="s">
        <v>2043</v>
      </c>
      <c r="E167" s="3" t="str">
        <f t="shared" si="9"/>
        <v>SRP8-011</v>
      </c>
      <c r="F167" s="3" t="s">
        <v>441</v>
      </c>
      <c r="G167" s="3" t="s">
        <v>2044</v>
      </c>
      <c r="H167" s="16" t="s">
        <v>852</v>
      </c>
      <c r="I167" s="3"/>
      <c r="J167" s="3" t="s">
        <v>909</v>
      </c>
      <c r="K167" s="3" t="s">
        <v>2045</v>
      </c>
      <c r="M167" s="3" t="s">
        <v>853</v>
      </c>
    </row>
    <row r="168" spans="1:13" ht="94.5">
      <c r="A168" s="3">
        <f t="shared" si="10"/>
        <v>168</v>
      </c>
      <c r="B168" s="45" t="s">
        <v>1014</v>
      </c>
      <c r="C168" s="3" t="s">
        <v>2036</v>
      </c>
      <c r="D168" s="43" t="s">
        <v>2043</v>
      </c>
      <c r="E168" s="3" t="str">
        <f>INDEX(W:W, MATCH(F168, V:V, 0))</f>
        <v>SRP8-171</v>
      </c>
      <c r="F168" s="3" t="s">
        <v>1809</v>
      </c>
      <c r="G168" s="3" t="s">
        <v>2044</v>
      </c>
      <c r="H168" s="16" t="s">
        <v>1816</v>
      </c>
      <c r="I168" s="3"/>
      <c r="J168" s="3" t="s">
        <v>909</v>
      </c>
      <c r="K168" s="3" t="s">
        <v>2045</v>
      </c>
      <c r="M168" s="3" t="s">
        <v>853</v>
      </c>
    </row>
    <row r="169" spans="1:13" ht="94.5">
      <c r="A169" s="3">
        <f t="shared" si="10"/>
        <v>169</v>
      </c>
      <c r="B169" s="45" t="s">
        <v>1014</v>
      </c>
      <c r="C169" s="3" t="s">
        <v>2036</v>
      </c>
      <c r="D169" s="43" t="s">
        <v>2043</v>
      </c>
      <c r="E169" s="3" t="str">
        <f t="shared" si="9"/>
        <v>SRP8-012</v>
      </c>
      <c r="F169" s="3" t="s">
        <v>39</v>
      </c>
      <c r="G169" s="3" t="s">
        <v>2044</v>
      </c>
      <c r="H169" s="16" t="s">
        <v>852</v>
      </c>
      <c r="J169" s="3" t="s">
        <v>909</v>
      </c>
      <c r="K169" s="3" t="s">
        <v>2045</v>
      </c>
      <c r="M169" s="3" t="s">
        <v>853</v>
      </c>
    </row>
    <row r="170" spans="1:13" ht="78.75">
      <c r="A170" s="3">
        <f t="shared" si="10"/>
        <v>170</v>
      </c>
      <c r="B170" s="45" t="s">
        <v>1016</v>
      </c>
      <c r="C170" s="3" t="s">
        <v>2036</v>
      </c>
      <c r="D170" s="43" t="s">
        <v>2046</v>
      </c>
      <c r="E170" s="3" t="str">
        <f t="shared" si="9"/>
        <v>SRP8-012</v>
      </c>
      <c r="F170" s="3" t="s">
        <v>39</v>
      </c>
      <c r="G170" s="3" t="s">
        <v>442</v>
      </c>
      <c r="H170" s="16" t="s">
        <v>852</v>
      </c>
      <c r="I170" s="3"/>
      <c r="J170" s="3" t="s">
        <v>909</v>
      </c>
      <c r="K170" s="3" t="s">
        <v>2047</v>
      </c>
      <c r="M170" s="3" t="s">
        <v>853</v>
      </c>
    </row>
    <row r="171" spans="1:13" ht="80.25" customHeight="1">
      <c r="A171" s="3">
        <f t="shared" si="10"/>
        <v>171</v>
      </c>
      <c r="B171" s="45" t="s">
        <v>1016</v>
      </c>
      <c r="C171" s="3" t="s">
        <v>2036</v>
      </c>
      <c r="D171" s="43" t="s">
        <v>2046</v>
      </c>
      <c r="E171" s="3" t="str">
        <f>INDEX(W:W, MATCH(F171, V:V, 0))</f>
        <v>SRP8-171</v>
      </c>
      <c r="F171" s="3" t="s">
        <v>1809</v>
      </c>
      <c r="G171" s="3" t="s">
        <v>442</v>
      </c>
      <c r="H171" s="16" t="s">
        <v>1816</v>
      </c>
      <c r="I171" s="3"/>
      <c r="J171" s="3" t="s">
        <v>909</v>
      </c>
      <c r="K171" s="3" t="s">
        <v>2047</v>
      </c>
      <c r="M171" s="3" t="s">
        <v>853</v>
      </c>
    </row>
    <row r="172" spans="1:13" ht="78.75">
      <c r="A172" s="3">
        <f t="shared" si="10"/>
        <v>172</v>
      </c>
      <c r="B172" s="45" t="s">
        <v>1016</v>
      </c>
      <c r="C172" s="3" t="s">
        <v>2036</v>
      </c>
      <c r="D172" s="43" t="s">
        <v>2046</v>
      </c>
      <c r="E172" s="3" t="str">
        <f t="shared" si="9"/>
        <v>SRP8-013</v>
      </c>
      <c r="F172" s="3" t="s">
        <v>444</v>
      </c>
      <c r="G172" s="3" t="s">
        <v>442</v>
      </c>
      <c r="H172" s="16" t="s">
        <v>1715</v>
      </c>
      <c r="I172" s="3"/>
      <c r="J172" s="3" t="s">
        <v>909</v>
      </c>
      <c r="K172" s="3" t="s">
        <v>2047</v>
      </c>
      <c r="M172" s="3" t="s">
        <v>853</v>
      </c>
    </row>
    <row r="173" spans="1:13" ht="78.75">
      <c r="A173" s="3">
        <f t="shared" si="10"/>
        <v>173</v>
      </c>
      <c r="B173" s="45" t="s">
        <v>1016</v>
      </c>
      <c r="C173" s="3" t="s">
        <v>2036</v>
      </c>
      <c r="D173" s="43" t="s">
        <v>2046</v>
      </c>
      <c r="E173" s="3" t="str">
        <f t="shared" si="9"/>
        <v>SRP8-011</v>
      </c>
      <c r="F173" s="3" t="s">
        <v>441</v>
      </c>
      <c r="G173" s="3" t="s">
        <v>442</v>
      </c>
      <c r="H173" s="16" t="s">
        <v>852</v>
      </c>
      <c r="J173" s="3" t="s">
        <v>909</v>
      </c>
      <c r="K173" s="3" t="s">
        <v>2047</v>
      </c>
      <c r="M173" s="16" t="s">
        <v>853</v>
      </c>
    </row>
    <row r="174" spans="1:13" ht="31.5">
      <c r="A174" s="3">
        <f t="shared" si="10"/>
        <v>174</v>
      </c>
      <c r="B174" s="96">
        <v>5.6</v>
      </c>
      <c r="C174" s="95" t="s">
        <v>635</v>
      </c>
      <c r="D174" s="97" t="s">
        <v>2048</v>
      </c>
      <c r="E174" s="3"/>
      <c r="F174" s="95"/>
      <c r="G174" s="95"/>
      <c r="H174" s="16"/>
      <c r="J174" s="16"/>
      <c r="K174" s="16"/>
    </row>
    <row r="175" spans="1:13">
      <c r="A175" s="3">
        <f t="shared" si="10"/>
        <v>175</v>
      </c>
      <c r="B175" s="45">
        <v>5.7</v>
      </c>
      <c r="C175" s="3"/>
      <c r="D175" s="116" t="s">
        <v>2049</v>
      </c>
      <c r="E175" s="3"/>
      <c r="F175" s="3"/>
      <c r="G175" s="3"/>
      <c r="H175" s="16"/>
      <c r="J175" s="16"/>
      <c r="K175" s="16"/>
    </row>
    <row r="176" spans="1:13" ht="94.5">
      <c r="A176" s="3">
        <f t="shared" si="10"/>
        <v>176</v>
      </c>
      <c r="B176" s="45" t="s">
        <v>2050</v>
      </c>
      <c r="C176" s="3" t="s">
        <v>2051</v>
      </c>
      <c r="D176" s="43" t="s">
        <v>2052</v>
      </c>
      <c r="E176" s="3" t="str">
        <f t="shared" si="9"/>
        <v>SRP8-012</v>
      </c>
      <c r="F176" s="3" t="s">
        <v>39</v>
      </c>
      <c r="G176" s="3" t="s">
        <v>442</v>
      </c>
      <c r="H176" s="16" t="s">
        <v>852</v>
      </c>
      <c r="I176" s="3"/>
      <c r="J176" s="3" t="s">
        <v>927</v>
      </c>
      <c r="K176" s="3" t="s">
        <v>2053</v>
      </c>
      <c r="M176" s="3" t="s">
        <v>853</v>
      </c>
    </row>
    <row r="177" spans="1:13" ht="94.5">
      <c r="A177" s="3">
        <f t="shared" si="10"/>
        <v>177</v>
      </c>
      <c r="B177" s="45" t="s">
        <v>2050</v>
      </c>
      <c r="C177" s="3" t="s">
        <v>2051</v>
      </c>
      <c r="D177" s="43" t="s">
        <v>2052</v>
      </c>
      <c r="E177" s="3" t="str">
        <f t="shared" si="9"/>
        <v>SRP8-011</v>
      </c>
      <c r="F177" s="3" t="s">
        <v>441</v>
      </c>
      <c r="G177" s="3" t="s">
        <v>442</v>
      </c>
      <c r="H177" s="16" t="s">
        <v>852</v>
      </c>
      <c r="J177" s="3" t="s">
        <v>927</v>
      </c>
      <c r="K177" s="3" t="s">
        <v>2053</v>
      </c>
      <c r="M177" s="3" t="s">
        <v>853</v>
      </c>
    </row>
    <row r="178" spans="1:13" ht="110.25">
      <c r="A178" s="3">
        <f t="shared" si="10"/>
        <v>178</v>
      </c>
      <c r="B178" s="45" t="s">
        <v>2054</v>
      </c>
      <c r="C178" s="3" t="s">
        <v>2051</v>
      </c>
      <c r="D178" s="43" t="s">
        <v>2055</v>
      </c>
      <c r="E178" s="3" t="str">
        <f t="shared" si="9"/>
        <v>SRP8-012</v>
      </c>
      <c r="F178" s="3" t="s">
        <v>39</v>
      </c>
      <c r="G178" s="3" t="s">
        <v>442</v>
      </c>
      <c r="H178" s="16" t="s">
        <v>852</v>
      </c>
      <c r="I178" s="3"/>
      <c r="J178" s="3" t="s">
        <v>909</v>
      </c>
      <c r="K178" s="3" t="s">
        <v>2056</v>
      </c>
      <c r="M178" s="3" t="s">
        <v>853</v>
      </c>
    </row>
    <row r="179" spans="1:13" ht="110.25">
      <c r="A179" s="3">
        <f t="shared" si="10"/>
        <v>179</v>
      </c>
      <c r="B179" s="45" t="s">
        <v>2054</v>
      </c>
      <c r="C179" s="3" t="s">
        <v>2051</v>
      </c>
      <c r="D179" s="43" t="s">
        <v>2055</v>
      </c>
      <c r="E179" s="3" t="str">
        <f t="shared" si="9"/>
        <v>SRP8-011</v>
      </c>
      <c r="F179" s="3" t="s">
        <v>441</v>
      </c>
      <c r="G179" s="3" t="s">
        <v>442</v>
      </c>
      <c r="H179" s="16" t="s">
        <v>852</v>
      </c>
      <c r="J179" s="3" t="s">
        <v>909</v>
      </c>
      <c r="K179" s="3" t="s">
        <v>2056</v>
      </c>
      <c r="M179" s="3" t="s">
        <v>853</v>
      </c>
    </row>
    <row r="180" spans="1:13">
      <c r="A180" s="3">
        <f t="shared" si="10"/>
        <v>180</v>
      </c>
      <c r="B180" s="45" t="s">
        <v>2057</v>
      </c>
      <c r="C180" s="3"/>
      <c r="D180" s="46" t="s">
        <v>2058</v>
      </c>
      <c r="E180" s="3"/>
      <c r="F180" s="3"/>
      <c r="G180" s="3"/>
      <c r="H180" s="16"/>
      <c r="J180" s="16"/>
      <c r="K180" s="16"/>
    </row>
    <row r="181" spans="1:13" ht="173.25">
      <c r="A181" s="3">
        <f t="shared" si="10"/>
        <v>181</v>
      </c>
      <c r="B181" s="45" t="s">
        <v>2059</v>
      </c>
      <c r="C181" s="3" t="s">
        <v>2060</v>
      </c>
      <c r="D181" s="43" t="s">
        <v>2061</v>
      </c>
      <c r="E181" s="3" t="str">
        <f t="shared" si="9"/>
        <v>SRP8-012</v>
      </c>
      <c r="F181" s="3" t="s">
        <v>39</v>
      </c>
      <c r="G181" s="3" t="s">
        <v>12</v>
      </c>
      <c r="H181" s="16" t="s">
        <v>852</v>
      </c>
      <c r="I181" s="3"/>
      <c r="J181" s="3" t="s">
        <v>909</v>
      </c>
      <c r="K181" s="3" t="s">
        <v>2062</v>
      </c>
      <c r="M181" s="3" t="s">
        <v>853</v>
      </c>
    </row>
    <row r="182" spans="1:13" ht="173.25">
      <c r="A182" s="3">
        <f t="shared" si="10"/>
        <v>182</v>
      </c>
      <c r="B182" s="45" t="s">
        <v>2059</v>
      </c>
      <c r="C182" s="3" t="s">
        <v>2060</v>
      </c>
      <c r="D182" s="43" t="s">
        <v>2061</v>
      </c>
      <c r="E182" s="3" t="str">
        <f t="shared" si="9"/>
        <v>SRP8-011</v>
      </c>
      <c r="F182" s="3" t="s">
        <v>441</v>
      </c>
      <c r="G182" s="3" t="s">
        <v>12</v>
      </c>
      <c r="H182" s="16" t="s">
        <v>852</v>
      </c>
      <c r="I182" s="3"/>
      <c r="J182" s="3" t="s">
        <v>909</v>
      </c>
      <c r="K182" s="3" t="s">
        <v>2062</v>
      </c>
      <c r="M182" s="3" t="s">
        <v>853</v>
      </c>
    </row>
    <row r="183" spans="1:13" ht="173.25">
      <c r="A183" s="3">
        <f t="shared" si="10"/>
        <v>183</v>
      </c>
      <c r="B183" s="45" t="s">
        <v>2059</v>
      </c>
      <c r="C183" s="3" t="s">
        <v>2060</v>
      </c>
      <c r="D183" s="43" t="s">
        <v>2061</v>
      </c>
      <c r="E183" s="3" t="str">
        <f t="shared" si="9"/>
        <v>SRP8-013</v>
      </c>
      <c r="F183" s="3" t="s">
        <v>444</v>
      </c>
      <c r="G183" s="3" t="s">
        <v>12</v>
      </c>
      <c r="H183" s="16" t="s">
        <v>852</v>
      </c>
      <c r="I183" s="3"/>
      <c r="J183" s="3" t="s">
        <v>909</v>
      </c>
      <c r="K183" s="3" t="s">
        <v>2062</v>
      </c>
      <c r="M183" s="3" t="s">
        <v>853</v>
      </c>
    </row>
    <row r="184" spans="1:13" ht="173.25">
      <c r="A184" s="3">
        <f t="shared" si="10"/>
        <v>184</v>
      </c>
      <c r="B184" s="45" t="s">
        <v>2059</v>
      </c>
      <c r="C184" s="3" t="s">
        <v>2060</v>
      </c>
      <c r="D184" s="43" t="s">
        <v>2061</v>
      </c>
      <c r="E184" s="3" t="str">
        <f t="shared" si="9"/>
        <v>SRP8-077</v>
      </c>
      <c r="F184" s="3" t="s">
        <v>184</v>
      </c>
      <c r="G184" s="3" t="s">
        <v>12</v>
      </c>
      <c r="H184" s="16" t="s">
        <v>852</v>
      </c>
      <c r="I184" s="3"/>
      <c r="J184" s="3" t="s">
        <v>909</v>
      </c>
      <c r="K184" s="3" t="s">
        <v>2062</v>
      </c>
      <c r="M184" s="3" t="s">
        <v>853</v>
      </c>
    </row>
    <row r="185" spans="1:13" ht="173.25">
      <c r="A185" s="3">
        <f t="shared" si="10"/>
        <v>185</v>
      </c>
      <c r="B185" s="45" t="s">
        <v>2059</v>
      </c>
      <c r="C185" s="3" t="s">
        <v>2060</v>
      </c>
      <c r="D185" s="43" t="s">
        <v>2061</v>
      </c>
      <c r="E185" s="3" t="str">
        <f t="shared" si="9"/>
        <v>SRP8-171</v>
      </c>
      <c r="F185" s="3" t="s">
        <v>1809</v>
      </c>
      <c r="G185" s="3" t="s">
        <v>12</v>
      </c>
      <c r="H185" s="16" t="s">
        <v>1816</v>
      </c>
      <c r="J185" s="3" t="s">
        <v>909</v>
      </c>
      <c r="K185" s="3" t="s">
        <v>2062</v>
      </c>
      <c r="M185" s="3" t="s">
        <v>853</v>
      </c>
    </row>
    <row r="186" spans="1:13" ht="126">
      <c r="A186" s="3">
        <f t="shared" si="10"/>
        <v>186</v>
      </c>
      <c r="B186" s="45" t="s">
        <v>2063</v>
      </c>
      <c r="C186" s="3" t="s">
        <v>2064</v>
      </c>
      <c r="D186" s="43" t="s">
        <v>2065</v>
      </c>
      <c r="E186" s="3" t="str">
        <f t="shared" si="9"/>
        <v>SRP8-012</v>
      </c>
      <c r="F186" s="3" t="s">
        <v>39</v>
      </c>
      <c r="G186" s="3" t="s">
        <v>12</v>
      </c>
      <c r="H186" s="16" t="s">
        <v>852</v>
      </c>
      <c r="I186" s="3"/>
      <c r="J186" s="3" t="s">
        <v>909</v>
      </c>
      <c r="K186" s="3" t="s">
        <v>2066</v>
      </c>
      <c r="M186" s="3" t="s">
        <v>853</v>
      </c>
    </row>
    <row r="187" spans="1:13" ht="126">
      <c r="A187" s="3">
        <f t="shared" si="10"/>
        <v>187</v>
      </c>
      <c r="B187" s="45" t="s">
        <v>2063</v>
      </c>
      <c r="C187" s="3" t="s">
        <v>2064</v>
      </c>
      <c r="D187" s="43" t="s">
        <v>2065</v>
      </c>
      <c r="E187" s="3" t="str">
        <f t="shared" si="9"/>
        <v>SRP8-013</v>
      </c>
      <c r="F187" s="3" t="s">
        <v>444</v>
      </c>
      <c r="G187" s="3" t="s">
        <v>12</v>
      </c>
      <c r="H187" s="16" t="s">
        <v>852</v>
      </c>
      <c r="I187" s="3"/>
      <c r="J187" s="3" t="s">
        <v>909</v>
      </c>
      <c r="K187" s="3" t="s">
        <v>2066</v>
      </c>
      <c r="M187" s="3" t="s">
        <v>853</v>
      </c>
    </row>
    <row r="188" spans="1:13" ht="126">
      <c r="A188" s="3">
        <f t="shared" si="10"/>
        <v>188</v>
      </c>
      <c r="B188" s="45" t="s">
        <v>2063</v>
      </c>
      <c r="C188" s="3" t="s">
        <v>2064</v>
      </c>
      <c r="D188" s="43" t="s">
        <v>2065</v>
      </c>
      <c r="E188" s="3" t="str">
        <f t="shared" si="9"/>
        <v>SRP8-077</v>
      </c>
      <c r="F188" s="3" t="s">
        <v>184</v>
      </c>
      <c r="G188" s="3" t="s">
        <v>12</v>
      </c>
      <c r="H188" s="16" t="s">
        <v>852</v>
      </c>
      <c r="I188" s="3"/>
      <c r="J188" s="3" t="s">
        <v>909</v>
      </c>
      <c r="K188" s="3" t="s">
        <v>2066</v>
      </c>
      <c r="M188" s="3" t="s">
        <v>853</v>
      </c>
    </row>
    <row r="189" spans="1:13" ht="126">
      <c r="A189" s="3">
        <f t="shared" si="10"/>
        <v>189</v>
      </c>
      <c r="B189" s="45" t="s">
        <v>2063</v>
      </c>
      <c r="C189" s="3" t="s">
        <v>2064</v>
      </c>
      <c r="D189" s="43" t="s">
        <v>2065</v>
      </c>
      <c r="E189" s="3" t="str">
        <f t="shared" si="9"/>
        <v>SRP8-011</v>
      </c>
      <c r="F189" s="3" t="s">
        <v>441</v>
      </c>
      <c r="G189" s="3" t="s">
        <v>12</v>
      </c>
      <c r="H189" s="16" t="s">
        <v>852</v>
      </c>
      <c r="I189" s="3"/>
      <c r="J189" s="3" t="s">
        <v>909</v>
      </c>
      <c r="K189" s="3" t="s">
        <v>2066</v>
      </c>
      <c r="M189" s="3" t="s">
        <v>853</v>
      </c>
    </row>
    <row r="190" spans="1:13" ht="126">
      <c r="A190" s="3">
        <f t="shared" si="10"/>
        <v>190</v>
      </c>
      <c r="B190" s="45" t="s">
        <v>2063</v>
      </c>
      <c r="C190" s="3" t="s">
        <v>2064</v>
      </c>
      <c r="D190" s="43" t="s">
        <v>2065</v>
      </c>
      <c r="E190" s="3" t="str">
        <f>INDEX(W:W, MATCH(F190, V:V, 0))</f>
        <v>SRP8-171</v>
      </c>
      <c r="F190" s="3" t="s">
        <v>1809</v>
      </c>
      <c r="G190" s="3" t="s">
        <v>12</v>
      </c>
      <c r="H190" s="16" t="s">
        <v>1816</v>
      </c>
      <c r="I190" s="3"/>
      <c r="J190" s="3" t="s">
        <v>909</v>
      </c>
      <c r="K190" s="3" t="s">
        <v>2066</v>
      </c>
      <c r="M190" s="3" t="s">
        <v>853</v>
      </c>
    </row>
    <row r="191" spans="1:13" ht="126">
      <c r="A191" s="3">
        <f t="shared" si="10"/>
        <v>191</v>
      </c>
      <c r="B191" s="45" t="s">
        <v>2063</v>
      </c>
      <c r="C191" s="3" t="s">
        <v>2064</v>
      </c>
      <c r="D191" s="43" t="s">
        <v>2065</v>
      </c>
      <c r="E191" s="3" t="str">
        <f t="shared" si="9"/>
        <v>SRP8-171</v>
      </c>
      <c r="F191" s="3" t="s">
        <v>1809</v>
      </c>
      <c r="G191" s="3" t="s">
        <v>12</v>
      </c>
      <c r="H191" s="16" t="s">
        <v>1816</v>
      </c>
      <c r="J191" s="3" t="s">
        <v>909</v>
      </c>
      <c r="K191" s="3" t="s">
        <v>2066</v>
      </c>
      <c r="M191" s="3" t="s">
        <v>853</v>
      </c>
    </row>
    <row r="192" spans="1:13" ht="94.5">
      <c r="A192" s="3">
        <f t="shared" ref="A192" si="11">A191+1</f>
        <v>192</v>
      </c>
      <c r="B192" s="45">
        <v>5.8</v>
      </c>
      <c r="C192" s="3" t="s">
        <v>2067</v>
      </c>
      <c r="D192" s="43" t="s">
        <v>2068</v>
      </c>
      <c r="E192" s="3" t="str">
        <f t="shared" si="9"/>
        <v>SRP8-012</v>
      </c>
      <c r="F192" s="3" t="s">
        <v>39</v>
      </c>
      <c r="G192" s="3" t="s">
        <v>12</v>
      </c>
      <c r="H192" s="16" t="s">
        <v>852</v>
      </c>
      <c r="I192" s="3"/>
      <c r="J192" s="3" t="s">
        <v>909</v>
      </c>
      <c r="K192" s="3" t="s">
        <v>2069</v>
      </c>
      <c r="M192" s="3" t="s">
        <v>853</v>
      </c>
    </row>
    <row r="193" spans="1:13" ht="94.5">
      <c r="A193" s="3">
        <f t="shared" ref="A193" si="12">A192+1</f>
        <v>193</v>
      </c>
      <c r="B193" s="45">
        <v>5.8</v>
      </c>
      <c r="C193" s="3" t="s">
        <v>2067</v>
      </c>
      <c r="D193" s="43" t="s">
        <v>2068</v>
      </c>
      <c r="E193" s="3" t="str">
        <f t="shared" si="9"/>
        <v>SRP8-013</v>
      </c>
      <c r="F193" s="3" t="s">
        <v>444</v>
      </c>
      <c r="G193" s="3" t="s">
        <v>12</v>
      </c>
      <c r="H193" s="16" t="s">
        <v>852</v>
      </c>
      <c r="I193" s="3"/>
      <c r="J193" s="3" t="s">
        <v>909</v>
      </c>
      <c r="K193" s="3" t="s">
        <v>2069</v>
      </c>
      <c r="M193" s="3" t="s">
        <v>853</v>
      </c>
    </row>
    <row r="194" spans="1:13" ht="94.5">
      <c r="A194" s="3">
        <f t="shared" ref="A194" si="13">A193+1</f>
        <v>194</v>
      </c>
      <c r="B194" s="45">
        <v>5.8</v>
      </c>
      <c r="C194" s="3" t="s">
        <v>2067</v>
      </c>
      <c r="D194" s="43" t="s">
        <v>2068</v>
      </c>
      <c r="E194" s="3" t="str">
        <f t="shared" si="9"/>
        <v>SRP8-077</v>
      </c>
      <c r="F194" s="3" t="s">
        <v>184</v>
      </c>
      <c r="G194" s="3" t="s">
        <v>12</v>
      </c>
      <c r="H194" s="16" t="s">
        <v>852</v>
      </c>
      <c r="I194" s="3"/>
      <c r="J194" s="3" t="s">
        <v>909</v>
      </c>
      <c r="K194" s="3" t="s">
        <v>2069</v>
      </c>
      <c r="M194" s="3" t="s">
        <v>853</v>
      </c>
    </row>
    <row r="195" spans="1:13" ht="94.5">
      <c r="A195" s="3">
        <f t="shared" ref="A195" si="14">A194+1</f>
        <v>195</v>
      </c>
      <c r="B195" s="45">
        <v>5.8</v>
      </c>
      <c r="C195" s="3" t="s">
        <v>2067</v>
      </c>
      <c r="D195" s="43" t="s">
        <v>2068</v>
      </c>
      <c r="E195" s="3" t="str">
        <f>INDEX(W:W, MATCH(F195, V:V, 0))</f>
        <v>SRP8-171</v>
      </c>
      <c r="F195" s="3" t="s">
        <v>1809</v>
      </c>
      <c r="G195" s="3" t="s">
        <v>12</v>
      </c>
      <c r="H195" s="16" t="s">
        <v>1816</v>
      </c>
      <c r="I195" s="3"/>
      <c r="J195" s="3" t="s">
        <v>909</v>
      </c>
      <c r="K195" s="3" t="s">
        <v>2069</v>
      </c>
      <c r="M195" s="3" t="s">
        <v>853</v>
      </c>
    </row>
    <row r="196" spans="1:13" ht="94.5">
      <c r="A196" s="3">
        <f t="shared" ref="A196" si="15">A195+1</f>
        <v>196</v>
      </c>
      <c r="B196" s="45">
        <v>5.8</v>
      </c>
      <c r="C196" s="3" t="s">
        <v>2067</v>
      </c>
      <c r="D196" s="43" t="s">
        <v>2068</v>
      </c>
      <c r="E196" s="3" t="str">
        <f>INDEX(W:W, MATCH(F196, V:V, 0))</f>
        <v>SRP8-171</v>
      </c>
      <c r="F196" s="3" t="s">
        <v>1809</v>
      </c>
      <c r="G196" s="3" t="s">
        <v>12</v>
      </c>
      <c r="H196" s="16" t="s">
        <v>1816</v>
      </c>
      <c r="I196" s="3"/>
      <c r="J196" s="3" t="s">
        <v>909</v>
      </c>
      <c r="K196" s="3" t="s">
        <v>2069</v>
      </c>
      <c r="M196" s="3" t="s">
        <v>853</v>
      </c>
    </row>
    <row r="197" spans="1:13" ht="94.5">
      <c r="A197" s="3">
        <f t="shared" ref="A197:A260" si="16">A196+1</f>
        <v>197</v>
      </c>
      <c r="B197" s="45">
        <v>5.8</v>
      </c>
      <c r="C197" s="3" t="s">
        <v>2067</v>
      </c>
      <c r="D197" s="43" t="s">
        <v>2068</v>
      </c>
      <c r="E197" s="3" t="str">
        <f>INDEX(W:W, MATCH(F197, V:V, 0))</f>
        <v>SRP8-171</v>
      </c>
      <c r="F197" s="3" t="s">
        <v>1809</v>
      </c>
      <c r="G197" s="3" t="s">
        <v>12</v>
      </c>
      <c r="H197" s="16" t="s">
        <v>1816</v>
      </c>
      <c r="J197" s="3" t="s">
        <v>909</v>
      </c>
      <c r="K197" s="3" t="s">
        <v>2069</v>
      </c>
      <c r="M197" s="3" t="s">
        <v>853</v>
      </c>
    </row>
    <row r="198" spans="1:13" ht="78.75">
      <c r="A198" s="3">
        <f t="shared" si="16"/>
        <v>198</v>
      </c>
      <c r="B198" s="45" t="s">
        <v>2070</v>
      </c>
      <c r="C198" s="3" t="s">
        <v>2071</v>
      </c>
      <c r="D198" s="43" t="s">
        <v>2072</v>
      </c>
      <c r="E198" s="3" t="str">
        <f t="shared" si="9"/>
        <v>SRP8-012</v>
      </c>
      <c r="F198" s="3" t="s">
        <v>39</v>
      </c>
      <c r="G198" s="3" t="s">
        <v>12</v>
      </c>
      <c r="H198" s="16" t="s">
        <v>852</v>
      </c>
      <c r="I198" s="3"/>
      <c r="J198" s="3" t="s">
        <v>909</v>
      </c>
      <c r="K198" s="3" t="s">
        <v>2073</v>
      </c>
      <c r="M198" s="3" t="s">
        <v>853</v>
      </c>
    </row>
    <row r="199" spans="1:13" ht="78.75">
      <c r="A199" s="3">
        <f t="shared" si="16"/>
        <v>199</v>
      </c>
      <c r="B199" s="45" t="s">
        <v>2070</v>
      </c>
      <c r="C199" s="3" t="s">
        <v>2071</v>
      </c>
      <c r="D199" s="43" t="s">
        <v>2072</v>
      </c>
      <c r="E199" s="3" t="str">
        <f t="shared" si="9"/>
        <v>SRP8-011</v>
      </c>
      <c r="F199" s="3" t="s">
        <v>441</v>
      </c>
      <c r="G199" s="3" t="s">
        <v>12</v>
      </c>
      <c r="H199" s="16" t="s">
        <v>852</v>
      </c>
      <c r="I199" s="3"/>
      <c r="J199" s="3" t="s">
        <v>909</v>
      </c>
      <c r="K199" s="3" t="s">
        <v>2073</v>
      </c>
      <c r="M199" s="3" t="s">
        <v>853</v>
      </c>
    </row>
    <row r="200" spans="1:13" ht="78.75">
      <c r="A200" s="3">
        <f t="shared" si="16"/>
        <v>200</v>
      </c>
      <c r="B200" s="45" t="s">
        <v>2070</v>
      </c>
      <c r="C200" s="3" t="s">
        <v>2071</v>
      </c>
      <c r="D200" s="43" t="s">
        <v>2072</v>
      </c>
      <c r="E200" s="3" t="str">
        <f t="shared" si="9"/>
        <v>SRP8-077</v>
      </c>
      <c r="F200" s="3" t="s">
        <v>184</v>
      </c>
      <c r="G200" s="3" t="s">
        <v>12</v>
      </c>
      <c r="H200" s="16" t="s">
        <v>852</v>
      </c>
      <c r="I200" s="3"/>
      <c r="J200" s="3" t="s">
        <v>909</v>
      </c>
      <c r="K200" s="3" t="s">
        <v>2073</v>
      </c>
      <c r="M200" s="3" t="s">
        <v>853</v>
      </c>
    </row>
    <row r="201" spans="1:13" ht="78.75">
      <c r="A201" s="3">
        <f t="shared" si="16"/>
        <v>201</v>
      </c>
      <c r="B201" s="45" t="s">
        <v>2070</v>
      </c>
      <c r="C201" s="3" t="s">
        <v>2071</v>
      </c>
      <c r="D201" s="43" t="s">
        <v>2072</v>
      </c>
      <c r="E201" s="3" t="str">
        <f t="shared" si="9"/>
        <v>SRP8-171</v>
      </c>
      <c r="F201" s="3" t="s">
        <v>1809</v>
      </c>
      <c r="G201" s="3" t="s">
        <v>12</v>
      </c>
      <c r="H201" s="16" t="s">
        <v>1816</v>
      </c>
      <c r="I201" s="3"/>
      <c r="J201" s="3" t="s">
        <v>909</v>
      </c>
      <c r="K201" s="3" t="s">
        <v>2073</v>
      </c>
      <c r="M201" s="3" t="s">
        <v>853</v>
      </c>
    </row>
    <row r="202" spans="1:13" ht="78.75">
      <c r="A202" s="3">
        <f t="shared" si="16"/>
        <v>202</v>
      </c>
      <c r="B202" s="45" t="s">
        <v>2070</v>
      </c>
      <c r="C202" s="3" t="s">
        <v>2071</v>
      </c>
      <c r="D202" s="43" t="s">
        <v>2072</v>
      </c>
      <c r="E202" s="3" t="str">
        <f>INDEX(W:W, MATCH(F202, V:V, 0))</f>
        <v>SRP8-171</v>
      </c>
      <c r="F202" s="3" t="s">
        <v>1809</v>
      </c>
      <c r="G202" s="3" t="s">
        <v>12</v>
      </c>
      <c r="H202" s="16" t="s">
        <v>1816</v>
      </c>
      <c r="I202" s="3"/>
      <c r="J202" s="3" t="s">
        <v>909</v>
      </c>
      <c r="K202" s="3" t="s">
        <v>2073</v>
      </c>
      <c r="M202" s="3" t="s">
        <v>853</v>
      </c>
    </row>
    <row r="203" spans="1:13" ht="78.75">
      <c r="A203" s="3">
        <f t="shared" si="16"/>
        <v>203</v>
      </c>
      <c r="B203" s="45" t="s">
        <v>2070</v>
      </c>
      <c r="C203" s="3" t="s">
        <v>2071</v>
      </c>
      <c r="D203" s="43" t="s">
        <v>2072</v>
      </c>
      <c r="E203" s="3" t="str">
        <f t="shared" si="9"/>
        <v>SRP8-013</v>
      </c>
      <c r="F203" s="3" t="s">
        <v>444</v>
      </c>
      <c r="G203" s="3" t="s">
        <v>12</v>
      </c>
      <c r="H203" s="16" t="s">
        <v>852</v>
      </c>
      <c r="I203" s="3"/>
      <c r="J203" s="3" t="s">
        <v>909</v>
      </c>
      <c r="K203" s="3" t="s">
        <v>2073</v>
      </c>
      <c r="M203" s="3" t="s">
        <v>853</v>
      </c>
    </row>
    <row r="204" spans="1:13" ht="78.75">
      <c r="A204" s="3">
        <f t="shared" si="16"/>
        <v>204</v>
      </c>
      <c r="B204" s="45" t="s">
        <v>2074</v>
      </c>
      <c r="C204" s="3" t="s">
        <v>2075</v>
      </c>
      <c r="D204" s="43" t="s">
        <v>2076</v>
      </c>
      <c r="E204" s="3" t="str">
        <f t="shared" si="9"/>
        <v>SRP8-012</v>
      </c>
      <c r="F204" s="3" t="s">
        <v>39</v>
      </c>
      <c r="G204" s="3" t="s">
        <v>12</v>
      </c>
      <c r="H204" s="16" t="s">
        <v>852</v>
      </c>
      <c r="J204" s="16" t="s">
        <v>909</v>
      </c>
      <c r="K204" s="3" t="s">
        <v>2077</v>
      </c>
      <c r="M204" s="3" t="s">
        <v>853</v>
      </c>
    </row>
    <row r="205" spans="1:13" ht="78.75">
      <c r="A205" s="3">
        <f t="shared" si="16"/>
        <v>205</v>
      </c>
      <c r="B205" s="45" t="s">
        <v>2078</v>
      </c>
      <c r="C205" s="3" t="s">
        <v>2079</v>
      </c>
      <c r="D205" s="43" t="s">
        <v>2080</v>
      </c>
      <c r="E205" s="3" t="str">
        <f t="shared" si="9"/>
        <v>SRP8-012</v>
      </c>
      <c r="F205" s="3" t="s">
        <v>39</v>
      </c>
      <c r="G205" s="3" t="s">
        <v>12</v>
      </c>
      <c r="H205" s="16" t="s">
        <v>852</v>
      </c>
      <c r="I205" s="3"/>
      <c r="J205" s="3" t="s">
        <v>909</v>
      </c>
      <c r="K205" s="3" t="s">
        <v>2081</v>
      </c>
      <c r="M205" s="3" t="s">
        <v>853</v>
      </c>
    </row>
    <row r="206" spans="1:13" ht="78.75">
      <c r="A206" s="3">
        <f t="shared" si="16"/>
        <v>206</v>
      </c>
      <c r="B206" s="45" t="s">
        <v>2078</v>
      </c>
      <c r="C206" s="3" t="s">
        <v>2079</v>
      </c>
      <c r="D206" s="43" t="s">
        <v>2080</v>
      </c>
      <c r="E206" s="3" t="str">
        <f t="shared" si="9"/>
        <v>SRP8-013</v>
      </c>
      <c r="F206" s="3" t="s">
        <v>444</v>
      </c>
      <c r="G206" s="3" t="s">
        <v>12</v>
      </c>
      <c r="H206" s="16" t="s">
        <v>852</v>
      </c>
      <c r="I206" s="3"/>
      <c r="J206" s="3" t="s">
        <v>909</v>
      </c>
      <c r="K206" s="3" t="s">
        <v>2081</v>
      </c>
      <c r="M206" s="3" t="s">
        <v>853</v>
      </c>
    </row>
    <row r="207" spans="1:13" ht="78.75">
      <c r="A207" s="3">
        <f t="shared" si="16"/>
        <v>207</v>
      </c>
      <c r="B207" s="45" t="s">
        <v>2078</v>
      </c>
      <c r="C207" s="3" t="s">
        <v>2079</v>
      </c>
      <c r="D207" s="43" t="s">
        <v>2080</v>
      </c>
      <c r="E207" s="3" t="str">
        <f t="shared" ref="E207:E270" si="17">INDEX(W:W, MATCH(F207, V:V, 0))</f>
        <v>SRP8-077</v>
      </c>
      <c r="F207" s="3" t="s">
        <v>184</v>
      </c>
      <c r="G207" s="3" t="s">
        <v>12</v>
      </c>
      <c r="H207" s="16" t="s">
        <v>852</v>
      </c>
      <c r="I207" s="3"/>
      <c r="J207" s="3" t="s">
        <v>909</v>
      </c>
      <c r="K207" s="3" t="s">
        <v>2081</v>
      </c>
      <c r="M207" s="3" t="s">
        <v>853</v>
      </c>
    </row>
    <row r="208" spans="1:13" ht="78.75">
      <c r="A208" s="3">
        <f t="shared" si="16"/>
        <v>208</v>
      </c>
      <c r="B208" s="45" t="s">
        <v>2078</v>
      </c>
      <c r="C208" s="3" t="s">
        <v>2079</v>
      </c>
      <c r="D208" s="43" t="s">
        <v>2080</v>
      </c>
      <c r="E208" s="3" t="str">
        <f t="shared" si="17"/>
        <v>SRP8-011</v>
      </c>
      <c r="F208" s="3" t="s">
        <v>441</v>
      </c>
      <c r="G208" s="3" t="s">
        <v>12</v>
      </c>
      <c r="H208" s="16" t="s">
        <v>852</v>
      </c>
      <c r="I208" s="3"/>
      <c r="J208" s="3" t="s">
        <v>909</v>
      </c>
      <c r="K208" s="3" t="s">
        <v>2081</v>
      </c>
      <c r="M208" s="3" t="s">
        <v>853</v>
      </c>
    </row>
    <row r="209" spans="1:13" ht="78.75">
      <c r="A209" s="3">
        <f t="shared" si="16"/>
        <v>209</v>
      </c>
      <c r="B209" s="45" t="s">
        <v>2078</v>
      </c>
      <c r="C209" s="3" t="s">
        <v>2079</v>
      </c>
      <c r="D209" s="43" t="s">
        <v>2080</v>
      </c>
      <c r="E209" s="3" t="str">
        <f>INDEX(W:W, MATCH(F209, V:V, 0))</f>
        <v>SRP8-171</v>
      </c>
      <c r="F209" s="3" t="s">
        <v>1809</v>
      </c>
      <c r="G209" s="3" t="s">
        <v>12</v>
      </c>
      <c r="H209" s="16" t="s">
        <v>1816</v>
      </c>
      <c r="I209" s="3"/>
      <c r="J209" s="3" t="s">
        <v>909</v>
      </c>
      <c r="K209" s="3" t="s">
        <v>2081</v>
      </c>
      <c r="M209" s="3" t="s">
        <v>853</v>
      </c>
    </row>
    <row r="210" spans="1:13" ht="78.75">
      <c r="A210" s="3">
        <f t="shared" si="16"/>
        <v>210</v>
      </c>
      <c r="B210" s="45" t="s">
        <v>2078</v>
      </c>
      <c r="C210" s="3" t="s">
        <v>2079</v>
      </c>
      <c r="D210" s="43" t="s">
        <v>2080</v>
      </c>
      <c r="E210" s="3" t="str">
        <f t="shared" si="17"/>
        <v>SRP8-171</v>
      </c>
      <c r="F210" s="3" t="s">
        <v>1809</v>
      </c>
      <c r="G210" s="3" t="s">
        <v>12</v>
      </c>
      <c r="H210" s="16" t="s">
        <v>1816</v>
      </c>
      <c r="J210" s="3" t="s">
        <v>909</v>
      </c>
      <c r="K210" s="3" t="s">
        <v>2081</v>
      </c>
      <c r="M210" s="3" t="s">
        <v>853</v>
      </c>
    </row>
    <row r="211" spans="1:13" ht="78.75">
      <c r="A211" s="3">
        <f t="shared" si="16"/>
        <v>211</v>
      </c>
      <c r="B211" s="45" t="s">
        <v>2082</v>
      </c>
      <c r="C211" s="3" t="s">
        <v>2083</v>
      </c>
      <c r="D211" s="43" t="s">
        <v>2084</v>
      </c>
      <c r="E211" s="3" t="str">
        <f t="shared" si="17"/>
        <v>SRP8-012</v>
      </c>
      <c r="F211" s="3" t="s">
        <v>39</v>
      </c>
      <c r="G211" s="3" t="s">
        <v>12</v>
      </c>
      <c r="H211" s="16" t="s">
        <v>852</v>
      </c>
      <c r="I211" s="3"/>
      <c r="J211" s="3" t="s">
        <v>905</v>
      </c>
      <c r="K211" s="3" t="s">
        <v>2085</v>
      </c>
      <c r="M211" s="3" t="s">
        <v>853</v>
      </c>
    </row>
    <row r="212" spans="1:13" ht="78.75">
      <c r="A212" s="3">
        <f t="shared" si="16"/>
        <v>212</v>
      </c>
      <c r="B212" s="45" t="s">
        <v>2082</v>
      </c>
      <c r="C212" s="3" t="s">
        <v>2083</v>
      </c>
      <c r="D212" s="43" t="s">
        <v>2084</v>
      </c>
      <c r="E212" s="3" t="str">
        <f t="shared" si="17"/>
        <v>SRP8-013</v>
      </c>
      <c r="F212" s="3" t="s">
        <v>444</v>
      </c>
      <c r="G212" s="3" t="s">
        <v>12</v>
      </c>
      <c r="H212" s="16" t="s">
        <v>852</v>
      </c>
      <c r="I212" s="3"/>
      <c r="J212" s="3" t="s">
        <v>905</v>
      </c>
      <c r="K212" s="3" t="s">
        <v>2085</v>
      </c>
      <c r="M212" s="3" t="s">
        <v>853</v>
      </c>
    </row>
    <row r="213" spans="1:13" ht="78.75">
      <c r="A213" s="3">
        <f t="shared" si="16"/>
        <v>213</v>
      </c>
      <c r="B213" s="45" t="s">
        <v>2082</v>
      </c>
      <c r="C213" s="3" t="s">
        <v>2083</v>
      </c>
      <c r="D213" s="43" t="s">
        <v>2084</v>
      </c>
      <c r="E213" s="3" t="str">
        <f t="shared" si="17"/>
        <v>SRP8-077</v>
      </c>
      <c r="F213" s="3" t="s">
        <v>184</v>
      </c>
      <c r="G213" s="3" t="s">
        <v>12</v>
      </c>
      <c r="H213" s="16" t="s">
        <v>852</v>
      </c>
      <c r="I213" s="3"/>
      <c r="J213" s="3" t="s">
        <v>905</v>
      </c>
      <c r="K213" s="3" t="s">
        <v>2085</v>
      </c>
      <c r="M213" s="3" t="s">
        <v>853</v>
      </c>
    </row>
    <row r="214" spans="1:13" ht="78.75">
      <c r="A214" s="3">
        <f t="shared" si="16"/>
        <v>214</v>
      </c>
      <c r="B214" s="45" t="s">
        <v>2082</v>
      </c>
      <c r="C214" s="3" t="s">
        <v>2083</v>
      </c>
      <c r="D214" s="43" t="s">
        <v>2084</v>
      </c>
      <c r="E214" s="3" t="str">
        <f t="shared" si="17"/>
        <v>SRP8-011</v>
      </c>
      <c r="F214" s="3" t="s">
        <v>441</v>
      </c>
      <c r="G214" s="3" t="s">
        <v>12</v>
      </c>
      <c r="H214" s="16" t="s">
        <v>852</v>
      </c>
      <c r="I214" s="3"/>
      <c r="J214" s="3" t="s">
        <v>905</v>
      </c>
      <c r="K214" s="3" t="s">
        <v>2085</v>
      </c>
      <c r="M214" s="3" t="s">
        <v>853</v>
      </c>
    </row>
    <row r="215" spans="1:13" ht="78.75">
      <c r="A215" s="3">
        <f t="shared" si="16"/>
        <v>215</v>
      </c>
      <c r="B215" s="45" t="s">
        <v>2082</v>
      </c>
      <c r="C215" s="3" t="s">
        <v>2083</v>
      </c>
      <c r="D215" s="43" t="s">
        <v>2084</v>
      </c>
      <c r="E215" s="3" t="str">
        <f>INDEX(W:W, MATCH(F215, V:V, 0))</f>
        <v>SRP8-171</v>
      </c>
      <c r="F215" s="3" t="s">
        <v>1809</v>
      </c>
      <c r="G215" s="3" t="s">
        <v>12</v>
      </c>
      <c r="H215" s="16" t="s">
        <v>1816</v>
      </c>
      <c r="I215" s="3"/>
      <c r="J215" s="3" t="s">
        <v>905</v>
      </c>
      <c r="K215" s="3" t="s">
        <v>2085</v>
      </c>
      <c r="M215" s="3" t="s">
        <v>853</v>
      </c>
    </row>
    <row r="216" spans="1:13" ht="78.75">
      <c r="A216" s="3">
        <f t="shared" si="16"/>
        <v>216</v>
      </c>
      <c r="B216" s="45" t="s">
        <v>2082</v>
      </c>
      <c r="C216" s="3" t="s">
        <v>2083</v>
      </c>
      <c r="D216" s="43" t="s">
        <v>2084</v>
      </c>
      <c r="E216" s="3" t="str">
        <f t="shared" si="17"/>
        <v>SRP8-171</v>
      </c>
      <c r="F216" s="3" t="s">
        <v>1809</v>
      </c>
      <c r="G216" s="3" t="s">
        <v>12</v>
      </c>
      <c r="H216" s="16" t="s">
        <v>1816</v>
      </c>
      <c r="J216" s="3" t="s">
        <v>905</v>
      </c>
      <c r="K216" s="3" t="s">
        <v>2085</v>
      </c>
      <c r="M216" s="3" t="s">
        <v>853</v>
      </c>
    </row>
    <row r="217" spans="1:13" ht="78.75">
      <c r="A217" s="3">
        <f t="shared" si="16"/>
        <v>217</v>
      </c>
      <c r="B217" s="45">
        <v>5.9</v>
      </c>
      <c r="C217" s="3" t="s">
        <v>2086</v>
      </c>
      <c r="D217" s="43" t="s">
        <v>2087</v>
      </c>
      <c r="E217" s="3" t="str">
        <f t="shared" si="17"/>
        <v>SRP8-013</v>
      </c>
      <c r="F217" s="3" t="s">
        <v>444</v>
      </c>
      <c r="G217" s="3" t="s">
        <v>442</v>
      </c>
      <c r="H217" s="16" t="s">
        <v>1715</v>
      </c>
      <c r="I217" s="3"/>
      <c r="J217" s="3" t="s">
        <v>909</v>
      </c>
      <c r="K217" s="3" t="s">
        <v>2088</v>
      </c>
      <c r="M217" s="3" t="s">
        <v>853</v>
      </c>
    </row>
    <row r="218" spans="1:13" ht="78.75">
      <c r="A218" s="3">
        <f t="shared" si="16"/>
        <v>218</v>
      </c>
      <c r="B218" s="45">
        <v>5.9</v>
      </c>
      <c r="C218" s="3" t="s">
        <v>2086</v>
      </c>
      <c r="D218" s="43" t="s">
        <v>2087</v>
      </c>
      <c r="E218" s="3" t="str">
        <f t="shared" si="17"/>
        <v>SRP8-012</v>
      </c>
      <c r="F218" s="3" t="s">
        <v>39</v>
      </c>
      <c r="G218" s="3" t="s">
        <v>442</v>
      </c>
      <c r="H218" s="16" t="s">
        <v>852</v>
      </c>
      <c r="I218" s="3"/>
      <c r="J218" s="3" t="s">
        <v>909</v>
      </c>
      <c r="K218" s="3" t="s">
        <v>2088</v>
      </c>
      <c r="M218" s="3" t="s">
        <v>853</v>
      </c>
    </row>
    <row r="219" spans="1:13" ht="78.75">
      <c r="A219" s="3">
        <f t="shared" si="16"/>
        <v>219</v>
      </c>
      <c r="B219" s="45">
        <v>5.9</v>
      </c>
      <c r="C219" s="3" t="s">
        <v>2086</v>
      </c>
      <c r="D219" s="43" t="s">
        <v>2087</v>
      </c>
      <c r="E219" s="3" t="str">
        <f t="shared" si="17"/>
        <v>SRP8-011</v>
      </c>
      <c r="F219" s="3" t="s">
        <v>441</v>
      </c>
      <c r="G219" s="3" t="s">
        <v>442</v>
      </c>
      <c r="H219" s="16" t="s">
        <v>852</v>
      </c>
      <c r="I219" s="3"/>
      <c r="J219" s="3" t="s">
        <v>909</v>
      </c>
      <c r="K219" s="3" t="s">
        <v>2088</v>
      </c>
      <c r="M219" s="3" t="s">
        <v>853</v>
      </c>
    </row>
    <row r="220" spans="1:13" ht="78.75">
      <c r="A220" s="3">
        <f t="shared" si="16"/>
        <v>220</v>
      </c>
      <c r="B220" s="45">
        <v>5.9</v>
      </c>
      <c r="C220" s="3" t="s">
        <v>2086</v>
      </c>
      <c r="D220" s="43" t="s">
        <v>2087</v>
      </c>
      <c r="E220" s="3" t="str">
        <f t="shared" si="17"/>
        <v>SRP8-077</v>
      </c>
      <c r="F220" s="3" t="s">
        <v>184</v>
      </c>
      <c r="G220" s="3" t="s">
        <v>442</v>
      </c>
      <c r="H220" s="16" t="s">
        <v>1715</v>
      </c>
      <c r="I220" s="3"/>
      <c r="J220" s="3" t="s">
        <v>909</v>
      </c>
      <c r="K220" s="3" t="s">
        <v>2088</v>
      </c>
      <c r="M220" s="3" t="s">
        <v>853</v>
      </c>
    </row>
    <row r="221" spans="1:13" ht="78.75">
      <c r="A221" s="3">
        <f t="shared" si="16"/>
        <v>221</v>
      </c>
      <c r="B221" s="45">
        <v>5.9</v>
      </c>
      <c r="C221" s="3" t="s">
        <v>2086</v>
      </c>
      <c r="D221" s="43" t="s">
        <v>2087</v>
      </c>
      <c r="E221" s="3" t="str">
        <f t="shared" si="17"/>
        <v>SRP8-171</v>
      </c>
      <c r="F221" s="3" t="s">
        <v>1809</v>
      </c>
      <c r="G221" s="3" t="s">
        <v>442</v>
      </c>
      <c r="H221" s="16" t="s">
        <v>1816</v>
      </c>
      <c r="I221" s="3"/>
      <c r="J221" s="3" t="s">
        <v>909</v>
      </c>
      <c r="K221" s="3" t="s">
        <v>2088</v>
      </c>
      <c r="M221" s="3" t="s">
        <v>853</v>
      </c>
    </row>
    <row r="222" spans="1:13" ht="78.75">
      <c r="A222" s="3">
        <f t="shared" si="16"/>
        <v>222</v>
      </c>
      <c r="B222" s="45">
        <v>5.9</v>
      </c>
      <c r="C222" s="3" t="s">
        <v>2086</v>
      </c>
      <c r="D222" s="43" t="s">
        <v>2087</v>
      </c>
      <c r="E222" s="3" t="str">
        <f>INDEX(W:W, MATCH(F222, V:V, 0))</f>
        <v>SRP8-171</v>
      </c>
      <c r="F222" s="3" t="s">
        <v>1809</v>
      </c>
      <c r="G222" s="3" t="s">
        <v>442</v>
      </c>
      <c r="H222" s="16" t="s">
        <v>1816</v>
      </c>
      <c r="J222" s="3" t="s">
        <v>909</v>
      </c>
      <c r="K222" s="3" t="s">
        <v>2088</v>
      </c>
      <c r="M222" s="3" t="s">
        <v>853</v>
      </c>
    </row>
    <row r="223" spans="1:13" ht="63">
      <c r="A223" s="3">
        <f t="shared" si="16"/>
        <v>223</v>
      </c>
      <c r="B223" s="45" t="s">
        <v>2089</v>
      </c>
      <c r="C223" s="3" t="s">
        <v>2090</v>
      </c>
      <c r="D223" s="43" t="s">
        <v>2091</v>
      </c>
      <c r="E223" s="3" t="str">
        <f t="shared" si="17"/>
        <v>SRP8-013</v>
      </c>
      <c r="F223" s="3" t="s">
        <v>444</v>
      </c>
      <c r="G223" s="3" t="s">
        <v>442</v>
      </c>
      <c r="H223" s="16" t="s">
        <v>1715</v>
      </c>
      <c r="J223" s="16" t="s">
        <v>931</v>
      </c>
      <c r="K223" s="3" t="s">
        <v>2092</v>
      </c>
      <c r="M223" s="3" t="s">
        <v>853</v>
      </c>
    </row>
    <row r="224" spans="1:13" ht="157.5">
      <c r="A224" s="3">
        <f t="shared" si="16"/>
        <v>224</v>
      </c>
      <c r="B224" s="45" t="s">
        <v>2093</v>
      </c>
      <c r="C224" s="3" t="s">
        <v>2094</v>
      </c>
      <c r="D224" s="43" t="s">
        <v>2095</v>
      </c>
      <c r="E224" s="3" t="str">
        <f t="shared" si="17"/>
        <v>SRP8-012</v>
      </c>
      <c r="F224" s="3" t="s">
        <v>39</v>
      </c>
      <c r="G224" s="3" t="s">
        <v>442</v>
      </c>
      <c r="H224" s="16" t="s">
        <v>852</v>
      </c>
      <c r="I224" s="3"/>
      <c r="J224" s="3" t="s">
        <v>909</v>
      </c>
      <c r="K224" s="3" t="s">
        <v>2096</v>
      </c>
      <c r="M224" s="3" t="s">
        <v>853</v>
      </c>
    </row>
    <row r="225" spans="1:13" ht="157.5">
      <c r="A225" s="3">
        <f t="shared" si="16"/>
        <v>225</v>
      </c>
      <c r="B225" s="45" t="s">
        <v>2093</v>
      </c>
      <c r="C225" s="3" t="s">
        <v>2094</v>
      </c>
      <c r="D225" s="43" t="s">
        <v>2095</v>
      </c>
      <c r="E225" s="3" t="str">
        <f t="shared" si="17"/>
        <v>SRP8-013</v>
      </c>
      <c r="F225" s="3" t="s">
        <v>444</v>
      </c>
      <c r="G225" s="3" t="s">
        <v>442</v>
      </c>
      <c r="H225" s="16" t="s">
        <v>1715</v>
      </c>
      <c r="I225" s="3"/>
      <c r="J225" s="3" t="s">
        <v>909</v>
      </c>
      <c r="K225" s="3" t="s">
        <v>2096</v>
      </c>
      <c r="M225" s="3" t="s">
        <v>853</v>
      </c>
    </row>
    <row r="226" spans="1:13" ht="157.5">
      <c r="A226" s="3">
        <f t="shared" si="16"/>
        <v>226</v>
      </c>
      <c r="B226" s="45" t="s">
        <v>2093</v>
      </c>
      <c r="C226" s="3" t="s">
        <v>2094</v>
      </c>
      <c r="D226" s="43" t="s">
        <v>2095</v>
      </c>
      <c r="E226" s="3" t="str">
        <f t="shared" si="17"/>
        <v>SRP8-077</v>
      </c>
      <c r="F226" s="3" t="s">
        <v>184</v>
      </c>
      <c r="G226" s="3" t="s">
        <v>442</v>
      </c>
      <c r="H226" s="16" t="s">
        <v>1715</v>
      </c>
      <c r="I226" s="3"/>
      <c r="J226" s="3" t="s">
        <v>909</v>
      </c>
      <c r="K226" s="3" t="s">
        <v>2096</v>
      </c>
      <c r="M226" s="3" t="s">
        <v>853</v>
      </c>
    </row>
    <row r="227" spans="1:13" ht="157.5">
      <c r="A227" s="3">
        <f t="shared" si="16"/>
        <v>227</v>
      </c>
      <c r="B227" s="45" t="s">
        <v>2093</v>
      </c>
      <c r="C227" s="3" t="s">
        <v>2094</v>
      </c>
      <c r="D227" s="43" t="s">
        <v>2095</v>
      </c>
      <c r="E227" s="3" t="str">
        <f t="shared" si="17"/>
        <v>SRP8-011</v>
      </c>
      <c r="F227" s="3" t="s">
        <v>441</v>
      </c>
      <c r="G227" s="3" t="s">
        <v>442</v>
      </c>
      <c r="H227" s="16" t="s">
        <v>852</v>
      </c>
      <c r="I227" s="3"/>
      <c r="J227" s="3" t="s">
        <v>909</v>
      </c>
      <c r="K227" s="3" t="s">
        <v>2096</v>
      </c>
      <c r="M227" s="3" t="s">
        <v>853</v>
      </c>
    </row>
    <row r="228" spans="1:13" ht="157.5">
      <c r="A228" s="3">
        <f t="shared" si="16"/>
        <v>228</v>
      </c>
      <c r="B228" s="45" t="s">
        <v>2093</v>
      </c>
      <c r="C228" s="3" t="s">
        <v>2094</v>
      </c>
      <c r="D228" s="43" t="s">
        <v>2095</v>
      </c>
      <c r="E228" s="3" t="str">
        <f t="shared" si="17"/>
        <v>SRP8-171</v>
      </c>
      <c r="F228" s="3" t="s">
        <v>1809</v>
      </c>
      <c r="G228" s="3" t="s">
        <v>442</v>
      </c>
      <c r="H228" s="16" t="s">
        <v>1816</v>
      </c>
      <c r="I228" s="3"/>
      <c r="J228" s="3" t="s">
        <v>909</v>
      </c>
      <c r="K228" s="3" t="s">
        <v>2096</v>
      </c>
      <c r="M228" s="3" t="s">
        <v>853</v>
      </c>
    </row>
    <row r="229" spans="1:13" ht="157.5">
      <c r="A229" s="3">
        <f t="shared" si="16"/>
        <v>229</v>
      </c>
      <c r="B229" s="45" t="s">
        <v>2093</v>
      </c>
      <c r="C229" s="3" t="s">
        <v>2094</v>
      </c>
      <c r="D229" s="43" t="s">
        <v>2095</v>
      </c>
      <c r="E229" s="3" t="str">
        <f>INDEX(W:W, MATCH(F229, V:V, 0))</f>
        <v>SRP8-171</v>
      </c>
      <c r="F229" s="3" t="s">
        <v>1809</v>
      </c>
      <c r="G229" s="3" t="s">
        <v>442</v>
      </c>
      <c r="H229" s="16" t="s">
        <v>1816</v>
      </c>
      <c r="J229" s="3" t="s">
        <v>909</v>
      </c>
      <c r="K229" s="3" t="s">
        <v>2096</v>
      </c>
      <c r="M229" s="3" t="s">
        <v>853</v>
      </c>
    </row>
    <row r="230" spans="1:13" ht="94.5">
      <c r="A230" s="3">
        <f t="shared" si="16"/>
        <v>230</v>
      </c>
      <c r="B230" s="45" t="s">
        <v>2097</v>
      </c>
      <c r="C230" s="3" t="s">
        <v>2098</v>
      </c>
      <c r="D230" s="43" t="s">
        <v>2099</v>
      </c>
      <c r="E230" s="3" t="str">
        <f t="shared" si="17"/>
        <v>SRP8-013</v>
      </c>
      <c r="F230" s="3" t="s">
        <v>444</v>
      </c>
      <c r="G230" s="3" t="s">
        <v>442</v>
      </c>
      <c r="H230" s="16" t="s">
        <v>1715</v>
      </c>
      <c r="J230" s="16" t="s">
        <v>931</v>
      </c>
      <c r="K230" s="3" t="s">
        <v>2100</v>
      </c>
      <c r="M230" s="3" t="s">
        <v>853</v>
      </c>
    </row>
    <row r="231" spans="1:13" ht="94.5">
      <c r="A231" s="3">
        <f t="shared" si="16"/>
        <v>231</v>
      </c>
      <c r="B231" s="45" t="s">
        <v>2101</v>
      </c>
      <c r="C231" s="3" t="s">
        <v>2102</v>
      </c>
      <c r="D231" s="43" t="s">
        <v>2103</v>
      </c>
      <c r="E231" s="3" t="str">
        <f t="shared" si="17"/>
        <v>SRP8-012</v>
      </c>
      <c r="F231" s="3" t="s">
        <v>39</v>
      </c>
      <c r="G231" s="3" t="s">
        <v>442</v>
      </c>
      <c r="H231" s="16" t="s">
        <v>852</v>
      </c>
      <c r="I231" s="3"/>
      <c r="J231" s="3" t="s">
        <v>909</v>
      </c>
      <c r="K231" s="3" t="s">
        <v>2104</v>
      </c>
      <c r="M231" s="3" t="s">
        <v>853</v>
      </c>
    </row>
    <row r="232" spans="1:13" ht="94.5">
      <c r="A232" s="3">
        <f t="shared" si="16"/>
        <v>232</v>
      </c>
      <c r="B232" s="45" t="s">
        <v>2101</v>
      </c>
      <c r="C232" s="3" t="s">
        <v>2102</v>
      </c>
      <c r="D232" s="43" t="s">
        <v>2103</v>
      </c>
      <c r="E232" s="3" t="str">
        <f t="shared" si="17"/>
        <v>SRP8-013</v>
      </c>
      <c r="F232" s="3" t="s">
        <v>444</v>
      </c>
      <c r="G232" s="3" t="s">
        <v>442</v>
      </c>
      <c r="H232" s="16" t="s">
        <v>1715</v>
      </c>
      <c r="I232" s="3"/>
      <c r="J232" s="3" t="s">
        <v>909</v>
      </c>
      <c r="K232" s="3" t="s">
        <v>2104</v>
      </c>
      <c r="M232" s="3" t="s">
        <v>853</v>
      </c>
    </row>
    <row r="233" spans="1:13" ht="94.5">
      <c r="A233" s="3">
        <f t="shared" si="16"/>
        <v>233</v>
      </c>
      <c r="B233" s="45" t="s">
        <v>2101</v>
      </c>
      <c r="C233" s="3" t="s">
        <v>2102</v>
      </c>
      <c r="D233" s="43" t="s">
        <v>2103</v>
      </c>
      <c r="E233" s="3" t="str">
        <f t="shared" si="17"/>
        <v>SRP8-077</v>
      </c>
      <c r="F233" s="3" t="s">
        <v>184</v>
      </c>
      <c r="G233" s="3" t="s">
        <v>442</v>
      </c>
      <c r="H233" s="16" t="s">
        <v>1715</v>
      </c>
      <c r="I233" s="3"/>
      <c r="J233" s="3" t="s">
        <v>909</v>
      </c>
      <c r="K233" s="3" t="s">
        <v>2104</v>
      </c>
      <c r="M233" s="3" t="s">
        <v>853</v>
      </c>
    </row>
    <row r="234" spans="1:13" ht="94.5">
      <c r="A234" s="3">
        <f t="shared" si="16"/>
        <v>234</v>
      </c>
      <c r="B234" s="45" t="s">
        <v>2101</v>
      </c>
      <c r="C234" s="3" t="s">
        <v>2102</v>
      </c>
      <c r="D234" s="43" t="s">
        <v>2103</v>
      </c>
      <c r="E234" s="3" t="str">
        <f t="shared" si="17"/>
        <v>SRP8-171</v>
      </c>
      <c r="F234" s="3" t="s">
        <v>1809</v>
      </c>
      <c r="G234" s="3" t="s">
        <v>442</v>
      </c>
      <c r="H234" s="16" t="s">
        <v>1816</v>
      </c>
      <c r="I234" s="3"/>
      <c r="J234" s="3" t="s">
        <v>909</v>
      </c>
      <c r="K234" s="3" t="s">
        <v>2104</v>
      </c>
      <c r="M234" s="3" t="s">
        <v>853</v>
      </c>
    </row>
    <row r="235" spans="1:13" ht="94.5">
      <c r="A235" s="3">
        <f t="shared" si="16"/>
        <v>235</v>
      </c>
      <c r="B235" s="45" t="s">
        <v>2101</v>
      </c>
      <c r="C235" s="3" t="s">
        <v>2102</v>
      </c>
      <c r="D235" s="43" t="s">
        <v>2103</v>
      </c>
      <c r="E235" s="3" t="str">
        <f>INDEX(W:W, MATCH(F235, V:V, 0))</f>
        <v>SRP8-171</v>
      </c>
      <c r="F235" s="3" t="s">
        <v>1809</v>
      </c>
      <c r="G235" s="3" t="s">
        <v>442</v>
      </c>
      <c r="H235" s="16" t="s">
        <v>1816</v>
      </c>
      <c r="I235" s="3"/>
      <c r="J235" s="3" t="s">
        <v>909</v>
      </c>
      <c r="K235" s="3" t="s">
        <v>2104</v>
      </c>
      <c r="M235" s="3" t="s">
        <v>853</v>
      </c>
    </row>
    <row r="236" spans="1:13" ht="94.5">
      <c r="A236" s="3">
        <f t="shared" si="16"/>
        <v>236</v>
      </c>
      <c r="B236" s="45" t="s">
        <v>2101</v>
      </c>
      <c r="C236" s="3" t="s">
        <v>2102</v>
      </c>
      <c r="D236" s="43" t="s">
        <v>2103</v>
      </c>
      <c r="E236" s="3" t="str">
        <f t="shared" si="17"/>
        <v>SRP8-011</v>
      </c>
      <c r="F236" s="3" t="s">
        <v>441</v>
      </c>
      <c r="G236" s="3" t="s">
        <v>442</v>
      </c>
      <c r="H236" s="16" t="s">
        <v>852</v>
      </c>
      <c r="J236" s="3" t="s">
        <v>909</v>
      </c>
      <c r="K236" s="3" t="s">
        <v>2104</v>
      </c>
      <c r="M236" s="3" t="s">
        <v>853</v>
      </c>
    </row>
    <row r="237" spans="1:13" ht="94.5">
      <c r="A237" s="3">
        <f t="shared" si="16"/>
        <v>237</v>
      </c>
      <c r="B237" s="45" t="s">
        <v>2105</v>
      </c>
      <c r="C237" s="3" t="s">
        <v>2106</v>
      </c>
      <c r="D237" s="43" t="s">
        <v>2107</v>
      </c>
      <c r="E237" s="3" t="str">
        <f t="shared" si="17"/>
        <v>SRP8-077</v>
      </c>
      <c r="F237" s="3" t="s">
        <v>184</v>
      </c>
      <c r="G237" s="3" t="s">
        <v>12</v>
      </c>
      <c r="H237" s="16" t="s">
        <v>852</v>
      </c>
      <c r="I237" s="3"/>
      <c r="J237" s="3" t="s">
        <v>909</v>
      </c>
      <c r="K237" s="3" t="s">
        <v>2108</v>
      </c>
      <c r="M237" s="3" t="s">
        <v>853</v>
      </c>
    </row>
    <row r="238" spans="1:13" ht="94.5">
      <c r="A238" s="3">
        <f t="shared" si="16"/>
        <v>238</v>
      </c>
      <c r="B238" s="45" t="s">
        <v>2105</v>
      </c>
      <c r="C238" s="3" t="s">
        <v>2106</v>
      </c>
      <c r="D238" s="43" t="s">
        <v>2107</v>
      </c>
      <c r="E238" s="3" t="str">
        <f t="shared" si="17"/>
        <v>SRP8-011</v>
      </c>
      <c r="F238" s="3" t="s">
        <v>441</v>
      </c>
      <c r="G238" s="3" t="s">
        <v>12</v>
      </c>
      <c r="H238" s="16" t="s">
        <v>852</v>
      </c>
      <c r="I238" s="3"/>
      <c r="J238" s="3" t="s">
        <v>909</v>
      </c>
      <c r="K238" s="3" t="s">
        <v>2108</v>
      </c>
      <c r="M238" s="3" t="s">
        <v>853</v>
      </c>
    </row>
    <row r="239" spans="1:13" ht="94.5">
      <c r="A239" s="3">
        <f t="shared" si="16"/>
        <v>239</v>
      </c>
      <c r="B239" s="45" t="s">
        <v>2105</v>
      </c>
      <c r="C239" s="3" t="s">
        <v>2106</v>
      </c>
      <c r="D239" s="43" t="s">
        <v>2107</v>
      </c>
      <c r="E239" s="3" t="str">
        <f>INDEX(W:W, MATCH(F239, V:V, 0))</f>
        <v>SRP8-171</v>
      </c>
      <c r="F239" s="3" t="s">
        <v>1809</v>
      </c>
      <c r="G239" s="3" t="s">
        <v>12</v>
      </c>
      <c r="H239" s="16" t="s">
        <v>1816</v>
      </c>
      <c r="J239" s="3" t="s">
        <v>909</v>
      </c>
      <c r="K239" s="3" t="s">
        <v>2108</v>
      </c>
      <c r="M239" s="3" t="s">
        <v>853</v>
      </c>
    </row>
    <row r="240" spans="1:13" ht="94.5">
      <c r="A240" s="3">
        <f t="shared" si="16"/>
        <v>240</v>
      </c>
      <c r="B240" s="45" t="s">
        <v>2109</v>
      </c>
      <c r="C240" s="3" t="s">
        <v>2110</v>
      </c>
      <c r="D240" s="43" t="s">
        <v>2111</v>
      </c>
      <c r="E240" s="3" t="str">
        <f t="shared" si="17"/>
        <v>SRP8-012</v>
      </c>
      <c r="F240" s="3" t="s">
        <v>39</v>
      </c>
      <c r="G240" s="3" t="s">
        <v>12</v>
      </c>
      <c r="H240" s="16" t="s">
        <v>852</v>
      </c>
      <c r="I240" s="3"/>
      <c r="J240" s="3" t="s">
        <v>909</v>
      </c>
      <c r="K240" s="3" t="s">
        <v>2112</v>
      </c>
      <c r="M240" s="3" t="s">
        <v>853</v>
      </c>
    </row>
    <row r="241" spans="1:13" ht="94.5">
      <c r="A241" s="3">
        <f t="shared" si="16"/>
        <v>241</v>
      </c>
      <c r="B241" s="45" t="s">
        <v>2109</v>
      </c>
      <c r="C241" s="3" t="s">
        <v>2110</v>
      </c>
      <c r="D241" s="43" t="s">
        <v>2111</v>
      </c>
      <c r="E241" s="3" t="str">
        <f t="shared" si="17"/>
        <v>SRP8-171</v>
      </c>
      <c r="F241" s="3" t="s">
        <v>1809</v>
      </c>
      <c r="G241" s="3" t="s">
        <v>12</v>
      </c>
      <c r="H241" s="16" t="s">
        <v>1816</v>
      </c>
      <c r="J241" s="3" t="s">
        <v>909</v>
      </c>
      <c r="K241" s="3" t="s">
        <v>2112</v>
      </c>
      <c r="M241" s="3" t="s">
        <v>853</v>
      </c>
    </row>
    <row r="242" spans="1:13" ht="78.75">
      <c r="A242" s="3">
        <f t="shared" si="16"/>
        <v>242</v>
      </c>
      <c r="B242" s="45">
        <v>5.1100000000000003</v>
      </c>
      <c r="C242" s="3" t="s">
        <v>2113</v>
      </c>
      <c r="D242" s="43" t="s">
        <v>2114</v>
      </c>
      <c r="E242" s="3" t="str">
        <f t="shared" si="17"/>
        <v>SRP8-012</v>
      </c>
      <c r="F242" s="3" t="s">
        <v>39</v>
      </c>
      <c r="G242" s="3" t="s">
        <v>442</v>
      </c>
      <c r="H242" s="16" t="s">
        <v>852</v>
      </c>
      <c r="I242" s="3"/>
      <c r="J242" s="3" t="s">
        <v>931</v>
      </c>
      <c r="K242" s="3" t="s">
        <v>2115</v>
      </c>
      <c r="M242" s="3" t="s">
        <v>853</v>
      </c>
    </row>
    <row r="243" spans="1:13" ht="78.75">
      <c r="A243" s="3">
        <f t="shared" si="16"/>
        <v>243</v>
      </c>
      <c r="B243" s="45">
        <v>5.1100000000000003</v>
      </c>
      <c r="C243" s="3" t="s">
        <v>2113</v>
      </c>
      <c r="D243" s="43" t="s">
        <v>2114</v>
      </c>
      <c r="E243" s="3" t="str">
        <f t="shared" si="17"/>
        <v>SRP8-011</v>
      </c>
      <c r="F243" s="3" t="s">
        <v>441</v>
      </c>
      <c r="G243" s="3" t="s">
        <v>442</v>
      </c>
      <c r="H243" s="16" t="s">
        <v>852</v>
      </c>
      <c r="I243" s="3"/>
      <c r="J243" s="3" t="s">
        <v>931</v>
      </c>
      <c r="K243" s="3" t="s">
        <v>2115</v>
      </c>
      <c r="M243" s="3" t="s">
        <v>853</v>
      </c>
    </row>
    <row r="244" spans="1:13" ht="78.75">
      <c r="A244" s="3">
        <f t="shared" si="16"/>
        <v>244</v>
      </c>
      <c r="B244" s="45">
        <v>5.1100000000000003</v>
      </c>
      <c r="C244" s="3" t="s">
        <v>2113</v>
      </c>
      <c r="D244" s="43" t="s">
        <v>2114</v>
      </c>
      <c r="E244" s="3" t="str">
        <f t="shared" si="17"/>
        <v>SRP8-077</v>
      </c>
      <c r="F244" s="3" t="s">
        <v>184</v>
      </c>
      <c r="G244" s="3" t="s">
        <v>442</v>
      </c>
      <c r="H244" s="16" t="s">
        <v>1715</v>
      </c>
      <c r="I244" s="3"/>
      <c r="J244" s="3" t="s">
        <v>931</v>
      </c>
      <c r="K244" s="3" t="s">
        <v>2115</v>
      </c>
      <c r="M244" s="3" t="s">
        <v>853</v>
      </c>
    </row>
    <row r="245" spans="1:13" ht="78.75">
      <c r="A245" s="3">
        <f t="shared" si="16"/>
        <v>245</v>
      </c>
      <c r="B245" s="45">
        <v>5.1100000000000003</v>
      </c>
      <c r="C245" s="3" t="s">
        <v>2113</v>
      </c>
      <c r="D245" s="43" t="s">
        <v>2114</v>
      </c>
      <c r="E245" s="3" t="str">
        <f t="shared" si="17"/>
        <v>SRP8-171</v>
      </c>
      <c r="F245" s="3" t="s">
        <v>1809</v>
      </c>
      <c r="G245" s="3" t="s">
        <v>442</v>
      </c>
      <c r="H245" s="16" t="s">
        <v>1816</v>
      </c>
      <c r="I245" s="3"/>
      <c r="J245" s="3" t="s">
        <v>931</v>
      </c>
      <c r="K245" s="3" t="s">
        <v>2115</v>
      </c>
      <c r="M245" s="3" t="s">
        <v>853</v>
      </c>
    </row>
    <row r="246" spans="1:13" ht="78.75">
      <c r="A246" s="95">
        <f t="shared" si="16"/>
        <v>246</v>
      </c>
      <c r="B246" s="96" t="s">
        <v>2116</v>
      </c>
      <c r="C246" s="95" t="s">
        <v>2117</v>
      </c>
      <c r="D246" s="97" t="s">
        <v>2118</v>
      </c>
      <c r="E246" s="95"/>
      <c r="F246" s="95" t="s">
        <v>39</v>
      </c>
      <c r="G246" s="95" t="s">
        <v>442</v>
      </c>
      <c r="H246" s="16"/>
      <c r="I246" s="3"/>
      <c r="J246" s="3" t="s">
        <v>905</v>
      </c>
      <c r="K246" s="3" t="s">
        <v>2119</v>
      </c>
      <c r="M246" s="3" t="s">
        <v>853</v>
      </c>
    </row>
    <row r="247" spans="1:13" ht="78.75">
      <c r="A247" s="95">
        <f t="shared" si="16"/>
        <v>247</v>
      </c>
      <c r="B247" s="96" t="s">
        <v>2116</v>
      </c>
      <c r="C247" s="95" t="s">
        <v>2117</v>
      </c>
      <c r="D247" s="97" t="s">
        <v>2118</v>
      </c>
      <c r="E247" s="95"/>
      <c r="F247" s="95" t="s">
        <v>184</v>
      </c>
      <c r="G247" s="95" t="s">
        <v>442</v>
      </c>
      <c r="H247" s="16"/>
      <c r="I247" s="3"/>
      <c r="J247" s="3" t="s">
        <v>905</v>
      </c>
      <c r="K247" s="3" t="s">
        <v>2119</v>
      </c>
      <c r="M247" s="3" t="s">
        <v>853</v>
      </c>
    </row>
    <row r="248" spans="1:13" ht="78.75">
      <c r="A248" s="95">
        <f t="shared" si="16"/>
        <v>248</v>
      </c>
      <c r="B248" s="96" t="s">
        <v>2116</v>
      </c>
      <c r="C248" s="95" t="s">
        <v>2117</v>
      </c>
      <c r="D248" s="97" t="s">
        <v>2118</v>
      </c>
      <c r="E248" s="95"/>
      <c r="F248" s="95" t="s">
        <v>441</v>
      </c>
      <c r="G248" s="95" t="s">
        <v>442</v>
      </c>
      <c r="H248" s="16"/>
      <c r="I248" s="3"/>
      <c r="J248" s="3" t="s">
        <v>905</v>
      </c>
      <c r="K248" s="3" t="s">
        <v>2119</v>
      </c>
      <c r="M248" s="3" t="s">
        <v>853</v>
      </c>
    </row>
    <row r="249" spans="1:13" ht="94.5">
      <c r="A249" s="3">
        <f t="shared" si="16"/>
        <v>249</v>
      </c>
      <c r="B249" s="45" t="s">
        <v>2120</v>
      </c>
      <c r="C249" s="3" t="s">
        <v>2117</v>
      </c>
      <c r="D249" s="43" t="s">
        <v>2121</v>
      </c>
      <c r="E249" s="3" t="str">
        <f t="shared" si="17"/>
        <v>SRP8-012</v>
      </c>
      <c r="F249" s="3" t="s">
        <v>39</v>
      </c>
      <c r="G249" s="3" t="s">
        <v>2122</v>
      </c>
      <c r="H249" s="16" t="s">
        <v>852</v>
      </c>
      <c r="I249" s="3"/>
      <c r="J249" s="3" t="s">
        <v>931</v>
      </c>
      <c r="K249" s="3" t="s">
        <v>2123</v>
      </c>
      <c r="M249" s="3" t="s">
        <v>853</v>
      </c>
    </row>
    <row r="250" spans="1:13" ht="94.5">
      <c r="A250" s="3">
        <f t="shared" si="16"/>
        <v>250</v>
      </c>
      <c r="B250" s="45" t="s">
        <v>2120</v>
      </c>
      <c r="C250" s="3" t="s">
        <v>2117</v>
      </c>
      <c r="D250" s="43" t="s">
        <v>2121</v>
      </c>
      <c r="E250" s="3" t="str">
        <f t="shared" si="17"/>
        <v>SRP8-077</v>
      </c>
      <c r="F250" s="3" t="s">
        <v>184</v>
      </c>
      <c r="G250" s="3" t="s">
        <v>2122</v>
      </c>
      <c r="H250" s="16" t="s">
        <v>1715</v>
      </c>
      <c r="I250" s="3"/>
      <c r="J250" s="3" t="s">
        <v>931</v>
      </c>
      <c r="K250" s="3" t="s">
        <v>2123</v>
      </c>
      <c r="M250" s="3" t="s">
        <v>853</v>
      </c>
    </row>
    <row r="251" spans="1:13" ht="94.5">
      <c r="A251" s="3">
        <f t="shared" si="16"/>
        <v>251</v>
      </c>
      <c r="B251" s="45" t="s">
        <v>2120</v>
      </c>
      <c r="C251" s="3" t="s">
        <v>2117</v>
      </c>
      <c r="D251" s="43" t="s">
        <v>2121</v>
      </c>
      <c r="E251" s="3" t="str">
        <f t="shared" si="17"/>
        <v>SRP8-011</v>
      </c>
      <c r="F251" s="3" t="s">
        <v>441</v>
      </c>
      <c r="G251" s="3" t="s">
        <v>2122</v>
      </c>
      <c r="H251" s="16" t="s">
        <v>904</v>
      </c>
      <c r="J251" s="3" t="s">
        <v>931</v>
      </c>
      <c r="K251" s="3" t="s">
        <v>2123</v>
      </c>
      <c r="M251" s="3" t="s">
        <v>853</v>
      </c>
    </row>
    <row r="252" spans="1:13">
      <c r="A252" s="3">
        <f t="shared" si="16"/>
        <v>252</v>
      </c>
      <c r="B252" s="45">
        <v>5.14</v>
      </c>
      <c r="C252" s="3"/>
      <c r="D252" s="46" t="s">
        <v>2124</v>
      </c>
      <c r="E252" s="3"/>
      <c r="F252" s="3"/>
      <c r="G252" s="3"/>
      <c r="H252" s="16"/>
      <c r="J252" s="16"/>
      <c r="K252" s="16"/>
      <c r="M252" s="3"/>
    </row>
    <row r="253" spans="1:13" ht="78.75">
      <c r="A253" s="3">
        <f t="shared" si="16"/>
        <v>253</v>
      </c>
      <c r="B253" s="45" t="s">
        <v>2125</v>
      </c>
      <c r="C253" s="3" t="s">
        <v>2126</v>
      </c>
      <c r="D253" s="43" t="s">
        <v>2127</v>
      </c>
      <c r="E253" s="3" t="str">
        <f t="shared" si="17"/>
        <v>SRP8-077</v>
      </c>
      <c r="F253" s="3" t="s">
        <v>184</v>
      </c>
      <c r="G253" s="3" t="s">
        <v>12</v>
      </c>
      <c r="H253" s="16" t="s">
        <v>852</v>
      </c>
      <c r="I253" s="3"/>
      <c r="J253" s="3" t="s">
        <v>905</v>
      </c>
      <c r="K253" s="3" t="s">
        <v>2128</v>
      </c>
      <c r="M253" s="3" t="s">
        <v>853</v>
      </c>
    </row>
    <row r="254" spans="1:13" ht="78.75">
      <c r="A254" s="3">
        <f t="shared" si="16"/>
        <v>254</v>
      </c>
      <c r="B254" s="45" t="s">
        <v>2125</v>
      </c>
      <c r="C254" s="3" t="s">
        <v>2126</v>
      </c>
      <c r="D254" s="43" t="s">
        <v>2127</v>
      </c>
      <c r="E254" s="3" t="str">
        <f t="shared" si="17"/>
        <v>SRP8-011</v>
      </c>
      <c r="F254" s="3" t="s">
        <v>441</v>
      </c>
      <c r="G254" s="3" t="s">
        <v>12</v>
      </c>
      <c r="H254" s="16" t="s">
        <v>852</v>
      </c>
      <c r="I254" s="3"/>
      <c r="J254" s="3" t="s">
        <v>905</v>
      </c>
      <c r="K254" s="3" t="s">
        <v>2128</v>
      </c>
      <c r="M254" s="3" t="s">
        <v>853</v>
      </c>
    </row>
    <row r="255" spans="1:13" ht="78.75">
      <c r="A255" s="3">
        <f t="shared" si="16"/>
        <v>255</v>
      </c>
      <c r="B255" s="45" t="s">
        <v>2125</v>
      </c>
      <c r="C255" s="3" t="s">
        <v>2126</v>
      </c>
      <c r="D255" s="43" t="s">
        <v>2127</v>
      </c>
      <c r="E255" s="3" t="str">
        <f t="shared" si="17"/>
        <v>SRP8-171</v>
      </c>
      <c r="F255" s="3" t="s">
        <v>1809</v>
      </c>
      <c r="G255" s="3" t="s">
        <v>12</v>
      </c>
      <c r="H255" s="16" t="s">
        <v>1816</v>
      </c>
      <c r="I255" s="3"/>
      <c r="J255" s="3" t="s">
        <v>905</v>
      </c>
      <c r="K255" s="3" t="s">
        <v>2128</v>
      </c>
      <c r="M255" s="3" t="s">
        <v>853</v>
      </c>
    </row>
    <row r="256" spans="1:13" ht="78.75">
      <c r="A256" s="3">
        <f t="shared" si="16"/>
        <v>256</v>
      </c>
      <c r="B256" s="45" t="s">
        <v>2125</v>
      </c>
      <c r="C256" s="3" t="s">
        <v>2126</v>
      </c>
      <c r="D256" s="43" t="s">
        <v>2127</v>
      </c>
      <c r="E256" s="3" t="str">
        <f>INDEX(W:W, MATCH(F256, V:V, 0))</f>
        <v>SRP8-171</v>
      </c>
      <c r="F256" s="3" t="s">
        <v>1809</v>
      </c>
      <c r="G256" s="3" t="s">
        <v>12</v>
      </c>
      <c r="H256" s="16" t="s">
        <v>1816</v>
      </c>
      <c r="I256" s="3"/>
      <c r="J256" s="3" t="s">
        <v>905</v>
      </c>
      <c r="K256" s="3" t="s">
        <v>2128</v>
      </c>
      <c r="M256" s="3" t="s">
        <v>853</v>
      </c>
    </row>
    <row r="257" spans="1:13" ht="78.75">
      <c r="A257" s="3">
        <f t="shared" si="16"/>
        <v>257</v>
      </c>
      <c r="B257" s="45" t="s">
        <v>2125</v>
      </c>
      <c r="C257" s="3" t="s">
        <v>2126</v>
      </c>
      <c r="D257" s="43" t="s">
        <v>2127</v>
      </c>
      <c r="E257" s="3" t="str">
        <f t="shared" si="17"/>
        <v>SRP8-013</v>
      </c>
      <c r="F257" s="3" t="s">
        <v>444</v>
      </c>
      <c r="G257" s="3" t="s">
        <v>12</v>
      </c>
      <c r="H257" s="16" t="s">
        <v>852</v>
      </c>
      <c r="J257" s="3" t="s">
        <v>905</v>
      </c>
      <c r="K257" s="3" t="s">
        <v>2128</v>
      </c>
      <c r="M257" s="3" t="s">
        <v>853</v>
      </c>
    </row>
    <row r="258" spans="1:13">
      <c r="A258" s="3">
        <f t="shared" si="16"/>
        <v>258</v>
      </c>
      <c r="B258" s="45">
        <v>5.15</v>
      </c>
      <c r="C258" s="3"/>
      <c r="D258" s="116" t="s">
        <v>2129</v>
      </c>
      <c r="E258" s="3"/>
      <c r="F258" s="3"/>
      <c r="G258" s="3"/>
      <c r="H258" s="3"/>
      <c r="I258" s="3"/>
      <c r="J258" s="3"/>
      <c r="K258" s="3"/>
      <c r="M258" s="3"/>
    </row>
    <row r="259" spans="1:13" ht="78.75">
      <c r="A259" s="3">
        <f t="shared" si="16"/>
        <v>259</v>
      </c>
      <c r="B259" s="45">
        <f>B258</f>
        <v>5.15</v>
      </c>
      <c r="C259" s="3" t="s">
        <v>2130</v>
      </c>
      <c r="D259" s="43" t="s">
        <v>2131</v>
      </c>
      <c r="E259" s="3" t="str">
        <f t="shared" si="17"/>
        <v>SRP8-012</v>
      </c>
      <c r="F259" s="3" t="s">
        <v>39</v>
      </c>
      <c r="G259" s="3" t="s">
        <v>442</v>
      </c>
      <c r="H259" s="16" t="s">
        <v>852</v>
      </c>
      <c r="J259" s="16" t="s">
        <v>909</v>
      </c>
      <c r="K259" s="3" t="s">
        <v>2132</v>
      </c>
      <c r="M259" s="16" t="s">
        <v>853</v>
      </c>
    </row>
    <row r="260" spans="1:13" ht="78.75">
      <c r="A260" s="3">
        <f t="shared" si="16"/>
        <v>260</v>
      </c>
      <c r="B260" s="45">
        <f t="shared" ref="B260:B285" si="18">B259</f>
        <v>5.15</v>
      </c>
      <c r="C260" s="3" t="s">
        <v>2130</v>
      </c>
      <c r="D260" s="43" t="s">
        <v>2133</v>
      </c>
      <c r="E260" s="3" t="str">
        <f t="shared" si="17"/>
        <v>SRP8-012</v>
      </c>
      <c r="F260" s="3" t="s">
        <v>39</v>
      </c>
      <c r="G260" s="3" t="s">
        <v>442</v>
      </c>
      <c r="H260" s="16" t="s">
        <v>852</v>
      </c>
      <c r="J260" s="16" t="s">
        <v>909</v>
      </c>
      <c r="K260" s="3" t="s">
        <v>2134</v>
      </c>
      <c r="M260" s="16" t="s">
        <v>853</v>
      </c>
    </row>
    <row r="261" spans="1:13">
      <c r="A261" s="3">
        <f t="shared" ref="A261" si="19">A260+1</f>
        <v>261</v>
      </c>
      <c r="B261" s="45">
        <f t="shared" si="18"/>
        <v>5.15</v>
      </c>
      <c r="C261" s="95" t="s">
        <v>2135</v>
      </c>
      <c r="D261" s="97" t="s">
        <v>2136</v>
      </c>
      <c r="E261" s="3"/>
      <c r="F261" s="95"/>
      <c r="G261" s="95"/>
      <c r="H261" s="16"/>
      <c r="J261" s="16"/>
      <c r="K261" s="16"/>
    </row>
    <row r="262" spans="1:13" ht="78.75">
      <c r="A262" s="3">
        <f t="shared" ref="A262:A264" si="20">A261+1</f>
        <v>262</v>
      </c>
      <c r="B262" s="45">
        <f t="shared" si="18"/>
        <v>5.15</v>
      </c>
      <c r="C262" s="3" t="s">
        <v>2130</v>
      </c>
      <c r="D262" s="43" t="s">
        <v>2137</v>
      </c>
      <c r="E262" s="3" t="str">
        <f t="shared" si="17"/>
        <v>SRP8-011</v>
      </c>
      <c r="F262" s="3" t="s">
        <v>441</v>
      </c>
      <c r="G262" s="3" t="s">
        <v>442</v>
      </c>
      <c r="H262" s="16" t="s">
        <v>852</v>
      </c>
      <c r="J262" s="16" t="s">
        <v>909</v>
      </c>
      <c r="K262" s="3" t="s">
        <v>2138</v>
      </c>
      <c r="M262" s="16" t="s">
        <v>853</v>
      </c>
    </row>
    <row r="263" spans="1:13" ht="63">
      <c r="A263" s="3">
        <f t="shared" si="20"/>
        <v>263</v>
      </c>
      <c r="B263" s="45">
        <f t="shared" si="18"/>
        <v>5.15</v>
      </c>
      <c r="C263" s="3" t="s">
        <v>2130</v>
      </c>
      <c r="D263" s="43" t="s">
        <v>2139</v>
      </c>
      <c r="E263" s="3" t="str">
        <f t="shared" si="17"/>
        <v>SRP8-013</v>
      </c>
      <c r="F263" s="3" t="s">
        <v>444</v>
      </c>
      <c r="G263" s="3" t="s">
        <v>442</v>
      </c>
      <c r="H263" s="16" t="s">
        <v>1715</v>
      </c>
      <c r="J263" s="16" t="s">
        <v>909</v>
      </c>
      <c r="K263" s="3" t="s">
        <v>2140</v>
      </c>
      <c r="M263" s="16" t="s">
        <v>853</v>
      </c>
    </row>
    <row r="264" spans="1:13" ht="63">
      <c r="A264" s="3">
        <f t="shared" si="20"/>
        <v>264</v>
      </c>
      <c r="B264" s="45">
        <f t="shared" si="18"/>
        <v>5.15</v>
      </c>
      <c r="C264" s="3" t="s">
        <v>2130</v>
      </c>
      <c r="D264" s="43" t="s">
        <v>2141</v>
      </c>
      <c r="E264" s="3" t="str">
        <f t="shared" si="17"/>
        <v>SRP8-013</v>
      </c>
      <c r="F264" s="3" t="s">
        <v>444</v>
      </c>
      <c r="G264" s="3" t="s">
        <v>442</v>
      </c>
      <c r="H264" s="16" t="s">
        <v>1715</v>
      </c>
      <c r="J264" s="16" t="s">
        <v>909</v>
      </c>
      <c r="K264" s="3" t="s">
        <v>2142</v>
      </c>
      <c r="M264" s="16" t="s">
        <v>853</v>
      </c>
    </row>
    <row r="265" spans="1:13" ht="78" customHeight="1">
      <c r="A265" s="3">
        <f t="shared" ref="A265:A267" si="21">A264+1</f>
        <v>265</v>
      </c>
      <c r="B265" s="45">
        <f t="shared" si="18"/>
        <v>5.15</v>
      </c>
      <c r="C265" s="3" t="s">
        <v>2130</v>
      </c>
      <c r="D265" s="43" t="s">
        <v>2143</v>
      </c>
      <c r="E265" s="3" t="str">
        <f t="shared" si="17"/>
        <v>SRP8-077</v>
      </c>
      <c r="F265" s="3" t="s">
        <v>184</v>
      </c>
      <c r="G265" s="3" t="s">
        <v>442</v>
      </c>
      <c r="H265" s="16" t="s">
        <v>1715</v>
      </c>
      <c r="J265" s="16" t="s">
        <v>909</v>
      </c>
      <c r="K265" s="3" t="s">
        <v>2144</v>
      </c>
      <c r="M265" s="16" t="s">
        <v>853</v>
      </c>
    </row>
    <row r="266" spans="1:13" ht="15.75" customHeight="1">
      <c r="A266" s="3">
        <f t="shared" si="21"/>
        <v>266</v>
      </c>
      <c r="B266" s="45">
        <f t="shared" si="18"/>
        <v>5.15</v>
      </c>
      <c r="C266" s="95" t="s">
        <v>2135</v>
      </c>
      <c r="D266" s="97" t="s">
        <v>2145</v>
      </c>
      <c r="E266" s="3"/>
      <c r="F266" s="95"/>
      <c r="G266" s="95"/>
      <c r="H266" s="16"/>
      <c r="J266" s="16"/>
      <c r="K266" s="16"/>
    </row>
    <row r="267" spans="1:13" ht="15.75" customHeight="1">
      <c r="A267" s="3">
        <f t="shared" si="21"/>
        <v>267</v>
      </c>
      <c r="B267" s="45">
        <f t="shared" si="18"/>
        <v>5.15</v>
      </c>
      <c r="C267" s="123" t="s">
        <v>2135</v>
      </c>
      <c r="D267" s="97" t="s">
        <v>2146</v>
      </c>
      <c r="E267" s="3"/>
      <c r="F267" s="123"/>
      <c r="G267" s="123"/>
      <c r="H267" s="16"/>
      <c r="J267" s="16"/>
      <c r="K267" s="16"/>
    </row>
    <row r="268" spans="1:13" ht="64.5" customHeight="1">
      <c r="A268" s="3">
        <f t="shared" ref="A268:A344" si="22">A267+1</f>
        <v>268</v>
      </c>
      <c r="B268" s="45">
        <f t="shared" si="18"/>
        <v>5.15</v>
      </c>
      <c r="C268" s="122" t="s">
        <v>2130</v>
      </c>
      <c r="D268" s="43" t="s">
        <v>2147</v>
      </c>
      <c r="E268" s="3" t="str">
        <f t="shared" si="17"/>
        <v>SRP8-171</v>
      </c>
      <c r="F268" s="3" t="s">
        <v>1809</v>
      </c>
      <c r="G268" s="3" t="s">
        <v>442</v>
      </c>
      <c r="H268" s="16" t="s">
        <v>1816</v>
      </c>
      <c r="J268" s="16" t="s">
        <v>909</v>
      </c>
      <c r="K268" s="3" t="s">
        <v>2148</v>
      </c>
      <c r="M268" s="16" t="s">
        <v>853</v>
      </c>
    </row>
    <row r="269" spans="1:13" ht="80.25" customHeight="1">
      <c r="A269" s="3">
        <f t="shared" si="22"/>
        <v>269</v>
      </c>
      <c r="B269" s="45">
        <f t="shared" si="18"/>
        <v>5.15</v>
      </c>
      <c r="C269" s="122" t="s">
        <v>2130</v>
      </c>
      <c r="D269" s="43" t="s">
        <v>2149</v>
      </c>
      <c r="E269" s="3" t="str">
        <f t="shared" si="17"/>
        <v>SRP8-012</v>
      </c>
      <c r="F269" s="3" t="s">
        <v>39</v>
      </c>
      <c r="G269" s="3" t="s">
        <v>442</v>
      </c>
      <c r="H269" s="16" t="s">
        <v>852</v>
      </c>
      <c r="J269" s="16" t="s">
        <v>909</v>
      </c>
      <c r="K269" s="3" t="s">
        <v>2150</v>
      </c>
      <c r="M269" s="16" t="s">
        <v>853</v>
      </c>
    </row>
    <row r="270" spans="1:13" ht="84.75" customHeight="1">
      <c r="A270" s="3">
        <f t="shared" si="22"/>
        <v>270</v>
      </c>
      <c r="B270" s="45">
        <f t="shared" si="18"/>
        <v>5.15</v>
      </c>
      <c r="C270" s="122" t="s">
        <v>2130</v>
      </c>
      <c r="D270" s="43" t="s">
        <v>2151</v>
      </c>
      <c r="E270" s="3" t="str">
        <f t="shared" si="17"/>
        <v>SRP8-011</v>
      </c>
      <c r="F270" s="3" t="s">
        <v>441</v>
      </c>
      <c r="G270" s="3" t="s">
        <v>442</v>
      </c>
      <c r="H270" s="16" t="s">
        <v>852</v>
      </c>
      <c r="J270" s="16" t="s">
        <v>909</v>
      </c>
      <c r="K270" s="3" t="s">
        <v>2152</v>
      </c>
      <c r="M270" s="16" t="s">
        <v>853</v>
      </c>
    </row>
    <row r="271" spans="1:13" ht="15.75" customHeight="1">
      <c r="A271" s="3">
        <f t="shared" si="22"/>
        <v>271</v>
      </c>
      <c r="B271" s="45">
        <f t="shared" si="18"/>
        <v>5.15</v>
      </c>
      <c r="C271" s="95" t="s">
        <v>2135</v>
      </c>
      <c r="D271" s="97" t="s">
        <v>2136</v>
      </c>
      <c r="E271" s="3"/>
      <c r="F271" s="95"/>
      <c r="G271" s="95"/>
      <c r="H271" s="16"/>
      <c r="J271" s="16"/>
      <c r="K271" s="16"/>
    </row>
    <row r="272" spans="1:13" ht="15.75" customHeight="1">
      <c r="A272" s="3">
        <f t="shared" si="22"/>
        <v>272</v>
      </c>
      <c r="B272" s="45">
        <f t="shared" si="18"/>
        <v>5.15</v>
      </c>
      <c r="C272" s="95" t="s">
        <v>2135</v>
      </c>
      <c r="D272" s="97" t="s">
        <v>2153</v>
      </c>
      <c r="E272" s="3"/>
      <c r="F272" s="95"/>
      <c r="G272" s="95"/>
      <c r="H272" s="16"/>
      <c r="J272" s="16"/>
      <c r="K272" s="16"/>
    </row>
    <row r="273" spans="1:13" ht="15.75" customHeight="1">
      <c r="A273" s="3">
        <f t="shared" si="22"/>
        <v>273</v>
      </c>
      <c r="B273" s="45">
        <f t="shared" si="18"/>
        <v>5.15</v>
      </c>
      <c r="C273" s="95"/>
      <c r="D273" s="97" t="s">
        <v>2154</v>
      </c>
      <c r="E273" s="3"/>
      <c r="F273" s="95"/>
      <c r="G273" s="95"/>
      <c r="H273" s="16"/>
      <c r="J273" s="16"/>
      <c r="K273" s="16"/>
    </row>
    <row r="274" spans="1:13" ht="15.75" customHeight="1">
      <c r="A274" s="3">
        <f t="shared" si="22"/>
        <v>274</v>
      </c>
      <c r="B274" s="45">
        <f t="shared" si="18"/>
        <v>5.15</v>
      </c>
      <c r="C274" s="95" t="s">
        <v>2135</v>
      </c>
      <c r="D274" s="97" t="s">
        <v>2155</v>
      </c>
      <c r="E274" s="3"/>
      <c r="F274" s="95"/>
      <c r="G274" s="95"/>
      <c r="H274" s="16"/>
      <c r="J274" s="16"/>
      <c r="K274" s="16"/>
    </row>
    <row r="275" spans="1:13" ht="15.75" customHeight="1">
      <c r="A275" s="3">
        <f t="shared" si="22"/>
        <v>275</v>
      </c>
      <c r="B275" s="45">
        <f t="shared" si="18"/>
        <v>5.15</v>
      </c>
      <c r="C275" s="95" t="s">
        <v>2135</v>
      </c>
      <c r="D275" s="97" t="s">
        <v>2156</v>
      </c>
      <c r="E275" s="3"/>
      <c r="F275" s="95"/>
      <c r="G275" s="95"/>
      <c r="H275" s="16"/>
      <c r="J275" s="16"/>
      <c r="K275" s="16"/>
    </row>
    <row r="276" spans="1:13" ht="79.5" customHeight="1">
      <c r="A276" s="3">
        <f t="shared" si="22"/>
        <v>276</v>
      </c>
      <c r="B276" s="45">
        <f t="shared" si="18"/>
        <v>5.15</v>
      </c>
      <c r="C276" s="3" t="s">
        <v>2130</v>
      </c>
      <c r="D276" s="43" t="s">
        <v>2157</v>
      </c>
      <c r="E276" s="3" t="str">
        <f t="shared" ref="E276:E334" si="23">INDEX(W:W, MATCH(F276, V:V, 0))</f>
        <v>SRP8-012</v>
      </c>
      <c r="F276" s="3" t="s">
        <v>39</v>
      </c>
      <c r="G276" s="3" t="s">
        <v>442</v>
      </c>
      <c r="H276" s="16" t="s">
        <v>852</v>
      </c>
      <c r="J276" s="16" t="s">
        <v>909</v>
      </c>
      <c r="K276" s="3" t="s">
        <v>2158</v>
      </c>
      <c r="M276" s="16" t="s">
        <v>853</v>
      </c>
    </row>
    <row r="277" spans="1:13" ht="78.75">
      <c r="A277" s="3">
        <f t="shared" si="22"/>
        <v>277</v>
      </c>
      <c r="B277" s="45">
        <f t="shared" si="18"/>
        <v>5.15</v>
      </c>
      <c r="C277" s="3" t="s">
        <v>2130</v>
      </c>
      <c r="D277" s="43" t="s">
        <v>2159</v>
      </c>
      <c r="E277" s="3" t="str">
        <f>INDEX(W:W, MATCH(F277, V:V, 0))</f>
        <v>SRP8-171</v>
      </c>
      <c r="F277" s="3" t="s">
        <v>1809</v>
      </c>
      <c r="G277" s="3" t="s">
        <v>442</v>
      </c>
      <c r="H277" s="16" t="s">
        <v>1816</v>
      </c>
      <c r="J277" s="16" t="s">
        <v>909</v>
      </c>
      <c r="K277" s="3" t="s">
        <v>2160</v>
      </c>
      <c r="M277" s="16" t="s">
        <v>853</v>
      </c>
    </row>
    <row r="278" spans="1:13" ht="15.75" customHeight="1">
      <c r="A278" s="3">
        <f t="shared" si="22"/>
        <v>278</v>
      </c>
      <c r="B278" s="45">
        <f t="shared" si="18"/>
        <v>5.15</v>
      </c>
      <c r="C278" s="95" t="s">
        <v>2135</v>
      </c>
      <c r="D278" s="97" t="s">
        <v>2161</v>
      </c>
      <c r="E278" s="3"/>
      <c r="F278" s="95"/>
      <c r="G278" s="95"/>
      <c r="H278" s="16"/>
      <c r="J278" s="16"/>
      <c r="K278" s="16"/>
    </row>
    <row r="279" spans="1:13" ht="15.75" customHeight="1">
      <c r="A279" s="3">
        <f t="shared" si="22"/>
        <v>279</v>
      </c>
      <c r="B279" s="45">
        <f t="shared" si="18"/>
        <v>5.15</v>
      </c>
      <c r="C279" s="95" t="s">
        <v>2135</v>
      </c>
      <c r="D279" s="97" t="s">
        <v>2162</v>
      </c>
      <c r="E279" s="3"/>
      <c r="F279" s="95"/>
      <c r="G279" s="95"/>
      <c r="H279" s="16"/>
      <c r="J279" s="16"/>
      <c r="K279" s="16"/>
    </row>
    <row r="280" spans="1:13" ht="15.75" customHeight="1">
      <c r="A280" s="3">
        <f t="shared" si="22"/>
        <v>280</v>
      </c>
      <c r="B280" s="45">
        <f t="shared" si="18"/>
        <v>5.15</v>
      </c>
      <c r="C280" s="95" t="s">
        <v>635</v>
      </c>
      <c r="D280" s="97" t="s">
        <v>2163</v>
      </c>
      <c r="E280" s="3"/>
      <c r="F280" s="95"/>
      <c r="G280" s="95"/>
      <c r="H280" s="16"/>
      <c r="J280" s="16"/>
      <c r="K280" s="16"/>
    </row>
    <row r="281" spans="1:13" ht="15.75" customHeight="1">
      <c r="A281" s="3">
        <f t="shared" si="22"/>
        <v>281</v>
      </c>
      <c r="B281" s="45">
        <f t="shared" si="18"/>
        <v>5.15</v>
      </c>
      <c r="C281" s="95" t="s">
        <v>635</v>
      </c>
      <c r="D281" s="97" t="s">
        <v>2164</v>
      </c>
      <c r="E281" s="3"/>
      <c r="F281" s="95"/>
      <c r="G281" s="95"/>
      <c r="H281" s="16"/>
      <c r="J281" s="16"/>
      <c r="K281" s="16"/>
    </row>
    <row r="282" spans="1:13" ht="15.75" customHeight="1">
      <c r="A282" s="3">
        <f t="shared" si="22"/>
        <v>282</v>
      </c>
      <c r="B282" s="45">
        <f t="shared" si="18"/>
        <v>5.15</v>
      </c>
      <c r="C282" s="95" t="s">
        <v>635</v>
      </c>
      <c r="D282" s="97" t="s">
        <v>2165</v>
      </c>
      <c r="E282" s="3"/>
      <c r="F282" s="95"/>
      <c r="G282" s="95"/>
      <c r="H282" s="16"/>
      <c r="J282" s="16"/>
      <c r="K282" s="16"/>
    </row>
    <row r="283" spans="1:13" ht="15.75" customHeight="1">
      <c r="A283" s="3">
        <f t="shared" si="22"/>
        <v>283</v>
      </c>
      <c r="B283" s="45">
        <f t="shared" si="18"/>
        <v>5.15</v>
      </c>
      <c r="C283" s="95" t="s">
        <v>635</v>
      </c>
      <c r="D283" s="97" t="s">
        <v>2166</v>
      </c>
      <c r="E283" s="3"/>
      <c r="F283" s="95"/>
      <c r="G283" s="95"/>
      <c r="H283" s="16"/>
      <c r="J283" s="16"/>
      <c r="K283" s="16"/>
    </row>
    <row r="284" spans="1:13" ht="15.75" customHeight="1">
      <c r="A284" s="3">
        <f t="shared" si="22"/>
        <v>284</v>
      </c>
      <c r="B284" s="45">
        <f t="shared" si="18"/>
        <v>5.15</v>
      </c>
      <c r="C284" s="95" t="s">
        <v>2135</v>
      </c>
      <c r="D284" s="97" t="s">
        <v>2167</v>
      </c>
      <c r="E284" s="3"/>
      <c r="F284" s="95"/>
      <c r="G284" s="95"/>
      <c r="H284" s="16"/>
      <c r="J284" s="16"/>
      <c r="K284" s="16"/>
    </row>
    <row r="285" spans="1:13" ht="15.75" customHeight="1">
      <c r="A285" s="3">
        <f t="shared" si="22"/>
        <v>285</v>
      </c>
      <c r="B285" s="45">
        <f t="shared" si="18"/>
        <v>5.15</v>
      </c>
      <c r="C285" s="95" t="s">
        <v>635</v>
      </c>
      <c r="D285" s="97" t="s">
        <v>2168</v>
      </c>
      <c r="E285" s="3"/>
      <c r="F285" s="95"/>
      <c r="G285" s="95"/>
      <c r="H285" s="16"/>
      <c r="J285" s="16"/>
      <c r="K285" s="16"/>
    </row>
    <row r="286" spans="1:13" ht="110.25">
      <c r="A286" s="3">
        <f t="shared" si="22"/>
        <v>286</v>
      </c>
      <c r="B286" s="45">
        <v>5.17</v>
      </c>
      <c r="C286" s="3" t="s">
        <v>2169</v>
      </c>
      <c r="D286" s="43" t="s">
        <v>2170</v>
      </c>
      <c r="E286" s="3" t="str">
        <f t="shared" si="23"/>
        <v>SRP8-013</v>
      </c>
      <c r="F286" s="3" t="s">
        <v>444</v>
      </c>
      <c r="G286" s="3" t="s">
        <v>12</v>
      </c>
      <c r="H286" s="16" t="s">
        <v>852</v>
      </c>
      <c r="I286" s="3"/>
      <c r="J286" s="3" t="s">
        <v>927</v>
      </c>
      <c r="K286" s="3" t="s">
        <v>2171</v>
      </c>
      <c r="M286" s="3" t="s">
        <v>853</v>
      </c>
    </row>
    <row r="287" spans="1:13" ht="110.25" customHeight="1">
      <c r="A287" s="3">
        <f t="shared" si="22"/>
        <v>287</v>
      </c>
      <c r="B287" s="45">
        <v>5.17</v>
      </c>
      <c r="C287" s="3" t="s">
        <v>2169</v>
      </c>
      <c r="D287" s="43" t="s">
        <v>2170</v>
      </c>
      <c r="E287" s="3" t="str">
        <f t="shared" si="23"/>
        <v>SRP8-077</v>
      </c>
      <c r="F287" s="3" t="s">
        <v>184</v>
      </c>
      <c r="G287" s="3" t="s">
        <v>12</v>
      </c>
      <c r="H287" s="16" t="s">
        <v>852</v>
      </c>
      <c r="I287" s="3"/>
      <c r="J287" s="3" t="s">
        <v>927</v>
      </c>
      <c r="K287" s="3" t="s">
        <v>2171</v>
      </c>
      <c r="M287" s="3" t="s">
        <v>853</v>
      </c>
    </row>
    <row r="288" spans="1:13" ht="111" customHeight="1">
      <c r="A288" s="3">
        <f t="shared" si="22"/>
        <v>288</v>
      </c>
      <c r="B288" s="45">
        <v>5.17</v>
      </c>
      <c r="C288" s="3" t="s">
        <v>2169</v>
      </c>
      <c r="D288" s="43" t="s">
        <v>2170</v>
      </c>
      <c r="E288" s="3" t="str">
        <f t="shared" si="23"/>
        <v>SRP8-011</v>
      </c>
      <c r="F288" s="3" t="s">
        <v>441</v>
      </c>
      <c r="G288" s="3" t="s">
        <v>12</v>
      </c>
      <c r="H288" s="16" t="s">
        <v>852</v>
      </c>
      <c r="J288" s="3" t="s">
        <v>927</v>
      </c>
      <c r="K288" s="3" t="s">
        <v>2171</v>
      </c>
      <c r="M288" s="3" t="s">
        <v>853</v>
      </c>
    </row>
    <row r="289" spans="1:13" ht="94.5">
      <c r="A289" s="3">
        <f t="shared" si="22"/>
        <v>289</v>
      </c>
      <c r="B289" s="45">
        <v>5.18</v>
      </c>
      <c r="C289" s="3" t="s">
        <v>2172</v>
      </c>
      <c r="D289" s="43" t="s">
        <v>2173</v>
      </c>
      <c r="E289" s="3" t="str">
        <f t="shared" si="23"/>
        <v>SRP8-013</v>
      </c>
      <c r="F289" s="3" t="s">
        <v>444</v>
      </c>
      <c r="G289" s="3" t="s">
        <v>442</v>
      </c>
      <c r="H289" s="16" t="s">
        <v>1715</v>
      </c>
      <c r="I289" s="3"/>
      <c r="J289" s="3" t="s">
        <v>927</v>
      </c>
      <c r="K289" s="3" t="s">
        <v>2174</v>
      </c>
      <c r="M289" s="3" t="s">
        <v>853</v>
      </c>
    </row>
    <row r="290" spans="1:13" ht="94.5">
      <c r="A290" s="3">
        <f t="shared" si="22"/>
        <v>290</v>
      </c>
      <c r="B290" s="45">
        <v>5.18</v>
      </c>
      <c r="C290" s="3" t="s">
        <v>2172</v>
      </c>
      <c r="D290" s="43" t="s">
        <v>2173</v>
      </c>
      <c r="E290" s="3" t="str">
        <f t="shared" si="23"/>
        <v>SRP8-077</v>
      </c>
      <c r="F290" s="3" t="s">
        <v>184</v>
      </c>
      <c r="G290" s="3" t="s">
        <v>442</v>
      </c>
      <c r="H290" s="16" t="s">
        <v>1715</v>
      </c>
      <c r="I290" s="3"/>
      <c r="J290" s="3" t="s">
        <v>927</v>
      </c>
      <c r="K290" s="3" t="s">
        <v>2174</v>
      </c>
      <c r="M290" s="3" t="s">
        <v>853</v>
      </c>
    </row>
    <row r="291" spans="1:13" ht="94.5">
      <c r="A291" s="3">
        <f t="shared" si="22"/>
        <v>291</v>
      </c>
      <c r="B291" s="45">
        <v>5.18</v>
      </c>
      <c r="C291" s="3" t="s">
        <v>2172</v>
      </c>
      <c r="D291" s="43" t="s">
        <v>2173</v>
      </c>
      <c r="E291" s="3" t="str">
        <f t="shared" si="23"/>
        <v>SRP8-011</v>
      </c>
      <c r="F291" s="3" t="s">
        <v>441</v>
      </c>
      <c r="G291" s="3" t="s">
        <v>442</v>
      </c>
      <c r="H291" s="16" t="s">
        <v>852</v>
      </c>
      <c r="J291" s="3" t="s">
        <v>927</v>
      </c>
      <c r="K291" s="3" t="s">
        <v>2174</v>
      </c>
      <c r="M291" s="3" t="s">
        <v>853</v>
      </c>
    </row>
    <row r="292" spans="1:13" ht="78.75">
      <c r="A292" s="3">
        <f t="shared" si="22"/>
        <v>292</v>
      </c>
      <c r="B292" s="45" t="s">
        <v>2175</v>
      </c>
      <c r="C292" s="3" t="s">
        <v>2172</v>
      </c>
      <c r="D292" s="43" t="s">
        <v>2176</v>
      </c>
      <c r="E292" s="3" t="str">
        <f t="shared" si="23"/>
        <v>SRP8-013</v>
      </c>
      <c r="F292" s="3" t="s">
        <v>444</v>
      </c>
      <c r="G292" s="3" t="s">
        <v>442</v>
      </c>
      <c r="H292" s="16" t="s">
        <v>1715</v>
      </c>
      <c r="I292" s="3"/>
      <c r="J292" s="3" t="s">
        <v>909</v>
      </c>
      <c r="K292" s="3" t="s">
        <v>2177</v>
      </c>
      <c r="M292" s="3" t="s">
        <v>853</v>
      </c>
    </row>
    <row r="293" spans="1:13" ht="78.75">
      <c r="A293" s="3">
        <f t="shared" si="22"/>
        <v>293</v>
      </c>
      <c r="B293" s="45" t="s">
        <v>2175</v>
      </c>
      <c r="C293" s="3" t="s">
        <v>2172</v>
      </c>
      <c r="D293" s="43" t="s">
        <v>2176</v>
      </c>
      <c r="E293" s="3" t="str">
        <f t="shared" si="23"/>
        <v>SRP8-077</v>
      </c>
      <c r="F293" s="3" t="s">
        <v>184</v>
      </c>
      <c r="G293" s="3" t="s">
        <v>442</v>
      </c>
      <c r="H293" s="16" t="s">
        <v>1715</v>
      </c>
      <c r="I293" s="3"/>
      <c r="J293" s="3" t="s">
        <v>909</v>
      </c>
      <c r="K293" s="3" t="s">
        <v>2177</v>
      </c>
      <c r="M293" s="3" t="s">
        <v>853</v>
      </c>
    </row>
    <row r="294" spans="1:13" ht="78.75">
      <c r="A294" s="3">
        <f t="shared" si="22"/>
        <v>294</v>
      </c>
      <c r="B294" s="45" t="s">
        <v>2175</v>
      </c>
      <c r="C294" s="3" t="s">
        <v>2172</v>
      </c>
      <c r="D294" s="43" t="s">
        <v>2176</v>
      </c>
      <c r="E294" s="3" t="str">
        <f t="shared" si="23"/>
        <v>SRP8-011</v>
      </c>
      <c r="F294" s="3" t="s">
        <v>441</v>
      </c>
      <c r="G294" s="3" t="s">
        <v>442</v>
      </c>
      <c r="H294" s="16" t="s">
        <v>852</v>
      </c>
      <c r="J294" s="3" t="s">
        <v>909</v>
      </c>
      <c r="K294" s="3" t="s">
        <v>2177</v>
      </c>
      <c r="M294" s="3" t="s">
        <v>853</v>
      </c>
    </row>
    <row r="295" spans="1:13" ht="78.75">
      <c r="A295" s="3">
        <f t="shared" si="22"/>
        <v>295</v>
      </c>
      <c r="B295" s="45" t="s">
        <v>2178</v>
      </c>
      <c r="C295" s="3" t="s">
        <v>2172</v>
      </c>
      <c r="D295" s="43" t="s">
        <v>2179</v>
      </c>
      <c r="E295" s="3" t="str">
        <f t="shared" si="23"/>
        <v>SRP8-013</v>
      </c>
      <c r="F295" s="3" t="s">
        <v>444</v>
      </c>
      <c r="G295" s="3" t="s">
        <v>442</v>
      </c>
      <c r="H295" s="16" t="s">
        <v>1715</v>
      </c>
      <c r="I295" s="3"/>
      <c r="J295" s="3" t="s">
        <v>909</v>
      </c>
      <c r="K295" s="3" t="s">
        <v>2180</v>
      </c>
      <c r="M295" s="3" t="s">
        <v>853</v>
      </c>
    </row>
    <row r="296" spans="1:13" ht="78.75">
      <c r="A296" s="3">
        <f t="shared" si="22"/>
        <v>296</v>
      </c>
      <c r="B296" s="45" t="s">
        <v>2178</v>
      </c>
      <c r="C296" s="3" t="s">
        <v>2172</v>
      </c>
      <c r="D296" s="43" t="s">
        <v>2179</v>
      </c>
      <c r="E296" s="3" t="str">
        <f t="shared" si="23"/>
        <v>SRP8-077</v>
      </c>
      <c r="F296" s="3" t="s">
        <v>184</v>
      </c>
      <c r="G296" s="3" t="s">
        <v>442</v>
      </c>
      <c r="H296" s="16" t="s">
        <v>1715</v>
      </c>
      <c r="I296" s="3"/>
      <c r="J296" s="3" t="s">
        <v>909</v>
      </c>
      <c r="K296" s="3" t="s">
        <v>2180</v>
      </c>
      <c r="M296" s="3" t="s">
        <v>853</v>
      </c>
    </row>
    <row r="297" spans="1:13" ht="78.75">
      <c r="A297" s="3">
        <f t="shared" si="22"/>
        <v>297</v>
      </c>
      <c r="B297" s="45" t="s">
        <v>2178</v>
      </c>
      <c r="C297" s="3" t="s">
        <v>2172</v>
      </c>
      <c r="D297" s="43" t="s">
        <v>2179</v>
      </c>
      <c r="E297" s="3" t="str">
        <f t="shared" si="23"/>
        <v>SRP8-011</v>
      </c>
      <c r="F297" s="3" t="s">
        <v>441</v>
      </c>
      <c r="G297" s="3" t="s">
        <v>442</v>
      </c>
      <c r="H297" s="16" t="s">
        <v>852</v>
      </c>
      <c r="J297" s="3" t="s">
        <v>909</v>
      </c>
      <c r="K297" s="3" t="s">
        <v>2180</v>
      </c>
      <c r="M297" s="3" t="s">
        <v>853</v>
      </c>
    </row>
    <row r="298" spans="1:13" ht="94.5">
      <c r="A298" s="3">
        <f t="shared" si="22"/>
        <v>298</v>
      </c>
      <c r="B298" s="45">
        <v>5.19</v>
      </c>
      <c r="C298" s="3" t="s">
        <v>2181</v>
      </c>
      <c r="D298" s="43" t="s">
        <v>2182</v>
      </c>
      <c r="E298" s="3" t="str">
        <f t="shared" si="23"/>
        <v>SRP8-013</v>
      </c>
      <c r="F298" s="3" t="s">
        <v>444</v>
      </c>
      <c r="G298" s="3" t="s">
        <v>12</v>
      </c>
      <c r="H298" s="16" t="s">
        <v>852</v>
      </c>
      <c r="I298" s="3"/>
      <c r="J298" s="3" t="s">
        <v>931</v>
      </c>
      <c r="K298" s="3" t="s">
        <v>2183</v>
      </c>
      <c r="M298" s="3" t="s">
        <v>853</v>
      </c>
    </row>
    <row r="299" spans="1:13" ht="99" customHeight="1">
      <c r="A299" s="3">
        <f t="shared" si="22"/>
        <v>299</v>
      </c>
      <c r="B299" s="45">
        <v>5.19</v>
      </c>
      <c r="C299" s="3" t="s">
        <v>2181</v>
      </c>
      <c r="D299" s="43" t="s">
        <v>2182</v>
      </c>
      <c r="E299" s="3" t="str">
        <f t="shared" si="23"/>
        <v>SRP8-077</v>
      </c>
      <c r="F299" s="3" t="s">
        <v>184</v>
      </c>
      <c r="G299" s="3" t="s">
        <v>12</v>
      </c>
      <c r="H299" s="16" t="s">
        <v>852</v>
      </c>
      <c r="I299" s="3"/>
      <c r="J299" s="3" t="s">
        <v>931</v>
      </c>
      <c r="K299" s="3" t="s">
        <v>2183</v>
      </c>
      <c r="M299" s="3" t="s">
        <v>853</v>
      </c>
    </row>
    <row r="300" spans="1:13" ht="96" customHeight="1">
      <c r="A300" s="3">
        <f t="shared" si="22"/>
        <v>300</v>
      </c>
      <c r="B300" s="45">
        <v>5.19</v>
      </c>
      <c r="C300" s="3" t="s">
        <v>2181</v>
      </c>
      <c r="D300" s="43" t="s">
        <v>2182</v>
      </c>
      <c r="E300" s="3" t="str">
        <f t="shared" si="23"/>
        <v>SRP8-011</v>
      </c>
      <c r="F300" s="3" t="s">
        <v>441</v>
      </c>
      <c r="G300" s="3" t="s">
        <v>12</v>
      </c>
      <c r="H300" s="16" t="s">
        <v>852</v>
      </c>
      <c r="J300" s="3" t="s">
        <v>931</v>
      </c>
      <c r="K300" s="3" t="s">
        <v>2183</v>
      </c>
      <c r="M300" s="3" t="s">
        <v>853</v>
      </c>
    </row>
    <row r="301" spans="1:13" ht="157.5">
      <c r="A301" s="3">
        <f t="shared" si="22"/>
        <v>301</v>
      </c>
      <c r="B301" s="45" t="s">
        <v>2184</v>
      </c>
      <c r="C301" s="3" t="s">
        <v>2185</v>
      </c>
      <c r="D301" s="43" t="s">
        <v>2186</v>
      </c>
      <c r="E301" s="3" t="str">
        <f t="shared" si="23"/>
        <v>SRP8-013</v>
      </c>
      <c r="F301" s="3" t="s">
        <v>444</v>
      </c>
      <c r="G301" s="3" t="s">
        <v>12</v>
      </c>
      <c r="H301" s="16" t="s">
        <v>852</v>
      </c>
      <c r="I301" s="3"/>
      <c r="J301" s="3" t="s">
        <v>909</v>
      </c>
      <c r="K301" s="3" t="s">
        <v>2187</v>
      </c>
      <c r="M301" s="3" t="s">
        <v>853</v>
      </c>
    </row>
    <row r="302" spans="1:13" ht="157.5">
      <c r="A302" s="3">
        <f t="shared" si="22"/>
        <v>302</v>
      </c>
      <c r="B302" s="45" t="s">
        <v>2184</v>
      </c>
      <c r="C302" s="3" t="s">
        <v>2185</v>
      </c>
      <c r="D302" s="43" t="s">
        <v>2186</v>
      </c>
      <c r="E302" s="3" t="str">
        <f t="shared" si="23"/>
        <v>SRP8-077</v>
      </c>
      <c r="F302" s="3" t="s">
        <v>184</v>
      </c>
      <c r="G302" s="3" t="s">
        <v>12</v>
      </c>
      <c r="H302" s="16" t="s">
        <v>852</v>
      </c>
      <c r="I302" s="3"/>
      <c r="J302" s="3" t="s">
        <v>909</v>
      </c>
      <c r="K302" s="3" t="s">
        <v>2187</v>
      </c>
      <c r="M302" s="3" t="s">
        <v>853</v>
      </c>
    </row>
    <row r="303" spans="1:13" ht="157.5">
      <c r="A303" s="3">
        <f t="shared" si="22"/>
        <v>303</v>
      </c>
      <c r="B303" s="45" t="s">
        <v>2184</v>
      </c>
      <c r="C303" s="3" t="s">
        <v>2185</v>
      </c>
      <c r="D303" s="43" t="s">
        <v>2186</v>
      </c>
      <c r="E303" s="3" t="str">
        <f t="shared" si="23"/>
        <v>SRP8-011</v>
      </c>
      <c r="F303" s="3" t="s">
        <v>441</v>
      </c>
      <c r="G303" s="3" t="s">
        <v>12</v>
      </c>
      <c r="H303" s="16" t="s">
        <v>852</v>
      </c>
      <c r="J303" s="3" t="s">
        <v>909</v>
      </c>
      <c r="K303" s="3" t="s">
        <v>2187</v>
      </c>
      <c r="M303" s="3" t="s">
        <v>853</v>
      </c>
    </row>
    <row r="304" spans="1:13" ht="94.5" customHeight="1">
      <c r="A304" s="3">
        <f t="shared" si="22"/>
        <v>304</v>
      </c>
      <c r="B304" s="45">
        <v>5.21</v>
      </c>
      <c r="C304" s="3" t="s">
        <v>2185</v>
      </c>
      <c r="D304" s="43" t="s">
        <v>2188</v>
      </c>
      <c r="E304" s="3" t="str">
        <f t="shared" si="23"/>
        <v>SRP8-013</v>
      </c>
      <c r="F304" s="3" t="s">
        <v>444</v>
      </c>
      <c r="G304" s="3" t="s">
        <v>12</v>
      </c>
      <c r="H304" s="16" t="s">
        <v>852</v>
      </c>
      <c r="I304" s="3"/>
      <c r="J304" s="3" t="s">
        <v>909</v>
      </c>
      <c r="K304" s="3" t="s">
        <v>2189</v>
      </c>
      <c r="M304" s="3" t="s">
        <v>853</v>
      </c>
    </row>
    <row r="305" spans="1:13" ht="93.75" customHeight="1">
      <c r="A305" s="3">
        <f t="shared" si="22"/>
        <v>305</v>
      </c>
      <c r="B305" s="45">
        <v>5.21</v>
      </c>
      <c r="C305" s="3" t="s">
        <v>2185</v>
      </c>
      <c r="D305" s="43" t="s">
        <v>2188</v>
      </c>
      <c r="E305" s="3" t="str">
        <f t="shared" si="23"/>
        <v>SRP8-077</v>
      </c>
      <c r="F305" s="3" t="s">
        <v>184</v>
      </c>
      <c r="G305" s="3" t="s">
        <v>12</v>
      </c>
      <c r="H305" s="16" t="s">
        <v>852</v>
      </c>
      <c r="I305" s="3"/>
      <c r="J305" s="3" t="s">
        <v>909</v>
      </c>
      <c r="K305" s="3" t="s">
        <v>2189</v>
      </c>
      <c r="M305" s="3" t="s">
        <v>853</v>
      </c>
    </row>
    <row r="306" spans="1:13" ht="99.75" customHeight="1">
      <c r="A306" s="3">
        <f t="shared" si="22"/>
        <v>306</v>
      </c>
      <c r="B306" s="45">
        <v>5.21</v>
      </c>
      <c r="C306" s="3" t="s">
        <v>2185</v>
      </c>
      <c r="D306" s="43" t="s">
        <v>2188</v>
      </c>
      <c r="E306" s="3" t="str">
        <f t="shared" si="23"/>
        <v>SRP8-011</v>
      </c>
      <c r="F306" s="3" t="s">
        <v>441</v>
      </c>
      <c r="G306" s="3" t="s">
        <v>12</v>
      </c>
      <c r="H306" s="16" t="s">
        <v>852</v>
      </c>
      <c r="J306" s="3" t="s">
        <v>909</v>
      </c>
      <c r="K306" s="3" t="s">
        <v>2189</v>
      </c>
      <c r="M306" s="3" t="s">
        <v>853</v>
      </c>
    </row>
    <row r="307" spans="1:13" ht="110.25">
      <c r="A307" s="3">
        <f t="shared" si="22"/>
        <v>307</v>
      </c>
      <c r="B307" s="45" t="s">
        <v>2190</v>
      </c>
      <c r="C307" s="3" t="s">
        <v>2185</v>
      </c>
      <c r="D307" s="43" t="s">
        <v>2191</v>
      </c>
      <c r="E307" s="3" t="str">
        <f t="shared" si="23"/>
        <v>SRP8-013</v>
      </c>
      <c r="F307" s="3" t="s">
        <v>444</v>
      </c>
      <c r="G307" s="3" t="s">
        <v>12</v>
      </c>
      <c r="H307" s="16" t="s">
        <v>852</v>
      </c>
      <c r="I307" s="3"/>
      <c r="J307" s="3" t="s">
        <v>931</v>
      </c>
      <c r="K307" s="3" t="s">
        <v>2192</v>
      </c>
      <c r="M307" s="3" t="s">
        <v>853</v>
      </c>
    </row>
    <row r="308" spans="1:13" ht="110.25">
      <c r="A308" s="3">
        <f t="shared" si="22"/>
        <v>308</v>
      </c>
      <c r="B308" s="45" t="s">
        <v>2190</v>
      </c>
      <c r="C308" s="3" t="s">
        <v>2185</v>
      </c>
      <c r="D308" s="43" t="s">
        <v>2191</v>
      </c>
      <c r="E308" s="3" t="str">
        <f t="shared" si="23"/>
        <v>SRP8-077</v>
      </c>
      <c r="F308" s="3" t="s">
        <v>184</v>
      </c>
      <c r="G308" s="3" t="s">
        <v>12</v>
      </c>
      <c r="H308" s="16" t="s">
        <v>852</v>
      </c>
      <c r="I308" s="3"/>
      <c r="J308" s="3" t="s">
        <v>931</v>
      </c>
      <c r="K308" s="3" t="s">
        <v>2192</v>
      </c>
      <c r="M308" s="3" t="s">
        <v>853</v>
      </c>
    </row>
    <row r="309" spans="1:13" ht="110.25">
      <c r="A309" s="3">
        <f t="shared" si="22"/>
        <v>309</v>
      </c>
      <c r="B309" s="45" t="s">
        <v>2190</v>
      </c>
      <c r="C309" s="3" t="s">
        <v>2185</v>
      </c>
      <c r="D309" s="43" t="s">
        <v>2191</v>
      </c>
      <c r="E309" s="3" t="str">
        <f t="shared" si="23"/>
        <v>SRP8-011</v>
      </c>
      <c r="F309" s="3" t="s">
        <v>441</v>
      </c>
      <c r="G309" s="3" t="s">
        <v>12</v>
      </c>
      <c r="H309" s="16" t="s">
        <v>852</v>
      </c>
      <c r="J309" s="3" t="s">
        <v>931</v>
      </c>
      <c r="K309" s="3" t="s">
        <v>2192</v>
      </c>
      <c r="M309" s="3" t="s">
        <v>853</v>
      </c>
    </row>
    <row r="310" spans="1:13" ht="78.75">
      <c r="A310" s="3">
        <f t="shared" si="22"/>
        <v>310</v>
      </c>
      <c r="B310" s="45">
        <v>5.22</v>
      </c>
      <c r="C310" s="3" t="s">
        <v>2193</v>
      </c>
      <c r="D310" s="43" t="s">
        <v>2194</v>
      </c>
      <c r="E310" s="3" t="str">
        <f t="shared" si="23"/>
        <v>SRP8-011</v>
      </c>
      <c r="F310" s="3" t="s">
        <v>441</v>
      </c>
      <c r="G310" s="3" t="s">
        <v>12</v>
      </c>
      <c r="H310" s="16" t="s">
        <v>852</v>
      </c>
      <c r="I310" s="3"/>
      <c r="J310" s="3" t="s">
        <v>905</v>
      </c>
      <c r="K310" s="3" t="s">
        <v>2195</v>
      </c>
      <c r="M310" s="3" t="s">
        <v>853</v>
      </c>
    </row>
    <row r="311" spans="1:13" ht="78.75">
      <c r="A311" s="3">
        <f t="shared" si="22"/>
        <v>311</v>
      </c>
      <c r="B311" s="45">
        <v>5.22</v>
      </c>
      <c r="C311" s="3" t="s">
        <v>2193</v>
      </c>
      <c r="D311" s="43" t="s">
        <v>2194</v>
      </c>
      <c r="E311" s="3" t="str">
        <f t="shared" si="23"/>
        <v>SRP8-077</v>
      </c>
      <c r="F311" s="3" t="s">
        <v>184</v>
      </c>
      <c r="G311" s="3" t="s">
        <v>12</v>
      </c>
      <c r="H311" s="16" t="s">
        <v>852</v>
      </c>
      <c r="I311" s="3"/>
      <c r="J311" s="3" t="s">
        <v>905</v>
      </c>
      <c r="K311" s="3" t="s">
        <v>2195</v>
      </c>
      <c r="M311" s="3" t="s">
        <v>853</v>
      </c>
    </row>
    <row r="312" spans="1:13" ht="78.75">
      <c r="A312" s="3">
        <f t="shared" si="22"/>
        <v>312</v>
      </c>
      <c r="B312" s="45">
        <v>5.22</v>
      </c>
      <c r="C312" s="3" t="s">
        <v>2193</v>
      </c>
      <c r="D312" s="43" t="s">
        <v>2194</v>
      </c>
      <c r="E312" s="3" t="str">
        <f t="shared" si="23"/>
        <v>SRP8-171</v>
      </c>
      <c r="F312" s="3" t="s">
        <v>1809</v>
      </c>
      <c r="G312" s="3" t="s">
        <v>12</v>
      </c>
      <c r="H312" s="16" t="s">
        <v>1816</v>
      </c>
      <c r="I312" s="3"/>
      <c r="J312" s="3" t="s">
        <v>905</v>
      </c>
      <c r="K312" s="3" t="s">
        <v>2195</v>
      </c>
      <c r="M312" s="3" t="s">
        <v>853</v>
      </c>
    </row>
    <row r="313" spans="1:13" ht="78.75">
      <c r="A313" s="3">
        <f t="shared" si="22"/>
        <v>313</v>
      </c>
      <c r="B313" s="45">
        <v>5.22</v>
      </c>
      <c r="C313" s="3" t="s">
        <v>2193</v>
      </c>
      <c r="D313" s="43" t="s">
        <v>2194</v>
      </c>
      <c r="E313" s="3" t="str">
        <f t="shared" si="23"/>
        <v>SRP8-012</v>
      </c>
      <c r="F313" s="3" t="s">
        <v>39</v>
      </c>
      <c r="G313" s="3" t="s">
        <v>12</v>
      </c>
      <c r="H313" s="16" t="s">
        <v>852</v>
      </c>
      <c r="I313" s="3"/>
      <c r="J313" s="3" t="s">
        <v>905</v>
      </c>
      <c r="K313" s="3" t="s">
        <v>2195</v>
      </c>
      <c r="M313" s="3" t="s">
        <v>853</v>
      </c>
    </row>
    <row r="314" spans="1:13" ht="78.75">
      <c r="A314" s="3">
        <f t="shared" si="22"/>
        <v>314</v>
      </c>
      <c r="B314" s="45">
        <v>5.22</v>
      </c>
      <c r="C314" s="3" t="s">
        <v>2193</v>
      </c>
      <c r="D314" s="43" t="s">
        <v>2194</v>
      </c>
      <c r="E314" s="3" t="str">
        <f t="shared" si="23"/>
        <v>SRP8-013</v>
      </c>
      <c r="F314" s="3" t="s">
        <v>444</v>
      </c>
      <c r="G314" s="3" t="s">
        <v>12</v>
      </c>
      <c r="H314" s="16" t="s">
        <v>852</v>
      </c>
      <c r="J314" s="3" t="s">
        <v>905</v>
      </c>
      <c r="K314" s="3" t="s">
        <v>2195</v>
      </c>
      <c r="M314" s="3" t="s">
        <v>853</v>
      </c>
    </row>
    <row r="315" spans="1:13" ht="110.25">
      <c r="A315" s="3">
        <f t="shared" si="22"/>
        <v>315</v>
      </c>
      <c r="B315" s="45">
        <v>5.23</v>
      </c>
      <c r="C315" s="3" t="s">
        <v>2196</v>
      </c>
      <c r="D315" s="43" t="s">
        <v>2197</v>
      </c>
      <c r="E315" s="3" t="str">
        <f t="shared" si="23"/>
        <v>SRP8-011</v>
      </c>
      <c r="F315" s="3" t="s">
        <v>441</v>
      </c>
      <c r="G315" s="3" t="s">
        <v>12</v>
      </c>
      <c r="H315" s="16" t="s">
        <v>852</v>
      </c>
      <c r="I315" s="3"/>
      <c r="J315" s="3" t="s">
        <v>931</v>
      </c>
      <c r="K315" s="3" t="s">
        <v>2198</v>
      </c>
      <c r="M315" s="3" t="s">
        <v>853</v>
      </c>
    </row>
    <row r="316" spans="1:13" ht="110.25">
      <c r="A316" s="3">
        <f t="shared" si="22"/>
        <v>316</v>
      </c>
      <c r="B316" s="45">
        <v>5.23</v>
      </c>
      <c r="C316" s="3" t="s">
        <v>2196</v>
      </c>
      <c r="D316" s="43" t="s">
        <v>2197</v>
      </c>
      <c r="E316" s="3" t="str">
        <f t="shared" si="23"/>
        <v>SRP8-077</v>
      </c>
      <c r="F316" s="3" t="s">
        <v>184</v>
      </c>
      <c r="G316" s="3" t="s">
        <v>12</v>
      </c>
      <c r="H316" s="16" t="s">
        <v>852</v>
      </c>
      <c r="I316" s="3"/>
      <c r="J316" s="3" t="s">
        <v>931</v>
      </c>
      <c r="K316" s="3" t="s">
        <v>2198</v>
      </c>
      <c r="M316" s="3" t="s">
        <v>853</v>
      </c>
    </row>
    <row r="317" spans="1:13" ht="110.25">
      <c r="A317" s="3">
        <f t="shared" si="22"/>
        <v>317</v>
      </c>
      <c r="B317" s="45">
        <v>5.23</v>
      </c>
      <c r="C317" s="3" t="s">
        <v>2196</v>
      </c>
      <c r="D317" s="43" t="s">
        <v>2197</v>
      </c>
      <c r="E317" s="3" t="str">
        <f t="shared" si="23"/>
        <v>SRP8-171</v>
      </c>
      <c r="F317" s="3" t="s">
        <v>1809</v>
      </c>
      <c r="G317" s="3" t="s">
        <v>12</v>
      </c>
      <c r="H317" s="16" t="s">
        <v>1816</v>
      </c>
      <c r="I317" s="3"/>
      <c r="J317" s="3" t="s">
        <v>931</v>
      </c>
      <c r="K317" s="3" t="s">
        <v>2198</v>
      </c>
      <c r="M317" s="3" t="s">
        <v>853</v>
      </c>
    </row>
    <row r="318" spans="1:13" ht="110.25">
      <c r="A318" s="3">
        <f t="shared" si="22"/>
        <v>318</v>
      </c>
      <c r="B318" s="45">
        <v>5.23</v>
      </c>
      <c r="C318" s="3" t="s">
        <v>2196</v>
      </c>
      <c r="D318" s="43" t="s">
        <v>2197</v>
      </c>
      <c r="E318" s="3" t="str">
        <f t="shared" si="23"/>
        <v>SRP8-012</v>
      </c>
      <c r="F318" s="3" t="s">
        <v>39</v>
      </c>
      <c r="G318" s="3" t="s">
        <v>12</v>
      </c>
      <c r="H318" s="16" t="s">
        <v>852</v>
      </c>
      <c r="I318" s="3"/>
      <c r="J318" s="3" t="s">
        <v>931</v>
      </c>
      <c r="K318" s="3" t="s">
        <v>2198</v>
      </c>
      <c r="M318" s="3" t="s">
        <v>853</v>
      </c>
    </row>
    <row r="319" spans="1:13" ht="110.25">
      <c r="A319" s="3">
        <f t="shared" si="22"/>
        <v>319</v>
      </c>
      <c r="B319" s="45">
        <v>5.23</v>
      </c>
      <c r="C319" s="3" t="s">
        <v>2196</v>
      </c>
      <c r="D319" s="43" t="s">
        <v>2197</v>
      </c>
      <c r="E319" s="3" t="str">
        <f t="shared" si="23"/>
        <v>SRP8-013</v>
      </c>
      <c r="F319" s="3" t="s">
        <v>444</v>
      </c>
      <c r="G319" s="3" t="s">
        <v>12</v>
      </c>
      <c r="H319" s="16" t="s">
        <v>852</v>
      </c>
      <c r="J319" s="3" t="s">
        <v>931</v>
      </c>
      <c r="K319" s="3" t="s">
        <v>2198</v>
      </c>
      <c r="M319" s="3" t="s">
        <v>853</v>
      </c>
    </row>
    <row r="320" spans="1:13" ht="94.5">
      <c r="A320" s="3">
        <f t="shared" si="22"/>
        <v>320</v>
      </c>
      <c r="B320" s="45" t="s">
        <v>2199</v>
      </c>
      <c r="C320" s="3" t="s">
        <v>2200</v>
      </c>
      <c r="D320" s="43" t="s">
        <v>2201</v>
      </c>
      <c r="E320" s="3" t="str">
        <f t="shared" si="23"/>
        <v>SRP8-012</v>
      </c>
      <c r="F320" s="3" t="s">
        <v>39</v>
      </c>
      <c r="G320" s="3" t="s">
        <v>12</v>
      </c>
      <c r="H320" s="16" t="s">
        <v>852</v>
      </c>
      <c r="I320" s="3"/>
      <c r="J320" s="3" t="s">
        <v>931</v>
      </c>
      <c r="K320" s="3" t="s">
        <v>2202</v>
      </c>
      <c r="M320" s="3" t="s">
        <v>853</v>
      </c>
    </row>
    <row r="321" spans="1:13" ht="94.5">
      <c r="A321" s="3">
        <f t="shared" si="22"/>
        <v>321</v>
      </c>
      <c r="B321" s="45" t="s">
        <v>2199</v>
      </c>
      <c r="C321" s="3" t="s">
        <v>2200</v>
      </c>
      <c r="D321" s="43" t="s">
        <v>2201</v>
      </c>
      <c r="E321" s="3" t="str">
        <f t="shared" si="23"/>
        <v>SRP8-013</v>
      </c>
      <c r="F321" s="3" t="s">
        <v>444</v>
      </c>
      <c r="G321" s="3" t="s">
        <v>12</v>
      </c>
      <c r="H321" s="16" t="s">
        <v>852</v>
      </c>
      <c r="I321" s="3"/>
      <c r="J321" s="3" t="s">
        <v>931</v>
      </c>
      <c r="K321" s="3" t="s">
        <v>2202</v>
      </c>
      <c r="M321" s="3" t="s">
        <v>853</v>
      </c>
    </row>
    <row r="322" spans="1:13" ht="94.5">
      <c r="A322" s="3">
        <f t="shared" si="22"/>
        <v>322</v>
      </c>
      <c r="B322" s="45" t="s">
        <v>2199</v>
      </c>
      <c r="C322" s="3" t="s">
        <v>2200</v>
      </c>
      <c r="D322" s="43" t="s">
        <v>2201</v>
      </c>
      <c r="E322" s="3" t="str">
        <f t="shared" si="23"/>
        <v>SRP8-077</v>
      </c>
      <c r="F322" s="3" t="s">
        <v>184</v>
      </c>
      <c r="G322" s="3" t="s">
        <v>12</v>
      </c>
      <c r="H322" s="16" t="s">
        <v>852</v>
      </c>
      <c r="I322" s="3"/>
      <c r="J322" s="3" t="s">
        <v>931</v>
      </c>
      <c r="K322" s="3" t="s">
        <v>2202</v>
      </c>
      <c r="M322" s="3" t="s">
        <v>853</v>
      </c>
    </row>
    <row r="323" spans="1:13" ht="94.5">
      <c r="A323" s="3">
        <f t="shared" si="22"/>
        <v>323</v>
      </c>
      <c r="B323" s="45" t="s">
        <v>2199</v>
      </c>
      <c r="C323" s="3" t="s">
        <v>2200</v>
      </c>
      <c r="D323" s="43" t="s">
        <v>2201</v>
      </c>
      <c r="E323" s="3" t="str">
        <f t="shared" si="23"/>
        <v>SRP8-011</v>
      </c>
      <c r="F323" s="3" t="s">
        <v>441</v>
      </c>
      <c r="G323" s="3" t="s">
        <v>12</v>
      </c>
      <c r="H323" s="16" t="s">
        <v>852</v>
      </c>
      <c r="I323" s="3"/>
      <c r="J323" s="3" t="s">
        <v>931</v>
      </c>
      <c r="K323" s="3" t="s">
        <v>2202</v>
      </c>
      <c r="M323" s="3" t="s">
        <v>853</v>
      </c>
    </row>
    <row r="324" spans="1:13" ht="94.5">
      <c r="A324" s="3">
        <f t="shared" si="22"/>
        <v>324</v>
      </c>
      <c r="B324" s="45" t="s">
        <v>2199</v>
      </c>
      <c r="C324" s="3" t="s">
        <v>2200</v>
      </c>
      <c r="D324" s="43" t="s">
        <v>2201</v>
      </c>
      <c r="E324" s="3" t="str">
        <f t="shared" si="23"/>
        <v>SRP8-171</v>
      </c>
      <c r="F324" s="3" t="s">
        <v>1809</v>
      </c>
      <c r="G324" s="3" t="s">
        <v>12</v>
      </c>
      <c r="H324" s="16" t="s">
        <v>1816</v>
      </c>
      <c r="J324" s="3" t="s">
        <v>931</v>
      </c>
      <c r="K324" s="3" t="s">
        <v>2202</v>
      </c>
      <c r="M324" s="3" t="s">
        <v>853</v>
      </c>
    </row>
    <row r="325" spans="1:13" ht="94.5">
      <c r="A325" s="3">
        <f t="shared" si="22"/>
        <v>325</v>
      </c>
      <c r="B325" s="45">
        <v>5.24</v>
      </c>
      <c r="C325" s="3" t="s">
        <v>2203</v>
      </c>
      <c r="D325" s="43" t="s">
        <v>2204</v>
      </c>
      <c r="E325" s="3" t="str">
        <f t="shared" si="23"/>
        <v>SRP8-012</v>
      </c>
      <c r="F325" s="3" t="s">
        <v>39</v>
      </c>
      <c r="G325" s="3" t="s">
        <v>442</v>
      </c>
      <c r="H325" s="16" t="s">
        <v>852</v>
      </c>
      <c r="I325" s="3"/>
      <c r="J325" s="3" t="s">
        <v>931</v>
      </c>
      <c r="K325" s="3" t="s">
        <v>2205</v>
      </c>
      <c r="M325" s="3" t="s">
        <v>853</v>
      </c>
    </row>
    <row r="326" spans="1:13" ht="94.5">
      <c r="A326" s="3">
        <f t="shared" si="22"/>
        <v>326</v>
      </c>
      <c r="B326" s="45">
        <v>5.24</v>
      </c>
      <c r="C326" s="3" t="s">
        <v>2203</v>
      </c>
      <c r="D326" s="43" t="s">
        <v>2204</v>
      </c>
      <c r="E326" s="3" t="str">
        <f t="shared" si="23"/>
        <v>SRP8-013</v>
      </c>
      <c r="F326" s="3" t="s">
        <v>444</v>
      </c>
      <c r="G326" s="3" t="s">
        <v>442</v>
      </c>
      <c r="H326" s="16" t="s">
        <v>1715</v>
      </c>
      <c r="I326" s="3"/>
      <c r="J326" s="3" t="s">
        <v>931</v>
      </c>
      <c r="K326" s="3" t="s">
        <v>2205</v>
      </c>
      <c r="M326" s="3" t="s">
        <v>853</v>
      </c>
    </row>
    <row r="327" spans="1:13" ht="94.5">
      <c r="A327" s="3">
        <f t="shared" si="22"/>
        <v>327</v>
      </c>
      <c r="B327" s="45">
        <v>5.24</v>
      </c>
      <c r="C327" s="3" t="s">
        <v>2203</v>
      </c>
      <c r="D327" s="43" t="s">
        <v>2204</v>
      </c>
      <c r="E327" s="3" t="str">
        <f t="shared" si="23"/>
        <v>SRP8-077</v>
      </c>
      <c r="F327" s="3" t="s">
        <v>184</v>
      </c>
      <c r="G327" s="3" t="s">
        <v>442</v>
      </c>
      <c r="H327" s="16" t="s">
        <v>1715</v>
      </c>
      <c r="I327" s="3"/>
      <c r="J327" s="3" t="s">
        <v>931</v>
      </c>
      <c r="K327" s="3" t="s">
        <v>2205</v>
      </c>
      <c r="M327" s="3" t="s">
        <v>853</v>
      </c>
    </row>
    <row r="328" spans="1:13" ht="94.5">
      <c r="A328" s="3">
        <f t="shared" si="22"/>
        <v>328</v>
      </c>
      <c r="B328" s="45">
        <v>5.24</v>
      </c>
      <c r="C328" s="3" t="s">
        <v>2203</v>
      </c>
      <c r="D328" s="43" t="s">
        <v>2204</v>
      </c>
      <c r="E328" s="3" t="str">
        <f t="shared" si="23"/>
        <v>SRP8-011</v>
      </c>
      <c r="F328" s="3" t="s">
        <v>441</v>
      </c>
      <c r="G328" s="3" t="s">
        <v>442</v>
      </c>
      <c r="H328" s="16" t="s">
        <v>852</v>
      </c>
      <c r="I328" s="3"/>
      <c r="J328" s="3" t="s">
        <v>931</v>
      </c>
      <c r="K328" s="3" t="s">
        <v>2205</v>
      </c>
      <c r="M328" s="3" t="s">
        <v>853</v>
      </c>
    </row>
    <row r="329" spans="1:13" ht="94.5">
      <c r="A329" s="3">
        <f t="shared" si="22"/>
        <v>329</v>
      </c>
      <c r="B329" s="45">
        <v>5.24</v>
      </c>
      <c r="C329" s="3" t="s">
        <v>2203</v>
      </c>
      <c r="D329" s="43" t="s">
        <v>2204</v>
      </c>
      <c r="E329" s="3" t="str">
        <f t="shared" si="23"/>
        <v>SRP8-171</v>
      </c>
      <c r="F329" s="3" t="s">
        <v>1809</v>
      </c>
      <c r="G329" s="3" t="s">
        <v>442</v>
      </c>
      <c r="H329" s="16" t="s">
        <v>1816</v>
      </c>
      <c r="J329" s="3" t="s">
        <v>931</v>
      </c>
      <c r="K329" s="3" t="s">
        <v>2205</v>
      </c>
      <c r="M329" s="3" t="s">
        <v>853</v>
      </c>
    </row>
    <row r="330" spans="1:13" ht="157.5">
      <c r="A330" s="3">
        <f t="shared" si="22"/>
        <v>330</v>
      </c>
      <c r="B330" s="45">
        <v>5.26</v>
      </c>
      <c r="C330" s="3" t="s">
        <v>2206</v>
      </c>
      <c r="D330" s="43" t="s">
        <v>2207</v>
      </c>
      <c r="E330" s="3" t="str">
        <f t="shared" si="23"/>
        <v>SRP8-013</v>
      </c>
      <c r="F330" s="3" t="s">
        <v>444</v>
      </c>
      <c r="G330" s="3" t="s">
        <v>442</v>
      </c>
      <c r="H330" s="16" t="s">
        <v>1715</v>
      </c>
      <c r="I330" s="3"/>
      <c r="J330" s="3" t="s">
        <v>909</v>
      </c>
      <c r="K330" s="3" t="s">
        <v>2208</v>
      </c>
      <c r="M330" s="3" t="s">
        <v>853</v>
      </c>
    </row>
    <row r="331" spans="1:13" ht="176.25" customHeight="1">
      <c r="A331" s="3">
        <f t="shared" si="22"/>
        <v>331</v>
      </c>
      <c r="B331" s="45">
        <v>5.26</v>
      </c>
      <c r="C331" s="3" t="s">
        <v>2206</v>
      </c>
      <c r="D331" s="43" t="s">
        <v>2207</v>
      </c>
      <c r="E331" s="3" t="str">
        <f t="shared" si="23"/>
        <v>SRP8-077</v>
      </c>
      <c r="F331" s="3" t="s">
        <v>184</v>
      </c>
      <c r="G331" s="3" t="s">
        <v>442</v>
      </c>
      <c r="H331" s="16" t="s">
        <v>1715</v>
      </c>
      <c r="I331" s="3"/>
      <c r="J331" s="3" t="s">
        <v>909</v>
      </c>
      <c r="K331" s="3" t="s">
        <v>2208</v>
      </c>
      <c r="M331" s="3" t="s">
        <v>853</v>
      </c>
    </row>
    <row r="332" spans="1:13" ht="157.5">
      <c r="A332" s="3">
        <f t="shared" si="22"/>
        <v>332</v>
      </c>
      <c r="B332" s="45">
        <v>5.26</v>
      </c>
      <c r="C332" s="3" t="s">
        <v>2206</v>
      </c>
      <c r="D332" s="43" t="s">
        <v>2207</v>
      </c>
      <c r="E332" s="3" t="str">
        <f t="shared" si="23"/>
        <v>SRP8-011</v>
      </c>
      <c r="F332" s="3" t="s">
        <v>441</v>
      </c>
      <c r="G332" s="3" t="s">
        <v>442</v>
      </c>
      <c r="H332" s="16" t="s">
        <v>852</v>
      </c>
      <c r="J332" s="3" t="s">
        <v>909</v>
      </c>
      <c r="K332" s="3" t="s">
        <v>2208</v>
      </c>
      <c r="M332" s="3" t="s">
        <v>853</v>
      </c>
    </row>
    <row r="333" spans="1:13" ht="126.75" customHeight="1">
      <c r="A333" s="3">
        <f t="shared" si="22"/>
        <v>333</v>
      </c>
      <c r="B333" s="45">
        <v>5.27</v>
      </c>
      <c r="C333" s="3" t="s">
        <v>2209</v>
      </c>
      <c r="D333" s="43" t="s">
        <v>2210</v>
      </c>
      <c r="E333" s="3" t="str">
        <f t="shared" si="23"/>
        <v>SRP8-012</v>
      </c>
      <c r="F333" s="3" t="s">
        <v>39</v>
      </c>
      <c r="G333" s="3" t="s">
        <v>442</v>
      </c>
      <c r="H333" s="16" t="s">
        <v>852</v>
      </c>
      <c r="I333" s="3"/>
      <c r="J333" s="3" t="s">
        <v>927</v>
      </c>
      <c r="K333" s="3" t="s">
        <v>2211</v>
      </c>
      <c r="M333" s="3" t="s">
        <v>853</v>
      </c>
    </row>
    <row r="334" spans="1:13" ht="126">
      <c r="A334" s="3">
        <f t="shared" si="22"/>
        <v>334</v>
      </c>
      <c r="B334" s="45">
        <v>5.27</v>
      </c>
      <c r="C334" s="3" t="s">
        <v>2209</v>
      </c>
      <c r="D334" s="43" t="s">
        <v>2210</v>
      </c>
      <c r="E334" s="3" t="str">
        <f t="shared" si="23"/>
        <v>SRP8-077</v>
      </c>
      <c r="F334" s="3" t="s">
        <v>184</v>
      </c>
      <c r="G334" s="3" t="s">
        <v>442</v>
      </c>
      <c r="H334" s="16" t="s">
        <v>1715</v>
      </c>
      <c r="I334" s="3"/>
      <c r="J334" s="3" t="s">
        <v>927</v>
      </c>
      <c r="K334" s="3" t="s">
        <v>2211</v>
      </c>
      <c r="M334" s="3" t="s">
        <v>853</v>
      </c>
    </row>
    <row r="335" spans="1:13" ht="126">
      <c r="A335" s="3">
        <f t="shared" si="22"/>
        <v>335</v>
      </c>
      <c r="B335" s="45">
        <v>5.27</v>
      </c>
      <c r="C335" s="3" t="s">
        <v>2209</v>
      </c>
      <c r="D335" s="43" t="s">
        <v>2210</v>
      </c>
      <c r="E335" s="3" t="str">
        <f t="shared" ref="E335:E398" si="24">INDEX(W:W, MATCH(F335, V:V, 0))</f>
        <v>SRP8-011</v>
      </c>
      <c r="F335" s="3" t="s">
        <v>441</v>
      </c>
      <c r="G335" s="3" t="s">
        <v>442</v>
      </c>
      <c r="H335" s="16" t="s">
        <v>852</v>
      </c>
      <c r="J335" s="3" t="s">
        <v>927</v>
      </c>
      <c r="K335" s="3" t="s">
        <v>2211</v>
      </c>
      <c r="M335" s="3" t="s">
        <v>853</v>
      </c>
    </row>
    <row r="336" spans="1:13" ht="78.75">
      <c r="A336" s="3">
        <f t="shared" si="22"/>
        <v>336</v>
      </c>
      <c r="B336" s="45" t="s">
        <v>2212</v>
      </c>
      <c r="C336" s="3" t="s">
        <v>2209</v>
      </c>
      <c r="D336" s="43" t="s">
        <v>2213</v>
      </c>
      <c r="E336" s="3" t="str">
        <f t="shared" si="24"/>
        <v>SRP8-012</v>
      </c>
      <c r="F336" s="3" t="s">
        <v>39</v>
      </c>
      <c r="G336" s="3" t="s">
        <v>442</v>
      </c>
      <c r="H336" s="16" t="s">
        <v>852</v>
      </c>
      <c r="I336" s="3"/>
      <c r="J336" s="3" t="s">
        <v>909</v>
      </c>
      <c r="K336" s="3" t="s">
        <v>2214</v>
      </c>
      <c r="M336" s="3" t="s">
        <v>853</v>
      </c>
    </row>
    <row r="337" spans="1:13" ht="78.75">
      <c r="A337" s="3">
        <f t="shared" si="22"/>
        <v>337</v>
      </c>
      <c r="B337" s="45" t="s">
        <v>2212</v>
      </c>
      <c r="C337" s="3" t="s">
        <v>2209</v>
      </c>
      <c r="D337" s="43" t="s">
        <v>2213</v>
      </c>
      <c r="E337" s="3" t="str">
        <f t="shared" si="24"/>
        <v>SRP8-077</v>
      </c>
      <c r="F337" s="3" t="s">
        <v>184</v>
      </c>
      <c r="G337" s="3" t="s">
        <v>442</v>
      </c>
      <c r="H337" s="16" t="s">
        <v>1715</v>
      </c>
      <c r="I337" s="3"/>
      <c r="J337" s="3" t="s">
        <v>909</v>
      </c>
      <c r="K337" s="3" t="s">
        <v>2214</v>
      </c>
      <c r="M337" s="3" t="s">
        <v>853</v>
      </c>
    </row>
    <row r="338" spans="1:13" ht="78.75">
      <c r="A338" s="3">
        <f t="shared" si="22"/>
        <v>338</v>
      </c>
      <c r="B338" s="45" t="s">
        <v>2212</v>
      </c>
      <c r="C338" s="3" t="s">
        <v>2209</v>
      </c>
      <c r="D338" s="43" t="s">
        <v>2213</v>
      </c>
      <c r="E338" s="3" t="str">
        <f t="shared" si="24"/>
        <v>SRP8-011</v>
      </c>
      <c r="F338" s="3" t="s">
        <v>441</v>
      </c>
      <c r="G338" s="3" t="s">
        <v>442</v>
      </c>
      <c r="H338" s="16" t="s">
        <v>904</v>
      </c>
      <c r="J338" s="3" t="s">
        <v>909</v>
      </c>
      <c r="K338" s="3" t="s">
        <v>2214</v>
      </c>
      <c r="M338" s="3" t="s">
        <v>853</v>
      </c>
    </row>
    <row r="339" spans="1:13" ht="110.25">
      <c r="A339" s="3">
        <f t="shared" si="22"/>
        <v>339</v>
      </c>
      <c r="B339" s="45" t="s">
        <v>2215</v>
      </c>
      <c r="C339" s="3" t="s">
        <v>2209</v>
      </c>
      <c r="D339" s="43" t="s">
        <v>2216</v>
      </c>
      <c r="E339" s="3" t="str">
        <f t="shared" si="24"/>
        <v>SRP8-012</v>
      </c>
      <c r="F339" s="3" t="s">
        <v>39</v>
      </c>
      <c r="G339" s="3" t="s">
        <v>442</v>
      </c>
      <c r="H339" s="16" t="s">
        <v>852</v>
      </c>
      <c r="I339" s="3"/>
      <c r="J339" s="3" t="s">
        <v>909</v>
      </c>
      <c r="K339" s="3" t="s">
        <v>2217</v>
      </c>
      <c r="M339" s="3" t="s">
        <v>853</v>
      </c>
    </row>
    <row r="340" spans="1:13" ht="110.25">
      <c r="A340" s="3">
        <f t="shared" si="22"/>
        <v>340</v>
      </c>
      <c r="B340" s="45" t="s">
        <v>2215</v>
      </c>
      <c r="C340" s="3" t="s">
        <v>2209</v>
      </c>
      <c r="D340" s="43" t="s">
        <v>2216</v>
      </c>
      <c r="E340" s="3" t="str">
        <f t="shared" si="24"/>
        <v>SRP8-077</v>
      </c>
      <c r="F340" s="3" t="s">
        <v>184</v>
      </c>
      <c r="G340" s="3" t="s">
        <v>442</v>
      </c>
      <c r="H340" s="16" t="s">
        <v>1715</v>
      </c>
      <c r="I340" s="3"/>
      <c r="J340" s="3" t="s">
        <v>909</v>
      </c>
      <c r="K340" s="3" t="s">
        <v>2217</v>
      </c>
      <c r="M340" s="3" t="s">
        <v>853</v>
      </c>
    </row>
    <row r="341" spans="1:13" ht="110.25">
      <c r="A341" s="3">
        <f t="shared" si="22"/>
        <v>341</v>
      </c>
      <c r="B341" s="45" t="s">
        <v>2215</v>
      </c>
      <c r="C341" s="3" t="s">
        <v>2209</v>
      </c>
      <c r="D341" s="43" t="s">
        <v>2216</v>
      </c>
      <c r="E341" s="3" t="str">
        <f t="shared" si="24"/>
        <v>SRP8-011</v>
      </c>
      <c r="F341" s="3" t="s">
        <v>441</v>
      </c>
      <c r="G341" s="3" t="s">
        <v>442</v>
      </c>
      <c r="H341" s="16" t="s">
        <v>904</v>
      </c>
      <c r="J341" s="3" t="s">
        <v>909</v>
      </c>
      <c r="K341" s="3" t="s">
        <v>2217</v>
      </c>
      <c r="M341" s="3" t="s">
        <v>853</v>
      </c>
    </row>
    <row r="342" spans="1:13" ht="110.25">
      <c r="A342" s="3">
        <f t="shared" si="22"/>
        <v>342</v>
      </c>
      <c r="B342" s="45" t="s">
        <v>2218</v>
      </c>
      <c r="C342" s="3" t="s">
        <v>2209</v>
      </c>
      <c r="D342" s="43" t="s">
        <v>2219</v>
      </c>
      <c r="E342" s="3" t="str">
        <f t="shared" si="24"/>
        <v>SRP8-012</v>
      </c>
      <c r="F342" s="3" t="s">
        <v>39</v>
      </c>
      <c r="G342" s="3" t="s">
        <v>442</v>
      </c>
      <c r="H342" s="16" t="s">
        <v>852</v>
      </c>
      <c r="I342" s="3"/>
      <c r="J342" s="3" t="s">
        <v>905</v>
      </c>
      <c r="K342" s="3" t="s">
        <v>2220</v>
      </c>
      <c r="M342" s="3" t="s">
        <v>853</v>
      </c>
    </row>
    <row r="343" spans="1:13" ht="110.25">
      <c r="A343" s="3">
        <f t="shared" si="22"/>
        <v>343</v>
      </c>
      <c r="B343" s="45" t="s">
        <v>2218</v>
      </c>
      <c r="C343" s="3" t="s">
        <v>2209</v>
      </c>
      <c r="D343" s="43" t="s">
        <v>2219</v>
      </c>
      <c r="E343" s="3" t="str">
        <f t="shared" si="24"/>
        <v>SRP8-077</v>
      </c>
      <c r="F343" s="3" t="s">
        <v>184</v>
      </c>
      <c r="G343" s="3" t="s">
        <v>442</v>
      </c>
      <c r="H343" s="16" t="s">
        <v>1715</v>
      </c>
      <c r="I343" s="3"/>
      <c r="J343" s="3" t="s">
        <v>905</v>
      </c>
      <c r="K343" s="3" t="s">
        <v>2220</v>
      </c>
      <c r="M343" s="3" t="s">
        <v>853</v>
      </c>
    </row>
    <row r="344" spans="1:13" ht="118.5" customHeight="1">
      <c r="A344" s="3">
        <f t="shared" si="22"/>
        <v>344</v>
      </c>
      <c r="B344" s="45" t="s">
        <v>2218</v>
      </c>
      <c r="C344" s="3" t="s">
        <v>2209</v>
      </c>
      <c r="D344" s="43" t="s">
        <v>2219</v>
      </c>
      <c r="E344" s="3" t="str">
        <f t="shared" si="24"/>
        <v>SRP8-011</v>
      </c>
      <c r="F344" s="3" t="s">
        <v>441</v>
      </c>
      <c r="G344" s="3" t="s">
        <v>442</v>
      </c>
      <c r="H344" s="16" t="s">
        <v>904</v>
      </c>
      <c r="J344" s="3" t="s">
        <v>905</v>
      </c>
      <c r="K344" s="3" t="s">
        <v>2220</v>
      </c>
      <c r="M344" s="3" t="s">
        <v>853</v>
      </c>
    </row>
    <row r="345" spans="1:13" ht="95.25" customHeight="1">
      <c r="A345" s="3">
        <f t="shared" ref="A345:A378" si="25">A344+1</f>
        <v>345</v>
      </c>
      <c r="B345" s="45" t="s">
        <v>2221</v>
      </c>
      <c r="C345" s="3" t="s">
        <v>2222</v>
      </c>
      <c r="D345" s="43" t="s">
        <v>2223</v>
      </c>
      <c r="E345" s="3" t="str">
        <f t="shared" si="24"/>
        <v>SRP8-012</v>
      </c>
      <c r="F345" s="3" t="s">
        <v>39</v>
      </c>
      <c r="G345" s="3" t="s">
        <v>12</v>
      </c>
      <c r="H345" s="16" t="s">
        <v>852</v>
      </c>
      <c r="I345" s="3"/>
      <c r="J345" s="3" t="s">
        <v>905</v>
      </c>
      <c r="K345" s="3" t="s">
        <v>2224</v>
      </c>
      <c r="M345" s="3" t="s">
        <v>853</v>
      </c>
    </row>
    <row r="346" spans="1:13" ht="98.25" customHeight="1">
      <c r="A346" s="3">
        <f t="shared" si="25"/>
        <v>346</v>
      </c>
      <c r="B346" s="45" t="s">
        <v>2221</v>
      </c>
      <c r="C346" s="3" t="s">
        <v>2222</v>
      </c>
      <c r="D346" s="43" t="s">
        <v>2223</v>
      </c>
      <c r="E346" s="3" t="str">
        <f t="shared" si="24"/>
        <v>SRP8-077</v>
      </c>
      <c r="F346" s="3" t="s">
        <v>184</v>
      </c>
      <c r="G346" s="3" t="s">
        <v>12</v>
      </c>
      <c r="H346" s="16" t="s">
        <v>852</v>
      </c>
      <c r="I346" s="3"/>
      <c r="J346" s="3" t="s">
        <v>905</v>
      </c>
      <c r="K346" s="3" t="s">
        <v>2224</v>
      </c>
      <c r="M346" s="3" t="s">
        <v>853</v>
      </c>
    </row>
    <row r="347" spans="1:13" ht="93.75" customHeight="1">
      <c r="A347" s="3">
        <f t="shared" si="25"/>
        <v>347</v>
      </c>
      <c r="B347" s="45" t="s">
        <v>2221</v>
      </c>
      <c r="C347" s="3" t="s">
        <v>2222</v>
      </c>
      <c r="D347" s="43" t="s">
        <v>2223</v>
      </c>
      <c r="E347" s="3" t="str">
        <f t="shared" si="24"/>
        <v>SRP8-011</v>
      </c>
      <c r="F347" s="3" t="s">
        <v>441</v>
      </c>
      <c r="G347" s="3" t="s">
        <v>12</v>
      </c>
      <c r="H347" s="16" t="s">
        <v>852</v>
      </c>
      <c r="I347" s="3"/>
      <c r="J347" s="3" t="s">
        <v>905</v>
      </c>
      <c r="K347" s="3" t="s">
        <v>2224</v>
      </c>
      <c r="M347" s="3" t="s">
        <v>853</v>
      </c>
    </row>
    <row r="348" spans="1:13" ht="104.25" customHeight="1">
      <c r="A348" s="3">
        <f t="shared" si="25"/>
        <v>348</v>
      </c>
      <c r="B348" s="45" t="s">
        <v>2221</v>
      </c>
      <c r="C348" s="3" t="s">
        <v>2222</v>
      </c>
      <c r="D348" s="43" t="s">
        <v>2223</v>
      </c>
      <c r="E348" s="3" t="str">
        <f t="shared" si="24"/>
        <v>SRP8-013</v>
      </c>
      <c r="F348" s="3" t="s">
        <v>444</v>
      </c>
      <c r="G348" s="3" t="s">
        <v>12</v>
      </c>
      <c r="H348" s="16" t="s">
        <v>852</v>
      </c>
      <c r="I348" s="3"/>
      <c r="J348" s="3" t="s">
        <v>905</v>
      </c>
      <c r="K348" s="3" t="s">
        <v>2224</v>
      </c>
      <c r="M348" s="3" t="s">
        <v>853</v>
      </c>
    </row>
    <row r="349" spans="1:13" ht="96.75" customHeight="1">
      <c r="A349" s="3">
        <f t="shared" si="25"/>
        <v>349</v>
      </c>
      <c r="B349" s="45" t="s">
        <v>2221</v>
      </c>
      <c r="C349" s="3" t="s">
        <v>2222</v>
      </c>
      <c r="D349" s="43" t="s">
        <v>2223</v>
      </c>
      <c r="E349" s="3" t="str">
        <f>INDEX(W:W, MATCH(F349, V:V, 0))</f>
        <v>SRP8-171</v>
      </c>
      <c r="F349" s="3" t="s">
        <v>1809</v>
      </c>
      <c r="G349" s="3" t="s">
        <v>12</v>
      </c>
      <c r="H349" s="16" t="s">
        <v>1816</v>
      </c>
      <c r="I349" s="3"/>
      <c r="J349" s="3" t="s">
        <v>905</v>
      </c>
      <c r="K349" s="3" t="s">
        <v>2224</v>
      </c>
      <c r="M349" s="3" t="s">
        <v>853</v>
      </c>
    </row>
    <row r="350" spans="1:13" ht="96.75" customHeight="1">
      <c r="A350" s="3">
        <f t="shared" si="25"/>
        <v>350</v>
      </c>
      <c r="B350" s="45" t="s">
        <v>2221</v>
      </c>
      <c r="C350" s="3" t="s">
        <v>2222</v>
      </c>
      <c r="D350" s="43" t="s">
        <v>2223</v>
      </c>
      <c r="E350" s="3" t="str">
        <f>INDEX(W:W, MATCH(F350, V:V, 0))</f>
        <v>SRP8-171</v>
      </c>
      <c r="F350" s="3" t="s">
        <v>1809</v>
      </c>
      <c r="G350" s="3" t="s">
        <v>12</v>
      </c>
      <c r="H350" s="16" t="s">
        <v>1816</v>
      </c>
      <c r="J350" s="3" t="s">
        <v>905</v>
      </c>
      <c r="K350" s="3" t="s">
        <v>2224</v>
      </c>
      <c r="M350" s="3" t="s">
        <v>853</v>
      </c>
    </row>
    <row r="351" spans="1:13" ht="81.75" customHeight="1">
      <c r="A351" s="3">
        <f t="shared" si="25"/>
        <v>351</v>
      </c>
      <c r="B351" s="45" t="s">
        <v>2225</v>
      </c>
      <c r="C351" s="3" t="s">
        <v>2222</v>
      </c>
      <c r="D351" s="43" t="s">
        <v>2226</v>
      </c>
      <c r="E351" s="3" t="str">
        <f t="shared" si="24"/>
        <v>SRP8-012</v>
      </c>
      <c r="F351" s="3" t="s">
        <v>39</v>
      </c>
      <c r="G351" s="3" t="s">
        <v>12</v>
      </c>
      <c r="H351" s="16" t="s">
        <v>852</v>
      </c>
      <c r="I351" s="3"/>
      <c r="J351" s="3" t="s">
        <v>909</v>
      </c>
      <c r="K351" s="3" t="s">
        <v>2227</v>
      </c>
      <c r="M351" s="3" t="s">
        <v>853</v>
      </c>
    </row>
    <row r="352" spans="1:13" ht="78.75">
      <c r="A352" s="3">
        <f t="shared" si="25"/>
        <v>352</v>
      </c>
      <c r="B352" s="45" t="s">
        <v>2225</v>
      </c>
      <c r="C352" s="3" t="s">
        <v>2222</v>
      </c>
      <c r="D352" s="43" t="s">
        <v>2226</v>
      </c>
      <c r="E352" s="3" t="str">
        <f t="shared" si="24"/>
        <v>SRP8-077</v>
      </c>
      <c r="F352" s="3" t="s">
        <v>184</v>
      </c>
      <c r="G352" s="3" t="s">
        <v>12</v>
      </c>
      <c r="H352" s="16" t="s">
        <v>852</v>
      </c>
      <c r="I352" s="3"/>
      <c r="J352" s="3" t="s">
        <v>909</v>
      </c>
      <c r="K352" s="3" t="s">
        <v>2227</v>
      </c>
      <c r="M352" s="3" t="s">
        <v>853</v>
      </c>
    </row>
    <row r="353" spans="1:13" ht="78.75">
      <c r="A353" s="3">
        <f t="shared" si="25"/>
        <v>353</v>
      </c>
      <c r="B353" s="45" t="s">
        <v>2225</v>
      </c>
      <c r="C353" s="3" t="s">
        <v>2222</v>
      </c>
      <c r="D353" s="43" t="s">
        <v>2226</v>
      </c>
      <c r="E353" s="3" t="str">
        <f t="shared" si="24"/>
        <v>SRP8-013</v>
      </c>
      <c r="F353" s="3" t="s">
        <v>444</v>
      </c>
      <c r="G353" s="3" t="s">
        <v>12</v>
      </c>
      <c r="H353" s="16" t="s">
        <v>852</v>
      </c>
      <c r="I353" s="3"/>
      <c r="J353" s="3" t="s">
        <v>909</v>
      </c>
      <c r="K353" s="3" t="s">
        <v>2227</v>
      </c>
      <c r="M353" s="3" t="s">
        <v>853</v>
      </c>
    </row>
    <row r="354" spans="1:13" ht="78.75">
      <c r="A354" s="3">
        <f t="shared" si="25"/>
        <v>354</v>
      </c>
      <c r="B354" s="45" t="s">
        <v>2225</v>
      </c>
      <c r="C354" s="3" t="s">
        <v>2222</v>
      </c>
      <c r="D354" s="43" t="s">
        <v>2226</v>
      </c>
      <c r="E354" s="3" t="str">
        <f t="shared" si="24"/>
        <v>SRP8-011</v>
      </c>
      <c r="F354" s="3" t="s">
        <v>441</v>
      </c>
      <c r="G354" s="3" t="s">
        <v>12</v>
      </c>
      <c r="H354" s="16" t="s">
        <v>852</v>
      </c>
      <c r="I354" s="3"/>
      <c r="J354" s="3" t="s">
        <v>909</v>
      </c>
      <c r="K354" s="3" t="s">
        <v>2227</v>
      </c>
      <c r="M354" s="3" t="s">
        <v>853</v>
      </c>
    </row>
    <row r="355" spans="1:13" ht="84.75" customHeight="1">
      <c r="A355" s="3">
        <f t="shared" si="25"/>
        <v>355</v>
      </c>
      <c r="B355" s="45" t="s">
        <v>2225</v>
      </c>
      <c r="C355" s="3" t="s">
        <v>2222</v>
      </c>
      <c r="D355" s="43" t="s">
        <v>2226</v>
      </c>
      <c r="E355" s="3" t="str">
        <f t="shared" si="24"/>
        <v>SRP8-171</v>
      </c>
      <c r="F355" s="3" t="s">
        <v>1809</v>
      </c>
      <c r="G355" s="3" t="s">
        <v>12</v>
      </c>
      <c r="H355" s="16" t="s">
        <v>1816</v>
      </c>
      <c r="I355" s="3"/>
      <c r="J355" s="3" t="s">
        <v>909</v>
      </c>
      <c r="K355" s="3" t="s">
        <v>2227</v>
      </c>
      <c r="M355" s="3" t="s">
        <v>853</v>
      </c>
    </row>
    <row r="356" spans="1:13" ht="78.75">
      <c r="A356" s="3">
        <f t="shared" si="25"/>
        <v>356</v>
      </c>
      <c r="B356" s="45" t="s">
        <v>2225</v>
      </c>
      <c r="C356" s="3" t="s">
        <v>2222</v>
      </c>
      <c r="D356" s="43" t="s">
        <v>2226</v>
      </c>
      <c r="E356" s="3" t="e">
        <f>INDEX(W:W, MATCH(F356, V:V, 0))</f>
        <v>#N/A</v>
      </c>
      <c r="F356" s="3" t="s">
        <v>2228</v>
      </c>
      <c r="G356" s="3" t="s">
        <v>12</v>
      </c>
      <c r="H356" s="16" t="s">
        <v>1816</v>
      </c>
      <c r="J356" s="3" t="s">
        <v>909</v>
      </c>
      <c r="K356" s="3" t="s">
        <v>2227</v>
      </c>
      <c r="M356" s="3" t="s">
        <v>853</v>
      </c>
    </row>
    <row r="357" spans="1:13" ht="100.5" customHeight="1">
      <c r="A357" s="3">
        <f t="shared" si="25"/>
        <v>357</v>
      </c>
      <c r="B357" s="45" t="s">
        <v>2229</v>
      </c>
      <c r="C357" s="3" t="s">
        <v>2230</v>
      </c>
      <c r="D357" s="43" t="s">
        <v>2231</v>
      </c>
      <c r="E357" s="3" t="str">
        <f t="shared" si="24"/>
        <v>SRP8-012</v>
      </c>
      <c r="F357" s="3" t="s">
        <v>39</v>
      </c>
      <c r="G357" s="3" t="s">
        <v>442</v>
      </c>
      <c r="H357" s="16" t="s">
        <v>852</v>
      </c>
      <c r="I357" s="3"/>
      <c r="J357" s="3" t="s">
        <v>927</v>
      </c>
      <c r="K357" s="3" t="s">
        <v>2232</v>
      </c>
      <c r="M357" s="3" t="s">
        <v>853</v>
      </c>
    </row>
    <row r="358" spans="1:13" ht="94.5">
      <c r="A358" s="3">
        <f t="shared" si="25"/>
        <v>358</v>
      </c>
      <c r="B358" s="45" t="s">
        <v>2229</v>
      </c>
      <c r="C358" s="3" t="s">
        <v>2230</v>
      </c>
      <c r="D358" s="43" t="s">
        <v>2231</v>
      </c>
      <c r="E358" s="3" t="str">
        <f t="shared" si="24"/>
        <v>SRP8-011</v>
      </c>
      <c r="F358" s="3" t="s">
        <v>441</v>
      </c>
      <c r="G358" s="3" t="s">
        <v>442</v>
      </c>
      <c r="H358" s="16" t="s">
        <v>852</v>
      </c>
      <c r="I358" s="3"/>
      <c r="J358" s="3" t="s">
        <v>927</v>
      </c>
      <c r="K358" s="3" t="s">
        <v>2232</v>
      </c>
      <c r="M358" s="3" t="s">
        <v>853</v>
      </c>
    </row>
    <row r="359" spans="1:13" ht="94.5">
      <c r="A359" s="3">
        <f t="shared" si="25"/>
        <v>359</v>
      </c>
      <c r="B359" s="45" t="s">
        <v>2229</v>
      </c>
      <c r="C359" s="3" t="s">
        <v>2230</v>
      </c>
      <c r="D359" s="43" t="s">
        <v>2231</v>
      </c>
      <c r="E359" s="3" t="str">
        <f t="shared" si="24"/>
        <v>SRP8-077</v>
      </c>
      <c r="F359" s="3" t="s">
        <v>184</v>
      </c>
      <c r="G359" s="3" t="s">
        <v>442</v>
      </c>
      <c r="H359" s="16" t="s">
        <v>1715</v>
      </c>
      <c r="I359" s="3"/>
      <c r="J359" s="3" t="s">
        <v>927</v>
      </c>
      <c r="K359" s="3" t="s">
        <v>2232</v>
      </c>
      <c r="M359" s="3" t="s">
        <v>853</v>
      </c>
    </row>
    <row r="360" spans="1:13" ht="94.5">
      <c r="A360" s="3">
        <f t="shared" si="25"/>
        <v>360</v>
      </c>
      <c r="B360" s="45" t="s">
        <v>2229</v>
      </c>
      <c r="C360" s="3" t="s">
        <v>2230</v>
      </c>
      <c r="D360" s="43" t="s">
        <v>2231</v>
      </c>
      <c r="E360" s="3" t="str">
        <f t="shared" si="24"/>
        <v>SRP8-013</v>
      </c>
      <c r="F360" s="3" t="s">
        <v>444</v>
      </c>
      <c r="G360" s="3" t="s">
        <v>442</v>
      </c>
      <c r="H360" s="16" t="s">
        <v>1715</v>
      </c>
      <c r="I360" s="3"/>
      <c r="J360" s="3" t="s">
        <v>927</v>
      </c>
      <c r="K360" s="3" t="s">
        <v>2232</v>
      </c>
      <c r="M360" s="3" t="s">
        <v>853</v>
      </c>
    </row>
    <row r="361" spans="1:13" ht="94.5">
      <c r="A361" s="3">
        <f t="shared" si="25"/>
        <v>361</v>
      </c>
      <c r="B361" s="45" t="s">
        <v>2229</v>
      </c>
      <c r="C361" s="3" t="s">
        <v>2230</v>
      </c>
      <c r="D361" s="43" t="s">
        <v>2231</v>
      </c>
      <c r="E361" s="3" t="str">
        <f t="shared" si="24"/>
        <v>SRP8-171</v>
      </c>
      <c r="F361" s="3" t="s">
        <v>1809</v>
      </c>
      <c r="G361" s="3" t="s">
        <v>442</v>
      </c>
      <c r="H361" s="16" t="s">
        <v>1816</v>
      </c>
      <c r="I361" s="3"/>
      <c r="J361" s="3" t="s">
        <v>927</v>
      </c>
      <c r="K361" s="3" t="s">
        <v>2232</v>
      </c>
      <c r="M361" s="3" t="s">
        <v>853</v>
      </c>
    </row>
    <row r="362" spans="1:13" ht="94.5">
      <c r="A362" s="3">
        <f t="shared" si="25"/>
        <v>362</v>
      </c>
      <c r="B362" s="45" t="s">
        <v>2229</v>
      </c>
      <c r="C362" s="3" t="s">
        <v>2230</v>
      </c>
      <c r="D362" s="43" t="s">
        <v>2231</v>
      </c>
      <c r="E362" s="3" t="s">
        <v>374</v>
      </c>
      <c r="F362" s="3" t="s">
        <v>506</v>
      </c>
      <c r="G362" s="3" t="s">
        <v>442</v>
      </c>
      <c r="H362" s="16" t="s">
        <v>1816</v>
      </c>
      <c r="J362" s="3" t="s">
        <v>927</v>
      </c>
      <c r="K362" s="3" t="s">
        <v>2232</v>
      </c>
      <c r="M362" s="3" t="s">
        <v>853</v>
      </c>
    </row>
    <row r="363" spans="1:13" ht="96" customHeight="1">
      <c r="A363" s="3">
        <f t="shared" si="25"/>
        <v>363</v>
      </c>
      <c r="B363" s="45" t="s">
        <v>2233</v>
      </c>
      <c r="C363" s="3" t="s">
        <v>2234</v>
      </c>
      <c r="D363" s="43" t="s">
        <v>2235</v>
      </c>
      <c r="E363" s="3" t="str">
        <f t="shared" si="24"/>
        <v>SRP8-012</v>
      </c>
      <c r="F363" s="3" t="s">
        <v>39</v>
      </c>
      <c r="G363" s="3" t="s">
        <v>12</v>
      </c>
      <c r="H363" s="16" t="s">
        <v>852</v>
      </c>
      <c r="I363" s="3"/>
      <c r="J363" s="3" t="s">
        <v>909</v>
      </c>
      <c r="K363" s="3" t="s">
        <v>2236</v>
      </c>
      <c r="M363" s="3" t="s">
        <v>853</v>
      </c>
    </row>
    <row r="364" spans="1:13" ht="94.5">
      <c r="A364" s="3">
        <f t="shared" si="25"/>
        <v>364</v>
      </c>
      <c r="B364" s="45" t="s">
        <v>2233</v>
      </c>
      <c r="C364" s="3" t="s">
        <v>2234</v>
      </c>
      <c r="D364" s="43" t="s">
        <v>2235</v>
      </c>
      <c r="E364" s="3" t="str">
        <f t="shared" si="24"/>
        <v>SRP8-077</v>
      </c>
      <c r="F364" s="3" t="s">
        <v>184</v>
      </c>
      <c r="G364" s="3" t="s">
        <v>12</v>
      </c>
      <c r="H364" s="16" t="s">
        <v>852</v>
      </c>
      <c r="I364" s="3"/>
      <c r="J364" s="3" t="s">
        <v>909</v>
      </c>
      <c r="K364" s="3" t="s">
        <v>2236</v>
      </c>
      <c r="M364" s="3" t="s">
        <v>853</v>
      </c>
    </row>
    <row r="365" spans="1:13" ht="94.5">
      <c r="A365" s="3">
        <f t="shared" si="25"/>
        <v>365</v>
      </c>
      <c r="B365" s="45" t="s">
        <v>2233</v>
      </c>
      <c r="C365" s="3" t="s">
        <v>2234</v>
      </c>
      <c r="D365" s="43" t="s">
        <v>2235</v>
      </c>
      <c r="E365" s="3" t="str">
        <f t="shared" si="24"/>
        <v>SRP8-011</v>
      </c>
      <c r="F365" s="3" t="s">
        <v>441</v>
      </c>
      <c r="G365" s="3" t="s">
        <v>12</v>
      </c>
      <c r="H365" s="16" t="s">
        <v>852</v>
      </c>
      <c r="I365" s="3"/>
      <c r="J365" s="3" t="s">
        <v>909</v>
      </c>
      <c r="K365" s="3" t="s">
        <v>2236</v>
      </c>
      <c r="M365" s="3" t="s">
        <v>853</v>
      </c>
    </row>
    <row r="366" spans="1:13" ht="94.5">
      <c r="A366" s="3">
        <f t="shared" si="25"/>
        <v>366</v>
      </c>
      <c r="B366" s="45" t="s">
        <v>2233</v>
      </c>
      <c r="C366" s="3" t="s">
        <v>2234</v>
      </c>
      <c r="D366" s="43" t="s">
        <v>2235</v>
      </c>
      <c r="E366" s="3" t="str">
        <f t="shared" si="24"/>
        <v>SRP8-013</v>
      </c>
      <c r="F366" s="3" t="s">
        <v>444</v>
      </c>
      <c r="G366" s="3" t="s">
        <v>12</v>
      </c>
      <c r="H366" s="16" t="s">
        <v>852</v>
      </c>
      <c r="I366" s="3"/>
      <c r="J366" s="3" t="s">
        <v>909</v>
      </c>
      <c r="K366" s="3" t="s">
        <v>2236</v>
      </c>
      <c r="M366" s="3" t="s">
        <v>853</v>
      </c>
    </row>
    <row r="367" spans="1:13" ht="94.5">
      <c r="A367" s="3">
        <f t="shared" si="25"/>
        <v>367</v>
      </c>
      <c r="B367" s="45" t="s">
        <v>2233</v>
      </c>
      <c r="C367" s="3" t="s">
        <v>2234</v>
      </c>
      <c r="D367" s="43" t="s">
        <v>2235</v>
      </c>
      <c r="E367" s="3" t="str">
        <f t="shared" si="24"/>
        <v>SRP8-171</v>
      </c>
      <c r="F367" s="3" t="s">
        <v>1809</v>
      </c>
      <c r="G367" s="3" t="s">
        <v>12</v>
      </c>
      <c r="H367" s="16" t="s">
        <v>1816</v>
      </c>
      <c r="I367" s="3"/>
      <c r="J367" s="3" t="s">
        <v>909</v>
      </c>
      <c r="K367" s="3" t="s">
        <v>2236</v>
      </c>
      <c r="M367" s="3" t="s">
        <v>853</v>
      </c>
    </row>
    <row r="368" spans="1:13" ht="94.5">
      <c r="A368" s="3">
        <f t="shared" si="25"/>
        <v>368</v>
      </c>
      <c r="B368" s="45" t="s">
        <v>2233</v>
      </c>
      <c r="C368" s="3" t="s">
        <v>2234</v>
      </c>
      <c r="D368" s="43" t="s">
        <v>2235</v>
      </c>
      <c r="E368" s="3" t="s">
        <v>374</v>
      </c>
      <c r="F368" s="3" t="s">
        <v>506</v>
      </c>
      <c r="G368" s="3" t="s">
        <v>12</v>
      </c>
      <c r="H368" s="16" t="s">
        <v>1816</v>
      </c>
      <c r="J368" s="3" t="s">
        <v>909</v>
      </c>
      <c r="K368" s="3" t="s">
        <v>2236</v>
      </c>
      <c r="M368" s="3" t="s">
        <v>853</v>
      </c>
    </row>
    <row r="369" spans="1:13" ht="85.5" customHeight="1">
      <c r="A369" s="3">
        <f t="shared" si="25"/>
        <v>369</v>
      </c>
      <c r="B369" s="45" t="s">
        <v>2237</v>
      </c>
      <c r="C369" s="3" t="s">
        <v>2238</v>
      </c>
      <c r="D369" s="43" t="s">
        <v>2239</v>
      </c>
      <c r="E369" s="3" t="str">
        <f t="shared" si="24"/>
        <v>SRP8-012</v>
      </c>
      <c r="F369" s="3" t="s">
        <v>39</v>
      </c>
      <c r="G369" s="3" t="s">
        <v>12</v>
      </c>
      <c r="H369" s="16" t="s">
        <v>852</v>
      </c>
      <c r="I369" s="3"/>
      <c r="J369" s="3" t="s">
        <v>909</v>
      </c>
      <c r="K369" s="3" t="s">
        <v>2240</v>
      </c>
      <c r="M369" s="3" t="s">
        <v>853</v>
      </c>
    </row>
    <row r="370" spans="1:13" ht="78.75">
      <c r="A370" s="3">
        <f t="shared" si="25"/>
        <v>370</v>
      </c>
      <c r="B370" s="45" t="s">
        <v>2237</v>
      </c>
      <c r="C370" s="3" t="s">
        <v>2238</v>
      </c>
      <c r="D370" s="43" t="s">
        <v>2239</v>
      </c>
      <c r="E370" s="3" t="str">
        <f t="shared" si="24"/>
        <v>SRP8-077</v>
      </c>
      <c r="F370" s="3" t="s">
        <v>184</v>
      </c>
      <c r="G370" s="3" t="s">
        <v>12</v>
      </c>
      <c r="H370" s="16" t="s">
        <v>852</v>
      </c>
      <c r="I370" s="3"/>
      <c r="J370" s="3" t="s">
        <v>909</v>
      </c>
      <c r="K370" s="3" t="s">
        <v>2240</v>
      </c>
      <c r="M370" s="3" t="s">
        <v>853</v>
      </c>
    </row>
    <row r="371" spans="1:13" ht="85.5" customHeight="1">
      <c r="A371" s="3">
        <f t="shared" si="25"/>
        <v>371</v>
      </c>
      <c r="B371" s="45" t="s">
        <v>2237</v>
      </c>
      <c r="C371" s="3" t="s">
        <v>2238</v>
      </c>
      <c r="D371" s="43" t="s">
        <v>2239</v>
      </c>
      <c r="E371" s="3" t="str">
        <f t="shared" si="24"/>
        <v>SRP8-011</v>
      </c>
      <c r="F371" s="3" t="s">
        <v>441</v>
      </c>
      <c r="G371" s="3" t="s">
        <v>12</v>
      </c>
      <c r="H371" s="16" t="s">
        <v>852</v>
      </c>
      <c r="I371" s="3"/>
      <c r="J371" s="3" t="s">
        <v>909</v>
      </c>
      <c r="K371" s="3" t="s">
        <v>2240</v>
      </c>
      <c r="M371" s="3" t="s">
        <v>853</v>
      </c>
    </row>
    <row r="372" spans="1:13" ht="86.25" customHeight="1">
      <c r="A372" s="3">
        <f t="shared" si="25"/>
        <v>372</v>
      </c>
      <c r="B372" s="45" t="s">
        <v>2237</v>
      </c>
      <c r="C372" s="3" t="s">
        <v>2238</v>
      </c>
      <c r="D372" s="43" t="s">
        <v>2239</v>
      </c>
      <c r="E372" s="3" t="str">
        <f t="shared" si="24"/>
        <v>SRP8-171</v>
      </c>
      <c r="F372" s="3" t="s">
        <v>1809</v>
      </c>
      <c r="G372" s="3" t="s">
        <v>12</v>
      </c>
      <c r="H372" s="16" t="s">
        <v>1816</v>
      </c>
      <c r="I372" s="3"/>
      <c r="J372" s="3" t="s">
        <v>909</v>
      </c>
      <c r="K372" s="3" t="s">
        <v>2240</v>
      </c>
      <c r="M372" s="3" t="s">
        <v>853</v>
      </c>
    </row>
    <row r="373" spans="1:13" ht="79.5" customHeight="1">
      <c r="A373" s="3">
        <f t="shared" si="25"/>
        <v>373</v>
      </c>
      <c r="B373" s="45">
        <v>5.29</v>
      </c>
      <c r="C373" s="3" t="s">
        <v>2241</v>
      </c>
      <c r="D373" s="43" t="s">
        <v>2242</v>
      </c>
      <c r="E373" s="3" t="str">
        <f t="shared" si="24"/>
        <v>SRP8-012</v>
      </c>
      <c r="F373" s="3" t="s">
        <v>39</v>
      </c>
      <c r="G373" s="3" t="s">
        <v>12</v>
      </c>
      <c r="H373" s="16" t="s">
        <v>852</v>
      </c>
      <c r="I373" s="3"/>
      <c r="J373" s="3" t="s">
        <v>905</v>
      </c>
      <c r="K373" s="3" t="s">
        <v>2243</v>
      </c>
      <c r="M373" s="3" t="s">
        <v>853</v>
      </c>
    </row>
    <row r="374" spans="1:13" ht="78.75">
      <c r="A374" s="3">
        <f t="shared" si="25"/>
        <v>374</v>
      </c>
      <c r="B374" s="45">
        <v>5.29</v>
      </c>
      <c r="C374" s="3" t="s">
        <v>2241</v>
      </c>
      <c r="D374" s="43" t="s">
        <v>2242</v>
      </c>
      <c r="E374" s="3" t="str">
        <f t="shared" si="24"/>
        <v>SRP8-013</v>
      </c>
      <c r="F374" s="3" t="s">
        <v>444</v>
      </c>
      <c r="G374" s="3" t="s">
        <v>12</v>
      </c>
      <c r="H374" s="16" t="s">
        <v>852</v>
      </c>
      <c r="I374" s="3"/>
      <c r="J374" s="3" t="s">
        <v>905</v>
      </c>
      <c r="K374" s="3" t="s">
        <v>2243</v>
      </c>
      <c r="M374" s="3" t="s">
        <v>853</v>
      </c>
    </row>
    <row r="375" spans="1:13" ht="78.75">
      <c r="A375" s="3">
        <f t="shared" si="25"/>
        <v>375</v>
      </c>
      <c r="B375" s="45">
        <v>5.29</v>
      </c>
      <c r="C375" s="3" t="s">
        <v>2241</v>
      </c>
      <c r="D375" s="43" t="s">
        <v>2242</v>
      </c>
      <c r="E375" s="3" t="str">
        <f t="shared" si="24"/>
        <v>SRP8-077</v>
      </c>
      <c r="F375" s="3" t="s">
        <v>184</v>
      </c>
      <c r="G375" s="3" t="s">
        <v>12</v>
      </c>
      <c r="H375" s="16" t="s">
        <v>852</v>
      </c>
      <c r="I375" s="3"/>
      <c r="J375" s="3" t="s">
        <v>905</v>
      </c>
      <c r="K375" s="3" t="s">
        <v>2243</v>
      </c>
      <c r="M375" s="3" t="s">
        <v>853</v>
      </c>
    </row>
    <row r="376" spans="1:13" ht="78.75">
      <c r="A376" s="3">
        <f t="shared" si="25"/>
        <v>376</v>
      </c>
      <c r="B376" s="45">
        <v>5.29</v>
      </c>
      <c r="C376" s="3" t="s">
        <v>2241</v>
      </c>
      <c r="D376" s="43" t="s">
        <v>2242</v>
      </c>
      <c r="E376" s="3" t="str">
        <f t="shared" si="24"/>
        <v>SRP8-011</v>
      </c>
      <c r="F376" s="3" t="s">
        <v>441</v>
      </c>
      <c r="G376" s="3" t="s">
        <v>12</v>
      </c>
      <c r="H376" s="16" t="s">
        <v>852</v>
      </c>
      <c r="I376" s="3"/>
      <c r="J376" s="3" t="s">
        <v>905</v>
      </c>
      <c r="K376" s="3" t="s">
        <v>2243</v>
      </c>
      <c r="M376" s="3" t="s">
        <v>853</v>
      </c>
    </row>
    <row r="377" spans="1:13" ht="78.75">
      <c r="A377" s="3">
        <f t="shared" si="25"/>
        <v>377</v>
      </c>
      <c r="B377" s="45">
        <v>5.29</v>
      </c>
      <c r="C377" s="3" t="s">
        <v>2241</v>
      </c>
      <c r="D377" s="43" t="s">
        <v>2242</v>
      </c>
      <c r="E377" s="3" t="str">
        <f t="shared" si="24"/>
        <v>SRP8-171</v>
      </c>
      <c r="F377" s="3" t="s">
        <v>1809</v>
      </c>
      <c r="G377" s="3" t="s">
        <v>12</v>
      </c>
      <c r="H377" s="16" t="s">
        <v>1816</v>
      </c>
      <c r="J377" s="3" t="s">
        <v>905</v>
      </c>
      <c r="K377" s="3" t="s">
        <v>2243</v>
      </c>
      <c r="M377" s="3" t="s">
        <v>853</v>
      </c>
    </row>
    <row r="378" spans="1:13" ht="15.75" customHeight="1">
      <c r="A378" s="3">
        <f t="shared" si="25"/>
        <v>378</v>
      </c>
      <c r="B378" s="45"/>
      <c r="C378" s="3"/>
      <c r="D378" s="46" t="s">
        <v>2244</v>
      </c>
      <c r="E378" s="3"/>
      <c r="F378" s="3"/>
      <c r="G378" s="3"/>
      <c r="H378" s="16"/>
      <c r="J378" s="16"/>
      <c r="K378" s="16"/>
      <c r="M378" s="3"/>
    </row>
    <row r="379" spans="1:13" ht="15.75" customHeight="1">
      <c r="A379" s="3">
        <f t="shared" ref="A379:A441" si="26">A378+1</f>
        <v>379</v>
      </c>
      <c r="B379" s="45">
        <v>6.1</v>
      </c>
      <c r="C379" s="3"/>
      <c r="D379" s="116" t="s">
        <v>2245</v>
      </c>
      <c r="E379" s="3"/>
      <c r="F379" s="3"/>
      <c r="G379" s="3"/>
      <c r="H379" s="3"/>
      <c r="J379" s="16"/>
      <c r="K379" s="16"/>
      <c r="M379" s="3"/>
    </row>
    <row r="380" spans="1:13" ht="166.5" customHeight="1">
      <c r="A380" s="3">
        <f t="shared" si="26"/>
        <v>380</v>
      </c>
      <c r="B380" s="45" t="s">
        <v>1043</v>
      </c>
      <c r="C380" s="3" t="s">
        <v>2246</v>
      </c>
      <c r="D380" s="43" t="s">
        <v>2247</v>
      </c>
      <c r="E380" s="3" t="str">
        <f t="shared" si="24"/>
        <v>SRP8-012</v>
      </c>
      <c r="F380" s="3" t="s">
        <v>39</v>
      </c>
      <c r="G380" s="3" t="s">
        <v>442</v>
      </c>
      <c r="H380" s="3" t="s">
        <v>852</v>
      </c>
      <c r="J380" s="16" t="s">
        <v>905</v>
      </c>
      <c r="K380" s="3" t="s">
        <v>2248</v>
      </c>
      <c r="M380" s="3" t="s">
        <v>853</v>
      </c>
    </row>
    <row r="381" spans="1:13" ht="90.75" customHeight="1">
      <c r="A381" s="3">
        <f t="shared" si="26"/>
        <v>381</v>
      </c>
      <c r="B381" s="45" t="s">
        <v>1048</v>
      </c>
      <c r="C381" s="3" t="s">
        <v>2249</v>
      </c>
      <c r="D381" s="43" t="s">
        <v>2250</v>
      </c>
      <c r="E381" s="3" t="str">
        <f t="shared" si="24"/>
        <v>SRP8-012</v>
      </c>
      <c r="F381" s="3" t="s">
        <v>39</v>
      </c>
      <c r="G381" s="3" t="s">
        <v>12</v>
      </c>
      <c r="H381" s="3" t="s">
        <v>852</v>
      </c>
      <c r="J381" s="16" t="s">
        <v>905</v>
      </c>
      <c r="K381" s="3" t="s">
        <v>2251</v>
      </c>
      <c r="M381" s="3" t="s">
        <v>853</v>
      </c>
    </row>
    <row r="382" spans="1:13" ht="103.5" customHeight="1">
      <c r="A382" s="3">
        <f t="shared" si="26"/>
        <v>382</v>
      </c>
      <c r="B382" s="45" t="s">
        <v>1050</v>
      </c>
      <c r="C382" s="3" t="s">
        <v>2252</v>
      </c>
      <c r="D382" s="43" t="s">
        <v>2253</v>
      </c>
      <c r="E382" s="3" t="str">
        <f t="shared" si="24"/>
        <v>SRP8-012</v>
      </c>
      <c r="F382" s="3" t="s">
        <v>39</v>
      </c>
      <c r="G382" s="3" t="s">
        <v>12</v>
      </c>
      <c r="H382" s="3" t="s">
        <v>852</v>
      </c>
      <c r="J382" s="16" t="s">
        <v>905</v>
      </c>
      <c r="K382" s="3" t="s">
        <v>2254</v>
      </c>
      <c r="M382" s="3" t="s">
        <v>853</v>
      </c>
    </row>
    <row r="383" spans="1:13" ht="83.25" customHeight="1">
      <c r="A383" s="3">
        <f t="shared" si="26"/>
        <v>383</v>
      </c>
      <c r="B383" s="45" t="s">
        <v>2255</v>
      </c>
      <c r="C383" s="3" t="s">
        <v>2256</v>
      </c>
      <c r="D383" s="43" t="s">
        <v>2257</v>
      </c>
      <c r="E383" s="3" t="str">
        <f t="shared" si="24"/>
        <v>SRP8-012</v>
      </c>
      <c r="F383" s="3" t="s">
        <v>39</v>
      </c>
      <c r="G383" s="3" t="s">
        <v>12</v>
      </c>
      <c r="H383" s="3" t="s">
        <v>852</v>
      </c>
      <c r="J383" s="16" t="s">
        <v>905</v>
      </c>
      <c r="K383" s="3" t="s">
        <v>2258</v>
      </c>
      <c r="M383" s="3" t="s">
        <v>853</v>
      </c>
    </row>
    <row r="384" spans="1:13" ht="81.75" customHeight="1">
      <c r="A384" s="3">
        <f t="shared" si="26"/>
        <v>384</v>
      </c>
      <c r="B384" s="45" t="s">
        <v>2259</v>
      </c>
      <c r="C384" s="3" t="s">
        <v>2260</v>
      </c>
      <c r="D384" s="43" t="s">
        <v>2261</v>
      </c>
      <c r="E384" s="3" t="str">
        <f t="shared" si="24"/>
        <v>SRP8-012</v>
      </c>
      <c r="F384" s="3" t="s">
        <v>39</v>
      </c>
      <c r="G384" s="3" t="s">
        <v>12</v>
      </c>
      <c r="H384" s="3" t="s">
        <v>852</v>
      </c>
      <c r="J384" s="16" t="s">
        <v>905</v>
      </c>
      <c r="K384" s="3" t="s">
        <v>2262</v>
      </c>
      <c r="M384" s="3" t="s">
        <v>853</v>
      </c>
    </row>
    <row r="385" spans="1:13" ht="100.5" customHeight="1">
      <c r="A385" s="3">
        <f t="shared" si="26"/>
        <v>385</v>
      </c>
      <c r="B385" s="45" t="s">
        <v>924</v>
      </c>
      <c r="C385" s="3" t="s">
        <v>2263</v>
      </c>
      <c r="D385" s="43" t="s">
        <v>2264</v>
      </c>
      <c r="E385" s="3" t="str">
        <f t="shared" si="24"/>
        <v>SRP8-012</v>
      </c>
      <c r="F385" s="3" t="s">
        <v>39</v>
      </c>
      <c r="G385" s="3" t="s">
        <v>12</v>
      </c>
      <c r="H385" s="3" t="s">
        <v>852</v>
      </c>
      <c r="J385" s="16" t="s">
        <v>931</v>
      </c>
      <c r="K385" s="3" t="s">
        <v>2265</v>
      </c>
      <c r="M385" s="3" t="s">
        <v>853</v>
      </c>
    </row>
    <row r="386" spans="1:13" ht="141.75">
      <c r="A386" s="3">
        <f t="shared" si="26"/>
        <v>386</v>
      </c>
      <c r="B386" s="45" t="s">
        <v>2266</v>
      </c>
      <c r="C386" s="3" t="s">
        <v>2267</v>
      </c>
      <c r="D386" s="43" t="s">
        <v>2268</v>
      </c>
      <c r="E386" s="3" t="str">
        <f t="shared" si="24"/>
        <v>SRP8-012</v>
      </c>
      <c r="F386" s="3" t="s">
        <v>39</v>
      </c>
      <c r="G386" s="3" t="s">
        <v>12</v>
      </c>
      <c r="H386" s="3" t="s">
        <v>852</v>
      </c>
      <c r="J386" s="16" t="s">
        <v>909</v>
      </c>
      <c r="K386" s="3" t="s">
        <v>2269</v>
      </c>
      <c r="M386" s="3" t="s">
        <v>853</v>
      </c>
    </row>
    <row r="387" spans="1:13" ht="101.25" customHeight="1">
      <c r="A387" s="3">
        <f t="shared" si="26"/>
        <v>387</v>
      </c>
      <c r="B387" s="45" t="s">
        <v>2270</v>
      </c>
      <c r="C387" s="3" t="s">
        <v>2271</v>
      </c>
      <c r="D387" s="43" t="s">
        <v>2272</v>
      </c>
      <c r="E387" s="3" t="str">
        <f t="shared" si="24"/>
        <v>SRP8-012</v>
      </c>
      <c r="F387" s="3" t="s">
        <v>39</v>
      </c>
      <c r="G387" s="3" t="s">
        <v>12</v>
      </c>
      <c r="H387" s="3" t="s">
        <v>852</v>
      </c>
      <c r="J387" s="16" t="s">
        <v>905</v>
      </c>
      <c r="K387" s="3" t="s">
        <v>2273</v>
      </c>
      <c r="M387" s="3" t="s">
        <v>853</v>
      </c>
    </row>
    <row r="388" spans="1:13" ht="99.75" customHeight="1">
      <c r="A388" s="3">
        <f t="shared" si="26"/>
        <v>388</v>
      </c>
      <c r="B388" s="45" t="s">
        <v>2274</v>
      </c>
      <c r="C388" s="3" t="s">
        <v>2275</v>
      </c>
      <c r="D388" s="43" t="s">
        <v>2276</v>
      </c>
      <c r="E388" s="3" t="str">
        <f t="shared" si="24"/>
        <v>SRP8-012</v>
      </c>
      <c r="F388" s="3" t="s">
        <v>39</v>
      </c>
      <c r="G388" s="3" t="s">
        <v>442</v>
      </c>
      <c r="H388" s="3" t="s">
        <v>852</v>
      </c>
      <c r="J388" s="16" t="s">
        <v>931</v>
      </c>
      <c r="K388" s="3" t="s">
        <v>2277</v>
      </c>
      <c r="M388" s="3" t="s">
        <v>853</v>
      </c>
    </row>
    <row r="389" spans="1:13" ht="252">
      <c r="A389" s="3">
        <f t="shared" si="26"/>
        <v>389</v>
      </c>
      <c r="B389" s="45" t="s">
        <v>2278</v>
      </c>
      <c r="C389" s="3" t="s">
        <v>2275</v>
      </c>
      <c r="D389" s="43" t="s">
        <v>2279</v>
      </c>
      <c r="E389" s="3" t="str">
        <f t="shared" si="24"/>
        <v>SRP8-012</v>
      </c>
      <c r="F389" s="3" t="s">
        <v>39</v>
      </c>
      <c r="G389" s="3" t="s">
        <v>442</v>
      </c>
      <c r="H389" s="3" t="s">
        <v>852</v>
      </c>
      <c r="J389" s="16" t="s">
        <v>931</v>
      </c>
      <c r="K389" s="3" t="s">
        <v>2280</v>
      </c>
      <c r="M389" s="3" t="s">
        <v>853</v>
      </c>
    </row>
    <row r="390" spans="1:13" ht="84" customHeight="1">
      <c r="A390" s="3">
        <f t="shared" si="26"/>
        <v>390</v>
      </c>
      <c r="B390" s="45" t="s">
        <v>2281</v>
      </c>
      <c r="C390" s="3" t="s">
        <v>2275</v>
      </c>
      <c r="D390" s="43" t="s">
        <v>2282</v>
      </c>
      <c r="E390" s="3" t="str">
        <f t="shared" si="24"/>
        <v>SRP8-012</v>
      </c>
      <c r="F390" s="3" t="s">
        <v>39</v>
      </c>
      <c r="G390" s="3" t="s">
        <v>442</v>
      </c>
      <c r="H390" s="3" t="s">
        <v>852</v>
      </c>
      <c r="J390" s="16" t="s">
        <v>931</v>
      </c>
      <c r="K390" s="3" t="s">
        <v>2283</v>
      </c>
      <c r="M390" s="3" t="s">
        <v>853</v>
      </c>
    </row>
    <row r="391" spans="1:13" ht="110.25">
      <c r="A391" s="3">
        <f t="shared" si="26"/>
        <v>391</v>
      </c>
      <c r="B391" s="45" t="s">
        <v>2284</v>
      </c>
      <c r="C391" s="3" t="s">
        <v>2275</v>
      </c>
      <c r="D391" s="43" t="s">
        <v>2285</v>
      </c>
      <c r="E391" s="3" t="str">
        <f t="shared" si="24"/>
        <v>SRP8-012</v>
      </c>
      <c r="F391" s="3" t="s">
        <v>39</v>
      </c>
      <c r="G391" s="3" t="s">
        <v>442</v>
      </c>
      <c r="H391" s="3" t="s">
        <v>852</v>
      </c>
      <c r="J391" s="16" t="s">
        <v>931</v>
      </c>
      <c r="K391" s="3" t="s">
        <v>2286</v>
      </c>
      <c r="M391" s="3" t="s">
        <v>853</v>
      </c>
    </row>
    <row r="392" spans="1:13" ht="78.75">
      <c r="A392" s="3">
        <f t="shared" si="26"/>
        <v>392</v>
      </c>
      <c r="B392" s="45" t="s">
        <v>2287</v>
      </c>
      <c r="C392" s="3" t="s">
        <v>2288</v>
      </c>
      <c r="D392" s="43" t="s">
        <v>2289</v>
      </c>
      <c r="E392" s="3" t="str">
        <f t="shared" si="24"/>
        <v>SRP8-012</v>
      </c>
      <c r="F392" s="3" t="s">
        <v>39</v>
      </c>
      <c r="G392" s="3" t="s">
        <v>442</v>
      </c>
      <c r="H392" s="3" t="s">
        <v>852</v>
      </c>
      <c r="J392" s="16" t="s">
        <v>931</v>
      </c>
      <c r="K392" s="3" t="s">
        <v>2290</v>
      </c>
      <c r="M392" s="3" t="s">
        <v>853</v>
      </c>
    </row>
    <row r="393" spans="1:13" ht="63">
      <c r="A393" s="3">
        <f t="shared" si="26"/>
        <v>393</v>
      </c>
      <c r="B393" s="45" t="s">
        <v>2291</v>
      </c>
      <c r="C393" s="3" t="s">
        <v>2292</v>
      </c>
      <c r="D393" s="43" t="s">
        <v>2293</v>
      </c>
      <c r="E393" s="3" t="str">
        <f t="shared" si="24"/>
        <v>SRP8-012</v>
      </c>
      <c r="F393" s="3" t="s">
        <v>39</v>
      </c>
      <c r="G393" s="3" t="s">
        <v>442</v>
      </c>
      <c r="H393" s="3" t="s">
        <v>852</v>
      </c>
      <c r="J393" s="16" t="s">
        <v>931</v>
      </c>
      <c r="K393" s="3" t="s">
        <v>2294</v>
      </c>
      <c r="M393" s="3" t="s">
        <v>853</v>
      </c>
    </row>
    <row r="394" spans="1:13" ht="81" customHeight="1">
      <c r="A394" s="3">
        <f t="shared" si="26"/>
        <v>394</v>
      </c>
      <c r="B394" s="45" t="s">
        <v>2295</v>
      </c>
      <c r="C394" s="3" t="s">
        <v>2292</v>
      </c>
      <c r="D394" s="43" t="s">
        <v>2296</v>
      </c>
      <c r="E394" s="3" t="str">
        <f t="shared" si="24"/>
        <v>SRP8-012</v>
      </c>
      <c r="F394" s="3" t="s">
        <v>39</v>
      </c>
      <c r="G394" s="3" t="s">
        <v>442</v>
      </c>
      <c r="H394" s="3" t="s">
        <v>852</v>
      </c>
      <c r="J394" s="16" t="s">
        <v>931</v>
      </c>
      <c r="K394" s="3" t="s">
        <v>2297</v>
      </c>
      <c r="M394" s="3" t="s">
        <v>853</v>
      </c>
    </row>
    <row r="395" spans="1:13" ht="80.25" customHeight="1">
      <c r="A395" s="3">
        <f t="shared" si="26"/>
        <v>395</v>
      </c>
      <c r="B395" s="45" t="s">
        <v>2298</v>
      </c>
      <c r="C395" s="3" t="s">
        <v>2299</v>
      </c>
      <c r="D395" s="19" t="s">
        <v>2300</v>
      </c>
      <c r="E395" s="3" t="str">
        <f t="shared" si="24"/>
        <v>SRP8-012</v>
      </c>
      <c r="F395" s="3" t="s">
        <v>39</v>
      </c>
      <c r="G395" s="3" t="s">
        <v>442</v>
      </c>
      <c r="H395" s="3" t="s">
        <v>852</v>
      </c>
      <c r="J395" s="16" t="s">
        <v>927</v>
      </c>
      <c r="K395" s="3" t="s">
        <v>2301</v>
      </c>
      <c r="M395" s="3" t="s">
        <v>853</v>
      </c>
    </row>
    <row r="396" spans="1:13" ht="81" customHeight="1">
      <c r="A396" s="3">
        <f t="shared" si="26"/>
        <v>396</v>
      </c>
      <c r="B396" s="45" t="s">
        <v>2302</v>
      </c>
      <c r="C396" s="3" t="s">
        <v>2299</v>
      </c>
      <c r="D396" s="43" t="s">
        <v>2303</v>
      </c>
      <c r="E396" s="3" t="str">
        <f t="shared" si="24"/>
        <v>SRP8-012</v>
      </c>
      <c r="F396" s="3" t="s">
        <v>39</v>
      </c>
      <c r="G396" s="3" t="s">
        <v>442</v>
      </c>
      <c r="H396" s="3" t="s">
        <v>852</v>
      </c>
      <c r="J396" s="16" t="s">
        <v>909</v>
      </c>
      <c r="K396" s="3" t="s">
        <v>2304</v>
      </c>
      <c r="M396" s="3" t="s">
        <v>853</v>
      </c>
    </row>
    <row r="397" spans="1:13" ht="78.75">
      <c r="A397" s="3">
        <f t="shared" si="26"/>
        <v>397</v>
      </c>
      <c r="B397" s="45" t="s">
        <v>2305</v>
      </c>
      <c r="C397" s="3" t="s">
        <v>2299</v>
      </c>
      <c r="D397" s="43" t="s">
        <v>2306</v>
      </c>
      <c r="E397" s="3" t="str">
        <f t="shared" si="24"/>
        <v>SRP8-012</v>
      </c>
      <c r="F397" s="3" t="s">
        <v>39</v>
      </c>
      <c r="G397" s="3" t="s">
        <v>442</v>
      </c>
      <c r="H397" s="3" t="s">
        <v>852</v>
      </c>
      <c r="J397" s="16" t="s">
        <v>905</v>
      </c>
      <c r="K397" s="3" t="s">
        <v>2307</v>
      </c>
      <c r="M397" s="3" t="s">
        <v>853</v>
      </c>
    </row>
    <row r="398" spans="1:13" ht="102.75" customHeight="1">
      <c r="A398" s="3">
        <f t="shared" si="26"/>
        <v>398</v>
      </c>
      <c r="B398" s="45" t="s">
        <v>2308</v>
      </c>
      <c r="C398" s="3" t="s">
        <v>2299</v>
      </c>
      <c r="D398" s="43" t="s">
        <v>2309</v>
      </c>
      <c r="E398" s="3" t="str">
        <f t="shared" si="24"/>
        <v>SRP8-012</v>
      </c>
      <c r="F398" s="3" t="s">
        <v>39</v>
      </c>
      <c r="G398" s="3" t="s">
        <v>442</v>
      </c>
      <c r="H398" s="3" t="s">
        <v>852</v>
      </c>
      <c r="J398" s="16" t="s">
        <v>931</v>
      </c>
      <c r="K398" s="3" t="s">
        <v>2310</v>
      </c>
      <c r="M398" s="3" t="s">
        <v>853</v>
      </c>
    </row>
    <row r="399" spans="1:13" ht="113.25" customHeight="1">
      <c r="A399" s="3">
        <f t="shared" si="26"/>
        <v>399</v>
      </c>
      <c r="B399" s="45" t="s">
        <v>2311</v>
      </c>
      <c r="C399" s="3" t="s">
        <v>2312</v>
      </c>
      <c r="D399" s="43" t="s">
        <v>2313</v>
      </c>
      <c r="E399" s="3" t="str">
        <f t="shared" ref="E399:E462" si="27">INDEX(W:W, MATCH(F399, V:V, 0))</f>
        <v>SRP8-012</v>
      </c>
      <c r="F399" s="3" t="s">
        <v>39</v>
      </c>
      <c r="G399" s="3" t="s">
        <v>442</v>
      </c>
      <c r="H399" s="3" t="s">
        <v>852</v>
      </c>
      <c r="J399" s="16" t="s">
        <v>909</v>
      </c>
      <c r="K399" s="3" t="s">
        <v>2314</v>
      </c>
      <c r="M399" s="3" t="s">
        <v>853</v>
      </c>
    </row>
    <row r="400" spans="1:13" ht="99.75" customHeight="1">
      <c r="A400" s="3">
        <f t="shared" si="26"/>
        <v>400</v>
      </c>
      <c r="B400" s="45" t="s">
        <v>2315</v>
      </c>
      <c r="C400" s="3" t="s">
        <v>2312</v>
      </c>
      <c r="D400" s="43" t="s">
        <v>2316</v>
      </c>
      <c r="E400" s="3" t="str">
        <f t="shared" si="27"/>
        <v>SRP8-012</v>
      </c>
      <c r="F400" s="3" t="s">
        <v>39</v>
      </c>
      <c r="G400" s="3" t="s">
        <v>12</v>
      </c>
      <c r="H400" s="3" t="s">
        <v>852</v>
      </c>
      <c r="J400" s="16" t="s">
        <v>909</v>
      </c>
      <c r="K400" s="3" t="s">
        <v>2317</v>
      </c>
      <c r="M400" s="3" t="s">
        <v>853</v>
      </c>
    </row>
    <row r="401" spans="1:13" ht="408.75" customHeight="1">
      <c r="A401" s="3">
        <f t="shared" si="26"/>
        <v>401</v>
      </c>
      <c r="B401" s="45" t="s">
        <v>2318</v>
      </c>
      <c r="C401" s="3" t="s">
        <v>2319</v>
      </c>
      <c r="D401" s="173" t="e" vm="4">
        <v>#VALUE!</v>
      </c>
      <c r="E401" s="3" t="str">
        <f t="shared" si="27"/>
        <v>SRP8-012</v>
      </c>
      <c r="F401" s="3" t="s">
        <v>39</v>
      </c>
      <c r="G401" s="3" t="s">
        <v>12</v>
      </c>
      <c r="H401" s="3" t="s">
        <v>852</v>
      </c>
      <c r="J401" s="16" t="s">
        <v>909</v>
      </c>
      <c r="K401" s="3" t="s">
        <v>2320</v>
      </c>
      <c r="M401" s="3" t="s">
        <v>853</v>
      </c>
    </row>
    <row r="402" spans="1:13" ht="157.5">
      <c r="A402" s="3">
        <f t="shared" si="26"/>
        <v>402</v>
      </c>
      <c r="B402" s="45" t="s">
        <v>2321</v>
      </c>
      <c r="C402" s="3" t="s">
        <v>2319</v>
      </c>
      <c r="D402" s="43" t="s">
        <v>2322</v>
      </c>
      <c r="E402" s="3" t="str">
        <f t="shared" si="27"/>
        <v>SRP8-012</v>
      </c>
      <c r="F402" s="3" t="s">
        <v>39</v>
      </c>
      <c r="G402" s="3" t="s">
        <v>12</v>
      </c>
      <c r="H402" s="3" t="s">
        <v>852</v>
      </c>
      <c r="J402" s="16" t="s">
        <v>909</v>
      </c>
      <c r="K402" s="3" t="s">
        <v>2323</v>
      </c>
      <c r="M402" s="3" t="s">
        <v>853</v>
      </c>
    </row>
    <row r="403" spans="1:13" ht="111.75" customHeight="1">
      <c r="A403" s="3">
        <f t="shared" si="26"/>
        <v>403</v>
      </c>
      <c r="B403" s="45" t="s">
        <v>2324</v>
      </c>
      <c r="C403" s="3" t="s">
        <v>2325</v>
      </c>
      <c r="D403" s="43" t="s">
        <v>2326</v>
      </c>
      <c r="E403" s="3" t="str">
        <f t="shared" si="27"/>
        <v>SRP8-012</v>
      </c>
      <c r="F403" s="3" t="s">
        <v>39</v>
      </c>
      <c r="G403" s="3" t="s">
        <v>442</v>
      </c>
      <c r="H403" s="3" t="s">
        <v>852</v>
      </c>
      <c r="J403" s="16" t="s">
        <v>931</v>
      </c>
      <c r="K403" s="3" t="s">
        <v>2327</v>
      </c>
      <c r="M403" s="3" t="s">
        <v>853</v>
      </c>
    </row>
    <row r="404" spans="1:13" ht="126">
      <c r="A404" s="3">
        <f t="shared" si="26"/>
        <v>404</v>
      </c>
      <c r="B404" s="45" t="s">
        <v>2328</v>
      </c>
      <c r="C404" s="3" t="s">
        <v>2325</v>
      </c>
      <c r="D404" s="43" t="s">
        <v>2329</v>
      </c>
      <c r="E404" s="3" t="str">
        <f t="shared" si="27"/>
        <v>SRP8-012</v>
      </c>
      <c r="F404" s="3" t="s">
        <v>39</v>
      </c>
      <c r="G404" s="3" t="s">
        <v>442</v>
      </c>
      <c r="H404" s="3" t="s">
        <v>852</v>
      </c>
      <c r="J404" s="16" t="s">
        <v>931</v>
      </c>
      <c r="K404" s="3" t="s">
        <v>2330</v>
      </c>
      <c r="M404" s="3" t="s">
        <v>853</v>
      </c>
    </row>
    <row r="405" spans="1:13" ht="220.5">
      <c r="A405" s="3">
        <f t="shared" si="26"/>
        <v>405</v>
      </c>
      <c r="B405" s="45" t="s">
        <v>2331</v>
      </c>
      <c r="C405" s="3" t="s">
        <v>2332</v>
      </c>
      <c r="D405" s="43" t="s">
        <v>2333</v>
      </c>
      <c r="E405" s="3" t="str">
        <f t="shared" si="27"/>
        <v>SRP8-012</v>
      </c>
      <c r="F405" s="3" t="s">
        <v>39</v>
      </c>
      <c r="G405" s="3" t="s">
        <v>442</v>
      </c>
      <c r="H405" s="3" t="s">
        <v>852</v>
      </c>
      <c r="J405" s="16" t="s">
        <v>927</v>
      </c>
      <c r="K405" s="3" t="s">
        <v>2334</v>
      </c>
      <c r="M405" s="3" t="s">
        <v>853</v>
      </c>
    </row>
    <row r="406" spans="1:13" ht="15.75" customHeight="1">
      <c r="A406" s="3">
        <f t="shared" si="26"/>
        <v>406</v>
      </c>
      <c r="B406" s="45">
        <v>6.2</v>
      </c>
      <c r="C406" s="3"/>
      <c r="D406" s="116" t="s">
        <v>2335</v>
      </c>
      <c r="E406" s="3"/>
      <c r="F406" s="3"/>
      <c r="G406" s="3"/>
      <c r="H406" s="3"/>
      <c r="J406" s="16"/>
      <c r="K406" s="16"/>
      <c r="M406" s="3"/>
    </row>
    <row r="407" spans="1:13" ht="78.75">
      <c r="A407" s="3">
        <f t="shared" si="26"/>
        <v>407</v>
      </c>
      <c r="B407" s="45" t="s">
        <v>1081</v>
      </c>
      <c r="C407" s="3" t="s">
        <v>2246</v>
      </c>
      <c r="D407" s="43" t="s">
        <v>2336</v>
      </c>
      <c r="E407" s="3" t="str">
        <f t="shared" si="27"/>
        <v>SRP8-012</v>
      </c>
      <c r="F407" s="3" t="s">
        <v>39</v>
      </c>
      <c r="G407" s="3" t="s">
        <v>442</v>
      </c>
      <c r="H407" s="3" t="s">
        <v>852</v>
      </c>
      <c r="J407" s="16" t="s">
        <v>905</v>
      </c>
      <c r="K407" s="3" t="s">
        <v>2337</v>
      </c>
      <c r="M407" s="3" t="s">
        <v>853</v>
      </c>
    </row>
    <row r="408" spans="1:13" ht="78.75">
      <c r="A408" s="3">
        <f t="shared" si="26"/>
        <v>408</v>
      </c>
      <c r="B408" s="45" t="s">
        <v>1133</v>
      </c>
      <c r="C408" s="3" t="s">
        <v>2249</v>
      </c>
      <c r="D408" s="43" t="s">
        <v>2338</v>
      </c>
      <c r="E408" s="3" t="str">
        <f t="shared" si="27"/>
        <v>SRP8-012</v>
      </c>
      <c r="F408" s="3" t="s">
        <v>39</v>
      </c>
      <c r="G408" s="3" t="s">
        <v>442</v>
      </c>
      <c r="H408" s="3" t="s">
        <v>852</v>
      </c>
      <c r="J408" s="16" t="s">
        <v>905</v>
      </c>
      <c r="K408" s="3" t="s">
        <v>2339</v>
      </c>
      <c r="M408" s="3" t="s">
        <v>853</v>
      </c>
    </row>
    <row r="409" spans="1:13">
      <c r="A409" s="3">
        <f t="shared" si="26"/>
        <v>409</v>
      </c>
      <c r="B409" s="45" t="s">
        <v>1152</v>
      </c>
      <c r="C409" s="3" t="s">
        <v>2252</v>
      </c>
      <c r="D409" s="43" t="s">
        <v>1836</v>
      </c>
      <c r="E409" s="3" t="str">
        <f t="shared" si="27"/>
        <v>SRP8-012</v>
      </c>
      <c r="F409" s="3" t="s">
        <v>39</v>
      </c>
      <c r="G409" s="3" t="s">
        <v>12</v>
      </c>
      <c r="H409" s="3" t="s">
        <v>852</v>
      </c>
      <c r="J409" s="16"/>
      <c r="K409" s="16"/>
      <c r="M409" s="3" t="s">
        <v>853</v>
      </c>
    </row>
    <row r="410" spans="1:13" ht="78.75">
      <c r="A410" s="3">
        <f t="shared" si="26"/>
        <v>410</v>
      </c>
      <c r="B410" s="45" t="s">
        <v>2340</v>
      </c>
      <c r="C410" s="3" t="s">
        <v>2252</v>
      </c>
      <c r="D410" s="43" t="s">
        <v>2341</v>
      </c>
      <c r="E410" s="3" t="str">
        <f t="shared" si="27"/>
        <v>SRP8-012</v>
      </c>
      <c r="F410" s="3" t="s">
        <v>39</v>
      </c>
      <c r="G410" s="3" t="s">
        <v>12</v>
      </c>
      <c r="H410" s="3" t="s">
        <v>852</v>
      </c>
      <c r="J410" s="16" t="s">
        <v>909</v>
      </c>
      <c r="K410" s="3" t="s">
        <v>2342</v>
      </c>
      <c r="M410" s="3" t="s">
        <v>853</v>
      </c>
    </row>
    <row r="411" spans="1:13" ht="93.75" customHeight="1">
      <c r="A411" s="3">
        <f t="shared" si="26"/>
        <v>411</v>
      </c>
      <c r="B411" s="45" t="s">
        <v>2343</v>
      </c>
      <c r="C411" s="3" t="s">
        <v>2260</v>
      </c>
      <c r="D411" s="43" t="s">
        <v>2344</v>
      </c>
      <c r="E411" s="3" t="str">
        <f t="shared" si="27"/>
        <v>SRP8-012</v>
      </c>
      <c r="F411" s="3" t="s">
        <v>39</v>
      </c>
      <c r="G411" s="3" t="s">
        <v>12</v>
      </c>
      <c r="H411" s="3" t="s">
        <v>852</v>
      </c>
      <c r="J411" s="16" t="s">
        <v>909</v>
      </c>
      <c r="K411" s="3" t="s">
        <v>2345</v>
      </c>
      <c r="M411" s="3" t="s">
        <v>853</v>
      </c>
    </row>
    <row r="412" spans="1:13" ht="141.75">
      <c r="A412" s="3">
        <f t="shared" si="26"/>
        <v>412</v>
      </c>
      <c r="B412" s="45" t="s">
        <v>2346</v>
      </c>
      <c r="C412" s="3" t="s">
        <v>2267</v>
      </c>
      <c r="D412" s="43" t="s">
        <v>2347</v>
      </c>
      <c r="E412" s="3" t="str">
        <f t="shared" si="27"/>
        <v>SRP8-012</v>
      </c>
      <c r="F412" s="3" t="s">
        <v>39</v>
      </c>
      <c r="G412" s="3" t="s">
        <v>12</v>
      </c>
      <c r="H412" s="3" t="s">
        <v>852</v>
      </c>
      <c r="J412" s="16" t="s">
        <v>909</v>
      </c>
      <c r="K412" s="3" t="s">
        <v>2348</v>
      </c>
      <c r="M412" s="3" t="s">
        <v>853</v>
      </c>
    </row>
    <row r="413" spans="1:13" ht="63">
      <c r="A413" s="3">
        <f t="shared" si="26"/>
        <v>413</v>
      </c>
      <c r="B413" s="45" t="s">
        <v>1267</v>
      </c>
      <c r="C413" s="3" t="s">
        <v>2349</v>
      </c>
      <c r="D413" s="43" t="s">
        <v>2350</v>
      </c>
      <c r="E413" s="3" t="str">
        <f t="shared" si="27"/>
        <v>SRP8-012</v>
      </c>
      <c r="F413" s="3" t="s">
        <v>39</v>
      </c>
      <c r="G413" s="3" t="s">
        <v>12</v>
      </c>
      <c r="H413" s="3" t="s">
        <v>852</v>
      </c>
      <c r="J413" s="16" t="s">
        <v>905</v>
      </c>
      <c r="K413" s="3" t="s">
        <v>2351</v>
      </c>
      <c r="M413" s="3" t="s">
        <v>853</v>
      </c>
    </row>
    <row r="414" spans="1:13" ht="126">
      <c r="A414" s="3">
        <f t="shared" si="26"/>
        <v>414</v>
      </c>
      <c r="B414" s="45" t="s">
        <v>2352</v>
      </c>
      <c r="C414" s="3" t="s">
        <v>2353</v>
      </c>
      <c r="D414" s="43" t="s">
        <v>2354</v>
      </c>
      <c r="E414" s="3" t="str">
        <f t="shared" si="27"/>
        <v>SRP8-012</v>
      </c>
      <c r="F414" s="3" t="s">
        <v>39</v>
      </c>
      <c r="G414" s="3" t="s">
        <v>12</v>
      </c>
      <c r="H414" s="3" t="s">
        <v>852</v>
      </c>
      <c r="J414" s="16" t="s">
        <v>905</v>
      </c>
      <c r="K414" s="3" t="s">
        <v>2355</v>
      </c>
      <c r="M414" s="3" t="s">
        <v>853</v>
      </c>
    </row>
    <row r="415" spans="1:13" ht="409.5">
      <c r="A415" s="3">
        <f t="shared" si="26"/>
        <v>415</v>
      </c>
      <c r="B415" s="45" t="s">
        <v>2356</v>
      </c>
      <c r="C415" s="3" t="s">
        <v>2353</v>
      </c>
      <c r="D415" s="43" t="s">
        <v>2357</v>
      </c>
      <c r="E415" s="3" t="str">
        <f t="shared" si="27"/>
        <v>SRP8-012</v>
      </c>
      <c r="F415" s="3" t="s">
        <v>39</v>
      </c>
      <c r="G415" s="3" t="s">
        <v>12</v>
      </c>
      <c r="H415" s="3" t="s">
        <v>852</v>
      </c>
      <c r="J415" s="16" t="s">
        <v>909</v>
      </c>
      <c r="K415" s="3" t="s">
        <v>2358</v>
      </c>
      <c r="M415" s="3" t="s">
        <v>853</v>
      </c>
    </row>
    <row r="416" spans="1:13" ht="204.75">
      <c r="A416" s="3">
        <f t="shared" si="26"/>
        <v>416</v>
      </c>
      <c r="B416" s="45" t="s">
        <v>2359</v>
      </c>
      <c r="C416" s="3" t="s">
        <v>2353</v>
      </c>
      <c r="D416" s="43" t="s">
        <v>2360</v>
      </c>
      <c r="E416" s="3" t="str">
        <f t="shared" si="27"/>
        <v>SRP8-012</v>
      </c>
      <c r="F416" s="3" t="s">
        <v>39</v>
      </c>
      <c r="G416" s="3" t="s">
        <v>12</v>
      </c>
      <c r="H416" s="3" t="s">
        <v>852</v>
      </c>
      <c r="J416" s="16" t="s">
        <v>905</v>
      </c>
      <c r="K416" s="3" t="s">
        <v>2361</v>
      </c>
      <c r="M416" s="3" t="s">
        <v>853</v>
      </c>
    </row>
    <row r="417" spans="1:13" ht="94.5">
      <c r="A417" s="3">
        <f t="shared" si="26"/>
        <v>417</v>
      </c>
      <c r="B417" s="45" t="s">
        <v>2362</v>
      </c>
      <c r="C417" s="3" t="s">
        <v>2363</v>
      </c>
      <c r="D417" s="43" t="s">
        <v>2364</v>
      </c>
      <c r="E417" s="3" t="str">
        <f t="shared" si="27"/>
        <v>SRP8-012</v>
      </c>
      <c r="F417" s="3" t="s">
        <v>39</v>
      </c>
      <c r="G417" s="3" t="s">
        <v>12</v>
      </c>
      <c r="H417" s="3" t="s">
        <v>852</v>
      </c>
      <c r="J417" s="16" t="s">
        <v>909</v>
      </c>
      <c r="K417" s="3" t="s">
        <v>2365</v>
      </c>
      <c r="M417" s="3" t="s">
        <v>853</v>
      </c>
    </row>
    <row r="418" spans="1:13" ht="126">
      <c r="A418" s="3">
        <f t="shared" si="26"/>
        <v>418</v>
      </c>
      <c r="B418" s="45" t="s">
        <v>2366</v>
      </c>
      <c r="C418" s="3" t="s">
        <v>2367</v>
      </c>
      <c r="D418" s="43" t="s">
        <v>2368</v>
      </c>
      <c r="E418" s="3" t="str">
        <f t="shared" si="27"/>
        <v>SRP8-012</v>
      </c>
      <c r="F418" s="3" t="s">
        <v>39</v>
      </c>
      <c r="G418" s="3" t="s">
        <v>12</v>
      </c>
      <c r="H418" s="3" t="s">
        <v>852</v>
      </c>
      <c r="J418" s="16" t="s">
        <v>927</v>
      </c>
      <c r="K418" s="3" t="s">
        <v>2369</v>
      </c>
      <c r="M418" s="3" t="s">
        <v>853</v>
      </c>
    </row>
    <row r="419" spans="1:13" ht="78.75">
      <c r="A419" s="3">
        <f t="shared" si="26"/>
        <v>419</v>
      </c>
      <c r="B419" s="45" t="s">
        <v>2370</v>
      </c>
      <c r="C419" s="3" t="s">
        <v>2276</v>
      </c>
      <c r="D419" s="43" t="s">
        <v>2371</v>
      </c>
      <c r="E419" s="3" t="str">
        <f t="shared" si="27"/>
        <v>SRP8-012</v>
      </c>
      <c r="F419" s="3" t="s">
        <v>39</v>
      </c>
      <c r="G419" s="3" t="s">
        <v>442</v>
      </c>
      <c r="H419" s="3" t="s">
        <v>852</v>
      </c>
      <c r="J419" s="16" t="s">
        <v>931</v>
      </c>
      <c r="K419" s="3" t="s">
        <v>2372</v>
      </c>
      <c r="M419" s="3" t="s">
        <v>853</v>
      </c>
    </row>
    <row r="420" spans="1:13" ht="63">
      <c r="A420" s="3">
        <f t="shared" si="26"/>
        <v>420</v>
      </c>
      <c r="B420" s="45" t="s">
        <v>2373</v>
      </c>
      <c r="C420" s="3" t="s">
        <v>2276</v>
      </c>
      <c r="D420" s="43" t="s">
        <v>2374</v>
      </c>
      <c r="E420" s="3" t="str">
        <f t="shared" si="27"/>
        <v>SRP8-012</v>
      </c>
      <c r="F420" s="3" t="s">
        <v>39</v>
      </c>
      <c r="G420" s="3" t="s">
        <v>442</v>
      </c>
      <c r="H420" s="3" t="s">
        <v>852</v>
      </c>
      <c r="J420" s="16" t="s">
        <v>931</v>
      </c>
      <c r="K420" s="3" t="s">
        <v>2375</v>
      </c>
      <c r="M420" s="3" t="s">
        <v>853</v>
      </c>
    </row>
    <row r="421" spans="1:13" ht="78.75">
      <c r="A421" s="3">
        <f t="shared" si="26"/>
        <v>421</v>
      </c>
      <c r="B421" s="45" t="s">
        <v>2376</v>
      </c>
      <c r="C421" s="3" t="s">
        <v>2276</v>
      </c>
      <c r="D421" s="43" t="s">
        <v>2377</v>
      </c>
      <c r="E421" s="3" t="str">
        <f t="shared" si="27"/>
        <v>SRP8-012</v>
      </c>
      <c r="F421" s="3" t="s">
        <v>39</v>
      </c>
      <c r="G421" s="3" t="s">
        <v>442</v>
      </c>
      <c r="H421" s="3" t="s">
        <v>852</v>
      </c>
      <c r="J421" s="16" t="s">
        <v>931</v>
      </c>
      <c r="K421" s="3" t="s">
        <v>2378</v>
      </c>
      <c r="M421" s="3" t="s">
        <v>853</v>
      </c>
    </row>
    <row r="422" spans="1:13" ht="110.25">
      <c r="A422" s="3">
        <f t="shared" si="26"/>
        <v>422</v>
      </c>
      <c r="B422" s="45" t="s">
        <v>2379</v>
      </c>
      <c r="C422" s="3" t="s">
        <v>2380</v>
      </c>
      <c r="D422" s="43" t="s">
        <v>2381</v>
      </c>
      <c r="E422" s="3" t="str">
        <f t="shared" si="27"/>
        <v>SRP8-012</v>
      </c>
      <c r="F422" s="3" t="s">
        <v>39</v>
      </c>
      <c r="G422" s="3" t="s">
        <v>442</v>
      </c>
      <c r="H422" s="3" t="s">
        <v>852</v>
      </c>
      <c r="J422" s="16" t="s">
        <v>927</v>
      </c>
      <c r="K422" s="3" t="s">
        <v>2382</v>
      </c>
      <c r="M422" s="3" t="s">
        <v>853</v>
      </c>
    </row>
    <row r="423" spans="1:13" ht="78.75">
      <c r="A423" s="3">
        <f t="shared" si="26"/>
        <v>423</v>
      </c>
      <c r="B423" s="45" t="s">
        <v>2383</v>
      </c>
      <c r="C423" s="3" t="s">
        <v>2312</v>
      </c>
      <c r="D423" s="43" t="s">
        <v>2384</v>
      </c>
      <c r="E423" s="3" t="str">
        <f t="shared" si="27"/>
        <v>SRP8-012</v>
      </c>
      <c r="F423" s="3" t="s">
        <v>39</v>
      </c>
      <c r="G423" s="3" t="s">
        <v>442</v>
      </c>
      <c r="H423" s="3" t="s">
        <v>852</v>
      </c>
      <c r="J423" s="16" t="s">
        <v>931</v>
      </c>
      <c r="K423" s="3" t="s">
        <v>2385</v>
      </c>
      <c r="M423" s="3" t="s">
        <v>853</v>
      </c>
    </row>
    <row r="424" spans="1:13" ht="147.75" customHeight="1">
      <c r="A424" s="3">
        <f t="shared" si="26"/>
        <v>424</v>
      </c>
      <c r="B424" s="45" t="s">
        <v>2386</v>
      </c>
      <c r="C424" s="3" t="s">
        <v>2387</v>
      </c>
      <c r="D424" s="43" t="s">
        <v>2388</v>
      </c>
      <c r="E424" s="3" t="str">
        <f t="shared" si="27"/>
        <v>SRP8-012</v>
      </c>
      <c r="F424" s="3" t="s">
        <v>39</v>
      </c>
      <c r="G424" s="3" t="s">
        <v>442</v>
      </c>
      <c r="H424" s="3" t="s">
        <v>852</v>
      </c>
      <c r="J424" s="16" t="s">
        <v>927</v>
      </c>
      <c r="K424" s="3" t="s">
        <v>2389</v>
      </c>
      <c r="M424" s="3" t="s">
        <v>853</v>
      </c>
    </row>
    <row r="425" spans="1:13" ht="95.25" customHeight="1">
      <c r="A425" s="3">
        <f t="shared" si="26"/>
        <v>425</v>
      </c>
      <c r="B425" s="45" t="s">
        <v>2390</v>
      </c>
      <c r="C425" s="3" t="s">
        <v>2391</v>
      </c>
      <c r="D425" s="43" t="s">
        <v>2392</v>
      </c>
      <c r="E425" s="3" t="str">
        <f t="shared" si="27"/>
        <v>SRP8-012</v>
      </c>
      <c r="F425" s="3" t="s">
        <v>39</v>
      </c>
      <c r="G425" s="3" t="s">
        <v>442</v>
      </c>
      <c r="H425" s="3" t="s">
        <v>852</v>
      </c>
      <c r="J425" s="16" t="s">
        <v>909</v>
      </c>
      <c r="K425" s="3" t="s">
        <v>2393</v>
      </c>
      <c r="M425" s="3" t="s">
        <v>853</v>
      </c>
    </row>
    <row r="426" spans="1:13" ht="126.75" customHeight="1">
      <c r="A426" s="3">
        <f t="shared" si="26"/>
        <v>426</v>
      </c>
      <c r="B426" s="45" t="s">
        <v>2394</v>
      </c>
      <c r="C426" s="3" t="s">
        <v>2395</v>
      </c>
      <c r="D426" s="43" t="s">
        <v>2396</v>
      </c>
      <c r="E426" s="3" t="str">
        <f t="shared" si="27"/>
        <v>SRP8-012</v>
      </c>
      <c r="F426" s="3" t="s">
        <v>39</v>
      </c>
      <c r="G426" s="3" t="s">
        <v>442</v>
      </c>
      <c r="H426" s="3" t="s">
        <v>852</v>
      </c>
      <c r="J426" s="16" t="s">
        <v>931</v>
      </c>
      <c r="K426" s="3" t="s">
        <v>2397</v>
      </c>
      <c r="M426" s="3" t="s">
        <v>853</v>
      </c>
    </row>
    <row r="427" spans="1:13" ht="110.25">
      <c r="A427" s="3">
        <f t="shared" si="26"/>
        <v>427</v>
      </c>
      <c r="B427" s="45" t="s">
        <v>2398</v>
      </c>
      <c r="C427" s="3" t="s">
        <v>2399</v>
      </c>
      <c r="D427" s="43" t="s">
        <v>2400</v>
      </c>
      <c r="E427" s="3" t="str">
        <f t="shared" si="27"/>
        <v>SRP8-012</v>
      </c>
      <c r="F427" s="3" t="s">
        <v>39</v>
      </c>
      <c r="G427" s="3" t="s">
        <v>442</v>
      </c>
      <c r="H427" s="3" t="s">
        <v>852</v>
      </c>
      <c r="J427" s="16" t="s">
        <v>909</v>
      </c>
      <c r="K427" s="3" t="s">
        <v>2401</v>
      </c>
      <c r="M427" s="3" t="s">
        <v>853</v>
      </c>
    </row>
    <row r="428" spans="1:13" ht="409.5">
      <c r="A428" s="3">
        <f t="shared" si="26"/>
        <v>428</v>
      </c>
      <c r="B428" s="45" t="s">
        <v>2402</v>
      </c>
      <c r="C428" s="3" t="s">
        <v>2299</v>
      </c>
      <c r="D428" s="43" t="s">
        <v>2403</v>
      </c>
      <c r="E428" s="3" t="str">
        <f t="shared" si="27"/>
        <v>SRP8-012</v>
      </c>
      <c r="F428" s="3" t="s">
        <v>39</v>
      </c>
      <c r="G428" s="3"/>
      <c r="H428" s="3" t="s">
        <v>852</v>
      </c>
      <c r="J428" s="16" t="s">
        <v>2404</v>
      </c>
      <c r="K428" s="3" t="s">
        <v>2405</v>
      </c>
      <c r="M428" s="3" t="s">
        <v>853</v>
      </c>
    </row>
    <row r="429" spans="1:13">
      <c r="A429" s="3">
        <f t="shared" si="26"/>
        <v>429</v>
      </c>
      <c r="B429" s="45">
        <v>6.4</v>
      </c>
      <c r="C429" s="3"/>
      <c r="D429" s="116" t="s">
        <v>1987</v>
      </c>
      <c r="E429" s="3"/>
      <c r="F429" s="3"/>
      <c r="G429" s="3"/>
      <c r="H429" s="3"/>
      <c r="J429" s="16"/>
      <c r="K429" s="16"/>
      <c r="M429" s="3"/>
    </row>
    <row r="430" spans="1:13" ht="94.5">
      <c r="A430" s="3">
        <f t="shared" si="26"/>
        <v>430</v>
      </c>
      <c r="B430" s="45" t="s">
        <v>1373</v>
      </c>
      <c r="C430" s="3" t="s">
        <v>2406</v>
      </c>
      <c r="D430" s="43" t="s">
        <v>2407</v>
      </c>
      <c r="E430" s="3" t="str">
        <f t="shared" si="27"/>
        <v>SRP8-011</v>
      </c>
      <c r="F430" s="3" t="s">
        <v>441</v>
      </c>
      <c r="G430" s="3" t="s">
        <v>442</v>
      </c>
      <c r="H430" s="3" t="s">
        <v>852</v>
      </c>
      <c r="J430" s="16" t="s">
        <v>905</v>
      </c>
      <c r="K430" s="3" t="s">
        <v>2408</v>
      </c>
      <c r="M430" s="3" t="s">
        <v>853</v>
      </c>
    </row>
    <row r="431" spans="1:13" ht="99.75" customHeight="1">
      <c r="A431" s="3">
        <f t="shared" si="26"/>
        <v>431</v>
      </c>
      <c r="B431" s="45" t="s">
        <v>2409</v>
      </c>
      <c r="C431" s="3" t="s">
        <v>2410</v>
      </c>
      <c r="D431" s="43" t="s">
        <v>2338</v>
      </c>
      <c r="E431" s="3" t="str">
        <f t="shared" si="27"/>
        <v>SRP8-011</v>
      </c>
      <c r="F431" s="3" t="s">
        <v>441</v>
      </c>
      <c r="G431" s="3" t="s">
        <v>12</v>
      </c>
      <c r="H431" s="3" t="s">
        <v>852</v>
      </c>
      <c r="J431" s="16" t="s">
        <v>905</v>
      </c>
      <c r="K431" s="3" t="s">
        <v>2411</v>
      </c>
      <c r="M431" s="3" t="s">
        <v>853</v>
      </c>
    </row>
    <row r="432" spans="1:13" ht="96" customHeight="1">
      <c r="A432" s="3">
        <f t="shared" si="26"/>
        <v>432</v>
      </c>
      <c r="B432" s="45" t="s">
        <v>2412</v>
      </c>
      <c r="C432" s="3" t="s">
        <v>2413</v>
      </c>
      <c r="D432" s="43" t="s">
        <v>2414</v>
      </c>
      <c r="E432" s="3" t="str">
        <f t="shared" si="27"/>
        <v>SRP8-011</v>
      </c>
      <c r="F432" s="3" t="s">
        <v>441</v>
      </c>
      <c r="G432" s="3" t="s">
        <v>12</v>
      </c>
      <c r="H432" s="3" t="s">
        <v>852</v>
      </c>
      <c r="J432" s="16" t="s">
        <v>905</v>
      </c>
      <c r="K432" s="3" t="s">
        <v>2415</v>
      </c>
      <c r="M432" s="3" t="s">
        <v>853</v>
      </c>
    </row>
    <row r="433" spans="1:13" ht="78.75">
      <c r="A433" s="3">
        <f t="shared" si="26"/>
        <v>433</v>
      </c>
      <c r="B433" s="45" t="s">
        <v>2416</v>
      </c>
      <c r="C433" s="3" t="s">
        <v>2417</v>
      </c>
      <c r="D433" s="43" t="s">
        <v>2418</v>
      </c>
      <c r="E433" s="3" t="str">
        <f t="shared" si="27"/>
        <v>SRP8-011</v>
      </c>
      <c r="F433" s="3" t="s">
        <v>441</v>
      </c>
      <c r="G433" s="3" t="s">
        <v>12</v>
      </c>
      <c r="H433" s="3" t="s">
        <v>852</v>
      </c>
      <c r="J433" s="16" t="s">
        <v>909</v>
      </c>
      <c r="K433" s="3" t="s">
        <v>2419</v>
      </c>
      <c r="M433" s="3" t="s">
        <v>853</v>
      </c>
    </row>
    <row r="434" spans="1:13" ht="94.5">
      <c r="A434" s="3">
        <f t="shared" si="26"/>
        <v>434</v>
      </c>
      <c r="B434" s="45" t="s">
        <v>2420</v>
      </c>
      <c r="C434" s="3" t="s">
        <v>2421</v>
      </c>
      <c r="D434" s="43" t="s">
        <v>2422</v>
      </c>
      <c r="E434" s="3" t="str">
        <f t="shared" si="27"/>
        <v>SRP8-011</v>
      </c>
      <c r="F434" s="3" t="s">
        <v>441</v>
      </c>
      <c r="G434" s="3" t="s">
        <v>12</v>
      </c>
      <c r="H434" s="3" t="s">
        <v>852</v>
      </c>
      <c r="J434" s="16" t="s">
        <v>905</v>
      </c>
      <c r="K434" s="3" t="s">
        <v>2423</v>
      </c>
      <c r="M434" s="3" t="s">
        <v>853</v>
      </c>
    </row>
    <row r="435" spans="1:13" ht="141.75">
      <c r="A435" s="3">
        <f t="shared" si="26"/>
        <v>435</v>
      </c>
      <c r="B435" s="45" t="s">
        <v>2424</v>
      </c>
      <c r="C435" s="3" t="s">
        <v>2425</v>
      </c>
      <c r="D435" s="43" t="s">
        <v>2426</v>
      </c>
      <c r="E435" s="3" t="str">
        <f t="shared" si="27"/>
        <v>SRP8-011</v>
      </c>
      <c r="F435" s="3" t="s">
        <v>441</v>
      </c>
      <c r="G435" s="3" t="s">
        <v>12</v>
      </c>
      <c r="H435" s="3" t="s">
        <v>852</v>
      </c>
      <c r="J435" s="16" t="s">
        <v>909</v>
      </c>
      <c r="K435" s="3" t="s">
        <v>2427</v>
      </c>
      <c r="M435" s="3" t="s">
        <v>853</v>
      </c>
    </row>
    <row r="436" spans="1:13" ht="112.5" customHeight="1">
      <c r="A436" s="3">
        <f t="shared" si="26"/>
        <v>436</v>
      </c>
      <c r="B436" s="45" t="s">
        <v>2428</v>
      </c>
      <c r="C436" s="3" t="s">
        <v>2349</v>
      </c>
      <c r="D436" s="43" t="s">
        <v>2429</v>
      </c>
      <c r="E436" s="3" t="str">
        <f t="shared" si="27"/>
        <v>SRP8-011</v>
      </c>
      <c r="F436" s="3" t="s">
        <v>441</v>
      </c>
      <c r="G436" s="3" t="s">
        <v>12</v>
      </c>
      <c r="H436" s="3" t="s">
        <v>852</v>
      </c>
      <c r="J436" s="16" t="s">
        <v>905</v>
      </c>
      <c r="K436" s="3" t="s">
        <v>2430</v>
      </c>
      <c r="M436" s="3" t="s">
        <v>853</v>
      </c>
    </row>
    <row r="437" spans="1:13" ht="94.5">
      <c r="A437" s="3">
        <f t="shared" si="26"/>
        <v>437</v>
      </c>
      <c r="B437" s="45" t="s">
        <v>2431</v>
      </c>
      <c r="C437" s="3" t="s">
        <v>2276</v>
      </c>
      <c r="D437" s="43" t="s">
        <v>2432</v>
      </c>
      <c r="E437" s="3" t="str">
        <f t="shared" si="27"/>
        <v>SRP8-011</v>
      </c>
      <c r="F437" s="3" t="s">
        <v>441</v>
      </c>
      <c r="G437" s="3" t="s">
        <v>442</v>
      </c>
      <c r="H437" s="3" t="s">
        <v>852</v>
      </c>
      <c r="J437" s="16" t="s">
        <v>909</v>
      </c>
      <c r="K437" s="3" t="s">
        <v>2433</v>
      </c>
      <c r="M437" s="3" t="s">
        <v>853</v>
      </c>
    </row>
    <row r="438" spans="1:13">
      <c r="A438" s="3">
        <f>A437 + 1</f>
        <v>438</v>
      </c>
      <c r="B438" s="45">
        <v>6.5</v>
      </c>
      <c r="C438" s="3"/>
      <c r="D438" s="116" t="s">
        <v>1929</v>
      </c>
      <c r="E438" s="3"/>
      <c r="F438" s="3"/>
      <c r="G438" s="3"/>
      <c r="H438" s="3"/>
      <c r="J438" s="16"/>
      <c r="K438" s="16"/>
      <c r="M438" s="3"/>
    </row>
    <row r="439" spans="1:13" ht="204.75">
      <c r="A439" s="3">
        <f t="shared" si="26"/>
        <v>439</v>
      </c>
      <c r="B439" s="45" t="s">
        <v>2434</v>
      </c>
      <c r="C439" s="3" t="s">
        <v>2435</v>
      </c>
      <c r="D439" s="43" t="s">
        <v>2436</v>
      </c>
      <c r="E439" s="3" t="str">
        <f t="shared" si="27"/>
        <v>SRP8-013</v>
      </c>
      <c r="F439" s="3" t="s">
        <v>444</v>
      </c>
      <c r="G439" s="3" t="s">
        <v>2437</v>
      </c>
      <c r="H439" s="3" t="s">
        <v>852</v>
      </c>
      <c r="J439" s="16" t="s">
        <v>2438</v>
      </c>
      <c r="K439" s="3" t="s">
        <v>2439</v>
      </c>
      <c r="M439" s="3" t="s">
        <v>853</v>
      </c>
    </row>
    <row r="440" spans="1:13" ht="206.25" customHeight="1">
      <c r="A440" s="3">
        <f t="shared" si="26"/>
        <v>440</v>
      </c>
      <c r="B440" s="45" t="s">
        <v>2440</v>
      </c>
      <c r="C440" s="3" t="s">
        <v>2413</v>
      </c>
      <c r="D440" s="43" t="s">
        <v>2441</v>
      </c>
      <c r="E440" s="3" t="str">
        <f t="shared" si="27"/>
        <v>SRP8-013</v>
      </c>
      <c r="F440" s="3" t="s">
        <v>444</v>
      </c>
      <c r="G440" s="3" t="s">
        <v>2437</v>
      </c>
      <c r="H440" s="3" t="s">
        <v>852</v>
      </c>
      <c r="J440" s="16" t="s">
        <v>909</v>
      </c>
      <c r="K440" s="3" t="s">
        <v>2442</v>
      </c>
      <c r="M440" s="3" t="s">
        <v>853</v>
      </c>
    </row>
    <row r="441" spans="1:13" ht="94.5" customHeight="1">
      <c r="A441" s="3">
        <f t="shared" si="26"/>
        <v>441</v>
      </c>
      <c r="B441" s="45" t="s">
        <v>2443</v>
      </c>
      <c r="C441" s="3" t="s">
        <v>2417</v>
      </c>
      <c r="D441" s="43" t="s">
        <v>2444</v>
      </c>
      <c r="E441" s="3" t="str">
        <f t="shared" si="27"/>
        <v>SRP8-013</v>
      </c>
      <c r="F441" s="3" t="s">
        <v>444</v>
      </c>
      <c r="G441" s="3" t="s">
        <v>2437</v>
      </c>
      <c r="H441" s="3" t="s">
        <v>852</v>
      </c>
      <c r="J441" s="16" t="s">
        <v>909</v>
      </c>
      <c r="K441" s="3" t="s">
        <v>2445</v>
      </c>
      <c r="M441" s="3" t="s">
        <v>853</v>
      </c>
    </row>
    <row r="442" spans="1:13" ht="157.5">
      <c r="A442" s="3">
        <f t="shared" ref="A442:A492" si="28">A441+1</f>
        <v>442</v>
      </c>
      <c r="B442" s="45" t="s">
        <v>2446</v>
      </c>
      <c r="C442" s="3" t="s">
        <v>2447</v>
      </c>
      <c r="D442" s="43" t="s">
        <v>2448</v>
      </c>
      <c r="E442" s="3" t="str">
        <f t="shared" si="27"/>
        <v>SRP8-013</v>
      </c>
      <c r="F442" s="3" t="s">
        <v>444</v>
      </c>
      <c r="G442" s="3" t="s">
        <v>2437</v>
      </c>
      <c r="H442" s="3" t="s">
        <v>852</v>
      </c>
      <c r="J442" s="16" t="s">
        <v>909</v>
      </c>
      <c r="K442" s="3" t="s">
        <v>2449</v>
      </c>
      <c r="M442" s="3" t="s">
        <v>853</v>
      </c>
    </row>
    <row r="443" spans="1:13" ht="128.25" customHeight="1">
      <c r="A443" s="3">
        <f t="shared" si="28"/>
        <v>443</v>
      </c>
      <c r="B443" s="45" t="s">
        <v>2450</v>
      </c>
      <c r="C443" s="3" t="s">
        <v>2451</v>
      </c>
      <c r="D443" s="43" t="s">
        <v>2452</v>
      </c>
      <c r="E443" s="3" t="str">
        <f t="shared" si="27"/>
        <v>SRP8-013</v>
      </c>
      <c r="F443" s="3" t="s">
        <v>444</v>
      </c>
      <c r="G443" s="3" t="s">
        <v>2437</v>
      </c>
      <c r="H443" s="3" t="s">
        <v>852</v>
      </c>
      <c r="J443" s="16" t="s">
        <v>909</v>
      </c>
      <c r="K443" s="3" t="s">
        <v>2453</v>
      </c>
      <c r="M443" s="3" t="s">
        <v>853</v>
      </c>
    </row>
    <row r="444" spans="1:13" ht="172.5" customHeight="1">
      <c r="A444" s="3">
        <f t="shared" si="28"/>
        <v>444</v>
      </c>
      <c r="B444" s="45" t="s">
        <v>2454</v>
      </c>
      <c r="C444" s="3" t="s">
        <v>2455</v>
      </c>
      <c r="D444" s="43" t="s">
        <v>2456</v>
      </c>
      <c r="E444" s="3" t="str">
        <f t="shared" si="27"/>
        <v>SRP8-013</v>
      </c>
      <c r="F444" s="3" t="s">
        <v>444</v>
      </c>
      <c r="G444" s="3" t="s">
        <v>2437</v>
      </c>
      <c r="H444" s="3" t="s">
        <v>852</v>
      </c>
      <c r="J444" s="16" t="s">
        <v>2457</v>
      </c>
      <c r="K444" s="3" t="s">
        <v>2458</v>
      </c>
      <c r="M444" s="3" t="s">
        <v>853</v>
      </c>
    </row>
    <row r="445" spans="1:13" ht="183.75" customHeight="1">
      <c r="A445" s="3">
        <f t="shared" si="28"/>
        <v>445</v>
      </c>
      <c r="B445" s="45" t="s">
        <v>2459</v>
      </c>
      <c r="C445" s="3" t="s">
        <v>2421</v>
      </c>
      <c r="D445" s="43" t="s">
        <v>2460</v>
      </c>
      <c r="E445" s="3" t="str">
        <f t="shared" si="27"/>
        <v>SRP8-013</v>
      </c>
      <c r="F445" s="3" t="s">
        <v>444</v>
      </c>
      <c r="G445" s="3" t="s">
        <v>2437</v>
      </c>
      <c r="H445" s="3" t="s">
        <v>852</v>
      </c>
      <c r="J445" s="16" t="s">
        <v>909</v>
      </c>
      <c r="K445" s="3" t="s">
        <v>2461</v>
      </c>
      <c r="M445" s="3" t="s">
        <v>853</v>
      </c>
    </row>
    <row r="446" spans="1:13" ht="408.75" customHeight="1">
      <c r="A446" s="3">
        <f t="shared" si="28"/>
        <v>446</v>
      </c>
      <c r="B446" s="45" t="s">
        <v>2462</v>
      </c>
      <c r="C446" s="3" t="s">
        <v>2463</v>
      </c>
      <c r="D446" s="43" t="s">
        <v>2464</v>
      </c>
      <c r="E446" s="3" t="str">
        <f t="shared" si="27"/>
        <v>SRP8-013</v>
      </c>
      <c r="F446" s="3" t="s">
        <v>444</v>
      </c>
      <c r="G446" s="3" t="s">
        <v>2437</v>
      </c>
      <c r="H446" s="3" t="s">
        <v>852</v>
      </c>
      <c r="J446" s="16" t="s">
        <v>2457</v>
      </c>
      <c r="K446" s="3" t="s">
        <v>2465</v>
      </c>
      <c r="M446" s="3" t="s">
        <v>853</v>
      </c>
    </row>
    <row r="447" spans="1:13" ht="157.5">
      <c r="A447" s="3">
        <f t="shared" si="28"/>
        <v>447</v>
      </c>
      <c r="B447" s="45" t="s">
        <v>2466</v>
      </c>
      <c r="C447" s="3" t="s">
        <v>2349</v>
      </c>
      <c r="D447" s="43" t="s">
        <v>2467</v>
      </c>
      <c r="E447" s="3" t="str">
        <f t="shared" si="27"/>
        <v>SRP8-013</v>
      </c>
      <c r="F447" s="3" t="s">
        <v>444</v>
      </c>
      <c r="G447" s="3" t="s">
        <v>2437</v>
      </c>
      <c r="H447" s="3" t="s">
        <v>852</v>
      </c>
      <c r="J447" s="16" t="s">
        <v>905</v>
      </c>
      <c r="K447" s="3" t="s">
        <v>2468</v>
      </c>
      <c r="M447" s="3" t="s">
        <v>853</v>
      </c>
    </row>
    <row r="448" spans="1:13" ht="204.75">
      <c r="A448" s="3">
        <f t="shared" si="28"/>
        <v>448</v>
      </c>
      <c r="B448" s="45" t="s">
        <v>2469</v>
      </c>
      <c r="C448" s="3" t="s">
        <v>2276</v>
      </c>
      <c r="D448" s="43" t="s">
        <v>2470</v>
      </c>
      <c r="E448" s="3" t="str">
        <f t="shared" si="27"/>
        <v>SRP8-013</v>
      </c>
      <c r="F448" s="3" t="s">
        <v>444</v>
      </c>
      <c r="G448" s="3" t="s">
        <v>442</v>
      </c>
      <c r="H448" s="3" t="s">
        <v>1715</v>
      </c>
      <c r="J448" s="16" t="s">
        <v>909</v>
      </c>
      <c r="K448" s="3" t="s">
        <v>2471</v>
      </c>
      <c r="M448" s="3" t="s">
        <v>853</v>
      </c>
    </row>
    <row r="449" spans="1:13" ht="204.75">
      <c r="A449" s="3">
        <f t="shared" si="28"/>
        <v>449</v>
      </c>
      <c r="B449" s="45" t="s">
        <v>2472</v>
      </c>
      <c r="C449" s="3" t="s">
        <v>2473</v>
      </c>
      <c r="D449" s="43" t="s">
        <v>2474</v>
      </c>
      <c r="E449" s="3" t="str">
        <f t="shared" si="27"/>
        <v>SRP8-013</v>
      </c>
      <c r="F449" s="3" t="s">
        <v>444</v>
      </c>
      <c r="G449" s="3" t="s">
        <v>442</v>
      </c>
      <c r="H449" s="3" t="s">
        <v>1715</v>
      </c>
      <c r="J449" s="16" t="s">
        <v>2475</v>
      </c>
      <c r="K449" s="3" t="s">
        <v>2476</v>
      </c>
      <c r="M449" s="3" t="s">
        <v>853</v>
      </c>
    </row>
    <row r="450" spans="1:13" ht="204" customHeight="1">
      <c r="A450" s="3">
        <f t="shared" si="28"/>
        <v>450</v>
      </c>
      <c r="B450" s="45" t="s">
        <v>2477</v>
      </c>
      <c r="C450" s="3" t="s">
        <v>2299</v>
      </c>
      <c r="D450" s="43" t="s">
        <v>2478</v>
      </c>
      <c r="E450" s="3" t="str">
        <f t="shared" si="27"/>
        <v>SRP8-013</v>
      </c>
      <c r="F450" s="3" t="s">
        <v>444</v>
      </c>
      <c r="G450" s="3" t="s">
        <v>442</v>
      </c>
      <c r="H450" s="3" t="s">
        <v>1715</v>
      </c>
      <c r="J450" s="16" t="s">
        <v>909</v>
      </c>
      <c r="K450" s="21" t="s">
        <v>2479</v>
      </c>
      <c r="M450" s="3" t="s">
        <v>853</v>
      </c>
    </row>
    <row r="451" spans="1:13">
      <c r="A451" s="3">
        <f>A450+1</f>
        <v>451</v>
      </c>
      <c r="B451" s="45">
        <v>6.6</v>
      </c>
      <c r="C451" s="3"/>
      <c r="D451" s="116" t="s">
        <v>2480</v>
      </c>
      <c r="E451" s="3"/>
      <c r="F451" s="3"/>
      <c r="G451" s="3"/>
      <c r="H451" s="3"/>
      <c r="J451" s="16"/>
      <c r="M451" s="3"/>
    </row>
    <row r="452" spans="1:13" ht="177" customHeight="1">
      <c r="A452" s="3">
        <f t="shared" si="28"/>
        <v>452</v>
      </c>
      <c r="B452" s="45" t="s">
        <v>2481</v>
      </c>
      <c r="C452" s="3" t="s">
        <v>2482</v>
      </c>
      <c r="D452" s="43" t="s">
        <v>2483</v>
      </c>
      <c r="E452" s="3" t="str">
        <f t="shared" si="27"/>
        <v>SRP8-013</v>
      </c>
      <c r="F452" s="3" t="s">
        <v>444</v>
      </c>
      <c r="G452" s="3" t="s">
        <v>12</v>
      </c>
      <c r="H452" s="3" t="s">
        <v>852</v>
      </c>
      <c r="J452" s="16" t="s">
        <v>909</v>
      </c>
      <c r="K452" s="3" t="s">
        <v>2484</v>
      </c>
      <c r="M452" s="3" t="s">
        <v>853</v>
      </c>
    </row>
    <row r="453" spans="1:13" ht="203.25" customHeight="1">
      <c r="A453" s="3">
        <f t="shared" si="28"/>
        <v>453</v>
      </c>
      <c r="B453" s="45" t="s">
        <v>2485</v>
      </c>
      <c r="C453" s="3" t="s">
        <v>2435</v>
      </c>
      <c r="D453" s="43" t="s">
        <v>2486</v>
      </c>
      <c r="E453" s="3" t="str">
        <f t="shared" si="27"/>
        <v>SRP8-013</v>
      </c>
      <c r="F453" s="3" t="s">
        <v>444</v>
      </c>
      <c r="G453" s="3" t="s">
        <v>12</v>
      </c>
      <c r="H453" s="3" t="s">
        <v>852</v>
      </c>
      <c r="J453" s="16" t="s">
        <v>909</v>
      </c>
      <c r="K453" s="3" t="s">
        <v>2487</v>
      </c>
      <c r="M453" s="3" t="s">
        <v>853</v>
      </c>
    </row>
    <row r="454" spans="1:13" ht="159" customHeight="1">
      <c r="A454" s="3">
        <f t="shared" si="28"/>
        <v>454</v>
      </c>
      <c r="B454" s="45" t="s">
        <v>2488</v>
      </c>
      <c r="C454" s="3" t="s">
        <v>2413</v>
      </c>
      <c r="D454" s="43" t="s">
        <v>2489</v>
      </c>
      <c r="E454" s="3" t="str">
        <f t="shared" si="27"/>
        <v>SRP8-013</v>
      </c>
      <c r="F454" s="3" t="s">
        <v>444</v>
      </c>
      <c r="G454" s="3" t="s">
        <v>12</v>
      </c>
      <c r="H454" s="3" t="s">
        <v>852</v>
      </c>
      <c r="J454" s="16" t="s">
        <v>2475</v>
      </c>
      <c r="K454" s="3" t="s">
        <v>2490</v>
      </c>
      <c r="M454" s="3" t="s">
        <v>853</v>
      </c>
    </row>
    <row r="455" spans="1:13" ht="190.5" customHeight="1">
      <c r="A455" s="3">
        <f t="shared" si="28"/>
        <v>455</v>
      </c>
      <c r="B455" s="45" t="s">
        <v>2491</v>
      </c>
      <c r="C455" s="3" t="s">
        <v>2417</v>
      </c>
      <c r="D455" s="43" t="s">
        <v>2492</v>
      </c>
      <c r="E455" s="3" t="str">
        <f t="shared" si="27"/>
        <v>SRP8-013</v>
      </c>
      <c r="F455" s="3" t="s">
        <v>444</v>
      </c>
      <c r="G455" s="3" t="s">
        <v>12</v>
      </c>
      <c r="H455" s="3" t="s">
        <v>852</v>
      </c>
      <c r="J455" s="16" t="s">
        <v>909</v>
      </c>
      <c r="K455" s="3" t="s">
        <v>2493</v>
      </c>
      <c r="M455" s="3" t="s">
        <v>853</v>
      </c>
    </row>
    <row r="456" spans="1:13" ht="205.5" customHeight="1">
      <c r="A456" s="3">
        <f t="shared" si="28"/>
        <v>456</v>
      </c>
      <c r="B456" s="45" t="s">
        <v>2494</v>
      </c>
      <c r="C456" s="3" t="s">
        <v>2421</v>
      </c>
      <c r="D456" s="43" t="s">
        <v>2495</v>
      </c>
      <c r="E456" s="3" t="str">
        <f t="shared" si="27"/>
        <v>SRP8-013</v>
      </c>
      <c r="F456" s="3" t="s">
        <v>444</v>
      </c>
      <c r="G456" s="3" t="s">
        <v>12</v>
      </c>
      <c r="H456" s="3" t="s">
        <v>852</v>
      </c>
      <c r="J456" s="16" t="s">
        <v>909</v>
      </c>
      <c r="K456" s="3" t="s">
        <v>2496</v>
      </c>
      <c r="M456" s="3" t="s">
        <v>853</v>
      </c>
    </row>
    <row r="457" spans="1:13" ht="204.75">
      <c r="A457" s="3">
        <f t="shared" si="28"/>
        <v>457</v>
      </c>
      <c r="B457" s="45" t="s">
        <v>2497</v>
      </c>
      <c r="C457" s="3" t="s">
        <v>2463</v>
      </c>
      <c r="D457" s="43" t="s">
        <v>2498</v>
      </c>
      <c r="E457" s="3" t="str">
        <f t="shared" si="27"/>
        <v>SRP8-013</v>
      </c>
      <c r="F457" s="3" t="s">
        <v>444</v>
      </c>
      <c r="G457" s="3" t="s">
        <v>12</v>
      </c>
      <c r="H457" s="3" t="s">
        <v>852</v>
      </c>
      <c r="J457" s="16" t="s">
        <v>2475</v>
      </c>
      <c r="K457" s="3" t="s">
        <v>2499</v>
      </c>
      <c r="M457" s="3" t="s">
        <v>853</v>
      </c>
    </row>
    <row r="458" spans="1:13" ht="204.75">
      <c r="A458" s="3">
        <f t="shared" si="28"/>
        <v>458</v>
      </c>
      <c r="B458" s="45" t="s">
        <v>2500</v>
      </c>
      <c r="C458" s="3" t="s">
        <v>2349</v>
      </c>
      <c r="D458" s="43" t="s">
        <v>2501</v>
      </c>
      <c r="E458" s="3" t="str">
        <f t="shared" si="27"/>
        <v>SRP8-013</v>
      </c>
      <c r="F458" s="3" t="s">
        <v>444</v>
      </c>
      <c r="G458" s="3" t="s">
        <v>12</v>
      </c>
      <c r="H458" s="3" t="s">
        <v>852</v>
      </c>
      <c r="J458" s="16" t="s">
        <v>905</v>
      </c>
      <c r="K458" s="3" t="s">
        <v>2502</v>
      </c>
      <c r="M458" s="3" t="s">
        <v>853</v>
      </c>
    </row>
    <row r="459" spans="1:13" ht="206.25" customHeight="1">
      <c r="A459" s="3">
        <f t="shared" si="28"/>
        <v>459</v>
      </c>
      <c r="B459" s="45" t="s">
        <v>2503</v>
      </c>
      <c r="C459" s="3" t="s">
        <v>2276</v>
      </c>
      <c r="D459" s="43" t="s">
        <v>2504</v>
      </c>
      <c r="E459" s="3" t="str">
        <f t="shared" si="27"/>
        <v>SRP8-013</v>
      </c>
      <c r="F459" s="3" t="s">
        <v>444</v>
      </c>
      <c r="G459" s="3" t="s">
        <v>442</v>
      </c>
      <c r="H459" s="3" t="s">
        <v>1715</v>
      </c>
      <c r="J459" s="16" t="s">
        <v>2475</v>
      </c>
      <c r="K459" s="3" t="s">
        <v>2505</v>
      </c>
      <c r="M459" s="3" t="s">
        <v>853</v>
      </c>
    </row>
    <row r="460" spans="1:13" ht="126">
      <c r="A460" s="3">
        <f t="shared" si="28"/>
        <v>460</v>
      </c>
      <c r="B460" s="45" t="s">
        <v>2506</v>
      </c>
      <c r="C460" s="3" t="s">
        <v>2507</v>
      </c>
      <c r="D460" s="43" t="s">
        <v>2508</v>
      </c>
      <c r="E460" s="3" t="str">
        <f t="shared" si="27"/>
        <v>SRP8-013</v>
      </c>
      <c r="F460" s="3" t="s">
        <v>444</v>
      </c>
      <c r="G460" s="3" t="s">
        <v>442</v>
      </c>
      <c r="H460" s="3" t="s">
        <v>1715</v>
      </c>
      <c r="J460" s="16" t="s">
        <v>909</v>
      </c>
      <c r="K460" s="3" t="s">
        <v>2509</v>
      </c>
      <c r="M460" s="3" t="s">
        <v>853</v>
      </c>
    </row>
    <row r="461" spans="1:13" ht="78.75">
      <c r="A461" s="3">
        <f t="shared" si="28"/>
        <v>461</v>
      </c>
      <c r="B461" s="45" t="s">
        <v>2510</v>
      </c>
      <c r="C461" s="3" t="s">
        <v>2511</v>
      </c>
      <c r="D461" s="43" t="s">
        <v>2512</v>
      </c>
      <c r="E461" s="3" t="str">
        <f t="shared" si="27"/>
        <v>SRP8-013</v>
      </c>
      <c r="F461" s="3" t="s">
        <v>444</v>
      </c>
      <c r="G461" s="3" t="s">
        <v>442</v>
      </c>
      <c r="H461" s="3" t="s">
        <v>1715</v>
      </c>
      <c r="J461" s="16" t="s">
        <v>909</v>
      </c>
      <c r="K461" s="3" t="s">
        <v>2513</v>
      </c>
      <c r="M461" s="3" t="s">
        <v>853</v>
      </c>
    </row>
    <row r="462" spans="1:13" ht="63" customHeight="1">
      <c r="A462" s="3">
        <f t="shared" si="28"/>
        <v>462</v>
      </c>
      <c r="B462" s="45" t="s">
        <v>2514</v>
      </c>
      <c r="C462" s="3" t="s">
        <v>2473</v>
      </c>
      <c r="D462" s="43" t="s">
        <v>2515</v>
      </c>
      <c r="E462" s="3" t="str">
        <f t="shared" si="27"/>
        <v>SRP8-013</v>
      </c>
      <c r="F462" s="3" t="s">
        <v>444</v>
      </c>
      <c r="G462" s="3" t="s">
        <v>442</v>
      </c>
      <c r="H462" s="3" t="s">
        <v>1715</v>
      </c>
      <c r="J462" s="16" t="s">
        <v>905</v>
      </c>
      <c r="K462" s="3" t="s">
        <v>2516</v>
      </c>
      <c r="M462" s="3" t="s">
        <v>853</v>
      </c>
    </row>
    <row r="463" spans="1:13" ht="78.75">
      <c r="A463" s="3">
        <f t="shared" si="28"/>
        <v>463</v>
      </c>
      <c r="B463" s="45" t="s">
        <v>2517</v>
      </c>
      <c r="C463" s="3" t="s">
        <v>2299</v>
      </c>
      <c r="D463" s="43" t="s">
        <v>2518</v>
      </c>
      <c r="E463" s="3" t="str">
        <f t="shared" ref="E463:E518" si="29">INDEX(W:W, MATCH(F463, V:V, 0))</f>
        <v>SRP8-013</v>
      </c>
      <c r="F463" s="3" t="s">
        <v>444</v>
      </c>
      <c r="G463" s="3" t="s">
        <v>442</v>
      </c>
      <c r="H463" s="3" t="s">
        <v>1715</v>
      </c>
      <c r="J463" s="16" t="s">
        <v>909</v>
      </c>
      <c r="K463" s="3" t="s">
        <v>2519</v>
      </c>
      <c r="M463" s="3" t="s">
        <v>853</v>
      </c>
    </row>
    <row r="464" spans="1:13">
      <c r="A464" s="3">
        <f t="shared" si="28"/>
        <v>464</v>
      </c>
      <c r="B464" s="45">
        <v>6.7</v>
      </c>
      <c r="C464" s="3"/>
      <c r="D464" s="116" t="s">
        <v>2520</v>
      </c>
      <c r="E464" s="3"/>
      <c r="F464" s="3"/>
      <c r="G464" s="3"/>
      <c r="H464" s="3"/>
      <c r="J464" s="16"/>
      <c r="K464" s="16"/>
      <c r="M464" s="3"/>
    </row>
    <row r="465" spans="1:13" ht="63">
      <c r="A465" s="3"/>
      <c r="B465" s="45" t="s">
        <v>2521</v>
      </c>
      <c r="C465" s="3" t="s">
        <v>2522</v>
      </c>
      <c r="D465" s="43" t="s">
        <v>2523</v>
      </c>
      <c r="E465" s="3" t="str">
        <f t="shared" si="29"/>
        <v>SRP8-077</v>
      </c>
      <c r="F465" s="3" t="s">
        <v>184</v>
      </c>
      <c r="G465" s="3" t="s">
        <v>442</v>
      </c>
      <c r="H465" s="3" t="s">
        <v>1715</v>
      </c>
      <c r="I465" s="3"/>
      <c r="J465" s="3" t="s">
        <v>1751</v>
      </c>
      <c r="K465" s="3" t="s">
        <v>2524</v>
      </c>
      <c r="M465" s="3" t="s">
        <v>853</v>
      </c>
    </row>
    <row r="466" spans="1:13" ht="63">
      <c r="A466" s="3">
        <f>A464+1</f>
        <v>465</v>
      </c>
      <c r="B466" s="45" t="s">
        <v>2521</v>
      </c>
      <c r="C466" s="3" t="s">
        <v>2522</v>
      </c>
      <c r="D466" s="43" t="s">
        <v>2523</v>
      </c>
      <c r="E466" s="3" t="str">
        <f t="shared" si="29"/>
        <v>SRP8-011</v>
      </c>
      <c r="F466" s="3" t="s">
        <v>441</v>
      </c>
      <c r="G466" s="3" t="s">
        <v>442</v>
      </c>
      <c r="H466" s="3" t="s">
        <v>852</v>
      </c>
      <c r="J466" s="16" t="s">
        <v>905</v>
      </c>
      <c r="K466" s="3" t="s">
        <v>2525</v>
      </c>
      <c r="M466" s="3" t="s">
        <v>853</v>
      </c>
    </row>
    <row r="467" spans="1:13" ht="173.25">
      <c r="A467" s="3"/>
      <c r="B467" s="45" t="s">
        <v>2526</v>
      </c>
      <c r="C467" s="3" t="s">
        <v>2527</v>
      </c>
      <c r="D467" s="43" t="s">
        <v>2528</v>
      </c>
      <c r="E467" s="3" t="str">
        <f t="shared" si="29"/>
        <v>SRP8-077</v>
      </c>
      <c r="F467" s="3" t="s">
        <v>184</v>
      </c>
      <c r="G467" s="3" t="s">
        <v>12</v>
      </c>
      <c r="H467" s="3" t="s">
        <v>852</v>
      </c>
      <c r="I467" s="3"/>
      <c r="J467" s="3" t="s">
        <v>905</v>
      </c>
      <c r="K467" s="3" t="s">
        <v>2529</v>
      </c>
      <c r="M467" s="3" t="s">
        <v>853</v>
      </c>
    </row>
    <row r="468" spans="1:13" ht="173.25">
      <c r="A468" s="3">
        <f>A466+1</f>
        <v>466</v>
      </c>
      <c r="B468" s="45" t="s">
        <v>2526</v>
      </c>
      <c r="C468" s="3" t="s">
        <v>2527</v>
      </c>
      <c r="D468" s="43" t="s">
        <v>2528</v>
      </c>
      <c r="E468" s="3" t="str">
        <f t="shared" si="29"/>
        <v>SRP8-011</v>
      </c>
      <c r="F468" s="3" t="s">
        <v>441</v>
      </c>
      <c r="G468" s="3" t="s">
        <v>12</v>
      </c>
      <c r="H468" s="3" t="s">
        <v>852</v>
      </c>
      <c r="J468" s="3" t="s">
        <v>905</v>
      </c>
      <c r="K468" s="3" t="s">
        <v>2529</v>
      </c>
      <c r="M468" s="3" t="s">
        <v>853</v>
      </c>
    </row>
    <row r="469" spans="1:13" ht="315">
      <c r="A469" s="3"/>
      <c r="B469" s="45" t="s">
        <v>2530</v>
      </c>
      <c r="C469" s="3" t="s">
        <v>2413</v>
      </c>
      <c r="D469" s="43" t="s">
        <v>2531</v>
      </c>
      <c r="E469" s="3" t="str">
        <f t="shared" si="29"/>
        <v>SRP8-077</v>
      </c>
      <c r="F469" s="3" t="s">
        <v>184</v>
      </c>
      <c r="G469" s="3" t="s">
        <v>12</v>
      </c>
      <c r="H469" s="3" t="s">
        <v>852</v>
      </c>
      <c r="I469" s="3"/>
      <c r="J469" s="3" t="s">
        <v>1751</v>
      </c>
      <c r="K469" s="3" t="s">
        <v>2532</v>
      </c>
      <c r="M469" s="3" t="s">
        <v>853</v>
      </c>
    </row>
    <row r="470" spans="1:13" ht="315">
      <c r="A470" s="3">
        <f>A468+1</f>
        <v>467</v>
      </c>
      <c r="B470" s="45" t="s">
        <v>2530</v>
      </c>
      <c r="C470" s="3" t="s">
        <v>2413</v>
      </c>
      <c r="D470" s="43" t="s">
        <v>2531</v>
      </c>
      <c r="E470" s="3" t="str">
        <f t="shared" si="29"/>
        <v>SRP8-011</v>
      </c>
      <c r="F470" s="3" t="s">
        <v>441</v>
      </c>
      <c r="G470" s="3" t="s">
        <v>12</v>
      </c>
      <c r="H470" s="3" t="s">
        <v>852</v>
      </c>
      <c r="J470" s="3" t="s">
        <v>1751</v>
      </c>
      <c r="K470" s="3" t="s">
        <v>2532</v>
      </c>
      <c r="M470" s="3" t="s">
        <v>853</v>
      </c>
    </row>
    <row r="471" spans="1:13" ht="157.5">
      <c r="A471" s="3">
        <f t="shared" si="28"/>
        <v>468</v>
      </c>
      <c r="B471" s="45" t="s">
        <v>2533</v>
      </c>
      <c r="C471" s="3" t="s">
        <v>2534</v>
      </c>
      <c r="D471" s="43" t="s">
        <v>2535</v>
      </c>
      <c r="E471" s="3" t="str">
        <f t="shared" si="29"/>
        <v>SRP8-011</v>
      </c>
      <c r="F471" s="3" t="s">
        <v>441</v>
      </c>
      <c r="G471" s="3" t="s">
        <v>12</v>
      </c>
      <c r="H471" s="3" t="s">
        <v>852</v>
      </c>
      <c r="J471" s="16" t="s">
        <v>1751</v>
      </c>
      <c r="K471" s="3" t="s">
        <v>2536</v>
      </c>
      <c r="M471" s="3" t="s">
        <v>853</v>
      </c>
    </row>
    <row r="472" spans="1:13" ht="157.5">
      <c r="A472" s="3">
        <f t="shared" si="28"/>
        <v>469</v>
      </c>
      <c r="B472" s="45" t="s">
        <v>2537</v>
      </c>
      <c r="C472" s="3" t="s">
        <v>2538</v>
      </c>
      <c r="D472" s="43" t="s">
        <v>2539</v>
      </c>
      <c r="E472" s="3" t="str">
        <f t="shared" si="29"/>
        <v>SRP8-077</v>
      </c>
      <c r="F472" s="3" t="s">
        <v>184</v>
      </c>
      <c r="G472" s="3" t="s">
        <v>12</v>
      </c>
      <c r="H472" s="3" t="s">
        <v>852</v>
      </c>
      <c r="J472" s="16" t="s">
        <v>1751</v>
      </c>
      <c r="K472" s="3" t="s">
        <v>2540</v>
      </c>
      <c r="M472" s="3" t="s">
        <v>853</v>
      </c>
    </row>
    <row r="473" spans="1:13" ht="47.25">
      <c r="A473" s="3">
        <f t="shared" si="28"/>
        <v>470</v>
      </c>
      <c r="B473" s="45" t="s">
        <v>2541</v>
      </c>
      <c r="C473" s="3" t="s">
        <v>2421</v>
      </c>
      <c r="D473" s="43" t="s">
        <v>2542</v>
      </c>
      <c r="E473" s="3" t="str">
        <f t="shared" si="29"/>
        <v>SRP8-011</v>
      </c>
      <c r="F473" s="3" t="s">
        <v>441</v>
      </c>
      <c r="G473" s="3" t="s">
        <v>12</v>
      </c>
      <c r="H473" s="3" t="s">
        <v>852</v>
      </c>
      <c r="J473" s="16" t="s">
        <v>1751</v>
      </c>
      <c r="K473" s="3" t="s">
        <v>2543</v>
      </c>
      <c r="M473" s="3" t="s">
        <v>853</v>
      </c>
    </row>
    <row r="474" spans="1:13" ht="362.25">
      <c r="A474" s="3"/>
      <c r="B474" s="45" t="s">
        <v>2544</v>
      </c>
      <c r="C474" s="3" t="s">
        <v>2545</v>
      </c>
      <c r="D474" s="43" t="s">
        <v>2546</v>
      </c>
      <c r="E474" s="3" t="str">
        <f t="shared" si="29"/>
        <v>SRP8-077</v>
      </c>
      <c r="F474" s="3" t="s">
        <v>184</v>
      </c>
      <c r="G474" s="3" t="s">
        <v>12</v>
      </c>
      <c r="H474" s="3" t="s">
        <v>852</v>
      </c>
      <c r="I474" s="3"/>
      <c r="J474" s="3" t="s">
        <v>927</v>
      </c>
      <c r="K474" s="3" t="s">
        <v>2547</v>
      </c>
      <c r="M474" s="3" t="s">
        <v>853</v>
      </c>
    </row>
    <row r="475" spans="1:13" ht="362.25">
      <c r="A475" s="3">
        <f>A473+1</f>
        <v>471</v>
      </c>
      <c r="B475" s="45" t="s">
        <v>2544</v>
      </c>
      <c r="C475" s="3" t="s">
        <v>2545</v>
      </c>
      <c r="D475" s="43" t="s">
        <v>2546</v>
      </c>
      <c r="E475" s="3" t="str">
        <f t="shared" si="29"/>
        <v>SRP8-011</v>
      </c>
      <c r="F475" s="3" t="s">
        <v>441</v>
      </c>
      <c r="G475" s="3" t="s">
        <v>12</v>
      </c>
      <c r="H475" s="3" t="s">
        <v>852</v>
      </c>
      <c r="J475" s="3" t="s">
        <v>927</v>
      </c>
      <c r="K475" s="3" t="s">
        <v>2547</v>
      </c>
      <c r="M475" s="3" t="s">
        <v>853</v>
      </c>
    </row>
    <row r="476" spans="1:13" ht="47.25">
      <c r="A476" s="3"/>
      <c r="B476" s="45" t="s">
        <v>2548</v>
      </c>
      <c r="C476" s="3" t="s">
        <v>2349</v>
      </c>
      <c r="D476" s="43" t="s">
        <v>2549</v>
      </c>
      <c r="E476" s="3" t="str">
        <f t="shared" si="29"/>
        <v>SRP8-077</v>
      </c>
      <c r="F476" s="3" t="s">
        <v>184</v>
      </c>
      <c r="G476" s="3" t="s">
        <v>12</v>
      </c>
      <c r="H476" s="3" t="s">
        <v>852</v>
      </c>
      <c r="I476" s="3"/>
      <c r="J476" s="3" t="s">
        <v>1751</v>
      </c>
      <c r="K476" s="3" t="s">
        <v>2550</v>
      </c>
      <c r="M476" s="3" t="s">
        <v>853</v>
      </c>
    </row>
    <row r="477" spans="1:13" ht="47.25">
      <c r="A477" s="3">
        <f>A475+1</f>
        <v>472</v>
      </c>
      <c r="B477" s="45" t="s">
        <v>2548</v>
      </c>
      <c r="C477" s="3" t="s">
        <v>2349</v>
      </c>
      <c r="D477" s="43" t="s">
        <v>2549</v>
      </c>
      <c r="E477" s="3" t="str">
        <f t="shared" si="29"/>
        <v>SRP8-011</v>
      </c>
      <c r="F477" s="3" t="s">
        <v>441</v>
      </c>
      <c r="G477" s="3" t="s">
        <v>12</v>
      </c>
      <c r="H477" s="3" t="s">
        <v>852</v>
      </c>
      <c r="J477" s="16" t="s">
        <v>905</v>
      </c>
      <c r="K477" s="3" t="s">
        <v>2551</v>
      </c>
      <c r="M477" s="3" t="s">
        <v>853</v>
      </c>
    </row>
    <row r="478" spans="1:13" ht="78.75">
      <c r="A478" s="3"/>
      <c r="B478" s="45" t="s">
        <v>2552</v>
      </c>
      <c r="C478" s="3" t="s">
        <v>2276</v>
      </c>
      <c r="D478" s="43" t="s">
        <v>2553</v>
      </c>
      <c r="E478" s="3" t="str">
        <f t="shared" si="29"/>
        <v>SRP8-077</v>
      </c>
      <c r="F478" s="3" t="s">
        <v>184</v>
      </c>
      <c r="G478" s="3" t="s">
        <v>442</v>
      </c>
      <c r="H478" s="3" t="s">
        <v>1715</v>
      </c>
      <c r="I478" s="3"/>
      <c r="J478" s="3" t="s">
        <v>909</v>
      </c>
      <c r="K478" s="3" t="s">
        <v>2554</v>
      </c>
      <c r="M478" s="3" t="s">
        <v>853</v>
      </c>
    </row>
    <row r="479" spans="1:13" ht="78.75">
      <c r="A479" s="3">
        <f>A477+1</f>
        <v>473</v>
      </c>
      <c r="B479" s="45" t="s">
        <v>2552</v>
      </c>
      <c r="C479" s="3" t="s">
        <v>2276</v>
      </c>
      <c r="D479" s="43" t="s">
        <v>2553</v>
      </c>
      <c r="E479" s="3" t="str">
        <f t="shared" si="29"/>
        <v>SRP8-011</v>
      </c>
      <c r="F479" s="3" t="s">
        <v>441</v>
      </c>
      <c r="G479" s="3" t="s">
        <v>442</v>
      </c>
      <c r="H479" s="3" t="s">
        <v>852</v>
      </c>
      <c r="J479" s="16" t="s">
        <v>909</v>
      </c>
      <c r="K479" s="3" t="s">
        <v>2555</v>
      </c>
      <c r="M479" s="3" t="s">
        <v>853</v>
      </c>
    </row>
    <row r="480" spans="1:13" ht="66" customHeight="1">
      <c r="A480" s="3"/>
      <c r="B480" s="45" t="s">
        <v>2556</v>
      </c>
      <c r="C480" s="3" t="s">
        <v>2557</v>
      </c>
      <c r="D480" s="43" t="s">
        <v>2558</v>
      </c>
      <c r="E480" s="3" t="str">
        <f t="shared" si="29"/>
        <v>SRP8-077</v>
      </c>
      <c r="F480" s="3" t="s">
        <v>184</v>
      </c>
      <c r="G480" s="3" t="s">
        <v>442</v>
      </c>
      <c r="H480" s="3" t="s">
        <v>1715</v>
      </c>
      <c r="I480" s="3"/>
      <c r="J480" s="3" t="s">
        <v>909</v>
      </c>
      <c r="K480" s="3" t="s">
        <v>2559</v>
      </c>
      <c r="M480" s="3" t="s">
        <v>853</v>
      </c>
    </row>
    <row r="481" spans="1:13" ht="63">
      <c r="A481" s="3">
        <f>A479+1</f>
        <v>474</v>
      </c>
      <c r="B481" s="45" t="s">
        <v>2556</v>
      </c>
      <c r="C481" s="3" t="s">
        <v>2557</v>
      </c>
      <c r="D481" s="43" t="s">
        <v>2558</v>
      </c>
      <c r="E481" s="3" t="str">
        <f t="shared" si="29"/>
        <v>SRP8-011</v>
      </c>
      <c r="F481" s="3" t="s">
        <v>441</v>
      </c>
      <c r="G481" s="3" t="s">
        <v>442</v>
      </c>
      <c r="H481" s="3" t="s">
        <v>852</v>
      </c>
      <c r="J481" s="16" t="s">
        <v>927</v>
      </c>
      <c r="K481" s="3" t="s">
        <v>2560</v>
      </c>
      <c r="M481" s="3" t="s">
        <v>853</v>
      </c>
    </row>
    <row r="482" spans="1:13" ht="94.5">
      <c r="A482" s="3"/>
      <c r="B482" s="45" t="s">
        <v>2561</v>
      </c>
      <c r="C482" s="3" t="s">
        <v>2473</v>
      </c>
      <c r="D482" s="43" t="s">
        <v>2562</v>
      </c>
      <c r="E482" s="3" t="str">
        <f t="shared" si="29"/>
        <v>SRP8-077</v>
      </c>
      <c r="F482" s="3" t="s">
        <v>184</v>
      </c>
      <c r="G482" s="3" t="s">
        <v>442</v>
      </c>
      <c r="H482" s="3" t="s">
        <v>1715</v>
      </c>
      <c r="I482" s="3"/>
      <c r="J482" s="3" t="s">
        <v>909</v>
      </c>
      <c r="K482" s="3" t="s">
        <v>2563</v>
      </c>
      <c r="M482" s="3" t="s">
        <v>853</v>
      </c>
    </row>
    <row r="483" spans="1:13" ht="94.5">
      <c r="A483" s="3">
        <f>A481+1</f>
        <v>475</v>
      </c>
      <c r="B483" s="45" t="s">
        <v>2561</v>
      </c>
      <c r="C483" s="3" t="s">
        <v>2473</v>
      </c>
      <c r="D483" s="43" t="s">
        <v>2562</v>
      </c>
      <c r="E483" s="3" t="str">
        <f t="shared" si="29"/>
        <v>SRP8-011</v>
      </c>
      <c r="F483" s="3" t="s">
        <v>441</v>
      </c>
      <c r="G483" s="3" t="s">
        <v>442</v>
      </c>
      <c r="H483" s="3" t="s">
        <v>852</v>
      </c>
      <c r="J483" s="16" t="s">
        <v>1751</v>
      </c>
      <c r="K483" s="3" t="s">
        <v>2564</v>
      </c>
      <c r="M483" s="3" t="s">
        <v>853</v>
      </c>
    </row>
    <row r="484" spans="1:13" ht="63">
      <c r="A484" s="3">
        <f t="shared" si="28"/>
        <v>476</v>
      </c>
      <c r="B484" s="45" t="s">
        <v>2565</v>
      </c>
      <c r="C484" s="3" t="s">
        <v>2299</v>
      </c>
      <c r="D484" s="43" t="s">
        <v>2566</v>
      </c>
      <c r="E484" s="3" t="str">
        <f t="shared" si="29"/>
        <v>SRP8-077</v>
      </c>
      <c r="F484" s="3" t="s">
        <v>184</v>
      </c>
      <c r="G484" s="3" t="s">
        <v>442</v>
      </c>
      <c r="H484" s="3" t="s">
        <v>1715</v>
      </c>
      <c r="J484" s="16" t="s">
        <v>1751</v>
      </c>
      <c r="K484" s="3" t="s">
        <v>2567</v>
      </c>
      <c r="M484" s="3" t="s">
        <v>853</v>
      </c>
    </row>
    <row r="485" spans="1:13" ht="63">
      <c r="A485" s="3">
        <f t="shared" si="28"/>
        <v>477</v>
      </c>
      <c r="B485" s="45" t="s">
        <v>2568</v>
      </c>
      <c r="C485" s="3" t="s">
        <v>2569</v>
      </c>
      <c r="D485" s="43" t="s">
        <v>2570</v>
      </c>
      <c r="E485" s="3" t="str">
        <f t="shared" si="29"/>
        <v>SRP8-077</v>
      </c>
      <c r="F485" s="3" t="s">
        <v>184</v>
      </c>
      <c r="G485" s="3" t="s">
        <v>12</v>
      </c>
      <c r="H485" s="3" t="s">
        <v>852</v>
      </c>
      <c r="J485" s="16" t="s">
        <v>931</v>
      </c>
      <c r="K485" s="3" t="s">
        <v>2571</v>
      </c>
      <c r="M485" s="3" t="s">
        <v>853</v>
      </c>
    </row>
    <row r="486" spans="1:13">
      <c r="A486" s="3">
        <f t="shared" si="28"/>
        <v>478</v>
      </c>
      <c r="B486" s="45">
        <v>6.8</v>
      </c>
      <c r="C486" s="3"/>
      <c r="D486" s="116" t="s">
        <v>2572</v>
      </c>
      <c r="E486" s="3"/>
      <c r="F486" s="3"/>
      <c r="G486" s="3"/>
      <c r="H486" s="3"/>
      <c r="J486" s="16"/>
      <c r="K486" s="16"/>
      <c r="M486" s="3"/>
    </row>
    <row r="487" spans="1:13" ht="78.75">
      <c r="A487" s="3">
        <f t="shared" si="28"/>
        <v>479</v>
      </c>
      <c r="B487" s="45" t="s">
        <v>2573</v>
      </c>
      <c r="C487" s="3" t="s">
        <v>2482</v>
      </c>
      <c r="D487" s="43" t="s">
        <v>2574</v>
      </c>
      <c r="E487" s="3" t="str">
        <f t="shared" si="29"/>
        <v>SRP8-171</v>
      </c>
      <c r="F487" s="3" t="s">
        <v>1809</v>
      </c>
      <c r="G487" s="3" t="s">
        <v>442</v>
      </c>
      <c r="H487" s="16" t="s">
        <v>439</v>
      </c>
      <c r="J487" s="16" t="s">
        <v>1751</v>
      </c>
      <c r="K487" s="3" t="s">
        <v>2575</v>
      </c>
      <c r="M487" s="3" t="s">
        <v>853</v>
      </c>
    </row>
    <row r="488" spans="1:13" ht="102" customHeight="1">
      <c r="A488" s="3">
        <f t="shared" si="28"/>
        <v>480</v>
      </c>
      <c r="B488" s="45" t="s">
        <v>2576</v>
      </c>
      <c r="C488" s="3" t="s">
        <v>2435</v>
      </c>
      <c r="D488" s="43" t="s">
        <v>2574</v>
      </c>
      <c r="E488" s="3" t="str">
        <f t="shared" si="29"/>
        <v>SRP8-171</v>
      </c>
      <c r="F488" s="3" t="s">
        <v>1809</v>
      </c>
      <c r="G488" s="3" t="s">
        <v>12</v>
      </c>
      <c r="H488" s="16" t="s">
        <v>439</v>
      </c>
      <c r="J488" s="16" t="s">
        <v>1751</v>
      </c>
      <c r="K488" s="3" t="s">
        <v>2577</v>
      </c>
      <c r="M488" s="3" t="s">
        <v>853</v>
      </c>
    </row>
    <row r="489" spans="1:13" ht="63">
      <c r="A489" s="3">
        <f t="shared" si="28"/>
        <v>481</v>
      </c>
      <c r="B489" s="45" t="s">
        <v>2578</v>
      </c>
      <c r="C489" s="3" t="s">
        <v>2413</v>
      </c>
      <c r="D489" s="43" t="s">
        <v>2579</v>
      </c>
      <c r="E489" s="3" t="str">
        <f t="shared" si="29"/>
        <v>SRP8-171</v>
      </c>
      <c r="F489" s="3" t="s">
        <v>1809</v>
      </c>
      <c r="G489" s="3" t="s">
        <v>12</v>
      </c>
      <c r="H489" s="16" t="s">
        <v>439</v>
      </c>
      <c r="J489" s="16" t="s">
        <v>1751</v>
      </c>
      <c r="K489" s="3" t="s">
        <v>2580</v>
      </c>
      <c r="M489" s="3" t="s">
        <v>853</v>
      </c>
    </row>
    <row r="490" spans="1:13" ht="63">
      <c r="A490" s="3">
        <f t="shared" si="28"/>
        <v>482</v>
      </c>
      <c r="B490" s="45" t="s">
        <v>2581</v>
      </c>
      <c r="C490" s="3" t="s">
        <v>2417</v>
      </c>
      <c r="D490" s="43" t="s">
        <v>2582</v>
      </c>
      <c r="E490" s="3" t="str">
        <f t="shared" si="29"/>
        <v>SRP8-171</v>
      </c>
      <c r="F490" s="3" t="s">
        <v>1809</v>
      </c>
      <c r="G490" s="3" t="s">
        <v>12</v>
      </c>
      <c r="H490" s="16" t="s">
        <v>439</v>
      </c>
      <c r="J490" s="16" t="s">
        <v>1751</v>
      </c>
      <c r="K490" s="3" t="s">
        <v>2583</v>
      </c>
      <c r="M490" s="3" t="s">
        <v>853</v>
      </c>
    </row>
    <row r="491" spans="1:13" ht="63">
      <c r="A491" s="3">
        <f t="shared" si="28"/>
        <v>483</v>
      </c>
      <c r="B491" s="45" t="s">
        <v>2584</v>
      </c>
      <c r="C491" s="3" t="s">
        <v>2421</v>
      </c>
      <c r="D491" s="43" t="s">
        <v>2585</v>
      </c>
      <c r="E491" s="3" t="str">
        <f t="shared" si="29"/>
        <v>SRP8-171</v>
      </c>
      <c r="F491" s="3" t="s">
        <v>1809</v>
      </c>
      <c r="G491" s="3" t="s">
        <v>12</v>
      </c>
      <c r="H491" s="16" t="s">
        <v>439</v>
      </c>
      <c r="J491" s="16" t="s">
        <v>1751</v>
      </c>
      <c r="K491" s="3" t="s">
        <v>2586</v>
      </c>
      <c r="M491" s="3" t="s">
        <v>853</v>
      </c>
    </row>
    <row r="492" spans="1:13" ht="102.75" customHeight="1">
      <c r="A492" s="3">
        <f t="shared" si="28"/>
        <v>484</v>
      </c>
      <c r="B492" s="45" t="s">
        <v>2587</v>
      </c>
      <c r="C492" s="3" t="s">
        <v>2463</v>
      </c>
      <c r="D492" s="43" t="s">
        <v>2588</v>
      </c>
      <c r="E492" s="3" t="str">
        <f t="shared" si="29"/>
        <v>SRP8-171</v>
      </c>
      <c r="F492" s="3" t="s">
        <v>1809</v>
      </c>
      <c r="G492" s="3" t="s">
        <v>12</v>
      </c>
      <c r="H492" s="16" t="s">
        <v>439</v>
      </c>
      <c r="J492" s="16" t="s">
        <v>1751</v>
      </c>
      <c r="K492" s="3" t="s">
        <v>2589</v>
      </c>
      <c r="M492" s="3" t="s">
        <v>853</v>
      </c>
    </row>
    <row r="493" spans="1:13" ht="63">
      <c r="A493" s="3">
        <f t="shared" ref="A493:A543" si="30">A492+1</f>
        <v>485</v>
      </c>
      <c r="B493" s="45" t="s">
        <v>2590</v>
      </c>
      <c r="C493" s="3" t="s">
        <v>2349</v>
      </c>
      <c r="D493" s="43" t="s">
        <v>2574</v>
      </c>
      <c r="E493" s="3" t="str">
        <f t="shared" si="29"/>
        <v>SRP8-171</v>
      </c>
      <c r="F493" s="3" t="s">
        <v>1809</v>
      </c>
      <c r="G493" s="3" t="s">
        <v>12</v>
      </c>
      <c r="H493" s="16" t="s">
        <v>439</v>
      </c>
      <c r="J493" s="16" t="s">
        <v>1751</v>
      </c>
      <c r="K493" s="3" t="s">
        <v>2591</v>
      </c>
      <c r="M493" s="3" t="s">
        <v>853</v>
      </c>
    </row>
    <row r="494" spans="1:13" ht="105" customHeight="1">
      <c r="A494" s="3">
        <f t="shared" si="30"/>
        <v>486</v>
      </c>
      <c r="B494" s="45" t="s">
        <v>2592</v>
      </c>
      <c r="C494" s="3" t="s">
        <v>2276</v>
      </c>
      <c r="D494" s="43" t="s">
        <v>2593</v>
      </c>
      <c r="E494" s="3" t="str">
        <f t="shared" si="29"/>
        <v>SRP8-171</v>
      </c>
      <c r="F494" s="3" t="s">
        <v>1809</v>
      </c>
      <c r="G494" s="3" t="s">
        <v>442</v>
      </c>
      <c r="H494" s="16" t="s">
        <v>1816</v>
      </c>
      <c r="J494" s="16" t="s">
        <v>905</v>
      </c>
      <c r="K494" s="3" t="s">
        <v>2594</v>
      </c>
      <c r="M494" s="3" t="s">
        <v>853</v>
      </c>
    </row>
    <row r="495" spans="1:13" ht="78.75">
      <c r="A495" s="3">
        <f t="shared" si="30"/>
        <v>487</v>
      </c>
      <c r="B495" s="45" t="s">
        <v>2595</v>
      </c>
      <c r="C495" s="3" t="s">
        <v>2473</v>
      </c>
      <c r="D495" s="43" t="s">
        <v>2596</v>
      </c>
      <c r="E495" s="3" t="str">
        <f t="shared" si="29"/>
        <v>SRP8-171</v>
      </c>
      <c r="F495" s="3" t="s">
        <v>1809</v>
      </c>
      <c r="G495" s="3" t="s">
        <v>442</v>
      </c>
      <c r="H495" s="16" t="s">
        <v>1816</v>
      </c>
      <c r="J495" s="16" t="s">
        <v>1751</v>
      </c>
      <c r="K495" s="3" t="s">
        <v>2597</v>
      </c>
      <c r="M495" s="3" t="s">
        <v>853</v>
      </c>
    </row>
    <row r="496" spans="1:13" ht="94.5">
      <c r="A496" s="3">
        <f t="shared" si="30"/>
        <v>488</v>
      </c>
      <c r="B496" s="45" t="s">
        <v>2598</v>
      </c>
      <c r="C496" s="3" t="s">
        <v>2299</v>
      </c>
      <c r="D496" s="43" t="s">
        <v>2599</v>
      </c>
      <c r="E496" s="3" t="str">
        <f t="shared" si="29"/>
        <v>SRP8-171</v>
      </c>
      <c r="F496" s="3" t="s">
        <v>1809</v>
      </c>
      <c r="G496" s="3" t="s">
        <v>442</v>
      </c>
      <c r="H496" s="16" t="s">
        <v>1816</v>
      </c>
      <c r="J496" s="16" t="s">
        <v>927</v>
      </c>
      <c r="K496" s="3" t="s">
        <v>2600</v>
      </c>
      <c r="M496" s="3" t="s">
        <v>853</v>
      </c>
    </row>
    <row r="497" spans="1:13">
      <c r="A497" s="3">
        <f t="shared" si="30"/>
        <v>489</v>
      </c>
      <c r="B497" s="45">
        <v>6.9</v>
      </c>
      <c r="C497" s="3"/>
      <c r="D497" s="116" t="s">
        <v>1957</v>
      </c>
      <c r="E497" s="3"/>
      <c r="F497" s="3"/>
      <c r="G497" s="3"/>
      <c r="H497" s="3"/>
      <c r="J497" s="16"/>
      <c r="K497" s="16"/>
      <c r="M497" s="3"/>
    </row>
    <row r="498" spans="1:13" ht="78.75">
      <c r="A498" s="3">
        <f t="shared" si="30"/>
        <v>490</v>
      </c>
      <c r="B498" s="45" t="s">
        <v>2601</v>
      </c>
      <c r="C498" s="3" t="s">
        <v>2482</v>
      </c>
      <c r="D498" s="43" t="s">
        <v>2602</v>
      </c>
      <c r="E498" s="3" t="str">
        <f t="shared" si="29"/>
        <v>SRP8-012</v>
      </c>
      <c r="F498" s="3" t="s">
        <v>39</v>
      </c>
      <c r="G498" s="3" t="s">
        <v>442</v>
      </c>
      <c r="H498" s="3" t="s">
        <v>852</v>
      </c>
      <c r="J498" s="16" t="s">
        <v>1751</v>
      </c>
      <c r="K498" s="3" t="s">
        <v>2603</v>
      </c>
      <c r="M498" s="3" t="s">
        <v>853</v>
      </c>
    </row>
    <row r="499" spans="1:13" ht="108.75" customHeight="1">
      <c r="A499" s="3">
        <f t="shared" si="30"/>
        <v>491</v>
      </c>
      <c r="B499" s="45" t="s">
        <v>2604</v>
      </c>
      <c r="C499" s="3" t="s">
        <v>2435</v>
      </c>
      <c r="D499" s="43" t="s">
        <v>2605</v>
      </c>
      <c r="E499" s="3" t="str">
        <f t="shared" si="29"/>
        <v>SRP8-012</v>
      </c>
      <c r="F499" s="3" t="s">
        <v>39</v>
      </c>
      <c r="G499" s="3" t="s">
        <v>12</v>
      </c>
      <c r="H499" s="3" t="s">
        <v>852</v>
      </c>
      <c r="J499" s="16" t="s">
        <v>1751</v>
      </c>
      <c r="K499" s="3" t="s">
        <v>2606</v>
      </c>
      <c r="M499" s="3" t="s">
        <v>853</v>
      </c>
    </row>
    <row r="500" spans="1:13" ht="189">
      <c r="A500" s="3">
        <f t="shared" si="30"/>
        <v>492</v>
      </c>
      <c r="B500" s="45" t="s">
        <v>2607</v>
      </c>
      <c r="C500" s="3" t="s">
        <v>2413</v>
      </c>
      <c r="D500" s="43" t="s">
        <v>2608</v>
      </c>
      <c r="E500" s="3" t="str">
        <f t="shared" si="29"/>
        <v>SRP8-012</v>
      </c>
      <c r="F500" s="3" t="s">
        <v>39</v>
      </c>
      <c r="G500" s="3" t="s">
        <v>12</v>
      </c>
      <c r="H500" s="3" t="s">
        <v>852</v>
      </c>
      <c r="J500" s="16" t="s">
        <v>1751</v>
      </c>
      <c r="K500" s="3" t="s">
        <v>2609</v>
      </c>
      <c r="M500" s="3" t="s">
        <v>853</v>
      </c>
    </row>
    <row r="501" spans="1:13" ht="78.75">
      <c r="A501" s="3">
        <f t="shared" si="30"/>
        <v>493</v>
      </c>
      <c r="B501" s="45" t="s">
        <v>2610</v>
      </c>
      <c r="C501" s="3" t="s">
        <v>2417</v>
      </c>
      <c r="D501" s="43" t="s">
        <v>2611</v>
      </c>
      <c r="E501" s="3" t="str">
        <f t="shared" si="29"/>
        <v>SRP8-012</v>
      </c>
      <c r="F501" s="3" t="s">
        <v>39</v>
      </c>
      <c r="G501" s="3" t="s">
        <v>12</v>
      </c>
      <c r="H501" s="3" t="s">
        <v>852</v>
      </c>
      <c r="J501" s="16" t="s">
        <v>1751</v>
      </c>
      <c r="K501" s="3" t="s">
        <v>2612</v>
      </c>
      <c r="M501" s="3" t="s">
        <v>853</v>
      </c>
    </row>
    <row r="502" spans="1:13" ht="63">
      <c r="A502" s="3">
        <f t="shared" si="30"/>
        <v>494</v>
      </c>
      <c r="B502" s="45" t="s">
        <v>2613</v>
      </c>
      <c r="C502" s="3" t="s">
        <v>2614</v>
      </c>
      <c r="D502" s="43" t="s">
        <v>2615</v>
      </c>
      <c r="E502" s="3" t="str">
        <f t="shared" si="29"/>
        <v>SRP8-012</v>
      </c>
      <c r="F502" s="3" t="s">
        <v>39</v>
      </c>
      <c r="G502" s="3" t="s">
        <v>12</v>
      </c>
      <c r="H502" s="3" t="s">
        <v>852</v>
      </c>
      <c r="J502" s="16" t="s">
        <v>927</v>
      </c>
      <c r="K502" s="3" t="s">
        <v>2616</v>
      </c>
      <c r="M502" s="3" t="s">
        <v>853</v>
      </c>
    </row>
    <row r="503" spans="1:13" ht="220.5">
      <c r="A503" s="3">
        <f t="shared" si="30"/>
        <v>495</v>
      </c>
      <c r="B503" s="45" t="s">
        <v>2617</v>
      </c>
      <c r="C503" s="3" t="s">
        <v>2618</v>
      </c>
      <c r="D503" s="43" t="s">
        <v>2619</v>
      </c>
      <c r="E503" s="3" t="str">
        <f t="shared" si="29"/>
        <v>SRP8-012</v>
      </c>
      <c r="F503" s="3" t="s">
        <v>39</v>
      </c>
      <c r="G503" s="3" t="s">
        <v>12</v>
      </c>
      <c r="H503" s="3" t="s">
        <v>852</v>
      </c>
      <c r="J503" s="16" t="s">
        <v>927</v>
      </c>
      <c r="K503" s="3" t="s">
        <v>2620</v>
      </c>
      <c r="M503" s="3" t="s">
        <v>853</v>
      </c>
    </row>
    <row r="504" spans="1:13" ht="47.25">
      <c r="A504" s="3">
        <f t="shared" si="30"/>
        <v>496</v>
      </c>
      <c r="B504" s="45" t="s">
        <v>2621</v>
      </c>
      <c r="C504" s="3" t="s">
        <v>2349</v>
      </c>
      <c r="D504" s="43" t="s">
        <v>2622</v>
      </c>
      <c r="E504" s="3" t="str">
        <f t="shared" si="29"/>
        <v>SRP8-012</v>
      </c>
      <c r="F504" s="3" t="s">
        <v>39</v>
      </c>
      <c r="G504" s="3" t="s">
        <v>12</v>
      </c>
      <c r="H504" s="3" t="s">
        <v>852</v>
      </c>
      <c r="J504" s="16" t="s">
        <v>1751</v>
      </c>
      <c r="K504" s="3" t="s">
        <v>2623</v>
      </c>
      <c r="M504" s="3" t="s">
        <v>853</v>
      </c>
    </row>
    <row r="505" spans="1:13" ht="94.5">
      <c r="A505" s="3">
        <f t="shared" si="30"/>
        <v>497</v>
      </c>
      <c r="B505" s="45" t="s">
        <v>2624</v>
      </c>
      <c r="C505" s="3" t="s">
        <v>2276</v>
      </c>
      <c r="D505" s="43" t="s">
        <v>2625</v>
      </c>
      <c r="E505" s="3" t="str">
        <f t="shared" si="29"/>
        <v>SRP8-012</v>
      </c>
      <c r="F505" s="3" t="s">
        <v>39</v>
      </c>
      <c r="G505" s="3" t="s">
        <v>12</v>
      </c>
      <c r="H505" s="3" t="s">
        <v>852</v>
      </c>
      <c r="J505" s="16" t="s">
        <v>909</v>
      </c>
      <c r="K505" s="3" t="s">
        <v>2626</v>
      </c>
      <c r="M505" s="3" t="s">
        <v>853</v>
      </c>
    </row>
    <row r="506" spans="1:13" ht="157.5">
      <c r="A506" s="3">
        <f t="shared" si="30"/>
        <v>498</v>
      </c>
      <c r="B506" s="45" t="s">
        <v>2627</v>
      </c>
      <c r="C506" s="3" t="s">
        <v>2473</v>
      </c>
      <c r="D506" s="43" t="s">
        <v>2628</v>
      </c>
      <c r="E506" s="3" t="str">
        <f t="shared" si="29"/>
        <v>SRP8-012</v>
      </c>
      <c r="F506" s="3" t="s">
        <v>39</v>
      </c>
      <c r="G506" s="3" t="s">
        <v>442</v>
      </c>
      <c r="H506" s="3" t="s">
        <v>852</v>
      </c>
      <c r="J506" s="16" t="s">
        <v>1751</v>
      </c>
      <c r="K506" s="3" t="s">
        <v>2629</v>
      </c>
      <c r="M506" s="3" t="s">
        <v>853</v>
      </c>
    </row>
    <row r="507" spans="1:13" ht="78.75">
      <c r="A507" s="3">
        <f t="shared" si="30"/>
        <v>499</v>
      </c>
      <c r="B507" s="45" t="s">
        <v>2630</v>
      </c>
      <c r="C507" s="3" t="s">
        <v>2299</v>
      </c>
      <c r="D507" s="43" t="s">
        <v>2631</v>
      </c>
      <c r="E507" s="3" t="str">
        <f t="shared" si="29"/>
        <v>SRP8-012</v>
      </c>
      <c r="F507" s="3" t="s">
        <v>39</v>
      </c>
      <c r="G507" s="3" t="s">
        <v>442</v>
      </c>
      <c r="H507" s="3" t="s">
        <v>852</v>
      </c>
      <c r="J507" s="16" t="s">
        <v>909</v>
      </c>
      <c r="K507" s="3" t="s">
        <v>2632</v>
      </c>
      <c r="M507" s="3" t="s">
        <v>853</v>
      </c>
    </row>
    <row r="508" spans="1:13" ht="63">
      <c r="A508" s="3">
        <f>A507+1</f>
        <v>500</v>
      </c>
      <c r="B508" s="45" t="s">
        <v>2633</v>
      </c>
      <c r="C508" s="3" t="s">
        <v>2634</v>
      </c>
      <c r="D508" s="43" t="s">
        <v>2635</v>
      </c>
      <c r="E508" s="3" t="str">
        <f t="shared" si="29"/>
        <v>SRP8-012</v>
      </c>
      <c r="F508" s="3" t="s">
        <v>39</v>
      </c>
      <c r="G508" s="3" t="s">
        <v>442</v>
      </c>
      <c r="H508" s="3" t="s">
        <v>852</v>
      </c>
      <c r="J508" s="16" t="s">
        <v>1751</v>
      </c>
      <c r="K508" s="3" t="s">
        <v>2636</v>
      </c>
      <c r="M508" s="3" t="s">
        <v>853</v>
      </c>
    </row>
    <row r="509" spans="1:13">
      <c r="A509" s="3">
        <f t="shared" ref="A509:A521" si="31">A508+1</f>
        <v>501</v>
      </c>
      <c r="B509" s="45" t="s">
        <v>2637</v>
      </c>
      <c r="C509" s="3"/>
      <c r="D509" s="116" t="s">
        <v>1990</v>
      </c>
      <c r="E509" s="3"/>
      <c r="F509" s="3"/>
      <c r="G509" s="3"/>
      <c r="H509" s="3"/>
      <c r="J509" s="16"/>
      <c r="K509" s="16"/>
      <c r="M509" s="3"/>
    </row>
    <row r="510" spans="1:13" ht="63">
      <c r="A510" s="3">
        <f t="shared" si="31"/>
        <v>502</v>
      </c>
      <c r="B510" s="45" t="s">
        <v>2638</v>
      </c>
      <c r="C510" s="3" t="s">
        <v>2639</v>
      </c>
      <c r="D510" s="43" t="s">
        <v>2640</v>
      </c>
      <c r="E510" s="3" t="str">
        <f t="shared" si="29"/>
        <v>SRP8-011</v>
      </c>
      <c r="F510" s="3" t="s">
        <v>441</v>
      </c>
      <c r="G510" s="3" t="s">
        <v>442</v>
      </c>
      <c r="H510" s="3" t="s">
        <v>852</v>
      </c>
      <c r="J510" s="16" t="s">
        <v>1751</v>
      </c>
      <c r="K510" s="3" t="s">
        <v>2641</v>
      </c>
      <c r="M510" s="3" t="s">
        <v>853</v>
      </c>
    </row>
    <row r="511" spans="1:13" ht="51.75" customHeight="1">
      <c r="A511" s="3">
        <f t="shared" si="31"/>
        <v>503</v>
      </c>
      <c r="B511" s="45" t="s">
        <v>2642</v>
      </c>
      <c r="C511" s="3" t="s">
        <v>2482</v>
      </c>
      <c r="D511" s="43" t="s">
        <v>2602</v>
      </c>
      <c r="E511" s="3" t="str">
        <f t="shared" si="29"/>
        <v>SRP8-011</v>
      </c>
      <c r="F511" s="3" t="s">
        <v>441</v>
      </c>
      <c r="G511" s="3" t="s">
        <v>442</v>
      </c>
      <c r="H511" s="3" t="s">
        <v>852</v>
      </c>
      <c r="J511" s="16" t="s">
        <v>1751</v>
      </c>
      <c r="K511" s="3" t="s">
        <v>2643</v>
      </c>
      <c r="M511" s="3" t="s">
        <v>853</v>
      </c>
    </row>
    <row r="512" spans="1:13" ht="141.75">
      <c r="A512" s="3">
        <f t="shared" si="31"/>
        <v>504</v>
      </c>
      <c r="B512" s="45" t="s">
        <v>2644</v>
      </c>
      <c r="C512" s="3" t="s">
        <v>2413</v>
      </c>
      <c r="D512" s="43" t="s">
        <v>2645</v>
      </c>
      <c r="E512" s="3" t="str">
        <f t="shared" si="29"/>
        <v>SRP8-011</v>
      </c>
      <c r="F512" s="3" t="s">
        <v>441</v>
      </c>
      <c r="G512" s="3" t="s">
        <v>12</v>
      </c>
      <c r="H512" s="3" t="s">
        <v>852</v>
      </c>
      <c r="J512" s="16" t="s">
        <v>1751</v>
      </c>
      <c r="K512" s="3" t="s">
        <v>2646</v>
      </c>
      <c r="M512" s="3" t="s">
        <v>853</v>
      </c>
    </row>
    <row r="513" spans="1:13" ht="94.5">
      <c r="A513" s="3">
        <f t="shared" si="31"/>
        <v>505</v>
      </c>
      <c r="B513" s="45" t="s">
        <v>2647</v>
      </c>
      <c r="C513" s="3" t="s">
        <v>2417</v>
      </c>
      <c r="D513" s="43" t="s">
        <v>2648</v>
      </c>
      <c r="E513" s="3" t="str">
        <f t="shared" si="29"/>
        <v>SRP8-011</v>
      </c>
      <c r="F513" s="3" t="s">
        <v>441</v>
      </c>
      <c r="G513" s="3" t="s">
        <v>12</v>
      </c>
      <c r="H513" s="3" t="s">
        <v>852</v>
      </c>
      <c r="J513" s="16" t="s">
        <v>1751</v>
      </c>
      <c r="K513" s="3" t="s">
        <v>2649</v>
      </c>
      <c r="M513" s="3" t="s">
        <v>853</v>
      </c>
    </row>
    <row r="514" spans="1:13" ht="31.5">
      <c r="A514" s="3">
        <f t="shared" si="31"/>
        <v>506</v>
      </c>
      <c r="B514" s="45" t="s">
        <v>2650</v>
      </c>
      <c r="C514" s="3" t="s">
        <v>2421</v>
      </c>
      <c r="D514" s="43" t="s">
        <v>2651</v>
      </c>
      <c r="E514" s="3" t="str">
        <f t="shared" si="29"/>
        <v>SRP8-011</v>
      </c>
      <c r="F514" s="3" t="s">
        <v>441</v>
      </c>
      <c r="G514" s="3" t="s">
        <v>12</v>
      </c>
      <c r="H514" s="3" t="s">
        <v>852</v>
      </c>
      <c r="J514" s="16" t="s">
        <v>1751</v>
      </c>
      <c r="K514" s="3" t="s">
        <v>2652</v>
      </c>
      <c r="M514" s="3" t="s">
        <v>853</v>
      </c>
    </row>
    <row r="515" spans="1:13" ht="283.5">
      <c r="A515" s="3">
        <f t="shared" si="31"/>
        <v>507</v>
      </c>
      <c r="B515" s="45" t="s">
        <v>2653</v>
      </c>
      <c r="C515" s="3" t="s">
        <v>2463</v>
      </c>
      <c r="D515" s="43" t="s">
        <v>2654</v>
      </c>
      <c r="E515" s="3" t="str">
        <f t="shared" si="29"/>
        <v>SRP8-011</v>
      </c>
      <c r="F515" s="3" t="s">
        <v>441</v>
      </c>
      <c r="G515" s="3" t="s">
        <v>12</v>
      </c>
      <c r="H515" s="3" t="s">
        <v>852</v>
      </c>
      <c r="J515" s="16" t="s">
        <v>927</v>
      </c>
      <c r="K515" s="3" t="s">
        <v>2655</v>
      </c>
      <c r="M515" s="3" t="s">
        <v>853</v>
      </c>
    </row>
    <row r="516" spans="1:13" ht="50.25" customHeight="1">
      <c r="A516" s="3">
        <f t="shared" si="31"/>
        <v>508</v>
      </c>
      <c r="B516" s="45" t="s">
        <v>2656</v>
      </c>
      <c r="C516" s="3" t="s">
        <v>2349</v>
      </c>
      <c r="D516" s="43" t="s">
        <v>2657</v>
      </c>
      <c r="E516" s="3" t="str">
        <f t="shared" si="29"/>
        <v>SRP8-011</v>
      </c>
      <c r="F516" s="3" t="s">
        <v>441</v>
      </c>
      <c r="G516" s="3" t="s">
        <v>12</v>
      </c>
      <c r="H516" s="3" t="s">
        <v>852</v>
      </c>
      <c r="J516" s="16" t="s">
        <v>1751</v>
      </c>
      <c r="K516" s="3" t="s">
        <v>2658</v>
      </c>
      <c r="M516" s="3" t="s">
        <v>853</v>
      </c>
    </row>
    <row r="517" spans="1:13" ht="126">
      <c r="A517" s="3">
        <f t="shared" si="31"/>
        <v>509</v>
      </c>
      <c r="B517" s="45" t="s">
        <v>2659</v>
      </c>
      <c r="C517" s="3" t="s">
        <v>2276</v>
      </c>
      <c r="D517" s="43" t="s">
        <v>2660</v>
      </c>
      <c r="E517" s="3" t="str">
        <f t="shared" si="29"/>
        <v>SRP8-011</v>
      </c>
      <c r="F517" s="3" t="s">
        <v>441</v>
      </c>
      <c r="G517" s="3" t="s">
        <v>12</v>
      </c>
      <c r="H517" s="3" t="s">
        <v>852</v>
      </c>
      <c r="J517" s="16" t="s">
        <v>927</v>
      </c>
      <c r="K517" s="3" t="s">
        <v>2661</v>
      </c>
      <c r="M517" s="3" t="s">
        <v>853</v>
      </c>
    </row>
    <row r="518" spans="1:13" ht="126">
      <c r="A518" s="3">
        <f t="shared" si="31"/>
        <v>510</v>
      </c>
      <c r="B518" s="45" t="s">
        <v>2662</v>
      </c>
      <c r="C518" s="3" t="s">
        <v>2473</v>
      </c>
      <c r="D518" s="43" t="s">
        <v>2663</v>
      </c>
      <c r="E518" s="3" t="str">
        <f t="shared" si="29"/>
        <v>SRP8-011</v>
      </c>
      <c r="F518" s="3" t="s">
        <v>441</v>
      </c>
      <c r="G518" s="3" t="s">
        <v>12</v>
      </c>
      <c r="H518" s="3" t="s">
        <v>852</v>
      </c>
      <c r="J518" s="16" t="s">
        <v>1751</v>
      </c>
      <c r="K518" s="3" t="s">
        <v>2664</v>
      </c>
      <c r="M518" s="3" t="s">
        <v>853</v>
      </c>
    </row>
    <row r="519" spans="1:13">
      <c r="A519" s="3">
        <f t="shared" si="31"/>
        <v>511</v>
      </c>
      <c r="B519" s="45">
        <v>6.14</v>
      </c>
      <c r="C519" s="3"/>
      <c r="D519" s="116" t="s">
        <v>2665</v>
      </c>
      <c r="E519" s="3"/>
      <c r="F519" s="3"/>
      <c r="G519" s="3"/>
      <c r="H519" s="3"/>
      <c r="J519" s="16"/>
      <c r="K519" s="16"/>
      <c r="M519" s="3"/>
    </row>
    <row r="520" spans="1:13" ht="114" customHeight="1">
      <c r="A520" s="3">
        <f t="shared" si="31"/>
        <v>512</v>
      </c>
      <c r="B520" s="45" t="s">
        <v>2666</v>
      </c>
      <c r="C520" s="3" t="s">
        <v>2482</v>
      </c>
      <c r="D520" s="43" t="s">
        <v>2667</v>
      </c>
      <c r="E520" s="3" t="s">
        <v>374</v>
      </c>
      <c r="F520" s="3" t="s">
        <v>506</v>
      </c>
      <c r="G520" s="3" t="s">
        <v>442</v>
      </c>
      <c r="H520" s="16" t="s">
        <v>1816</v>
      </c>
      <c r="J520" s="16" t="s">
        <v>1751</v>
      </c>
      <c r="K520" s="3" t="s">
        <v>2668</v>
      </c>
      <c r="M520" s="3" t="s">
        <v>853</v>
      </c>
    </row>
    <row r="521" spans="1:13" ht="126">
      <c r="A521" s="3">
        <f t="shared" si="31"/>
        <v>513</v>
      </c>
      <c r="B521" s="45" t="s">
        <v>2669</v>
      </c>
      <c r="C521" s="3" t="s">
        <v>2413</v>
      </c>
      <c r="D521" s="43" t="s">
        <v>2670</v>
      </c>
      <c r="E521" s="3" t="s">
        <v>374</v>
      </c>
      <c r="F521" s="3" t="s">
        <v>506</v>
      </c>
      <c r="G521" s="3" t="s">
        <v>12</v>
      </c>
      <c r="H521" s="16" t="s">
        <v>1816</v>
      </c>
      <c r="J521" s="16" t="s">
        <v>1751</v>
      </c>
      <c r="K521" s="3" t="s">
        <v>2671</v>
      </c>
      <c r="M521" s="3" t="s">
        <v>853</v>
      </c>
    </row>
    <row r="522" spans="1:13" ht="65.25" customHeight="1">
      <c r="A522" s="3">
        <f t="shared" si="30"/>
        <v>514</v>
      </c>
      <c r="B522" s="45" t="s">
        <v>2672</v>
      </c>
      <c r="C522" s="3" t="s">
        <v>2417</v>
      </c>
      <c r="D522" s="43" t="s">
        <v>2673</v>
      </c>
      <c r="E522" s="3" t="s">
        <v>374</v>
      </c>
      <c r="F522" s="3" t="s">
        <v>506</v>
      </c>
      <c r="G522" s="3" t="s">
        <v>12</v>
      </c>
      <c r="H522" s="16" t="s">
        <v>1816</v>
      </c>
      <c r="J522" s="16" t="s">
        <v>1751</v>
      </c>
      <c r="K522" s="3" t="s">
        <v>2674</v>
      </c>
      <c r="M522" s="3" t="s">
        <v>853</v>
      </c>
    </row>
    <row r="523" spans="1:13" ht="47.25">
      <c r="A523" s="3">
        <f t="shared" si="30"/>
        <v>515</v>
      </c>
      <c r="B523" s="45" t="s">
        <v>2675</v>
      </c>
      <c r="C523" s="3" t="s">
        <v>2421</v>
      </c>
      <c r="D523" s="39" t="s">
        <v>2676</v>
      </c>
      <c r="E523" s="3" t="s">
        <v>374</v>
      </c>
      <c r="F523" s="3" t="s">
        <v>506</v>
      </c>
      <c r="G523" s="3" t="s">
        <v>12</v>
      </c>
      <c r="H523" s="16" t="s">
        <v>1816</v>
      </c>
      <c r="J523" s="16" t="s">
        <v>1751</v>
      </c>
      <c r="K523" s="3" t="s">
        <v>2677</v>
      </c>
      <c r="M523" s="3" t="s">
        <v>853</v>
      </c>
    </row>
    <row r="524" spans="1:13" ht="110.25">
      <c r="A524" s="3">
        <f t="shared" si="30"/>
        <v>516</v>
      </c>
      <c r="B524" s="45" t="s">
        <v>2678</v>
      </c>
      <c r="C524" s="3" t="s">
        <v>2463</v>
      </c>
      <c r="D524" s="43" t="s">
        <v>2679</v>
      </c>
      <c r="E524" s="3" t="s">
        <v>374</v>
      </c>
      <c r="F524" s="3" t="s">
        <v>506</v>
      </c>
      <c r="G524" s="3" t="s">
        <v>12</v>
      </c>
      <c r="H524" s="16" t="s">
        <v>1816</v>
      </c>
      <c r="J524" s="16" t="s">
        <v>1751</v>
      </c>
      <c r="K524" s="3" t="s">
        <v>2680</v>
      </c>
      <c r="M524" s="3" t="s">
        <v>853</v>
      </c>
    </row>
    <row r="525" spans="1:13" ht="47.25">
      <c r="A525" s="3">
        <f t="shared" si="30"/>
        <v>517</v>
      </c>
      <c r="B525" s="45" t="s">
        <v>2681</v>
      </c>
      <c r="C525" s="3" t="s">
        <v>2349</v>
      </c>
      <c r="D525" s="43" t="s">
        <v>2657</v>
      </c>
      <c r="E525" s="3" t="s">
        <v>374</v>
      </c>
      <c r="F525" s="3" t="s">
        <v>506</v>
      </c>
      <c r="G525" s="3" t="s">
        <v>12</v>
      </c>
      <c r="H525" s="16" t="s">
        <v>1816</v>
      </c>
      <c r="J525" s="16" t="s">
        <v>1751</v>
      </c>
      <c r="K525" s="3" t="s">
        <v>2682</v>
      </c>
      <c r="M525" s="3" t="s">
        <v>853</v>
      </c>
    </row>
    <row r="526" spans="1:13" ht="63">
      <c r="A526" s="3">
        <f t="shared" si="30"/>
        <v>518</v>
      </c>
      <c r="B526" s="45" t="s">
        <v>2683</v>
      </c>
      <c r="C526" s="3" t="s">
        <v>2299</v>
      </c>
      <c r="D526" s="43" t="s">
        <v>2684</v>
      </c>
      <c r="E526" s="3" t="s">
        <v>374</v>
      </c>
      <c r="F526" s="3" t="s">
        <v>506</v>
      </c>
      <c r="G526" s="3" t="s">
        <v>12</v>
      </c>
      <c r="H526" s="16" t="s">
        <v>1816</v>
      </c>
      <c r="J526" s="16" t="s">
        <v>1751</v>
      </c>
      <c r="K526" s="3" t="s">
        <v>2682</v>
      </c>
      <c r="M526" s="3" t="s">
        <v>853</v>
      </c>
    </row>
    <row r="527" spans="1:13">
      <c r="A527" s="3">
        <f t="shared" si="30"/>
        <v>519</v>
      </c>
      <c r="B527" s="45">
        <v>6.19</v>
      </c>
      <c r="C527" s="3"/>
      <c r="D527" s="116" t="s">
        <v>2685</v>
      </c>
      <c r="E527" s="3"/>
      <c r="F527" s="3"/>
      <c r="G527" s="3"/>
      <c r="H527" s="3"/>
      <c r="J527" s="16"/>
      <c r="K527" s="16"/>
      <c r="M527" s="3"/>
    </row>
    <row r="528" spans="1:13" ht="67.5" customHeight="1">
      <c r="A528" s="3">
        <f t="shared" si="30"/>
        <v>520</v>
      </c>
      <c r="B528" s="45" t="s">
        <v>2686</v>
      </c>
      <c r="C528" s="3" t="s">
        <v>2522</v>
      </c>
      <c r="D528" s="43" t="s">
        <v>2687</v>
      </c>
      <c r="E528" s="3" t="str">
        <f t="shared" ref="E528:E543" si="32">INDEX(W:W, MATCH(F528, V:V, 0))</f>
        <v>SRP8-012</v>
      </c>
      <c r="F528" s="3" t="s">
        <v>39</v>
      </c>
      <c r="G528" s="3" t="s">
        <v>442</v>
      </c>
      <c r="H528" s="3" t="s">
        <v>852</v>
      </c>
      <c r="J528" s="16" t="s">
        <v>1751</v>
      </c>
      <c r="K528" s="3" t="s">
        <v>2688</v>
      </c>
      <c r="M528" s="3" t="s">
        <v>853</v>
      </c>
    </row>
    <row r="529" spans="1:13" ht="78.75">
      <c r="A529" s="3">
        <f t="shared" si="30"/>
        <v>521</v>
      </c>
      <c r="B529" s="45" t="s">
        <v>2689</v>
      </c>
      <c r="C529" s="3" t="s">
        <v>2413</v>
      </c>
      <c r="D529" s="43" t="s">
        <v>2690</v>
      </c>
      <c r="E529" s="3" t="str">
        <f t="shared" si="32"/>
        <v>SRP8-012</v>
      </c>
      <c r="F529" s="3" t="s">
        <v>39</v>
      </c>
      <c r="G529" s="3" t="s">
        <v>12</v>
      </c>
      <c r="H529" s="3" t="s">
        <v>852</v>
      </c>
      <c r="J529" s="16" t="s">
        <v>1751</v>
      </c>
      <c r="K529" s="3" t="s">
        <v>2691</v>
      </c>
      <c r="M529" s="3" t="s">
        <v>853</v>
      </c>
    </row>
    <row r="530" spans="1:13" ht="65.25" customHeight="1">
      <c r="A530" s="3">
        <f t="shared" si="30"/>
        <v>522</v>
      </c>
      <c r="B530" s="45" t="s">
        <v>2692</v>
      </c>
      <c r="C530" s="3" t="s">
        <v>2417</v>
      </c>
      <c r="D530" s="43" t="s">
        <v>2693</v>
      </c>
      <c r="E530" s="3" t="str">
        <f t="shared" si="32"/>
        <v>SRP8-012</v>
      </c>
      <c r="F530" s="3" t="s">
        <v>39</v>
      </c>
      <c r="G530" s="3" t="s">
        <v>12</v>
      </c>
      <c r="H530" s="3" t="s">
        <v>852</v>
      </c>
      <c r="J530" s="16" t="s">
        <v>1751</v>
      </c>
      <c r="K530" s="3" t="s">
        <v>2694</v>
      </c>
      <c r="M530" s="3" t="s">
        <v>853</v>
      </c>
    </row>
    <row r="531" spans="1:13" ht="78.75">
      <c r="A531" s="3">
        <f t="shared" si="30"/>
        <v>523</v>
      </c>
      <c r="B531" s="45" t="s">
        <v>2695</v>
      </c>
      <c r="C531" s="3" t="s">
        <v>2421</v>
      </c>
      <c r="D531" s="43" t="s">
        <v>2696</v>
      </c>
      <c r="E531" s="3" t="str">
        <f t="shared" si="32"/>
        <v>SRP8-012</v>
      </c>
      <c r="F531" s="3" t="s">
        <v>39</v>
      </c>
      <c r="G531" s="3" t="s">
        <v>12</v>
      </c>
      <c r="H531" s="3" t="s">
        <v>852</v>
      </c>
      <c r="J531" s="16" t="s">
        <v>931</v>
      </c>
      <c r="K531" s="3" t="s">
        <v>2697</v>
      </c>
      <c r="M531" s="3" t="s">
        <v>853</v>
      </c>
    </row>
    <row r="532" spans="1:13" ht="78.75">
      <c r="A532" s="3">
        <f t="shared" si="30"/>
        <v>524</v>
      </c>
      <c r="B532" s="45" t="s">
        <v>2698</v>
      </c>
      <c r="C532" s="3" t="s">
        <v>2463</v>
      </c>
      <c r="D532" s="43" t="s">
        <v>2699</v>
      </c>
      <c r="E532" s="3" t="str">
        <f t="shared" si="32"/>
        <v>SRP8-012</v>
      </c>
      <c r="F532" s="3" t="s">
        <v>39</v>
      </c>
      <c r="G532" s="3" t="s">
        <v>12</v>
      </c>
      <c r="H532" s="3" t="s">
        <v>852</v>
      </c>
      <c r="J532" s="16" t="s">
        <v>1751</v>
      </c>
      <c r="K532" s="3" t="s">
        <v>2700</v>
      </c>
      <c r="M532" s="3" t="s">
        <v>853</v>
      </c>
    </row>
    <row r="533" spans="1:13" ht="63">
      <c r="A533" s="3">
        <f t="shared" si="30"/>
        <v>525</v>
      </c>
      <c r="B533" s="45" t="s">
        <v>2701</v>
      </c>
      <c r="C533" s="3" t="s">
        <v>2349</v>
      </c>
      <c r="D533" s="43" t="s">
        <v>2702</v>
      </c>
      <c r="E533" s="3" t="str">
        <f t="shared" si="32"/>
        <v>SRP8-012</v>
      </c>
      <c r="F533" s="3" t="s">
        <v>39</v>
      </c>
      <c r="G533" s="3" t="s">
        <v>12</v>
      </c>
      <c r="H533" s="3" t="s">
        <v>852</v>
      </c>
      <c r="J533" s="16" t="s">
        <v>1751</v>
      </c>
      <c r="K533" s="3" t="s">
        <v>2703</v>
      </c>
      <c r="M533" s="3" t="s">
        <v>853</v>
      </c>
    </row>
    <row r="534" spans="1:13" ht="85.5" customHeight="1">
      <c r="A534" s="3">
        <f t="shared" si="30"/>
        <v>526</v>
      </c>
      <c r="B534" s="45" t="s">
        <v>2704</v>
      </c>
      <c r="C534" s="3" t="s">
        <v>2705</v>
      </c>
      <c r="D534" s="43" t="s">
        <v>2706</v>
      </c>
      <c r="E534" s="3" t="str">
        <f t="shared" si="32"/>
        <v>SRP8-012</v>
      </c>
      <c r="F534" s="3" t="s">
        <v>39</v>
      </c>
      <c r="G534" s="3" t="s">
        <v>442</v>
      </c>
      <c r="H534" s="3" t="s">
        <v>852</v>
      </c>
      <c r="J534" s="16" t="s">
        <v>909</v>
      </c>
      <c r="K534" s="3" t="s">
        <v>2707</v>
      </c>
      <c r="M534" s="3" t="s">
        <v>853</v>
      </c>
    </row>
    <row r="535" spans="1:13" ht="71.25" customHeight="1">
      <c r="A535" s="3">
        <f t="shared" si="30"/>
        <v>527</v>
      </c>
      <c r="B535" s="45" t="s">
        <v>2708</v>
      </c>
      <c r="C535" s="3" t="s">
        <v>2709</v>
      </c>
      <c r="D535" s="43" t="s">
        <v>2710</v>
      </c>
      <c r="E535" s="3" t="str">
        <f t="shared" si="32"/>
        <v>SRP8-012</v>
      </c>
      <c r="F535" s="3" t="s">
        <v>39</v>
      </c>
      <c r="G535" s="3" t="s">
        <v>442</v>
      </c>
      <c r="H535" s="3" t="s">
        <v>852</v>
      </c>
      <c r="J535" s="16" t="s">
        <v>931</v>
      </c>
      <c r="K535" s="3" t="s">
        <v>2711</v>
      </c>
      <c r="M535" s="3" t="s">
        <v>853</v>
      </c>
    </row>
    <row r="536" spans="1:13" ht="47.25">
      <c r="A536" s="3">
        <f t="shared" si="30"/>
        <v>528</v>
      </c>
      <c r="B536" s="45" t="s">
        <v>2712</v>
      </c>
      <c r="C536" s="3" t="s">
        <v>2709</v>
      </c>
      <c r="D536" s="43" t="s">
        <v>2713</v>
      </c>
      <c r="E536" s="3" t="str">
        <f t="shared" si="32"/>
        <v>SRP8-012</v>
      </c>
      <c r="F536" s="3" t="s">
        <v>39</v>
      </c>
      <c r="G536" s="3" t="s">
        <v>442</v>
      </c>
      <c r="H536" s="3" t="s">
        <v>852</v>
      </c>
      <c r="J536" s="16" t="s">
        <v>931</v>
      </c>
      <c r="K536" s="3" t="s">
        <v>2714</v>
      </c>
      <c r="M536" s="3" t="s">
        <v>853</v>
      </c>
    </row>
    <row r="537" spans="1:13" ht="63">
      <c r="A537" s="3">
        <f t="shared" si="30"/>
        <v>529</v>
      </c>
      <c r="B537" s="45" t="s">
        <v>2715</v>
      </c>
      <c r="C537" s="3" t="s">
        <v>2709</v>
      </c>
      <c r="D537" s="43" t="s">
        <v>2716</v>
      </c>
      <c r="E537" s="3" t="str">
        <f t="shared" si="32"/>
        <v>SRP8-012</v>
      </c>
      <c r="F537" s="3" t="s">
        <v>39</v>
      </c>
      <c r="G537" s="3" t="s">
        <v>442</v>
      </c>
      <c r="H537" s="3" t="s">
        <v>852</v>
      </c>
      <c r="J537" s="16" t="s">
        <v>931</v>
      </c>
      <c r="K537" s="3" t="s">
        <v>2717</v>
      </c>
      <c r="M537" s="3" t="s">
        <v>853</v>
      </c>
    </row>
    <row r="538" spans="1:13" ht="63">
      <c r="A538" s="3">
        <f t="shared" si="30"/>
        <v>530</v>
      </c>
      <c r="B538" s="45" t="s">
        <v>2718</v>
      </c>
      <c r="C538" s="3" t="s">
        <v>2719</v>
      </c>
      <c r="D538" s="43" t="s">
        <v>2720</v>
      </c>
      <c r="E538" s="3" t="str">
        <f t="shared" si="32"/>
        <v>SRP8-012</v>
      </c>
      <c r="F538" s="3" t="s">
        <v>39</v>
      </c>
      <c r="G538" s="3" t="s">
        <v>442</v>
      </c>
      <c r="H538" s="3" t="s">
        <v>852</v>
      </c>
      <c r="J538" s="16" t="s">
        <v>909</v>
      </c>
      <c r="K538" s="3" t="s">
        <v>2721</v>
      </c>
      <c r="M538" s="3" t="s">
        <v>853</v>
      </c>
    </row>
    <row r="539" spans="1:13" ht="85.5" customHeight="1">
      <c r="A539" s="3">
        <f t="shared" si="30"/>
        <v>531</v>
      </c>
      <c r="B539" s="45" t="s">
        <v>2722</v>
      </c>
      <c r="C539" s="3" t="s">
        <v>2719</v>
      </c>
      <c r="D539" s="43" t="s">
        <v>2723</v>
      </c>
      <c r="E539" s="3" t="str">
        <f t="shared" si="32"/>
        <v>SRP8-012</v>
      </c>
      <c r="F539" s="3" t="s">
        <v>39</v>
      </c>
      <c r="G539" s="3" t="s">
        <v>442</v>
      </c>
      <c r="H539" s="3" t="s">
        <v>852</v>
      </c>
      <c r="J539" s="16" t="s">
        <v>909</v>
      </c>
      <c r="K539" s="3" t="s">
        <v>2724</v>
      </c>
      <c r="M539" s="3" t="s">
        <v>853</v>
      </c>
    </row>
    <row r="540" spans="1:13" ht="63">
      <c r="A540" s="3">
        <f t="shared" si="30"/>
        <v>532</v>
      </c>
      <c r="B540" s="45" t="s">
        <v>2725</v>
      </c>
      <c r="C540" s="3" t="s">
        <v>2719</v>
      </c>
      <c r="D540" s="43" t="s">
        <v>2726</v>
      </c>
      <c r="E540" s="3" t="str">
        <f t="shared" si="32"/>
        <v>SRP8-012</v>
      </c>
      <c r="F540" s="3" t="s">
        <v>39</v>
      </c>
      <c r="G540" s="3" t="s">
        <v>442</v>
      </c>
      <c r="H540" s="3" t="s">
        <v>852</v>
      </c>
      <c r="J540" s="16" t="s">
        <v>927</v>
      </c>
      <c r="K540" s="3" t="s">
        <v>2727</v>
      </c>
      <c r="M540" s="3" t="s">
        <v>853</v>
      </c>
    </row>
    <row r="541" spans="1:13" ht="126">
      <c r="A541" s="3">
        <f t="shared" si="30"/>
        <v>533</v>
      </c>
      <c r="B541" s="45" t="s">
        <v>2728</v>
      </c>
      <c r="C541" s="3" t="s">
        <v>2719</v>
      </c>
      <c r="D541" s="43" t="s">
        <v>2729</v>
      </c>
      <c r="E541" s="3" t="str">
        <f t="shared" si="32"/>
        <v>SRP8-012</v>
      </c>
      <c r="F541" s="3" t="s">
        <v>39</v>
      </c>
      <c r="G541" s="3" t="s">
        <v>442</v>
      </c>
      <c r="H541" s="3" t="s">
        <v>852</v>
      </c>
      <c r="J541" s="16" t="s">
        <v>909</v>
      </c>
      <c r="K541" s="3" t="s">
        <v>2730</v>
      </c>
      <c r="M541" s="3" t="s">
        <v>853</v>
      </c>
    </row>
    <row r="542" spans="1:13" ht="63">
      <c r="A542" s="3">
        <f t="shared" si="30"/>
        <v>534</v>
      </c>
      <c r="B542" s="45" t="s">
        <v>2731</v>
      </c>
      <c r="C542" s="3" t="s">
        <v>2719</v>
      </c>
      <c r="D542" s="43" t="s">
        <v>2732</v>
      </c>
      <c r="E542" s="3" t="str">
        <f t="shared" si="32"/>
        <v>SRP8-012</v>
      </c>
      <c r="F542" s="3" t="s">
        <v>39</v>
      </c>
      <c r="G542" s="3" t="s">
        <v>442</v>
      </c>
      <c r="H542" s="3" t="s">
        <v>852</v>
      </c>
      <c r="J542" s="16" t="s">
        <v>909</v>
      </c>
      <c r="K542" s="3" t="s">
        <v>2733</v>
      </c>
      <c r="M542" s="3" t="s">
        <v>853</v>
      </c>
    </row>
    <row r="543" spans="1:13" ht="47.25">
      <c r="A543" s="3">
        <f t="shared" si="30"/>
        <v>535</v>
      </c>
      <c r="B543" s="348" t="s">
        <v>2734</v>
      </c>
      <c r="C543" s="3" t="s">
        <v>2473</v>
      </c>
      <c r="D543" s="43" t="s">
        <v>2735</v>
      </c>
      <c r="E543" s="3" t="str">
        <f t="shared" si="32"/>
        <v>SRP8-012</v>
      </c>
      <c r="F543" s="3" t="s">
        <v>39</v>
      </c>
      <c r="G543" s="3" t="s">
        <v>442</v>
      </c>
      <c r="H543" s="3" t="s">
        <v>852</v>
      </c>
      <c r="J543" s="16" t="s">
        <v>1751</v>
      </c>
      <c r="K543" s="3" t="s">
        <v>2736</v>
      </c>
      <c r="M543" s="3" t="s">
        <v>853</v>
      </c>
    </row>
    <row r="544" spans="1:13" ht="15.75" customHeight="1">
      <c r="A544" s="3"/>
      <c r="B544" s="45"/>
      <c r="C544" s="3"/>
      <c r="D544" s="116"/>
      <c r="E544" s="3"/>
      <c r="F544" s="3"/>
      <c r="G544" s="3"/>
      <c r="H544" s="3"/>
      <c r="M544" s="3"/>
    </row>
    <row r="545" spans="1:13" ht="15.75" customHeight="1">
      <c r="A545" s="3"/>
      <c r="B545" s="45"/>
      <c r="C545" s="3"/>
      <c r="D545" s="43"/>
      <c r="E545" s="3"/>
      <c r="F545" s="3"/>
      <c r="G545" s="3"/>
      <c r="H545" s="3"/>
      <c r="M545" s="3"/>
    </row>
    <row r="546" spans="1:13" ht="15.75" customHeight="1">
      <c r="A546" s="3"/>
      <c r="B546" s="45"/>
      <c r="C546" s="3"/>
      <c r="D546" s="43"/>
      <c r="E546" s="3"/>
      <c r="F546" s="3"/>
      <c r="G546" s="3"/>
      <c r="H546" s="3"/>
      <c r="M546" s="3"/>
    </row>
    <row r="547" spans="1:13" ht="15.75" customHeight="1">
      <c r="A547" s="3"/>
      <c r="B547" s="45"/>
      <c r="C547" s="3"/>
      <c r="D547" s="43"/>
      <c r="E547" s="3"/>
      <c r="F547" s="3"/>
      <c r="G547" s="3"/>
      <c r="H547" s="3"/>
      <c r="M547" s="3"/>
    </row>
    <row r="548" spans="1:13" ht="15.75" customHeight="1">
      <c r="A548" s="3"/>
      <c r="B548" s="45"/>
      <c r="C548" s="3"/>
      <c r="D548" s="43"/>
      <c r="E548" s="3"/>
      <c r="F548" s="3"/>
      <c r="G548" s="3"/>
      <c r="H548" s="3"/>
      <c r="M548" s="3"/>
    </row>
    <row r="549" spans="1:13" ht="15.75" customHeight="1">
      <c r="A549" s="3"/>
      <c r="B549" s="45"/>
      <c r="C549" s="3"/>
      <c r="D549" s="43"/>
      <c r="E549" s="3"/>
      <c r="F549" s="3"/>
      <c r="G549" s="3"/>
      <c r="H549" s="3"/>
      <c r="M549" s="3"/>
    </row>
    <row r="550" spans="1:13" ht="15.75" customHeight="1">
      <c r="A550" s="3"/>
      <c r="B550" s="45"/>
      <c r="C550" s="3"/>
      <c r="D550" s="43"/>
      <c r="E550" s="3"/>
      <c r="F550" s="3"/>
      <c r="G550" s="3"/>
      <c r="H550" s="3"/>
      <c r="M550" s="3"/>
    </row>
    <row r="551" spans="1:13" ht="15.75" customHeight="1">
      <c r="A551" s="3"/>
      <c r="B551" s="45"/>
      <c r="C551" s="3"/>
      <c r="D551" s="43"/>
      <c r="E551" s="3"/>
      <c r="F551" s="3"/>
      <c r="G551" s="3"/>
      <c r="H551" s="3"/>
      <c r="M551" s="3"/>
    </row>
    <row r="552" spans="1:13" ht="15.75" customHeight="1">
      <c r="A552" s="3"/>
      <c r="B552" s="45"/>
      <c r="C552" s="3"/>
      <c r="D552" s="43"/>
      <c r="E552" s="3"/>
      <c r="F552" s="3"/>
      <c r="G552" s="3"/>
      <c r="H552" s="3"/>
      <c r="M552" s="3"/>
    </row>
    <row r="553" spans="1:13" ht="15.75" customHeight="1">
      <c r="A553" s="3"/>
      <c r="B553" s="45"/>
      <c r="C553" s="3"/>
      <c r="D553" s="43"/>
      <c r="E553" s="3"/>
      <c r="F553" s="3"/>
      <c r="G553" s="3"/>
      <c r="H553" s="3"/>
      <c r="M553" s="3"/>
    </row>
    <row r="554" spans="1:13" ht="15.75" customHeight="1">
      <c r="A554" s="3"/>
      <c r="B554" s="45"/>
      <c r="C554" s="3"/>
      <c r="D554" s="43"/>
      <c r="E554" s="3"/>
      <c r="F554" s="3"/>
      <c r="G554" s="3"/>
      <c r="H554" s="3"/>
      <c r="M554" s="3"/>
    </row>
    <row r="555" spans="1:13" ht="15.75" customHeight="1">
      <c r="A555" s="3"/>
      <c r="B555" s="45"/>
      <c r="C555" s="3"/>
      <c r="D555" s="43"/>
      <c r="E555" s="3"/>
      <c r="F555" s="3"/>
      <c r="G555" s="3"/>
      <c r="H555" s="3"/>
      <c r="M555" s="3"/>
    </row>
    <row r="556" spans="1:13" ht="15.75" customHeight="1">
      <c r="A556" s="3"/>
      <c r="B556" s="45"/>
      <c r="C556" s="3"/>
      <c r="D556" s="43"/>
      <c r="E556" s="3"/>
      <c r="F556" s="3"/>
      <c r="G556" s="3"/>
      <c r="H556" s="3"/>
      <c r="M556" s="3"/>
    </row>
    <row r="557" spans="1:13" ht="15.75" customHeight="1">
      <c r="A557" s="3"/>
      <c r="B557" s="45"/>
      <c r="C557" s="3"/>
      <c r="D557" s="43"/>
      <c r="E557" s="3"/>
      <c r="F557" s="3"/>
      <c r="G557" s="3"/>
      <c r="H557" s="3"/>
      <c r="M557" s="3"/>
    </row>
    <row r="558" spans="1:13" ht="15.75" customHeight="1">
      <c r="A558" s="3"/>
      <c r="B558" s="45"/>
      <c r="C558" s="3"/>
      <c r="D558" s="43"/>
      <c r="E558" s="3"/>
      <c r="F558" s="3"/>
      <c r="G558" s="3"/>
      <c r="H558" s="3"/>
      <c r="M558" s="3"/>
    </row>
    <row r="559" spans="1:13" ht="15.75" customHeight="1">
      <c r="A559" s="3"/>
      <c r="B559" s="45"/>
      <c r="C559" s="3"/>
      <c r="D559" s="43"/>
      <c r="E559" s="3"/>
      <c r="F559" s="3"/>
      <c r="G559" s="3"/>
      <c r="H559" s="3"/>
      <c r="M559" s="3"/>
    </row>
    <row r="560" spans="1:13" ht="15.75" customHeight="1">
      <c r="A560" s="3"/>
      <c r="B560" s="45"/>
      <c r="C560" s="3"/>
      <c r="D560" s="43"/>
      <c r="E560" s="3"/>
      <c r="F560" s="3"/>
      <c r="G560" s="3"/>
      <c r="H560" s="3"/>
      <c r="M560" s="3"/>
    </row>
    <row r="561" spans="1:13" ht="15.75" customHeight="1">
      <c r="A561" s="3"/>
      <c r="B561" s="45"/>
      <c r="C561" s="3"/>
      <c r="D561" s="43"/>
      <c r="E561" s="3"/>
      <c r="F561" s="3"/>
      <c r="G561" s="3"/>
      <c r="H561" s="3"/>
      <c r="M561" s="3"/>
    </row>
    <row r="562" spans="1:13" ht="15.75" customHeight="1">
      <c r="A562" s="3"/>
      <c r="B562" s="45"/>
      <c r="C562" s="3"/>
      <c r="D562" s="43"/>
      <c r="E562" s="3"/>
      <c r="F562" s="3"/>
      <c r="G562" s="3"/>
      <c r="H562" s="3"/>
      <c r="M562" s="3"/>
    </row>
    <row r="563" spans="1:13" ht="15.75" customHeight="1">
      <c r="A563" s="3"/>
      <c r="B563" s="45"/>
      <c r="C563" s="3"/>
      <c r="D563" s="43"/>
      <c r="E563" s="3"/>
      <c r="F563" s="3"/>
      <c r="G563" s="3"/>
      <c r="H563" s="3"/>
      <c r="M563" s="3"/>
    </row>
    <row r="564" spans="1:13" ht="15.75" customHeight="1">
      <c r="A564" s="3"/>
      <c r="B564" s="45"/>
      <c r="C564" s="3"/>
      <c r="D564" s="43"/>
      <c r="E564" s="3"/>
      <c r="F564" s="3"/>
      <c r="G564" s="3"/>
      <c r="H564" s="3"/>
      <c r="M564" s="3"/>
    </row>
    <row r="565" spans="1:13" ht="15.75" customHeight="1">
      <c r="A565" s="3"/>
      <c r="B565" s="45"/>
      <c r="C565" s="3"/>
      <c r="D565" s="43"/>
      <c r="E565" s="3"/>
      <c r="F565" s="3"/>
      <c r="G565" s="3"/>
      <c r="H565" s="3"/>
      <c r="M565" s="3"/>
    </row>
    <row r="566" spans="1:13" ht="15.75" customHeight="1">
      <c r="A566" s="3"/>
      <c r="B566" s="45"/>
      <c r="C566" s="3"/>
      <c r="D566" s="43"/>
      <c r="E566" s="3"/>
      <c r="F566" s="3"/>
      <c r="G566" s="3"/>
      <c r="H566" s="3"/>
      <c r="M566" s="3"/>
    </row>
    <row r="567" spans="1:13" ht="15.75" customHeight="1">
      <c r="A567" s="3"/>
      <c r="B567" s="45"/>
      <c r="C567" s="3"/>
      <c r="D567" s="43"/>
      <c r="E567" s="3"/>
      <c r="F567" s="3"/>
      <c r="G567" s="3"/>
      <c r="H567" s="3"/>
      <c r="M567" s="3"/>
    </row>
    <row r="568" spans="1:13" ht="15.75" customHeight="1">
      <c r="A568" s="3"/>
      <c r="B568" s="45"/>
      <c r="C568" s="3"/>
      <c r="D568" s="43"/>
      <c r="E568" s="3"/>
      <c r="F568" s="3"/>
      <c r="G568" s="3"/>
      <c r="H568" s="3"/>
      <c r="M568" s="3"/>
    </row>
    <row r="569" spans="1:13" ht="15.75" customHeight="1">
      <c r="A569" s="3"/>
      <c r="B569" s="45"/>
      <c r="C569" s="3"/>
      <c r="D569" s="43"/>
      <c r="E569" s="3"/>
      <c r="F569" s="3"/>
      <c r="G569" s="3"/>
      <c r="H569" s="3"/>
      <c r="M569" s="3"/>
    </row>
    <row r="570" spans="1:13" ht="15.75" customHeight="1">
      <c r="A570" s="3"/>
      <c r="B570" s="45"/>
      <c r="C570" s="3"/>
      <c r="D570" s="43"/>
      <c r="E570" s="3"/>
      <c r="F570" s="3"/>
      <c r="G570" s="3"/>
      <c r="H570" s="3"/>
      <c r="M570" s="3"/>
    </row>
    <row r="571" spans="1:13" ht="15.75" customHeight="1">
      <c r="A571" s="3"/>
      <c r="B571" s="45"/>
      <c r="C571" s="3"/>
      <c r="D571" s="43"/>
      <c r="E571" s="3"/>
      <c r="F571" s="3"/>
      <c r="G571" s="3"/>
      <c r="H571" s="3"/>
      <c r="M571" s="3"/>
    </row>
    <row r="572" spans="1:13" ht="15.75" customHeight="1">
      <c r="A572" s="3"/>
      <c r="B572" s="45"/>
      <c r="C572" s="3"/>
      <c r="D572" s="43"/>
      <c r="E572" s="3"/>
      <c r="F572" s="3"/>
      <c r="G572" s="3"/>
      <c r="H572" s="3"/>
      <c r="M572" s="3"/>
    </row>
    <row r="573" spans="1:13" ht="15.75" customHeight="1">
      <c r="A573" s="3"/>
      <c r="B573" s="45"/>
      <c r="C573" s="3"/>
      <c r="D573" s="43"/>
      <c r="E573" s="3"/>
      <c r="F573" s="3"/>
      <c r="G573" s="3"/>
      <c r="H573" s="3"/>
      <c r="M573" s="3"/>
    </row>
    <row r="574" spans="1:13" ht="15.75" customHeight="1">
      <c r="A574" s="3"/>
      <c r="B574" s="45"/>
      <c r="C574" s="3"/>
      <c r="D574" s="43"/>
      <c r="E574" s="3"/>
      <c r="F574" s="3"/>
      <c r="G574" s="3"/>
      <c r="H574" s="3"/>
      <c r="M574" s="3"/>
    </row>
    <row r="575" spans="1:13" ht="15.75" customHeight="1">
      <c r="A575" s="3"/>
      <c r="B575" s="45"/>
      <c r="C575" s="3"/>
      <c r="D575" s="43"/>
      <c r="E575" s="3"/>
      <c r="F575" s="3"/>
      <c r="G575" s="3"/>
      <c r="H575" s="3"/>
      <c r="M575" s="3"/>
    </row>
    <row r="576" spans="1:13" ht="15.75" customHeight="1">
      <c r="A576" s="3"/>
      <c r="B576" s="45"/>
      <c r="C576" s="3"/>
      <c r="D576" s="43"/>
      <c r="E576" s="3"/>
      <c r="F576" s="3"/>
      <c r="G576" s="3"/>
      <c r="H576" s="3"/>
      <c r="M576" s="3"/>
    </row>
    <row r="577" spans="1:13" ht="15.75" customHeight="1">
      <c r="A577" s="3"/>
      <c r="B577" s="45"/>
      <c r="C577" s="3"/>
      <c r="D577" s="43"/>
      <c r="E577" s="3"/>
      <c r="F577" s="3"/>
      <c r="G577" s="3"/>
      <c r="H577" s="3"/>
      <c r="M577" s="3"/>
    </row>
    <row r="578" spans="1:13" ht="15.75" customHeight="1">
      <c r="A578" s="3"/>
      <c r="B578" s="45"/>
      <c r="C578" s="3"/>
      <c r="D578" s="43"/>
      <c r="E578" s="3"/>
      <c r="F578" s="3"/>
      <c r="G578" s="3"/>
      <c r="H578" s="3"/>
      <c r="M578" s="3"/>
    </row>
    <row r="579" spans="1:13" ht="15.75" customHeight="1">
      <c r="A579" s="3"/>
      <c r="B579" s="45"/>
      <c r="C579" s="3"/>
      <c r="D579" s="43"/>
      <c r="E579" s="3"/>
      <c r="F579" s="3"/>
      <c r="G579" s="3"/>
      <c r="H579" s="3"/>
      <c r="M579" s="3"/>
    </row>
    <row r="580" spans="1:13" ht="15.75" customHeight="1">
      <c r="A580" s="3"/>
      <c r="B580" s="45"/>
      <c r="C580" s="3"/>
      <c r="D580" s="43"/>
      <c r="E580" s="3"/>
      <c r="F580" s="3"/>
      <c r="G580" s="3"/>
      <c r="H580" s="3"/>
      <c r="M580" s="3"/>
    </row>
    <row r="581" spans="1:13" ht="15.75" customHeight="1">
      <c r="A581" s="3"/>
      <c r="B581" s="45"/>
      <c r="C581" s="3"/>
      <c r="D581" s="43"/>
      <c r="E581" s="3"/>
      <c r="F581" s="3"/>
      <c r="G581" s="3"/>
      <c r="H581" s="3"/>
      <c r="M581" s="3"/>
    </row>
    <row r="582" spans="1:13" ht="15.75" customHeight="1">
      <c r="A582" s="3"/>
      <c r="B582" s="45"/>
      <c r="C582" s="3"/>
      <c r="D582" s="43"/>
      <c r="E582" s="3"/>
      <c r="F582" s="3"/>
      <c r="G582" s="3"/>
      <c r="H582" s="3"/>
      <c r="M582" s="3"/>
    </row>
    <row r="583" spans="1:13" ht="15.75" customHeight="1">
      <c r="A583" s="3"/>
      <c r="B583" s="45"/>
      <c r="C583" s="3"/>
      <c r="D583" s="43"/>
      <c r="E583" s="3"/>
      <c r="F583" s="3"/>
      <c r="G583" s="3"/>
      <c r="H583" s="3"/>
      <c r="M583" s="3"/>
    </row>
    <row r="584" spans="1:13" ht="15.75" customHeight="1">
      <c r="A584" s="3"/>
      <c r="B584" s="45"/>
      <c r="C584" s="3"/>
      <c r="D584" s="43"/>
      <c r="E584" s="3"/>
      <c r="F584" s="3"/>
      <c r="G584" s="3"/>
      <c r="H584" s="3"/>
      <c r="M584" s="3"/>
    </row>
    <row r="585" spans="1:13" ht="15.75" customHeight="1">
      <c r="A585" s="3"/>
      <c r="B585" s="45"/>
      <c r="C585" s="3"/>
      <c r="D585" s="43"/>
      <c r="E585" s="3"/>
      <c r="F585" s="3"/>
      <c r="G585" s="3"/>
      <c r="H585" s="3"/>
      <c r="M585" s="3"/>
    </row>
    <row r="586" spans="1:13" ht="15.75" customHeight="1">
      <c r="A586" s="3"/>
      <c r="B586" s="45"/>
      <c r="C586" s="3"/>
      <c r="D586" s="43"/>
      <c r="E586" s="3"/>
      <c r="F586" s="3"/>
      <c r="G586" s="3"/>
      <c r="H586" s="3"/>
      <c r="M586" s="3"/>
    </row>
    <row r="587" spans="1:13" ht="15.75" customHeight="1">
      <c r="A587" s="3"/>
      <c r="B587" s="45"/>
      <c r="C587" s="3"/>
      <c r="D587" s="43"/>
      <c r="E587" s="3"/>
      <c r="F587" s="3"/>
      <c r="G587" s="3"/>
      <c r="H587" s="3"/>
      <c r="M587" s="3"/>
    </row>
    <row r="588" spans="1:13" ht="15.75" customHeight="1">
      <c r="A588" s="3"/>
      <c r="B588" s="45"/>
      <c r="C588" s="3"/>
      <c r="D588" s="43"/>
      <c r="E588" s="3"/>
      <c r="F588" s="3"/>
      <c r="G588" s="3"/>
      <c r="H588" s="3"/>
      <c r="M588" s="3"/>
    </row>
    <row r="589" spans="1:13" ht="15.75" customHeight="1">
      <c r="A589" s="3"/>
      <c r="B589" s="45"/>
      <c r="C589" s="3"/>
      <c r="D589" s="43"/>
      <c r="E589" s="3"/>
      <c r="F589" s="3"/>
      <c r="G589" s="3"/>
      <c r="H589" s="3"/>
      <c r="M589" s="3"/>
    </row>
    <row r="590" spans="1:13" ht="15.75" customHeight="1">
      <c r="A590" s="3"/>
      <c r="B590" s="45"/>
      <c r="C590" s="3"/>
      <c r="D590" s="43"/>
      <c r="E590" s="3"/>
      <c r="F590" s="3"/>
      <c r="G590" s="3"/>
      <c r="H590" s="3"/>
      <c r="M590" s="3"/>
    </row>
    <row r="591" spans="1:13" ht="15.75" customHeight="1">
      <c r="A591" s="3"/>
      <c r="B591" s="45"/>
      <c r="C591" s="3"/>
      <c r="D591" s="43"/>
      <c r="E591" s="3"/>
      <c r="F591" s="3"/>
      <c r="G591" s="3"/>
      <c r="H591" s="3"/>
      <c r="M591" s="3"/>
    </row>
    <row r="592" spans="1:13" ht="15.75" customHeight="1">
      <c r="A592" s="3"/>
      <c r="B592" s="45"/>
      <c r="C592" s="3"/>
      <c r="D592" s="43"/>
      <c r="E592" s="3"/>
      <c r="F592" s="3"/>
      <c r="G592" s="3"/>
      <c r="H592" s="3"/>
      <c r="M592" s="3"/>
    </row>
    <row r="593" spans="1:13" ht="15.75" customHeight="1">
      <c r="A593" s="3"/>
      <c r="B593" s="45"/>
      <c r="C593" s="3"/>
      <c r="D593" s="43"/>
      <c r="E593" s="3"/>
      <c r="F593" s="3"/>
      <c r="G593" s="3"/>
      <c r="H593" s="3"/>
      <c r="M593" s="3"/>
    </row>
    <row r="594" spans="1:13" ht="15.75" customHeight="1">
      <c r="A594" s="3"/>
      <c r="B594" s="45"/>
      <c r="C594" s="3"/>
      <c r="D594" s="43"/>
      <c r="E594" s="3"/>
      <c r="F594" s="3"/>
      <c r="G594" s="3"/>
      <c r="H594" s="3"/>
      <c r="M594" s="3"/>
    </row>
    <row r="595" spans="1:13" ht="15.75" customHeight="1">
      <c r="A595" s="3"/>
      <c r="B595" s="45"/>
      <c r="C595" s="3"/>
      <c r="D595" s="43"/>
      <c r="E595" s="3"/>
      <c r="F595" s="3"/>
      <c r="G595" s="3"/>
      <c r="H595" s="3"/>
      <c r="M595" s="3"/>
    </row>
    <row r="596" spans="1:13" ht="15.75" customHeight="1">
      <c r="A596" s="3"/>
      <c r="B596" s="45"/>
      <c r="C596" s="3"/>
      <c r="D596" s="43"/>
      <c r="E596" s="3"/>
      <c r="F596" s="3"/>
      <c r="G596" s="3"/>
      <c r="H596" s="3"/>
      <c r="M596" s="3"/>
    </row>
    <row r="597" spans="1:13" ht="15.75" customHeight="1">
      <c r="A597" s="3"/>
      <c r="B597" s="45"/>
      <c r="C597" s="3"/>
      <c r="D597" s="43"/>
      <c r="E597" s="3"/>
      <c r="F597" s="3"/>
      <c r="G597" s="3"/>
      <c r="H597" s="3"/>
      <c r="M597" s="3"/>
    </row>
    <row r="598" spans="1:13" ht="15.75" customHeight="1">
      <c r="A598" s="3"/>
      <c r="B598" s="45"/>
      <c r="C598" s="3"/>
      <c r="D598" s="43"/>
      <c r="E598" s="3"/>
      <c r="F598" s="3"/>
      <c r="G598" s="3"/>
      <c r="H598" s="3"/>
      <c r="M598" s="3"/>
    </row>
    <row r="599" spans="1:13" ht="15.75" customHeight="1">
      <c r="A599" s="3"/>
      <c r="B599" s="45"/>
      <c r="C599" s="3"/>
      <c r="D599" s="43"/>
      <c r="E599" s="3"/>
      <c r="F599" s="3"/>
      <c r="G599" s="3"/>
      <c r="H599" s="3"/>
      <c r="M599" s="3"/>
    </row>
    <row r="600" spans="1:13" ht="15.75" customHeight="1">
      <c r="A600" s="3"/>
      <c r="B600" s="45"/>
      <c r="C600" s="3"/>
      <c r="D600" s="43"/>
      <c r="E600" s="3"/>
      <c r="F600" s="3"/>
      <c r="G600" s="3"/>
      <c r="H600" s="3"/>
      <c r="M600" s="3"/>
    </row>
    <row r="601" spans="1:13" ht="15.75" customHeight="1">
      <c r="A601" s="3"/>
      <c r="B601" s="45"/>
      <c r="C601" s="3"/>
      <c r="D601" s="43"/>
      <c r="E601" s="3"/>
      <c r="F601" s="3"/>
      <c r="G601" s="3"/>
      <c r="H601" s="3"/>
      <c r="M601" s="3"/>
    </row>
    <row r="602" spans="1:13" ht="15.75" customHeight="1">
      <c r="A602" s="3"/>
      <c r="B602" s="45"/>
      <c r="C602" s="3"/>
      <c r="D602" s="43"/>
      <c r="E602" s="3"/>
      <c r="F602" s="3"/>
      <c r="G602" s="3"/>
      <c r="H602" s="3"/>
      <c r="M602" s="3"/>
    </row>
    <row r="603" spans="1:13" ht="15.75" customHeight="1">
      <c r="A603" s="3"/>
      <c r="B603" s="45"/>
      <c r="C603" s="3"/>
      <c r="D603" s="43"/>
      <c r="E603" s="3"/>
      <c r="F603" s="3"/>
      <c r="G603" s="3"/>
      <c r="H603" s="3"/>
      <c r="M603" s="3"/>
    </row>
    <row r="604" spans="1:13" ht="15.75" customHeight="1">
      <c r="A604" s="3"/>
      <c r="B604" s="45"/>
      <c r="C604" s="3"/>
      <c r="D604" s="43"/>
      <c r="E604" s="3"/>
      <c r="F604" s="3"/>
      <c r="G604" s="3"/>
      <c r="H604" s="3"/>
      <c r="M604" s="3"/>
    </row>
    <row r="605" spans="1:13" ht="15.75" customHeight="1">
      <c r="A605" s="3"/>
      <c r="B605" s="45"/>
      <c r="C605" s="3"/>
      <c r="D605" s="43"/>
      <c r="E605" s="3"/>
      <c r="F605" s="3"/>
      <c r="G605" s="3"/>
      <c r="H605" s="3"/>
      <c r="M605" s="3"/>
    </row>
    <row r="606" spans="1:13" ht="15.75" customHeight="1">
      <c r="A606" s="3"/>
      <c r="B606" s="45"/>
      <c r="C606" s="3"/>
      <c r="D606" s="43"/>
      <c r="E606" s="3"/>
      <c r="F606" s="3"/>
      <c r="G606" s="3"/>
      <c r="H606" s="3"/>
      <c r="M606" s="3"/>
    </row>
    <row r="607" spans="1:13" ht="15.75" customHeight="1">
      <c r="A607" s="3"/>
      <c r="B607" s="45"/>
      <c r="C607" s="3"/>
      <c r="D607" s="43"/>
      <c r="E607" s="3"/>
      <c r="F607" s="3"/>
      <c r="G607" s="3"/>
      <c r="H607" s="3"/>
      <c r="M607" s="3"/>
    </row>
    <row r="608" spans="1:13" ht="15.75" customHeight="1">
      <c r="A608" s="3"/>
      <c r="B608" s="45"/>
      <c r="C608" s="3"/>
      <c r="D608" s="43"/>
      <c r="E608" s="3"/>
      <c r="F608" s="3"/>
      <c r="G608" s="3"/>
      <c r="H608" s="3"/>
      <c r="M608" s="3"/>
    </row>
    <row r="609" spans="1:13" ht="15.75" customHeight="1">
      <c r="A609" s="3"/>
      <c r="B609" s="45"/>
      <c r="C609" s="3"/>
      <c r="D609" s="43"/>
      <c r="E609" s="3"/>
      <c r="F609" s="3"/>
      <c r="G609" s="3"/>
      <c r="H609" s="3"/>
      <c r="M609" s="3"/>
    </row>
    <row r="610" spans="1:13" ht="15.75" customHeight="1">
      <c r="A610" s="3"/>
      <c r="B610" s="45"/>
      <c r="C610" s="3"/>
      <c r="D610" s="43"/>
      <c r="E610" s="3"/>
      <c r="F610" s="3"/>
      <c r="G610" s="3"/>
      <c r="H610" s="3"/>
      <c r="M610" s="3"/>
    </row>
    <row r="611" spans="1:13" ht="15.75" customHeight="1">
      <c r="A611" s="3"/>
      <c r="B611" s="45"/>
      <c r="C611" s="3"/>
      <c r="D611" s="43"/>
      <c r="E611" s="3"/>
      <c r="F611" s="3"/>
      <c r="G611" s="3"/>
      <c r="H611" s="3"/>
      <c r="M611" s="3"/>
    </row>
    <row r="612" spans="1:13" ht="15.75" customHeight="1">
      <c r="A612" s="3"/>
      <c r="B612" s="45"/>
      <c r="C612" s="3"/>
      <c r="D612" s="43"/>
      <c r="E612" s="3"/>
      <c r="F612" s="3"/>
      <c r="G612" s="3"/>
      <c r="H612" s="3"/>
      <c r="M612" s="3"/>
    </row>
    <row r="613" spans="1:13" ht="15.75" customHeight="1">
      <c r="A613" s="3"/>
      <c r="B613" s="45"/>
      <c r="C613" s="3"/>
      <c r="D613" s="43"/>
      <c r="E613" s="3"/>
      <c r="F613" s="3"/>
      <c r="G613" s="3"/>
      <c r="H613" s="3"/>
      <c r="M613" s="3"/>
    </row>
    <row r="614" spans="1:13" ht="15.75" customHeight="1">
      <c r="A614" s="3"/>
      <c r="B614" s="45"/>
      <c r="C614" s="3"/>
      <c r="D614" s="43"/>
      <c r="E614" s="3"/>
      <c r="F614" s="3"/>
      <c r="G614" s="3"/>
      <c r="H614" s="3"/>
      <c r="M614" s="3"/>
    </row>
    <row r="615" spans="1:13" ht="15.75" customHeight="1">
      <c r="A615" s="3"/>
      <c r="B615" s="45"/>
      <c r="C615" s="3"/>
      <c r="D615" s="43"/>
      <c r="E615" s="3"/>
      <c r="F615" s="3"/>
      <c r="G615" s="3"/>
      <c r="H615" s="3"/>
      <c r="M615" s="3"/>
    </row>
    <row r="616" spans="1:13" ht="15.75" customHeight="1">
      <c r="A616" s="3"/>
      <c r="B616" s="45"/>
      <c r="C616" s="3"/>
      <c r="D616" s="43"/>
      <c r="E616" s="3"/>
      <c r="F616" s="3"/>
      <c r="G616" s="3"/>
      <c r="H616" s="3"/>
      <c r="M616" s="3"/>
    </row>
    <row r="617" spans="1:13" ht="15.75" customHeight="1">
      <c r="A617" s="3"/>
      <c r="B617" s="45"/>
      <c r="C617" s="3"/>
      <c r="D617" s="43"/>
      <c r="E617" s="3"/>
      <c r="F617" s="3"/>
      <c r="G617" s="3"/>
      <c r="H617" s="3"/>
      <c r="M617" s="3"/>
    </row>
    <row r="618" spans="1:13" ht="15.75" customHeight="1">
      <c r="A618" s="3"/>
      <c r="B618" s="45"/>
      <c r="C618" s="3"/>
      <c r="D618" s="43"/>
      <c r="E618" s="3"/>
      <c r="F618" s="3"/>
      <c r="G618" s="3"/>
      <c r="H618" s="3"/>
      <c r="M618" s="3"/>
    </row>
    <row r="619" spans="1:13" ht="15.75" customHeight="1">
      <c r="A619" s="3"/>
      <c r="B619" s="45"/>
      <c r="C619" s="3"/>
      <c r="D619" s="43"/>
      <c r="E619" s="3"/>
      <c r="F619" s="3"/>
      <c r="G619" s="3"/>
      <c r="H619" s="3"/>
      <c r="M619" s="3"/>
    </row>
    <row r="620" spans="1:13" ht="15.75" customHeight="1">
      <c r="A620" s="3"/>
      <c r="B620" s="45"/>
      <c r="C620" s="3"/>
      <c r="D620" s="43"/>
      <c r="E620" s="3"/>
      <c r="F620" s="3"/>
      <c r="G620" s="3"/>
      <c r="H620" s="3"/>
      <c r="M620" s="3"/>
    </row>
    <row r="621" spans="1:13" ht="15.75" customHeight="1">
      <c r="A621" s="3"/>
      <c r="B621" s="45"/>
      <c r="C621" s="3"/>
      <c r="D621" s="43"/>
      <c r="E621" s="3"/>
      <c r="F621" s="3"/>
      <c r="G621" s="3"/>
      <c r="H621" s="3"/>
      <c r="M621" s="3"/>
    </row>
    <row r="622" spans="1:13" ht="15.75" customHeight="1">
      <c r="A622" s="3"/>
      <c r="B622" s="45"/>
      <c r="C622" s="3"/>
      <c r="D622" s="43"/>
      <c r="E622" s="3"/>
      <c r="F622" s="3"/>
      <c r="G622" s="3"/>
      <c r="H622" s="3"/>
      <c r="M622" s="3"/>
    </row>
    <row r="623" spans="1:13" ht="15.75" customHeight="1">
      <c r="A623" s="3"/>
      <c r="B623" s="45"/>
      <c r="C623" s="3"/>
      <c r="D623" s="43"/>
      <c r="E623" s="3"/>
      <c r="F623" s="3"/>
      <c r="G623" s="3"/>
      <c r="H623" s="3"/>
      <c r="M623" s="3"/>
    </row>
    <row r="624" spans="1:13" ht="15.75" customHeight="1">
      <c r="A624" s="3"/>
      <c r="B624" s="45"/>
      <c r="C624" s="3"/>
      <c r="D624" s="43"/>
      <c r="E624" s="3"/>
      <c r="F624" s="3"/>
      <c r="G624" s="3"/>
      <c r="H624" s="3"/>
      <c r="M624" s="3"/>
    </row>
    <row r="625" spans="1:13" ht="15.75" customHeight="1">
      <c r="A625" s="3"/>
      <c r="B625" s="45"/>
      <c r="C625" s="3"/>
      <c r="D625" s="43"/>
      <c r="E625" s="3"/>
      <c r="F625" s="3"/>
      <c r="G625" s="3"/>
      <c r="H625" s="3"/>
      <c r="M625" s="3"/>
    </row>
    <row r="626" spans="1:13" ht="15.75" customHeight="1">
      <c r="A626" s="3"/>
      <c r="B626" s="45"/>
      <c r="C626" s="3"/>
      <c r="D626" s="43"/>
      <c r="E626" s="3"/>
      <c r="F626" s="3"/>
      <c r="G626" s="3"/>
      <c r="H626" s="3"/>
      <c r="M626" s="3"/>
    </row>
    <row r="627" spans="1:13" ht="15.75" customHeight="1">
      <c r="A627" s="3"/>
      <c r="B627" s="45"/>
      <c r="C627" s="3"/>
      <c r="D627" s="43"/>
      <c r="E627" s="3"/>
      <c r="F627" s="3"/>
      <c r="G627" s="3"/>
      <c r="H627" s="3"/>
      <c r="M627" s="3"/>
    </row>
    <row r="628" spans="1:13" ht="15.75" customHeight="1">
      <c r="A628" s="3"/>
      <c r="B628" s="45"/>
      <c r="C628" s="3"/>
      <c r="D628" s="43"/>
      <c r="E628" s="3"/>
      <c r="F628" s="3"/>
      <c r="G628" s="3"/>
      <c r="H628" s="3"/>
      <c r="M628" s="3"/>
    </row>
    <row r="629" spans="1:13" ht="15.75" customHeight="1">
      <c r="A629" s="3"/>
      <c r="B629" s="45"/>
      <c r="C629" s="3"/>
      <c r="D629" s="43"/>
      <c r="E629" s="3"/>
      <c r="F629" s="3"/>
      <c r="G629" s="3"/>
      <c r="H629" s="3"/>
      <c r="M629" s="3"/>
    </row>
    <row r="630" spans="1:13" ht="15.75" customHeight="1">
      <c r="A630" s="3"/>
      <c r="B630" s="45"/>
      <c r="C630" s="3"/>
      <c r="D630" s="43"/>
      <c r="E630" s="3"/>
      <c r="F630" s="3"/>
      <c r="G630" s="3"/>
      <c r="H630" s="3"/>
      <c r="M630" s="3"/>
    </row>
    <row r="631" spans="1:13" ht="15.75" customHeight="1">
      <c r="A631" s="3"/>
      <c r="B631" s="45"/>
      <c r="C631" s="3"/>
      <c r="D631" s="43"/>
      <c r="E631" s="3"/>
      <c r="F631" s="3"/>
      <c r="G631" s="3"/>
      <c r="H631" s="3"/>
      <c r="M631" s="3"/>
    </row>
    <row r="632" spans="1:13" ht="15.75" customHeight="1">
      <c r="A632" s="3"/>
      <c r="B632" s="45"/>
      <c r="C632" s="3"/>
      <c r="D632" s="43"/>
      <c r="E632" s="3"/>
      <c r="F632" s="3"/>
      <c r="G632" s="3"/>
      <c r="H632" s="3"/>
      <c r="M632" s="3"/>
    </row>
    <row r="633" spans="1:13" ht="15.75" customHeight="1">
      <c r="A633" s="3"/>
      <c r="B633" s="45"/>
      <c r="C633" s="3"/>
      <c r="D633" s="43"/>
      <c r="E633" s="3"/>
      <c r="F633" s="3"/>
      <c r="G633" s="3"/>
      <c r="H633" s="3"/>
      <c r="M633" s="3"/>
    </row>
    <row r="634" spans="1:13" ht="15.75" customHeight="1">
      <c r="A634" s="3"/>
      <c r="B634" s="45"/>
      <c r="C634" s="3"/>
      <c r="D634" s="43"/>
      <c r="E634" s="3"/>
      <c r="F634" s="3"/>
      <c r="G634" s="3"/>
      <c r="H634" s="3"/>
      <c r="M634" s="3"/>
    </row>
    <row r="635" spans="1:13" ht="15.75" customHeight="1">
      <c r="A635" s="3"/>
      <c r="B635" s="45"/>
      <c r="C635" s="3"/>
      <c r="D635" s="43"/>
      <c r="E635" s="3"/>
      <c r="F635" s="3"/>
      <c r="G635" s="3"/>
      <c r="H635" s="3"/>
      <c r="M635" s="3"/>
    </row>
    <row r="636" spans="1:13" ht="15.75" customHeight="1">
      <c r="A636" s="3"/>
      <c r="B636" s="45"/>
      <c r="C636" s="3"/>
      <c r="D636" s="43"/>
      <c r="E636" s="3"/>
      <c r="F636" s="3"/>
      <c r="G636" s="3"/>
      <c r="H636" s="3"/>
      <c r="M636" s="3"/>
    </row>
    <row r="637" spans="1:13" ht="15.75" customHeight="1">
      <c r="A637" s="3"/>
      <c r="B637" s="45"/>
      <c r="C637" s="3"/>
      <c r="D637" s="43"/>
      <c r="E637" s="3"/>
      <c r="F637" s="3"/>
      <c r="G637" s="3"/>
      <c r="H637" s="3"/>
      <c r="M637" s="3"/>
    </row>
    <row r="638" spans="1:13" ht="15.75" customHeight="1">
      <c r="A638" s="3"/>
      <c r="B638" s="45"/>
      <c r="C638" s="3"/>
      <c r="D638" s="43"/>
      <c r="E638" s="3"/>
      <c r="F638" s="3"/>
      <c r="G638" s="3"/>
      <c r="H638" s="3"/>
      <c r="M638" s="3"/>
    </row>
    <row r="639" spans="1:13" ht="15.75" customHeight="1">
      <c r="A639" s="3"/>
      <c r="B639" s="45"/>
      <c r="C639" s="3"/>
      <c r="D639" s="43"/>
      <c r="E639" s="3"/>
      <c r="F639" s="3"/>
      <c r="G639" s="3"/>
      <c r="H639" s="3"/>
      <c r="M639" s="3"/>
    </row>
    <row r="640" spans="1:13" ht="15.75" customHeight="1">
      <c r="A640" s="3"/>
      <c r="B640" s="45"/>
      <c r="C640" s="3"/>
      <c r="D640" s="43"/>
      <c r="E640" s="3"/>
      <c r="F640" s="3"/>
      <c r="G640" s="3"/>
      <c r="H640" s="3"/>
      <c r="M640" s="3"/>
    </row>
    <row r="641" spans="1:13" ht="15.75" customHeight="1">
      <c r="A641" s="3"/>
      <c r="B641" s="45"/>
      <c r="C641" s="3"/>
      <c r="D641" s="43"/>
      <c r="E641" s="3"/>
      <c r="F641" s="3"/>
      <c r="G641" s="3"/>
      <c r="H641" s="3"/>
      <c r="M641" s="3"/>
    </row>
    <row r="642" spans="1:13" ht="15.75" customHeight="1">
      <c r="A642" s="3"/>
      <c r="B642" s="45"/>
      <c r="C642" s="3"/>
      <c r="D642" s="43"/>
      <c r="E642" s="3"/>
      <c r="F642" s="3"/>
      <c r="G642" s="3"/>
      <c r="H642" s="3"/>
      <c r="M642" s="3"/>
    </row>
    <row r="643" spans="1:13" ht="15.75" customHeight="1">
      <c r="A643" s="3"/>
      <c r="B643" s="45"/>
      <c r="C643" s="3"/>
      <c r="D643" s="43"/>
      <c r="E643" s="3"/>
      <c r="F643" s="3"/>
      <c r="G643" s="3"/>
      <c r="H643" s="3"/>
      <c r="M643" s="3"/>
    </row>
    <row r="644" spans="1:13" ht="15.75" customHeight="1">
      <c r="A644" s="3"/>
      <c r="B644" s="45"/>
      <c r="C644" s="3"/>
      <c r="D644" s="43"/>
      <c r="E644" s="3"/>
      <c r="F644" s="3"/>
      <c r="G644" s="3"/>
      <c r="H644" s="3"/>
      <c r="M644" s="3"/>
    </row>
    <row r="645" spans="1:13" ht="15.75" customHeight="1">
      <c r="A645" s="3"/>
      <c r="B645" s="45"/>
      <c r="C645" s="3"/>
      <c r="D645" s="43"/>
      <c r="E645" s="3"/>
      <c r="F645" s="3"/>
      <c r="G645" s="3"/>
      <c r="H645" s="3"/>
      <c r="M645" s="3"/>
    </row>
    <row r="646" spans="1:13" ht="15.75" customHeight="1">
      <c r="A646" s="3"/>
      <c r="B646" s="45"/>
      <c r="C646" s="3"/>
      <c r="D646" s="43"/>
      <c r="E646" s="3"/>
      <c r="F646" s="3"/>
      <c r="G646" s="3"/>
      <c r="H646" s="3"/>
      <c r="M646" s="3"/>
    </row>
    <row r="647" spans="1:13" ht="15.75" customHeight="1">
      <c r="A647" s="3"/>
      <c r="B647" s="45"/>
      <c r="C647" s="3"/>
      <c r="D647" s="43"/>
      <c r="E647" s="3"/>
      <c r="F647" s="3"/>
      <c r="G647" s="3"/>
      <c r="H647" s="3"/>
      <c r="M647" s="3"/>
    </row>
    <row r="648" spans="1:13" ht="15.75" customHeight="1">
      <c r="A648" s="3"/>
      <c r="B648" s="45"/>
      <c r="C648" s="3"/>
      <c r="D648" s="43"/>
      <c r="E648" s="3"/>
      <c r="F648" s="3"/>
      <c r="G648" s="3"/>
      <c r="H648" s="3"/>
      <c r="M648" s="3"/>
    </row>
    <row r="649" spans="1:13" ht="15.75" customHeight="1">
      <c r="A649" s="3"/>
      <c r="B649" s="45"/>
      <c r="C649" s="3"/>
      <c r="D649" s="43"/>
      <c r="E649" s="3"/>
      <c r="F649" s="3"/>
      <c r="G649" s="3"/>
      <c r="H649" s="3"/>
      <c r="M649" s="3"/>
    </row>
    <row r="650" spans="1:13" ht="15.75" customHeight="1">
      <c r="A650" s="3"/>
      <c r="B650" s="45"/>
      <c r="C650" s="3"/>
      <c r="D650" s="43"/>
      <c r="E650" s="3"/>
      <c r="F650" s="3"/>
      <c r="G650" s="3"/>
      <c r="H650" s="3"/>
      <c r="M650" s="3"/>
    </row>
    <row r="651" spans="1:13" ht="15.75" customHeight="1">
      <c r="A651" s="3"/>
      <c r="B651" s="45"/>
      <c r="C651" s="3"/>
      <c r="D651" s="43"/>
      <c r="E651" s="3"/>
      <c r="F651" s="3"/>
      <c r="G651" s="3"/>
      <c r="H651" s="3"/>
      <c r="M651" s="3"/>
    </row>
    <row r="652" spans="1:13" ht="15.75" customHeight="1">
      <c r="A652" s="3"/>
      <c r="B652" s="45"/>
      <c r="C652" s="3"/>
      <c r="D652" s="43"/>
      <c r="E652" s="3"/>
      <c r="F652" s="3"/>
      <c r="G652" s="3"/>
      <c r="H652" s="3"/>
      <c r="M652" s="3"/>
    </row>
    <row r="653" spans="1:13" ht="15.75" customHeight="1">
      <c r="A653" s="3"/>
      <c r="B653" s="45"/>
      <c r="C653" s="3"/>
      <c r="D653" s="43"/>
      <c r="E653" s="3"/>
      <c r="F653" s="3"/>
      <c r="G653" s="3"/>
      <c r="H653" s="3"/>
      <c r="M653" s="3"/>
    </row>
    <row r="654" spans="1:13" ht="15.75" customHeight="1">
      <c r="A654" s="3"/>
      <c r="B654" s="45"/>
      <c r="C654" s="3"/>
      <c r="D654" s="43"/>
      <c r="E654" s="3"/>
      <c r="F654" s="3"/>
      <c r="G654" s="3"/>
      <c r="H654" s="3"/>
      <c r="M654" s="3"/>
    </row>
    <row r="655" spans="1:13" ht="15.75" customHeight="1">
      <c r="A655" s="3"/>
      <c r="B655" s="45"/>
      <c r="C655" s="3"/>
      <c r="D655" s="43"/>
      <c r="E655" s="3"/>
      <c r="F655" s="3"/>
      <c r="G655" s="3"/>
      <c r="H655" s="3"/>
      <c r="M655" s="3"/>
    </row>
    <row r="656" spans="1:13" ht="15.75" customHeight="1">
      <c r="A656" s="3"/>
      <c r="B656" s="45"/>
      <c r="C656" s="3"/>
      <c r="D656" s="43"/>
      <c r="E656" s="3"/>
      <c r="F656" s="3"/>
      <c r="G656" s="3"/>
      <c r="H656" s="3"/>
      <c r="M656" s="3"/>
    </row>
    <row r="657" spans="1:13" ht="15.75" customHeight="1">
      <c r="A657" s="3"/>
      <c r="B657" s="45"/>
      <c r="C657" s="3"/>
      <c r="D657" s="43"/>
      <c r="E657" s="3"/>
      <c r="F657" s="3"/>
      <c r="G657" s="3"/>
      <c r="H657" s="3"/>
      <c r="M657" s="3"/>
    </row>
    <row r="658" spans="1:13" ht="15.75" customHeight="1">
      <c r="A658" s="3"/>
      <c r="B658" s="45"/>
      <c r="C658" s="3"/>
      <c r="D658" s="43"/>
      <c r="E658" s="3"/>
      <c r="F658" s="3"/>
      <c r="G658" s="3"/>
      <c r="H658" s="3"/>
      <c r="M658" s="3"/>
    </row>
    <row r="659" spans="1:13" ht="15.75" customHeight="1">
      <c r="A659" s="3"/>
      <c r="B659" s="45"/>
      <c r="C659" s="3"/>
      <c r="D659" s="43"/>
      <c r="E659" s="3"/>
      <c r="F659" s="3"/>
      <c r="G659" s="3"/>
      <c r="H659" s="3"/>
      <c r="M659" s="3"/>
    </row>
    <row r="660" spans="1:13" ht="15.75" customHeight="1">
      <c r="A660" s="3"/>
      <c r="B660" s="45"/>
      <c r="C660" s="3"/>
      <c r="D660" s="43"/>
      <c r="E660" s="3"/>
      <c r="F660" s="3"/>
      <c r="G660" s="3"/>
      <c r="H660" s="3"/>
      <c r="M660" s="3"/>
    </row>
    <row r="661" spans="1:13" ht="15.75" customHeight="1">
      <c r="A661" s="3"/>
      <c r="B661" s="45"/>
      <c r="C661" s="3"/>
      <c r="D661" s="43"/>
      <c r="E661" s="3"/>
      <c r="F661" s="3"/>
      <c r="G661" s="3"/>
      <c r="H661" s="3"/>
      <c r="M661" s="3"/>
    </row>
    <row r="662" spans="1:13" ht="15.75" customHeight="1">
      <c r="A662" s="3"/>
      <c r="B662" s="45"/>
      <c r="C662" s="3"/>
      <c r="D662" s="43"/>
      <c r="E662" s="3"/>
      <c r="F662" s="3"/>
      <c r="G662" s="3"/>
      <c r="H662" s="3"/>
      <c r="M662" s="3"/>
    </row>
    <row r="663" spans="1:13" ht="15.75" customHeight="1">
      <c r="A663" s="3"/>
      <c r="B663" s="45"/>
      <c r="C663" s="3"/>
      <c r="D663" s="43"/>
      <c r="E663" s="3"/>
      <c r="F663" s="3"/>
      <c r="G663" s="3"/>
      <c r="H663" s="3"/>
      <c r="M663" s="3"/>
    </row>
    <row r="664" spans="1:13" ht="15.75" customHeight="1">
      <c r="A664" s="3"/>
      <c r="B664" s="45"/>
      <c r="C664" s="3"/>
      <c r="D664" s="43"/>
      <c r="E664" s="3"/>
      <c r="F664" s="3"/>
      <c r="G664" s="3"/>
      <c r="H664" s="3"/>
      <c r="M664" s="3"/>
    </row>
    <row r="665" spans="1:13" ht="15.75" customHeight="1">
      <c r="A665" s="3"/>
      <c r="B665" s="45"/>
      <c r="C665" s="3"/>
      <c r="D665" s="43"/>
      <c r="E665" s="3"/>
      <c r="F665" s="3"/>
      <c r="G665" s="3"/>
      <c r="H665" s="3"/>
      <c r="M665" s="3"/>
    </row>
    <row r="666" spans="1:13" ht="15.75" customHeight="1">
      <c r="A666" s="3"/>
      <c r="B666" s="45"/>
      <c r="C666" s="3"/>
      <c r="D666" s="43"/>
      <c r="E666" s="3"/>
      <c r="F666" s="3"/>
      <c r="G666" s="3"/>
      <c r="H666" s="3"/>
      <c r="M666" s="3"/>
    </row>
    <row r="667" spans="1:13" ht="15.75" customHeight="1">
      <c r="A667" s="3"/>
      <c r="B667" s="45"/>
      <c r="C667" s="3"/>
      <c r="D667" s="43"/>
      <c r="E667" s="3"/>
      <c r="F667" s="3"/>
      <c r="G667" s="3"/>
      <c r="H667" s="3"/>
      <c r="M667" s="3"/>
    </row>
    <row r="668" spans="1:13" ht="15.75" customHeight="1">
      <c r="A668" s="3"/>
      <c r="B668" s="45"/>
      <c r="C668" s="3"/>
      <c r="D668" s="43"/>
      <c r="E668" s="3"/>
      <c r="F668" s="3"/>
      <c r="G668" s="3"/>
      <c r="H668" s="3"/>
      <c r="M668" s="3"/>
    </row>
    <row r="669" spans="1:13" ht="15.75" customHeight="1">
      <c r="A669" s="3"/>
      <c r="B669" s="45"/>
      <c r="C669" s="3"/>
      <c r="D669" s="43"/>
      <c r="E669" s="3"/>
      <c r="F669" s="3"/>
      <c r="G669" s="3"/>
      <c r="H669" s="3"/>
      <c r="M669" s="3"/>
    </row>
    <row r="670" spans="1:13" ht="15.75" customHeight="1">
      <c r="A670" s="3"/>
      <c r="B670" s="45"/>
      <c r="C670" s="3"/>
      <c r="D670" s="43"/>
      <c r="E670" s="3"/>
      <c r="F670" s="3"/>
      <c r="G670" s="3"/>
      <c r="H670" s="3"/>
      <c r="M670" s="3"/>
    </row>
    <row r="671" spans="1:13" ht="15.75" customHeight="1">
      <c r="A671" s="3"/>
      <c r="B671" s="45"/>
      <c r="C671" s="3"/>
      <c r="D671" s="43"/>
      <c r="E671" s="3"/>
      <c r="F671" s="3"/>
      <c r="G671" s="3"/>
      <c r="H671" s="3"/>
      <c r="M671" s="3"/>
    </row>
    <row r="672" spans="1:13" ht="15.75" customHeight="1">
      <c r="A672" s="3"/>
      <c r="B672" s="45"/>
      <c r="C672" s="3"/>
      <c r="D672" s="43"/>
      <c r="E672" s="3"/>
      <c r="F672" s="3"/>
      <c r="G672" s="3"/>
      <c r="H672" s="3"/>
      <c r="M672" s="3"/>
    </row>
    <row r="673" spans="1:13" ht="15.75" customHeight="1">
      <c r="A673" s="3"/>
      <c r="B673" s="45"/>
      <c r="C673" s="3"/>
      <c r="D673" s="43"/>
      <c r="E673" s="3"/>
      <c r="F673" s="3"/>
      <c r="G673" s="3"/>
      <c r="H673" s="3"/>
      <c r="M673" s="3"/>
    </row>
    <row r="674" spans="1:13" ht="15.75" customHeight="1">
      <c r="A674" s="3"/>
      <c r="B674" s="45"/>
      <c r="C674" s="3"/>
      <c r="D674" s="43"/>
      <c r="E674" s="3"/>
      <c r="F674" s="3"/>
      <c r="G674" s="3"/>
      <c r="H674" s="3"/>
      <c r="M674" s="3"/>
    </row>
    <row r="675" spans="1:13" ht="15.75" customHeight="1">
      <c r="A675" s="3"/>
      <c r="B675" s="45"/>
      <c r="C675" s="3"/>
      <c r="D675" s="43"/>
      <c r="E675" s="3"/>
      <c r="F675" s="3"/>
      <c r="G675" s="3"/>
      <c r="H675" s="3"/>
      <c r="M675" s="3"/>
    </row>
    <row r="676" spans="1:13" ht="15.75" customHeight="1">
      <c r="A676" s="3"/>
      <c r="B676" s="45"/>
      <c r="C676" s="3"/>
      <c r="D676" s="43"/>
      <c r="E676" s="3"/>
      <c r="F676" s="3"/>
      <c r="G676" s="3"/>
      <c r="H676" s="3"/>
      <c r="M676" s="3"/>
    </row>
    <row r="677" spans="1:13" ht="15.75" customHeight="1">
      <c r="A677" s="3"/>
      <c r="B677" s="45"/>
      <c r="C677" s="3"/>
      <c r="D677" s="43"/>
      <c r="E677" s="3"/>
      <c r="F677" s="3"/>
      <c r="G677" s="3"/>
      <c r="H677" s="3"/>
      <c r="M677" s="3"/>
    </row>
    <row r="678" spans="1:13" ht="15.75" customHeight="1">
      <c r="A678" s="3"/>
      <c r="B678" s="45"/>
      <c r="C678" s="3"/>
      <c r="D678" s="43"/>
      <c r="E678" s="3"/>
      <c r="F678" s="3"/>
      <c r="G678" s="3"/>
      <c r="H678" s="3"/>
      <c r="M678" s="3"/>
    </row>
    <row r="679" spans="1:13" ht="15.75" customHeight="1">
      <c r="A679" s="3"/>
      <c r="B679" s="45"/>
      <c r="C679" s="3"/>
      <c r="D679" s="43"/>
      <c r="E679" s="3"/>
      <c r="F679" s="3"/>
      <c r="G679" s="3"/>
      <c r="H679" s="3"/>
      <c r="M679" s="3"/>
    </row>
    <row r="680" spans="1:13" ht="15.75" customHeight="1">
      <c r="A680" s="3"/>
      <c r="B680" s="45"/>
      <c r="C680" s="3"/>
      <c r="D680" s="43"/>
      <c r="E680" s="3"/>
      <c r="F680" s="3"/>
      <c r="G680" s="3"/>
      <c r="H680" s="3"/>
      <c r="M680" s="3"/>
    </row>
    <row r="681" spans="1:13" ht="15.75" customHeight="1">
      <c r="A681" s="3"/>
      <c r="B681" s="45"/>
      <c r="C681" s="3"/>
      <c r="D681" s="43"/>
      <c r="E681" s="3"/>
      <c r="F681" s="3"/>
      <c r="G681" s="3"/>
      <c r="H681" s="3"/>
      <c r="M681" s="3"/>
    </row>
    <row r="682" spans="1:13" ht="15.75" customHeight="1">
      <c r="A682" s="3"/>
      <c r="B682" s="45"/>
      <c r="C682" s="3"/>
      <c r="D682" s="43"/>
      <c r="E682" s="3"/>
      <c r="F682" s="3"/>
      <c r="G682" s="3"/>
      <c r="H682" s="3"/>
      <c r="M682" s="3"/>
    </row>
    <row r="683" spans="1:13" ht="15.75" customHeight="1">
      <c r="A683" s="3"/>
      <c r="B683" s="45"/>
      <c r="C683" s="3"/>
      <c r="D683" s="43"/>
      <c r="E683" s="3"/>
      <c r="F683" s="3"/>
      <c r="G683" s="3"/>
      <c r="H683" s="3"/>
      <c r="M683" s="3"/>
    </row>
    <row r="684" spans="1:13" ht="15.75" customHeight="1">
      <c r="A684" s="3"/>
      <c r="B684" s="45"/>
      <c r="C684" s="3"/>
      <c r="D684" s="43"/>
      <c r="E684" s="3"/>
      <c r="F684" s="3"/>
      <c r="G684" s="3"/>
      <c r="H684" s="3"/>
      <c r="M684" s="3"/>
    </row>
    <row r="685" spans="1:13" ht="15.75" customHeight="1">
      <c r="A685" s="3"/>
      <c r="B685" s="45"/>
      <c r="C685" s="3"/>
      <c r="D685" s="43"/>
      <c r="E685" s="3"/>
      <c r="F685" s="3"/>
      <c r="G685" s="3"/>
      <c r="H685" s="3"/>
      <c r="M685" s="3"/>
    </row>
    <row r="686" spans="1:13" ht="15.75" customHeight="1">
      <c r="A686" s="3"/>
      <c r="B686" s="45"/>
      <c r="C686" s="3"/>
      <c r="D686" s="43"/>
      <c r="E686" s="3"/>
      <c r="F686" s="3"/>
      <c r="G686" s="3"/>
      <c r="H686" s="3"/>
      <c r="M686" s="3"/>
    </row>
    <row r="687" spans="1:13" ht="15.75" customHeight="1">
      <c r="A687" s="3"/>
      <c r="B687" s="45"/>
      <c r="C687" s="3"/>
      <c r="D687" s="43"/>
      <c r="E687" s="3"/>
      <c r="F687" s="3"/>
      <c r="G687" s="3"/>
      <c r="H687" s="3"/>
      <c r="M687" s="3"/>
    </row>
    <row r="688" spans="1:13" ht="15.75" customHeight="1">
      <c r="A688" s="3"/>
      <c r="B688" s="45"/>
      <c r="C688" s="3"/>
      <c r="D688" s="43"/>
      <c r="E688" s="3"/>
      <c r="F688" s="3"/>
      <c r="G688" s="3"/>
      <c r="H688" s="3"/>
      <c r="M688" s="3"/>
    </row>
    <row r="689" spans="1:13" ht="15.75" customHeight="1">
      <c r="A689" s="3"/>
      <c r="B689" s="45"/>
      <c r="C689" s="3"/>
      <c r="D689" s="43"/>
      <c r="E689" s="3"/>
      <c r="F689" s="3"/>
      <c r="G689" s="3"/>
      <c r="H689" s="3"/>
      <c r="M689" s="3"/>
    </row>
    <row r="690" spans="1:13" ht="15.75" customHeight="1">
      <c r="A690" s="3"/>
      <c r="B690" s="45"/>
      <c r="C690" s="3"/>
      <c r="D690" s="43"/>
      <c r="E690" s="3"/>
      <c r="F690" s="3"/>
      <c r="G690" s="3"/>
      <c r="H690" s="3"/>
      <c r="M690" s="3"/>
    </row>
    <row r="691" spans="1:13" ht="15.75" customHeight="1">
      <c r="A691" s="3"/>
      <c r="B691" s="45"/>
      <c r="C691" s="3"/>
      <c r="D691" s="43"/>
      <c r="E691" s="3"/>
      <c r="F691" s="3"/>
      <c r="G691" s="3"/>
      <c r="H691" s="3"/>
      <c r="M691" s="3"/>
    </row>
    <row r="692" spans="1:13" ht="15.75" customHeight="1">
      <c r="A692" s="3"/>
      <c r="B692" s="45"/>
      <c r="C692" s="3"/>
      <c r="D692" s="43"/>
      <c r="E692" s="3"/>
      <c r="F692" s="3"/>
      <c r="G692" s="3"/>
      <c r="H692" s="3"/>
      <c r="M692" s="3"/>
    </row>
    <row r="693" spans="1:13" ht="15.75" customHeight="1">
      <c r="A693" s="3"/>
      <c r="B693" s="45"/>
      <c r="C693" s="3"/>
      <c r="D693" s="43"/>
      <c r="E693" s="3"/>
      <c r="F693" s="3"/>
      <c r="G693" s="3"/>
      <c r="H693" s="3"/>
      <c r="M693" s="3"/>
    </row>
    <row r="694" spans="1:13" ht="15.75" customHeight="1">
      <c r="A694" s="3"/>
      <c r="B694" s="45"/>
      <c r="C694" s="3"/>
      <c r="D694" s="43"/>
      <c r="E694" s="3"/>
      <c r="F694" s="3"/>
      <c r="G694" s="3"/>
      <c r="H694" s="3"/>
      <c r="M694" s="3"/>
    </row>
    <row r="695" spans="1:13" ht="15.75" customHeight="1">
      <c r="A695" s="3"/>
      <c r="B695" s="45"/>
      <c r="C695" s="3"/>
      <c r="D695" s="43"/>
      <c r="E695" s="3"/>
      <c r="F695" s="3"/>
      <c r="G695" s="3"/>
      <c r="H695" s="3"/>
      <c r="M695" s="3"/>
    </row>
    <row r="696" spans="1:13" ht="15.75" customHeight="1">
      <c r="A696" s="3"/>
      <c r="B696" s="45"/>
      <c r="C696" s="3"/>
      <c r="D696" s="43"/>
      <c r="E696" s="3"/>
      <c r="F696" s="3"/>
      <c r="G696" s="3"/>
      <c r="H696" s="3"/>
      <c r="M696" s="3"/>
    </row>
    <row r="697" spans="1:13" ht="15.75" customHeight="1">
      <c r="A697" s="3"/>
      <c r="B697" s="45"/>
      <c r="C697" s="3"/>
      <c r="D697" s="43"/>
      <c r="E697" s="3"/>
      <c r="F697" s="3"/>
      <c r="G697" s="3"/>
      <c r="H697" s="3"/>
      <c r="M697" s="3"/>
    </row>
    <row r="698" spans="1:13" ht="15.75" customHeight="1">
      <c r="A698" s="3"/>
      <c r="B698" s="45"/>
      <c r="C698" s="3"/>
      <c r="D698" s="43"/>
      <c r="E698" s="3"/>
      <c r="F698" s="3"/>
      <c r="G698" s="3"/>
      <c r="H698" s="3"/>
      <c r="M698" s="3"/>
    </row>
    <row r="699" spans="1:13" ht="15.75" customHeight="1">
      <c r="A699" s="3"/>
      <c r="B699" s="45"/>
      <c r="C699" s="3"/>
      <c r="D699" s="43"/>
      <c r="E699" s="3"/>
      <c r="F699" s="3"/>
      <c r="G699" s="3"/>
      <c r="H699" s="3"/>
      <c r="M699" s="3"/>
    </row>
    <row r="700" spans="1:13" ht="15.75" customHeight="1">
      <c r="A700" s="3"/>
      <c r="B700" s="45"/>
      <c r="C700" s="3"/>
      <c r="D700" s="43"/>
      <c r="E700" s="3"/>
      <c r="F700" s="3"/>
      <c r="G700" s="3"/>
      <c r="H700" s="3"/>
      <c r="M700" s="3"/>
    </row>
    <row r="701" spans="1:13" ht="15.75" customHeight="1">
      <c r="A701" s="3"/>
      <c r="B701" s="45"/>
      <c r="C701" s="3"/>
      <c r="D701" s="43"/>
      <c r="E701" s="3"/>
      <c r="F701" s="3"/>
      <c r="G701" s="3"/>
      <c r="H701" s="3"/>
      <c r="M701" s="3"/>
    </row>
    <row r="702" spans="1:13" ht="15.75" customHeight="1">
      <c r="A702" s="3"/>
      <c r="B702" s="45"/>
      <c r="C702" s="3"/>
      <c r="D702" s="43"/>
      <c r="E702" s="3"/>
      <c r="F702" s="3"/>
      <c r="G702" s="3"/>
      <c r="H702" s="3"/>
      <c r="M702" s="3"/>
    </row>
    <row r="703" spans="1:13" ht="15.75" customHeight="1">
      <c r="A703" s="3"/>
      <c r="B703" s="45"/>
      <c r="C703" s="3"/>
      <c r="D703" s="43"/>
      <c r="E703" s="3"/>
      <c r="F703" s="3"/>
      <c r="G703" s="3"/>
      <c r="H703" s="3"/>
      <c r="M703" s="3"/>
    </row>
    <row r="704" spans="1:13" ht="15.75" customHeight="1">
      <c r="A704" s="3"/>
      <c r="B704" s="45"/>
      <c r="C704" s="3"/>
      <c r="D704" s="43"/>
      <c r="E704" s="3"/>
      <c r="F704" s="3"/>
      <c r="G704" s="3"/>
      <c r="H704" s="3"/>
      <c r="M704" s="3"/>
    </row>
    <row r="705" spans="1:13" ht="15.75" customHeight="1">
      <c r="A705" s="3"/>
      <c r="B705" s="45"/>
      <c r="C705" s="3"/>
      <c r="D705" s="43"/>
      <c r="E705" s="3"/>
      <c r="F705" s="3"/>
      <c r="G705" s="3"/>
      <c r="H705" s="3"/>
      <c r="M705" s="3"/>
    </row>
    <row r="706" spans="1:13" ht="15.75" customHeight="1">
      <c r="A706" s="3"/>
      <c r="B706" s="45"/>
      <c r="C706" s="3"/>
      <c r="D706" s="43"/>
      <c r="E706" s="3"/>
      <c r="F706" s="3"/>
      <c r="G706" s="3"/>
      <c r="H706" s="3"/>
      <c r="M706" s="3"/>
    </row>
    <row r="707" spans="1:13" ht="15.75" customHeight="1">
      <c r="A707" s="3"/>
      <c r="B707" s="45"/>
      <c r="C707" s="3"/>
      <c r="D707" s="43"/>
      <c r="E707" s="3"/>
      <c r="F707" s="3"/>
      <c r="G707" s="3"/>
      <c r="H707" s="3"/>
      <c r="M707" s="3"/>
    </row>
    <row r="708" spans="1:13" ht="15.75" customHeight="1">
      <c r="A708" s="3"/>
      <c r="B708" s="45"/>
      <c r="C708" s="3"/>
      <c r="D708" s="43"/>
      <c r="E708" s="3"/>
      <c r="F708" s="3"/>
      <c r="G708" s="3"/>
      <c r="H708" s="3"/>
      <c r="M708" s="3"/>
    </row>
    <row r="709" spans="1:13" ht="15.75" customHeight="1">
      <c r="A709" s="3"/>
      <c r="B709" s="45"/>
      <c r="C709" s="3"/>
      <c r="D709" s="43"/>
      <c r="E709" s="3"/>
      <c r="F709" s="3"/>
      <c r="G709" s="3"/>
      <c r="H709" s="3"/>
      <c r="M709" s="3"/>
    </row>
    <row r="710" spans="1:13" ht="15.75" customHeight="1">
      <c r="A710" s="3"/>
      <c r="B710" s="45"/>
      <c r="C710" s="3"/>
      <c r="D710" s="43"/>
      <c r="E710" s="3"/>
      <c r="F710" s="3"/>
      <c r="G710" s="3"/>
      <c r="H710" s="3"/>
      <c r="M710" s="3"/>
    </row>
    <row r="711" spans="1:13" ht="15.75" customHeight="1">
      <c r="A711" s="3"/>
      <c r="B711" s="45"/>
      <c r="C711" s="3"/>
      <c r="D711" s="43"/>
      <c r="E711" s="3"/>
      <c r="F711" s="3"/>
      <c r="G711" s="3"/>
      <c r="H711" s="3"/>
      <c r="M711" s="3"/>
    </row>
    <row r="712" spans="1:13" ht="15.75" customHeight="1">
      <c r="A712" s="3"/>
      <c r="B712" s="45"/>
      <c r="C712" s="3"/>
      <c r="D712" s="43"/>
      <c r="E712" s="3"/>
      <c r="F712" s="3"/>
      <c r="G712" s="3"/>
      <c r="H712" s="3"/>
      <c r="M712" s="3"/>
    </row>
    <row r="713" spans="1:13" ht="15.75" customHeight="1">
      <c r="A713" s="3"/>
      <c r="B713" s="45"/>
      <c r="C713" s="3"/>
      <c r="D713" s="43"/>
      <c r="E713" s="3"/>
      <c r="F713" s="3"/>
      <c r="G713" s="3"/>
      <c r="H713" s="3"/>
      <c r="M713" s="3"/>
    </row>
    <row r="714" spans="1:13" ht="15.75" customHeight="1">
      <c r="A714" s="3"/>
      <c r="B714" s="45"/>
      <c r="C714" s="3"/>
      <c r="D714" s="43"/>
      <c r="E714" s="3"/>
      <c r="F714" s="3"/>
      <c r="G714" s="3"/>
      <c r="H714" s="3"/>
      <c r="M714" s="3"/>
    </row>
    <row r="715" spans="1:13" ht="15.75" customHeight="1">
      <c r="A715" s="3"/>
      <c r="B715" s="45"/>
      <c r="C715" s="3"/>
      <c r="D715" s="43"/>
      <c r="E715" s="3"/>
      <c r="F715" s="3"/>
      <c r="G715" s="3"/>
      <c r="H715" s="3"/>
      <c r="M715" s="3"/>
    </row>
    <row r="716" spans="1:13" ht="15.75" customHeight="1">
      <c r="A716" s="3"/>
      <c r="B716" s="45"/>
      <c r="C716" s="3"/>
      <c r="D716" s="43"/>
      <c r="E716" s="3"/>
      <c r="F716" s="3"/>
      <c r="G716" s="3"/>
      <c r="H716" s="3"/>
      <c r="M716" s="3"/>
    </row>
    <row r="717" spans="1:13" ht="15.75" customHeight="1">
      <c r="A717" s="3"/>
      <c r="B717" s="45"/>
      <c r="C717" s="3"/>
      <c r="D717" s="43"/>
      <c r="E717" s="3"/>
      <c r="F717" s="3"/>
      <c r="G717" s="3"/>
      <c r="H717" s="3"/>
      <c r="M717" s="3"/>
    </row>
    <row r="718" spans="1:13" ht="15.75" customHeight="1">
      <c r="A718" s="3"/>
      <c r="B718" s="45"/>
      <c r="C718" s="3"/>
      <c r="D718" s="43"/>
      <c r="E718" s="3"/>
      <c r="F718" s="3"/>
      <c r="G718" s="3"/>
      <c r="H718" s="3"/>
      <c r="M718" s="3"/>
    </row>
    <row r="719" spans="1:13" ht="15.75" customHeight="1">
      <c r="A719" s="3"/>
      <c r="B719" s="45"/>
      <c r="C719" s="3"/>
      <c r="D719" s="43"/>
      <c r="E719" s="3"/>
      <c r="F719" s="3"/>
      <c r="G719" s="3"/>
      <c r="H719" s="3"/>
      <c r="M719" s="3"/>
    </row>
    <row r="720" spans="1:13" ht="15.75" customHeight="1">
      <c r="A720" s="3"/>
      <c r="B720" s="45"/>
      <c r="C720" s="3"/>
      <c r="D720" s="43"/>
      <c r="E720" s="3"/>
      <c r="F720" s="3"/>
      <c r="G720" s="3"/>
      <c r="H720" s="3"/>
      <c r="M720" s="3"/>
    </row>
    <row r="721" spans="1:13" ht="15.75" customHeight="1">
      <c r="A721" s="3"/>
      <c r="B721" s="45"/>
      <c r="C721" s="3"/>
      <c r="D721" s="43"/>
      <c r="E721" s="3"/>
      <c r="F721" s="3"/>
      <c r="G721" s="3"/>
      <c r="H721" s="3"/>
      <c r="M721" s="3"/>
    </row>
    <row r="722" spans="1:13" ht="15.75" customHeight="1">
      <c r="A722" s="3"/>
      <c r="B722" s="45"/>
      <c r="C722" s="3"/>
      <c r="D722" s="43"/>
      <c r="E722" s="3"/>
      <c r="F722" s="3"/>
      <c r="G722" s="3"/>
      <c r="H722" s="3"/>
      <c r="M722" s="3"/>
    </row>
    <row r="723" spans="1:13" ht="15.75" customHeight="1">
      <c r="A723" s="3"/>
      <c r="B723" s="45"/>
      <c r="C723" s="3"/>
      <c r="D723" s="43"/>
      <c r="E723" s="3"/>
      <c r="F723" s="3"/>
      <c r="G723" s="3"/>
      <c r="H723" s="3"/>
      <c r="M723" s="3"/>
    </row>
    <row r="724" spans="1:13" ht="15.75" customHeight="1">
      <c r="A724" s="3"/>
      <c r="B724" s="45"/>
      <c r="C724" s="3"/>
      <c r="D724" s="43"/>
      <c r="E724" s="3"/>
      <c r="F724" s="3"/>
      <c r="G724" s="3"/>
      <c r="H724" s="3"/>
      <c r="M724" s="3"/>
    </row>
    <row r="725" spans="1:13" ht="15.75" customHeight="1">
      <c r="A725" s="3"/>
      <c r="B725" s="45"/>
      <c r="C725" s="3"/>
      <c r="D725" s="43"/>
      <c r="E725" s="3"/>
      <c r="F725" s="3"/>
      <c r="G725" s="3"/>
      <c r="H725" s="3"/>
      <c r="M725" s="3"/>
    </row>
    <row r="726" spans="1:13" ht="15.75" customHeight="1">
      <c r="A726" s="3"/>
      <c r="B726" s="45"/>
      <c r="C726" s="3"/>
      <c r="D726" s="43"/>
      <c r="E726" s="3"/>
      <c r="F726" s="3"/>
      <c r="G726" s="3"/>
      <c r="H726" s="3"/>
      <c r="M726" s="3"/>
    </row>
    <row r="727" spans="1:13" ht="15.75" customHeight="1">
      <c r="A727" s="3"/>
      <c r="B727" s="45"/>
      <c r="C727" s="3"/>
      <c r="D727" s="43"/>
      <c r="E727" s="3"/>
      <c r="F727" s="3"/>
      <c r="G727" s="3"/>
      <c r="H727" s="3"/>
      <c r="M727" s="3"/>
    </row>
    <row r="728" spans="1:13" ht="15.75" customHeight="1">
      <c r="A728" s="3"/>
      <c r="B728" s="45"/>
      <c r="C728" s="3"/>
      <c r="D728" s="43"/>
      <c r="E728" s="3"/>
      <c r="F728" s="3"/>
      <c r="G728" s="3"/>
      <c r="H728" s="3"/>
      <c r="M728" s="3"/>
    </row>
    <row r="729" spans="1:13" ht="15.75" customHeight="1">
      <c r="A729" s="3"/>
      <c r="B729" s="45"/>
      <c r="C729" s="3"/>
      <c r="D729" s="43"/>
      <c r="E729" s="3"/>
      <c r="F729" s="3"/>
      <c r="G729" s="3"/>
      <c r="H729" s="3"/>
      <c r="M729" s="3"/>
    </row>
    <row r="730" spans="1:13" ht="15.75" customHeight="1">
      <c r="A730" s="3"/>
      <c r="B730" s="45"/>
      <c r="C730" s="3"/>
      <c r="D730" s="43"/>
      <c r="E730" s="3"/>
      <c r="F730" s="3"/>
      <c r="G730" s="3"/>
      <c r="H730" s="3"/>
      <c r="M730" s="3"/>
    </row>
    <row r="731" spans="1:13" ht="15.75" customHeight="1">
      <c r="A731" s="3"/>
      <c r="B731" s="45"/>
      <c r="C731" s="3"/>
      <c r="D731" s="43"/>
      <c r="E731" s="3"/>
      <c r="F731" s="3"/>
      <c r="G731" s="3"/>
      <c r="H731" s="3"/>
      <c r="M731" s="3"/>
    </row>
    <row r="732" spans="1:13" ht="15.75" customHeight="1">
      <c r="A732" s="3"/>
      <c r="B732" s="45"/>
      <c r="C732" s="3"/>
      <c r="D732" s="43"/>
      <c r="E732" s="3"/>
      <c r="F732" s="3"/>
      <c r="G732" s="3"/>
      <c r="H732" s="3"/>
      <c r="M732" s="3"/>
    </row>
    <row r="733" spans="1:13" ht="15.75" customHeight="1">
      <c r="A733" s="3"/>
      <c r="B733" s="45"/>
      <c r="C733" s="3"/>
      <c r="D733" s="43"/>
      <c r="E733" s="3"/>
      <c r="F733" s="3"/>
      <c r="G733" s="3"/>
      <c r="H733" s="3"/>
      <c r="M733" s="3"/>
    </row>
    <row r="734" spans="1:13" ht="15.75" customHeight="1">
      <c r="A734" s="3"/>
      <c r="B734" s="45"/>
      <c r="C734" s="3"/>
      <c r="D734" s="43"/>
      <c r="E734" s="3"/>
      <c r="F734" s="3"/>
      <c r="G734" s="3"/>
      <c r="H734" s="3"/>
      <c r="M734" s="3"/>
    </row>
    <row r="735" spans="1:13" ht="15.75" customHeight="1">
      <c r="A735" s="3"/>
      <c r="B735" s="45"/>
      <c r="C735" s="3"/>
      <c r="D735" s="43"/>
      <c r="E735" s="3"/>
      <c r="F735" s="3"/>
      <c r="G735" s="3"/>
      <c r="H735" s="3"/>
      <c r="M735" s="3"/>
    </row>
    <row r="736" spans="1:13" ht="15.75" customHeight="1">
      <c r="A736" s="3"/>
      <c r="B736" s="45"/>
      <c r="C736" s="3"/>
      <c r="D736" s="43"/>
      <c r="E736" s="3"/>
      <c r="F736" s="3"/>
      <c r="G736" s="3"/>
      <c r="H736" s="3"/>
      <c r="M736" s="3"/>
    </row>
    <row r="737" spans="1:13" ht="15.75" customHeight="1">
      <c r="A737" s="3"/>
      <c r="B737" s="45"/>
      <c r="C737" s="3"/>
      <c r="D737" s="43"/>
      <c r="E737" s="3"/>
      <c r="F737" s="3"/>
      <c r="G737" s="3"/>
      <c r="H737" s="3"/>
      <c r="M737" s="3"/>
    </row>
    <row r="738" spans="1:13" ht="15.75" customHeight="1">
      <c r="A738" s="3"/>
      <c r="B738" s="45"/>
      <c r="C738" s="3"/>
      <c r="D738" s="43"/>
      <c r="E738" s="3"/>
      <c r="F738" s="3"/>
      <c r="G738" s="3"/>
      <c r="H738" s="3"/>
      <c r="M738" s="3"/>
    </row>
    <row r="739" spans="1:13" ht="15.75" customHeight="1">
      <c r="A739" s="3"/>
      <c r="B739" s="45"/>
      <c r="C739" s="3"/>
      <c r="D739" s="43"/>
      <c r="E739" s="3"/>
      <c r="F739" s="3"/>
      <c r="G739" s="3"/>
      <c r="H739" s="3"/>
      <c r="M739" s="3"/>
    </row>
    <row r="740" spans="1:13" ht="15.75" customHeight="1">
      <c r="A740" s="3"/>
      <c r="B740" s="45"/>
      <c r="C740" s="3"/>
      <c r="D740" s="43"/>
      <c r="E740" s="3"/>
      <c r="F740" s="3"/>
      <c r="G740" s="3"/>
      <c r="H740" s="3"/>
      <c r="M740" s="3"/>
    </row>
    <row r="741" spans="1:13" ht="15.75" customHeight="1">
      <c r="A741" s="3"/>
      <c r="B741" s="45"/>
      <c r="C741" s="3"/>
      <c r="D741" s="43"/>
      <c r="E741" s="3"/>
      <c r="F741" s="3"/>
      <c r="G741" s="3"/>
      <c r="H741" s="3"/>
      <c r="M741" s="3"/>
    </row>
    <row r="742" spans="1:13" ht="15.75" customHeight="1">
      <c r="A742" s="3"/>
      <c r="B742" s="45"/>
      <c r="C742" s="3"/>
      <c r="D742" s="43"/>
      <c r="E742" s="3"/>
      <c r="F742" s="3"/>
      <c r="G742" s="3"/>
      <c r="H742" s="3"/>
      <c r="M742" s="3"/>
    </row>
    <row r="743" spans="1:13" ht="15.75" customHeight="1">
      <c r="A743" s="3"/>
      <c r="B743" s="45"/>
      <c r="C743" s="3"/>
      <c r="D743" s="43"/>
      <c r="E743" s="3"/>
      <c r="F743" s="3"/>
      <c r="G743" s="3"/>
      <c r="H743" s="3"/>
      <c r="M743" s="3"/>
    </row>
    <row r="744" spans="1:13" ht="15.75" customHeight="1">
      <c r="A744" s="3"/>
      <c r="B744" s="45"/>
      <c r="C744" s="3"/>
      <c r="D744" s="43"/>
      <c r="E744" s="3"/>
      <c r="F744" s="3"/>
      <c r="G744" s="3"/>
      <c r="H744" s="3"/>
      <c r="M744" s="3"/>
    </row>
    <row r="745" spans="1:13" ht="15.75" customHeight="1">
      <c r="A745" s="3"/>
      <c r="B745" s="45"/>
      <c r="C745" s="3"/>
      <c r="D745" s="43"/>
      <c r="E745" s="3"/>
      <c r="F745" s="3"/>
      <c r="G745" s="3"/>
      <c r="H745" s="3"/>
      <c r="M745" s="3"/>
    </row>
    <row r="746" spans="1:13" ht="15.75" customHeight="1">
      <c r="A746" s="3"/>
      <c r="B746" s="45"/>
      <c r="C746" s="3"/>
      <c r="D746" s="43"/>
      <c r="E746" s="3"/>
      <c r="F746" s="3"/>
      <c r="G746" s="3"/>
      <c r="H746" s="3"/>
      <c r="M746" s="3"/>
    </row>
    <row r="747" spans="1:13" ht="15.75" customHeight="1">
      <c r="A747" s="3"/>
      <c r="B747" s="45"/>
      <c r="C747" s="3"/>
      <c r="D747" s="43"/>
      <c r="E747" s="3"/>
      <c r="F747" s="3"/>
      <c r="G747" s="3"/>
      <c r="H747" s="3"/>
      <c r="M747" s="3"/>
    </row>
    <row r="748" spans="1:13" ht="15.75" customHeight="1">
      <c r="A748" s="3"/>
      <c r="B748" s="45"/>
      <c r="C748" s="3"/>
      <c r="D748" s="43"/>
      <c r="E748" s="3"/>
      <c r="F748" s="3"/>
      <c r="G748" s="3"/>
      <c r="H748" s="3"/>
      <c r="M748" s="3"/>
    </row>
    <row r="749" spans="1:13" ht="15.75" customHeight="1">
      <c r="A749" s="3"/>
      <c r="B749" s="45"/>
      <c r="C749" s="3"/>
      <c r="D749" s="43"/>
      <c r="E749" s="3"/>
      <c r="F749" s="3"/>
      <c r="G749" s="3"/>
      <c r="H749" s="3"/>
      <c r="M749" s="3"/>
    </row>
    <row r="750" spans="1:13" ht="15.75" customHeight="1">
      <c r="A750" s="3"/>
      <c r="B750" s="45"/>
      <c r="C750" s="3"/>
      <c r="D750" s="43"/>
      <c r="E750" s="3"/>
      <c r="F750" s="3"/>
      <c r="G750" s="3"/>
      <c r="H750" s="3"/>
      <c r="M750" s="3"/>
    </row>
    <row r="751" spans="1:13" ht="15.75" customHeight="1">
      <c r="A751" s="3"/>
      <c r="B751" s="45"/>
      <c r="C751" s="3"/>
      <c r="D751" s="43"/>
      <c r="E751" s="3"/>
      <c r="F751" s="3"/>
      <c r="G751" s="3"/>
      <c r="H751" s="3"/>
      <c r="M751" s="3"/>
    </row>
    <row r="752" spans="1:13" ht="15.75" customHeight="1">
      <c r="A752" s="3"/>
      <c r="B752" s="45"/>
      <c r="C752" s="3"/>
      <c r="D752" s="43"/>
      <c r="E752" s="3"/>
      <c r="F752" s="3"/>
      <c r="G752" s="3"/>
      <c r="H752" s="3"/>
      <c r="M752" s="3"/>
    </row>
    <row r="753" spans="1:13" ht="15.75" customHeight="1">
      <c r="A753" s="3"/>
      <c r="B753" s="45"/>
      <c r="C753" s="3"/>
      <c r="D753" s="43"/>
      <c r="E753" s="3"/>
      <c r="F753" s="3"/>
      <c r="G753" s="3"/>
      <c r="H753" s="3"/>
      <c r="M753" s="3"/>
    </row>
    <row r="754" spans="1:13" ht="15.75" customHeight="1">
      <c r="A754" s="3"/>
      <c r="B754" s="45"/>
      <c r="C754" s="3"/>
      <c r="D754" s="43"/>
      <c r="E754" s="3"/>
      <c r="F754" s="3"/>
      <c r="G754" s="3"/>
      <c r="H754" s="3"/>
      <c r="M754" s="3"/>
    </row>
    <row r="755" spans="1:13" ht="15.75" customHeight="1">
      <c r="A755" s="3"/>
      <c r="B755" s="45"/>
      <c r="C755" s="3"/>
      <c r="D755" s="43"/>
      <c r="E755" s="3"/>
      <c r="F755" s="3"/>
      <c r="G755" s="3"/>
      <c r="H755" s="3"/>
      <c r="M755" s="3"/>
    </row>
    <row r="756" spans="1:13" ht="15.75" customHeight="1">
      <c r="A756" s="3"/>
      <c r="B756" s="45"/>
      <c r="C756" s="3"/>
      <c r="D756" s="43"/>
      <c r="E756" s="3"/>
      <c r="F756" s="3"/>
      <c r="G756" s="3"/>
      <c r="H756" s="3"/>
      <c r="M756" s="3"/>
    </row>
    <row r="757" spans="1:13" ht="15.75" customHeight="1">
      <c r="A757" s="3"/>
      <c r="B757" s="45"/>
      <c r="C757" s="3"/>
      <c r="D757" s="43"/>
      <c r="E757" s="3"/>
      <c r="F757" s="3"/>
      <c r="G757" s="3"/>
      <c r="H757" s="3"/>
      <c r="M757" s="3"/>
    </row>
    <row r="758" spans="1:13" ht="15.75" customHeight="1">
      <c r="A758" s="3"/>
      <c r="B758" s="45"/>
      <c r="C758" s="3"/>
      <c r="D758" s="43"/>
      <c r="E758" s="3"/>
      <c r="F758" s="3"/>
      <c r="G758" s="3"/>
      <c r="H758" s="3"/>
      <c r="M758" s="3"/>
    </row>
    <row r="759" spans="1:13" ht="15.75" customHeight="1">
      <c r="A759" s="3"/>
      <c r="B759" s="45"/>
      <c r="C759" s="3"/>
      <c r="D759" s="43"/>
      <c r="E759" s="3"/>
      <c r="F759" s="3"/>
      <c r="G759" s="3"/>
      <c r="H759" s="3"/>
      <c r="M759" s="3"/>
    </row>
    <row r="760" spans="1:13" ht="15.75" customHeight="1">
      <c r="A760" s="3"/>
      <c r="B760" s="45"/>
      <c r="C760" s="3"/>
      <c r="D760" s="43"/>
      <c r="E760" s="3"/>
      <c r="F760" s="3"/>
      <c r="G760" s="3"/>
      <c r="H760" s="3"/>
      <c r="M760" s="3"/>
    </row>
    <row r="761" spans="1:13" ht="15.75" customHeight="1">
      <c r="A761" s="3"/>
      <c r="B761" s="45"/>
      <c r="C761" s="3"/>
      <c r="D761" s="43"/>
      <c r="E761" s="3"/>
      <c r="F761" s="3"/>
      <c r="G761" s="3"/>
      <c r="H761" s="3"/>
      <c r="M761" s="3"/>
    </row>
    <row r="762" spans="1:13" ht="15.75" customHeight="1">
      <c r="A762" s="3"/>
      <c r="B762" s="45"/>
      <c r="C762" s="3"/>
      <c r="D762" s="43"/>
      <c r="E762" s="3"/>
      <c r="F762" s="3"/>
      <c r="G762" s="3"/>
      <c r="H762" s="3"/>
      <c r="M762" s="3"/>
    </row>
    <row r="763" spans="1:13" ht="15.75" customHeight="1">
      <c r="A763" s="3"/>
      <c r="B763" s="45"/>
      <c r="C763" s="3"/>
      <c r="D763" s="43"/>
      <c r="E763" s="3"/>
      <c r="F763" s="3"/>
      <c r="G763" s="3"/>
      <c r="H763" s="3"/>
      <c r="M763" s="3"/>
    </row>
    <row r="764" spans="1:13" ht="15.75" customHeight="1">
      <c r="A764" s="3"/>
      <c r="B764" s="45"/>
      <c r="C764" s="3"/>
      <c r="D764" s="43"/>
      <c r="E764" s="3"/>
      <c r="F764" s="3"/>
      <c r="G764" s="3"/>
      <c r="H764" s="3"/>
      <c r="M764" s="3"/>
    </row>
    <row r="765" spans="1:13" ht="15.75" customHeight="1">
      <c r="A765" s="3"/>
      <c r="B765" s="45"/>
      <c r="C765" s="3"/>
      <c r="D765" s="43"/>
      <c r="E765" s="3"/>
      <c r="F765" s="3"/>
      <c r="G765" s="3"/>
      <c r="H765" s="3"/>
      <c r="M765" s="3"/>
    </row>
    <row r="766" spans="1:13" ht="15.75" customHeight="1">
      <c r="A766" s="3"/>
      <c r="B766" s="45"/>
      <c r="C766" s="3"/>
      <c r="D766" s="43"/>
      <c r="E766" s="3"/>
      <c r="F766" s="3"/>
      <c r="G766" s="3"/>
      <c r="H766" s="3"/>
      <c r="M766" s="3"/>
    </row>
    <row r="767" spans="1:13" ht="15.75" customHeight="1">
      <c r="A767" s="3"/>
      <c r="B767" s="45"/>
      <c r="C767" s="3"/>
      <c r="D767" s="43"/>
      <c r="E767" s="3"/>
      <c r="F767" s="3"/>
      <c r="G767" s="3"/>
      <c r="H767" s="3"/>
      <c r="M767" s="3"/>
    </row>
    <row r="768" spans="1:13" ht="15.75" customHeight="1">
      <c r="A768" s="3"/>
      <c r="B768" s="45"/>
      <c r="C768" s="3"/>
      <c r="D768" s="43"/>
      <c r="E768" s="3"/>
      <c r="F768" s="3"/>
      <c r="G768" s="3"/>
      <c r="H768" s="3"/>
      <c r="M768" s="3"/>
    </row>
    <row r="769" spans="1:13" ht="15.75" customHeight="1">
      <c r="A769" s="3"/>
      <c r="B769" s="45"/>
      <c r="C769" s="3"/>
      <c r="D769" s="43"/>
      <c r="E769" s="3"/>
      <c r="F769" s="3"/>
      <c r="G769" s="3"/>
      <c r="H769" s="3"/>
      <c r="M769" s="3"/>
    </row>
    <row r="770" spans="1:13" ht="15.75" customHeight="1">
      <c r="A770" s="3"/>
      <c r="B770" s="45"/>
      <c r="C770" s="3"/>
      <c r="D770" s="43"/>
      <c r="E770" s="3"/>
      <c r="F770" s="3"/>
      <c r="G770" s="3"/>
      <c r="H770" s="3"/>
      <c r="M770" s="3"/>
    </row>
    <row r="771" spans="1:13" ht="15.75" customHeight="1">
      <c r="A771" s="3"/>
      <c r="B771" s="45"/>
      <c r="C771" s="3"/>
      <c r="D771" s="43"/>
      <c r="E771" s="3"/>
      <c r="F771" s="3"/>
      <c r="G771" s="3"/>
      <c r="H771" s="3"/>
      <c r="M771" s="3"/>
    </row>
    <row r="772" spans="1:13" ht="15.75" customHeight="1">
      <c r="A772" s="3"/>
      <c r="B772" s="45"/>
      <c r="C772" s="3"/>
      <c r="D772" s="43"/>
      <c r="E772" s="3"/>
      <c r="F772" s="3"/>
      <c r="G772" s="3"/>
      <c r="H772" s="3"/>
      <c r="M772" s="3"/>
    </row>
    <row r="773" spans="1:13" ht="15.75" customHeight="1">
      <c r="A773" s="3"/>
      <c r="B773" s="45"/>
      <c r="C773" s="3"/>
      <c r="D773" s="43"/>
      <c r="E773" s="3"/>
      <c r="F773" s="3"/>
      <c r="G773" s="3"/>
      <c r="H773" s="3"/>
      <c r="M773" s="3"/>
    </row>
    <row r="774" spans="1:13" ht="15.75" customHeight="1">
      <c r="A774" s="3"/>
      <c r="B774" s="45"/>
      <c r="C774" s="3"/>
      <c r="D774" s="43"/>
      <c r="E774" s="3"/>
      <c r="F774" s="3"/>
      <c r="G774" s="3"/>
      <c r="H774" s="3"/>
      <c r="M774" s="3"/>
    </row>
    <row r="775" spans="1:13" ht="15.75" customHeight="1">
      <c r="A775" s="3"/>
      <c r="B775" s="45"/>
      <c r="C775" s="3"/>
      <c r="D775" s="43"/>
      <c r="E775" s="3"/>
      <c r="F775" s="3"/>
      <c r="G775" s="3"/>
      <c r="H775" s="3"/>
      <c r="M775" s="3"/>
    </row>
    <row r="776" spans="1:13" ht="15.75" customHeight="1">
      <c r="A776" s="3"/>
      <c r="B776" s="45"/>
      <c r="C776" s="3"/>
      <c r="D776" s="43"/>
      <c r="E776" s="3"/>
      <c r="F776" s="3"/>
      <c r="G776" s="3"/>
      <c r="H776" s="3"/>
      <c r="M776" s="3"/>
    </row>
    <row r="777" spans="1:13" ht="15.75" customHeight="1">
      <c r="A777" s="3"/>
      <c r="B777" s="45"/>
      <c r="C777" s="3"/>
      <c r="D777" s="43"/>
      <c r="E777" s="3"/>
      <c r="F777" s="3"/>
      <c r="G777" s="3"/>
      <c r="H777" s="3"/>
      <c r="M777" s="3"/>
    </row>
    <row r="778" spans="1:13" ht="15.75" customHeight="1">
      <c r="A778" s="3"/>
      <c r="B778" s="45"/>
      <c r="C778" s="3"/>
      <c r="D778" s="43"/>
      <c r="E778" s="3"/>
      <c r="F778" s="3"/>
      <c r="G778" s="3"/>
      <c r="H778" s="3"/>
      <c r="M778" s="3"/>
    </row>
    <row r="779" spans="1:13" ht="15.75" customHeight="1">
      <c r="A779" s="3"/>
      <c r="B779" s="45"/>
      <c r="C779" s="3"/>
      <c r="D779" s="43"/>
      <c r="E779" s="3"/>
      <c r="F779" s="3"/>
      <c r="G779" s="3"/>
      <c r="H779" s="3"/>
      <c r="M779" s="3"/>
    </row>
    <row r="780" spans="1:13" ht="15.75" customHeight="1">
      <c r="A780" s="3"/>
      <c r="B780" s="45"/>
      <c r="C780" s="3"/>
      <c r="D780" s="43"/>
      <c r="E780" s="3"/>
      <c r="F780" s="3"/>
      <c r="G780" s="3"/>
      <c r="H780" s="3"/>
      <c r="M780" s="3"/>
    </row>
    <row r="781" spans="1:13" ht="15.75" customHeight="1">
      <c r="A781" s="3"/>
      <c r="B781" s="45"/>
      <c r="C781" s="3"/>
      <c r="D781" s="43"/>
      <c r="E781" s="3"/>
      <c r="F781" s="3"/>
      <c r="G781" s="3"/>
      <c r="H781" s="3"/>
      <c r="M781" s="3"/>
    </row>
    <row r="782" spans="1:13" ht="15.75" customHeight="1">
      <c r="A782" s="3"/>
      <c r="B782" s="45"/>
      <c r="C782" s="3"/>
      <c r="D782" s="43"/>
      <c r="E782" s="3"/>
      <c r="F782" s="3"/>
      <c r="G782" s="3"/>
      <c r="H782" s="3"/>
      <c r="M782" s="3"/>
    </row>
    <row r="783" spans="1:13" ht="15.75" customHeight="1">
      <c r="A783" s="3"/>
      <c r="B783" s="45"/>
      <c r="C783" s="3"/>
      <c r="D783" s="43"/>
      <c r="E783" s="3"/>
      <c r="F783" s="3"/>
      <c r="G783" s="3"/>
      <c r="H783" s="3"/>
      <c r="M783" s="3"/>
    </row>
    <row r="784" spans="1:13" ht="15.75" customHeight="1">
      <c r="A784" s="3"/>
      <c r="B784" s="45"/>
      <c r="C784" s="3"/>
      <c r="D784" s="43"/>
      <c r="E784" s="3"/>
      <c r="F784" s="3"/>
      <c r="G784" s="3"/>
      <c r="H784" s="3"/>
      <c r="M784" s="3"/>
    </row>
    <row r="785" spans="1:13" ht="15.75" customHeight="1">
      <c r="A785" s="3"/>
      <c r="B785" s="45"/>
      <c r="C785" s="3"/>
      <c r="D785" s="43"/>
      <c r="E785" s="3"/>
      <c r="F785" s="3"/>
      <c r="G785" s="3"/>
      <c r="H785" s="3"/>
      <c r="M785" s="3"/>
    </row>
    <row r="786" spans="1:13" ht="15.75" customHeight="1">
      <c r="A786" s="3"/>
      <c r="B786" s="45"/>
      <c r="C786" s="3"/>
      <c r="D786" s="43"/>
      <c r="E786" s="3"/>
      <c r="F786" s="3"/>
      <c r="G786" s="3"/>
      <c r="H786" s="3"/>
      <c r="M786" s="3"/>
    </row>
    <row r="787" spans="1:13" ht="15.75" customHeight="1">
      <c r="A787" s="3"/>
      <c r="B787" s="45"/>
      <c r="C787" s="3"/>
      <c r="D787" s="43"/>
      <c r="E787" s="3"/>
      <c r="F787" s="3"/>
      <c r="G787" s="3"/>
      <c r="H787" s="3"/>
      <c r="M787" s="3"/>
    </row>
    <row r="788" spans="1:13" ht="15.75" customHeight="1">
      <c r="A788" s="3"/>
      <c r="B788" s="45"/>
      <c r="C788" s="3"/>
      <c r="D788" s="43"/>
      <c r="E788" s="3"/>
      <c r="F788" s="3"/>
      <c r="G788" s="3"/>
      <c r="H788" s="3"/>
      <c r="M788" s="3"/>
    </row>
    <row r="789" spans="1:13" ht="15.75" customHeight="1">
      <c r="A789" s="3"/>
      <c r="B789" s="45"/>
      <c r="C789" s="3"/>
      <c r="D789" s="43"/>
      <c r="E789" s="3"/>
      <c r="F789" s="3"/>
      <c r="G789" s="3"/>
      <c r="H789" s="3"/>
      <c r="M789" s="3"/>
    </row>
    <row r="790" spans="1:13" ht="15.75" customHeight="1">
      <c r="A790" s="3"/>
      <c r="B790" s="45"/>
      <c r="C790" s="3"/>
      <c r="D790" s="43"/>
      <c r="E790" s="3"/>
      <c r="F790" s="3"/>
      <c r="G790" s="3"/>
      <c r="H790" s="3"/>
      <c r="M790" s="3"/>
    </row>
    <row r="791" spans="1:13" ht="15.75" customHeight="1">
      <c r="A791" s="3"/>
      <c r="B791" s="45"/>
      <c r="C791" s="3"/>
      <c r="D791" s="43"/>
      <c r="E791" s="3"/>
      <c r="F791" s="3"/>
      <c r="G791" s="3"/>
      <c r="H791" s="3"/>
      <c r="M791" s="3"/>
    </row>
    <row r="792" spans="1:13" ht="15.75" customHeight="1">
      <c r="A792" s="3"/>
      <c r="B792" s="45"/>
      <c r="C792" s="3"/>
      <c r="D792" s="43"/>
      <c r="E792" s="3"/>
      <c r="F792" s="3"/>
      <c r="G792" s="3"/>
      <c r="H792" s="3"/>
      <c r="M792" s="3"/>
    </row>
    <row r="793" spans="1:13" ht="15.75" customHeight="1">
      <c r="A793" s="3"/>
      <c r="B793" s="45"/>
      <c r="C793" s="3"/>
      <c r="D793" s="43"/>
      <c r="E793" s="3"/>
      <c r="F793" s="3"/>
      <c r="G793" s="3"/>
      <c r="H793" s="3"/>
      <c r="M793" s="3"/>
    </row>
    <row r="794" spans="1:13" ht="15.75" customHeight="1">
      <c r="A794" s="3"/>
      <c r="B794" s="45"/>
      <c r="C794" s="3"/>
      <c r="D794" s="43"/>
      <c r="E794" s="3"/>
      <c r="F794" s="3"/>
      <c r="G794" s="3"/>
      <c r="H794" s="3"/>
      <c r="M794" s="3"/>
    </row>
    <row r="795" spans="1:13" ht="15.75" customHeight="1">
      <c r="A795" s="3"/>
      <c r="B795" s="45"/>
      <c r="C795" s="3"/>
      <c r="D795" s="43"/>
      <c r="E795" s="3"/>
      <c r="F795" s="3"/>
      <c r="G795" s="3"/>
      <c r="H795" s="3"/>
      <c r="M795" s="3"/>
    </row>
    <row r="796" spans="1:13" ht="15.75" customHeight="1">
      <c r="A796" s="3"/>
      <c r="B796" s="45"/>
      <c r="C796" s="3"/>
      <c r="D796" s="43"/>
      <c r="E796" s="3"/>
      <c r="F796" s="3"/>
      <c r="G796" s="3"/>
      <c r="H796" s="3"/>
      <c r="M796" s="3"/>
    </row>
    <row r="797" spans="1:13" ht="15.75" customHeight="1">
      <c r="A797" s="3"/>
      <c r="B797" s="45"/>
      <c r="C797" s="3"/>
      <c r="D797" s="43"/>
      <c r="E797" s="3"/>
      <c r="F797" s="3"/>
      <c r="G797" s="3"/>
      <c r="H797" s="3"/>
      <c r="M797" s="3"/>
    </row>
    <row r="798" spans="1:13" ht="15.75" customHeight="1">
      <c r="A798" s="3"/>
      <c r="B798" s="45"/>
      <c r="C798" s="3"/>
      <c r="D798" s="43"/>
      <c r="E798" s="3"/>
      <c r="F798" s="3"/>
      <c r="G798" s="3"/>
      <c r="H798" s="3"/>
      <c r="M798" s="3"/>
    </row>
    <row r="799" spans="1:13" ht="15.75" customHeight="1">
      <c r="A799" s="3"/>
      <c r="B799" s="45"/>
      <c r="C799" s="3"/>
      <c r="D799" s="43"/>
      <c r="E799" s="3"/>
      <c r="F799" s="3"/>
      <c r="G799" s="3"/>
      <c r="H799" s="3"/>
      <c r="M799" s="3"/>
    </row>
    <row r="800" spans="1:13" ht="15.75" customHeight="1">
      <c r="A800" s="3"/>
      <c r="B800" s="45"/>
      <c r="C800" s="3"/>
      <c r="D800" s="43"/>
      <c r="E800" s="3"/>
      <c r="F800" s="3"/>
      <c r="G800" s="3"/>
      <c r="H800" s="3"/>
      <c r="M800" s="3"/>
    </row>
    <row r="801" spans="1:13" ht="15.75" customHeight="1">
      <c r="A801" s="3"/>
      <c r="B801" s="45"/>
      <c r="C801" s="3"/>
      <c r="D801" s="43"/>
      <c r="E801" s="3"/>
      <c r="F801" s="3"/>
      <c r="G801" s="3"/>
      <c r="H801" s="3"/>
      <c r="M801" s="3"/>
    </row>
    <row r="802" spans="1:13" ht="15.75" customHeight="1">
      <c r="A802" s="3"/>
      <c r="B802" s="45"/>
      <c r="C802" s="3"/>
      <c r="D802" s="43"/>
      <c r="E802" s="3"/>
      <c r="F802" s="3"/>
      <c r="G802" s="3"/>
      <c r="H802" s="3"/>
      <c r="M802" s="3"/>
    </row>
    <row r="803" spans="1:13" ht="15.75" customHeight="1">
      <c r="A803" s="3"/>
      <c r="B803" s="45"/>
      <c r="C803" s="3"/>
      <c r="D803" s="43"/>
      <c r="E803" s="3"/>
      <c r="F803" s="3"/>
      <c r="G803" s="3"/>
      <c r="H803" s="3"/>
      <c r="M803" s="3"/>
    </row>
    <row r="804" spans="1:13" ht="15.75" customHeight="1">
      <c r="A804" s="3"/>
      <c r="B804" s="45"/>
      <c r="C804" s="3"/>
      <c r="D804" s="43"/>
      <c r="E804" s="3"/>
      <c r="F804" s="3"/>
      <c r="G804" s="3"/>
      <c r="H804" s="3"/>
      <c r="M804" s="3"/>
    </row>
    <row r="805" spans="1:13" ht="15.75" customHeight="1">
      <c r="A805" s="3"/>
      <c r="B805" s="45"/>
      <c r="C805" s="3"/>
      <c r="D805" s="43"/>
      <c r="E805" s="3"/>
      <c r="F805" s="3"/>
      <c r="G805" s="3"/>
      <c r="H805" s="3"/>
      <c r="M805" s="3"/>
    </row>
    <row r="806" spans="1:13" ht="15.75" customHeight="1">
      <c r="A806" s="3"/>
      <c r="B806" s="45"/>
      <c r="C806" s="3"/>
      <c r="D806" s="43"/>
      <c r="E806" s="3"/>
      <c r="F806" s="3"/>
      <c r="G806" s="3"/>
      <c r="H806" s="3"/>
      <c r="M806" s="3"/>
    </row>
    <row r="807" spans="1:13" ht="15.75" customHeight="1">
      <c r="A807" s="3"/>
      <c r="B807" s="45"/>
      <c r="C807" s="3"/>
      <c r="D807" s="43"/>
      <c r="E807" s="3"/>
      <c r="F807" s="3"/>
      <c r="G807" s="3"/>
      <c r="H807" s="3"/>
      <c r="M807" s="3"/>
    </row>
    <row r="808" spans="1:13" ht="15.75" customHeight="1">
      <c r="A808" s="3"/>
      <c r="B808" s="45"/>
      <c r="C808" s="3"/>
      <c r="D808" s="43"/>
      <c r="E808" s="3"/>
      <c r="F808" s="3"/>
      <c r="G808" s="3"/>
      <c r="H808" s="3"/>
      <c r="M808" s="3"/>
    </row>
    <row r="809" spans="1:13" ht="15.75" customHeight="1">
      <c r="A809" s="3"/>
      <c r="B809" s="45"/>
      <c r="C809" s="3"/>
      <c r="D809" s="43"/>
      <c r="E809" s="3"/>
      <c r="F809" s="3"/>
      <c r="G809" s="3"/>
      <c r="H809" s="3"/>
      <c r="M809" s="3"/>
    </row>
    <row r="810" spans="1:13" ht="15.75" customHeight="1">
      <c r="A810" s="3"/>
      <c r="B810" s="45"/>
      <c r="C810" s="3"/>
      <c r="D810" s="43"/>
      <c r="E810" s="3"/>
      <c r="F810" s="3"/>
      <c r="G810" s="3"/>
      <c r="H810" s="3"/>
      <c r="M810" s="3"/>
    </row>
    <row r="811" spans="1:13" ht="15.75" customHeight="1">
      <c r="A811" s="3"/>
      <c r="B811" s="45"/>
      <c r="C811" s="3"/>
      <c r="D811" s="43"/>
      <c r="E811" s="3"/>
      <c r="F811" s="3"/>
      <c r="G811" s="3"/>
      <c r="H811" s="3"/>
      <c r="M811" s="3"/>
    </row>
    <row r="812" spans="1:13" ht="15.75" customHeight="1">
      <c r="A812" s="3"/>
      <c r="B812" s="45"/>
      <c r="C812" s="3"/>
      <c r="D812" s="43"/>
      <c r="E812" s="3"/>
      <c r="F812" s="3"/>
      <c r="G812" s="3"/>
      <c r="H812" s="3"/>
      <c r="M812" s="3"/>
    </row>
    <row r="813" spans="1:13" ht="15.75" customHeight="1">
      <c r="A813" s="3"/>
      <c r="B813" s="45"/>
      <c r="C813" s="3"/>
      <c r="D813" s="43"/>
      <c r="E813" s="3"/>
      <c r="F813" s="3"/>
      <c r="G813" s="3"/>
      <c r="H813" s="3"/>
      <c r="M813" s="3"/>
    </row>
    <row r="814" spans="1:13" ht="15.75" customHeight="1">
      <c r="A814" s="3"/>
      <c r="B814" s="45"/>
      <c r="C814" s="3"/>
      <c r="D814" s="43"/>
      <c r="E814" s="3"/>
      <c r="F814" s="3"/>
      <c r="G814" s="3"/>
      <c r="H814" s="3"/>
      <c r="M814" s="3"/>
    </row>
    <row r="815" spans="1:13" ht="15.75" customHeight="1">
      <c r="A815" s="3"/>
      <c r="B815" s="45"/>
      <c r="C815" s="3"/>
      <c r="D815" s="43"/>
      <c r="E815" s="3"/>
      <c r="F815" s="3"/>
      <c r="G815" s="3"/>
      <c r="H815" s="3"/>
      <c r="M815" s="3"/>
    </row>
    <row r="816" spans="1:13" ht="15.75" customHeight="1">
      <c r="A816" s="3"/>
      <c r="B816" s="45"/>
      <c r="C816" s="3"/>
      <c r="D816" s="43"/>
      <c r="E816" s="3"/>
      <c r="F816" s="3"/>
      <c r="G816" s="3"/>
      <c r="H816" s="3"/>
      <c r="M816" s="3"/>
    </row>
    <row r="817" spans="1:13" ht="15.75" customHeight="1">
      <c r="A817" s="3"/>
      <c r="B817" s="45"/>
      <c r="C817" s="3"/>
      <c r="D817" s="43"/>
      <c r="E817" s="3"/>
      <c r="F817" s="3"/>
      <c r="G817" s="3"/>
      <c r="H817" s="3"/>
      <c r="M817" s="3"/>
    </row>
    <row r="818" spans="1:13" ht="15.75" customHeight="1">
      <c r="A818" s="3"/>
      <c r="B818" s="45"/>
      <c r="C818" s="3"/>
      <c r="D818" s="43"/>
      <c r="E818" s="3"/>
      <c r="F818" s="3"/>
      <c r="G818" s="3"/>
      <c r="H818" s="3"/>
      <c r="M818" s="3"/>
    </row>
    <row r="819" spans="1:13" ht="15.75" customHeight="1">
      <c r="A819" s="3"/>
      <c r="B819" s="45"/>
      <c r="C819" s="3"/>
      <c r="D819" s="43"/>
      <c r="E819" s="3"/>
      <c r="F819" s="3"/>
      <c r="G819" s="3"/>
      <c r="H819" s="3"/>
      <c r="M819" s="3"/>
    </row>
    <row r="820" spans="1:13" ht="15.75" customHeight="1">
      <c r="A820" s="3"/>
      <c r="B820" s="45"/>
      <c r="C820" s="3"/>
      <c r="D820" s="43"/>
      <c r="E820" s="3"/>
      <c r="F820" s="3"/>
      <c r="G820" s="3"/>
      <c r="H820" s="3"/>
      <c r="M820" s="3"/>
    </row>
    <row r="821" spans="1:13" ht="15.75" customHeight="1">
      <c r="A821" s="3"/>
      <c r="B821" s="45"/>
      <c r="C821" s="3"/>
      <c r="D821" s="43"/>
      <c r="E821" s="3"/>
      <c r="F821" s="3"/>
      <c r="G821" s="3"/>
      <c r="H821" s="3"/>
      <c r="M821" s="3"/>
    </row>
    <row r="822" spans="1:13" ht="15.75" customHeight="1">
      <c r="A822" s="3"/>
      <c r="B822" s="45"/>
      <c r="C822" s="3"/>
      <c r="D822" s="43"/>
      <c r="E822" s="3"/>
      <c r="F822" s="3"/>
      <c r="G822" s="3"/>
      <c r="H822" s="3"/>
      <c r="M822" s="3"/>
    </row>
    <row r="823" spans="1:13" ht="15.75" customHeight="1">
      <c r="A823" s="3"/>
      <c r="B823" s="45"/>
      <c r="C823" s="3"/>
      <c r="D823" s="43"/>
      <c r="E823" s="3"/>
      <c r="F823" s="3"/>
      <c r="G823" s="3"/>
      <c r="H823" s="3"/>
      <c r="M823" s="3"/>
    </row>
    <row r="824" spans="1:13" ht="15.75" customHeight="1">
      <c r="A824" s="3"/>
      <c r="B824" s="45"/>
      <c r="C824" s="3"/>
      <c r="D824" s="43"/>
      <c r="E824" s="3"/>
      <c r="F824" s="3"/>
      <c r="G824" s="3"/>
      <c r="H824" s="3"/>
      <c r="M824" s="3"/>
    </row>
    <row r="825" spans="1:13" ht="15.75" customHeight="1">
      <c r="A825" s="3"/>
      <c r="B825" s="45"/>
      <c r="C825" s="3"/>
      <c r="D825" s="43"/>
      <c r="E825" s="3"/>
      <c r="F825" s="3"/>
      <c r="G825" s="3"/>
      <c r="H825" s="3"/>
      <c r="M825" s="3"/>
    </row>
    <row r="826" spans="1:13" ht="15.75" customHeight="1">
      <c r="A826" s="3"/>
      <c r="B826" s="45"/>
      <c r="C826" s="3"/>
      <c r="D826" s="43"/>
      <c r="E826" s="3"/>
      <c r="F826" s="3"/>
      <c r="G826" s="3"/>
      <c r="H826" s="3"/>
      <c r="M826" s="3"/>
    </row>
    <row r="827" spans="1:13" ht="15.75" customHeight="1">
      <c r="A827" s="3"/>
      <c r="B827" s="45"/>
      <c r="C827" s="3"/>
      <c r="D827" s="43"/>
      <c r="E827" s="3"/>
      <c r="F827" s="3"/>
      <c r="G827" s="3"/>
      <c r="H827" s="3"/>
      <c r="M827" s="3"/>
    </row>
    <row r="828" spans="1:13" ht="15.75" customHeight="1">
      <c r="A828" s="3"/>
      <c r="B828" s="45"/>
      <c r="C828" s="3"/>
      <c r="D828" s="43"/>
      <c r="E828" s="3"/>
      <c r="F828" s="3"/>
      <c r="G828" s="3"/>
      <c r="H828" s="3"/>
      <c r="M828" s="3"/>
    </row>
    <row r="829" spans="1:13" ht="9" customHeight="1">
      <c r="A829" s="3"/>
      <c r="B829" s="45"/>
      <c r="C829" s="3"/>
      <c r="D829" s="43"/>
      <c r="E829" s="3"/>
      <c r="F829" s="3"/>
      <c r="G829" s="3"/>
      <c r="H829" s="3"/>
      <c r="M829" s="3"/>
    </row>
    <row r="830" spans="1:13" ht="15.75" customHeight="1">
      <c r="A830" s="3"/>
      <c r="B830" s="45"/>
      <c r="C830" s="3"/>
      <c r="D830" s="43"/>
      <c r="E830" s="3"/>
      <c r="F830" s="3"/>
      <c r="G830" s="3"/>
      <c r="H830" s="3"/>
      <c r="M830" s="3"/>
    </row>
    <row r="831" spans="1:13" ht="15.75" customHeight="1">
      <c r="A831" s="3"/>
      <c r="B831" s="45"/>
      <c r="C831" s="3"/>
      <c r="D831" s="43"/>
      <c r="E831" s="3"/>
      <c r="F831" s="3"/>
      <c r="G831" s="3"/>
      <c r="H831" s="3"/>
      <c r="M831" s="3"/>
    </row>
    <row r="832" spans="1:13" ht="15.75" customHeight="1">
      <c r="A832" s="3"/>
      <c r="B832" s="45"/>
      <c r="C832" s="3"/>
      <c r="D832" s="43"/>
      <c r="E832" s="3"/>
      <c r="F832" s="3"/>
      <c r="G832" s="3"/>
      <c r="H832" s="3"/>
      <c r="M832" s="3"/>
    </row>
    <row r="833" spans="1:13" ht="15.75" customHeight="1">
      <c r="A833" s="3"/>
      <c r="B833" s="45"/>
      <c r="C833" s="3"/>
      <c r="D833" s="43"/>
      <c r="E833" s="3"/>
      <c r="F833" s="3"/>
      <c r="G833" s="3"/>
      <c r="H833" s="3"/>
      <c r="M833" s="3"/>
    </row>
    <row r="834" spans="1:13" ht="15.75" customHeight="1">
      <c r="A834" s="3"/>
      <c r="B834" s="45"/>
      <c r="C834" s="3"/>
      <c r="D834" s="43"/>
      <c r="E834" s="3"/>
      <c r="F834" s="3"/>
      <c r="G834" s="3"/>
      <c r="H834" s="3"/>
      <c r="M834" s="3"/>
    </row>
    <row r="835" spans="1:13" ht="15.75" customHeight="1">
      <c r="A835" s="3"/>
      <c r="B835" s="45"/>
      <c r="C835" s="3"/>
      <c r="D835" s="43"/>
      <c r="E835" s="3"/>
      <c r="F835" s="3"/>
      <c r="G835" s="3"/>
      <c r="H835" s="3"/>
      <c r="M835" s="3"/>
    </row>
    <row r="836" spans="1:13" ht="15.75" customHeight="1">
      <c r="A836" s="3"/>
      <c r="B836" s="45"/>
      <c r="C836" s="3"/>
      <c r="D836" s="43"/>
      <c r="E836" s="3"/>
      <c r="F836" s="3"/>
      <c r="G836" s="3"/>
      <c r="H836" s="3"/>
      <c r="M836" s="3"/>
    </row>
    <row r="837" spans="1:13" ht="15.75" customHeight="1">
      <c r="A837" s="3"/>
      <c r="B837" s="45"/>
      <c r="C837" s="3"/>
      <c r="D837" s="43"/>
      <c r="E837" s="3"/>
      <c r="F837" s="3"/>
      <c r="G837" s="3"/>
      <c r="H837" s="3"/>
      <c r="M837" s="3"/>
    </row>
    <row r="838" spans="1:13" ht="15.75" customHeight="1">
      <c r="A838" s="3"/>
      <c r="B838" s="45"/>
      <c r="C838" s="3"/>
      <c r="D838" s="43"/>
      <c r="E838" s="3"/>
      <c r="F838" s="3"/>
      <c r="G838" s="3"/>
      <c r="H838" s="3"/>
      <c r="M838" s="3"/>
    </row>
    <row r="839" spans="1:13" ht="15.75" customHeight="1">
      <c r="A839" s="3"/>
      <c r="B839" s="45"/>
      <c r="C839" s="3"/>
      <c r="D839" s="43"/>
      <c r="E839" s="3"/>
      <c r="F839" s="3"/>
      <c r="G839" s="3"/>
      <c r="H839" s="3"/>
      <c r="M839" s="3"/>
    </row>
    <row r="840" spans="1:13" ht="15.75" customHeight="1">
      <c r="A840" s="3"/>
      <c r="B840" s="45"/>
      <c r="C840" s="3"/>
      <c r="D840" s="43"/>
      <c r="E840" s="3"/>
      <c r="F840" s="3"/>
      <c r="G840" s="3"/>
      <c r="H840" s="3"/>
      <c r="M840" s="3"/>
    </row>
    <row r="841" spans="1:13" ht="15.75" customHeight="1">
      <c r="A841" s="3"/>
      <c r="B841" s="45"/>
      <c r="C841" s="3"/>
      <c r="D841" s="43"/>
      <c r="E841" s="3"/>
      <c r="F841" s="3"/>
      <c r="G841" s="3"/>
      <c r="H841" s="3"/>
      <c r="M841" s="3"/>
    </row>
    <row r="842" spans="1:13" ht="15.75" customHeight="1">
      <c r="A842" s="3"/>
      <c r="B842" s="45"/>
      <c r="C842" s="3"/>
      <c r="D842" s="43"/>
      <c r="E842" s="3"/>
      <c r="F842" s="3"/>
      <c r="G842" s="3"/>
      <c r="H842" s="3"/>
      <c r="M842" s="3"/>
    </row>
    <row r="843" spans="1:13" ht="15.75" customHeight="1">
      <c r="A843" s="3"/>
      <c r="B843" s="45"/>
      <c r="C843" s="3"/>
      <c r="D843" s="43"/>
      <c r="E843" s="3"/>
      <c r="F843" s="3"/>
      <c r="G843" s="3"/>
      <c r="H843" s="3"/>
      <c r="M843" s="3"/>
    </row>
    <row r="844" spans="1:13" ht="15.75" customHeight="1">
      <c r="A844" s="3"/>
      <c r="B844" s="45"/>
      <c r="C844" s="3"/>
      <c r="D844" s="43"/>
      <c r="E844" s="3"/>
      <c r="F844" s="3"/>
      <c r="G844" s="3"/>
      <c r="H844" s="3"/>
      <c r="M844" s="3"/>
    </row>
    <row r="845" spans="1:13" ht="15.75" customHeight="1">
      <c r="A845" s="3"/>
      <c r="B845" s="45"/>
      <c r="C845" s="3"/>
      <c r="D845" s="43"/>
      <c r="E845" s="3"/>
      <c r="F845" s="3"/>
      <c r="G845" s="3"/>
      <c r="H845" s="3"/>
      <c r="M845" s="3"/>
    </row>
    <row r="846" spans="1:13" ht="15.75" customHeight="1">
      <c r="A846" s="3"/>
      <c r="B846" s="45"/>
      <c r="C846" s="3"/>
      <c r="D846" s="43"/>
      <c r="E846" s="3"/>
      <c r="F846" s="3"/>
      <c r="G846" s="3"/>
      <c r="H846" s="3"/>
      <c r="M846" s="3"/>
    </row>
    <row r="847" spans="1:13" ht="15.75" customHeight="1">
      <c r="A847" s="3"/>
      <c r="B847" s="45"/>
      <c r="C847" s="3"/>
      <c r="D847" s="43"/>
      <c r="E847" s="3"/>
      <c r="F847" s="3"/>
      <c r="G847" s="3"/>
      <c r="H847" s="3"/>
      <c r="M847" s="3"/>
    </row>
    <row r="848" spans="1:13" ht="15.75" customHeight="1">
      <c r="A848" s="3"/>
      <c r="B848" s="45"/>
      <c r="C848" s="3"/>
      <c r="D848" s="43"/>
      <c r="E848" s="3"/>
      <c r="F848" s="3"/>
      <c r="G848" s="3"/>
      <c r="H848" s="3"/>
      <c r="M848" s="3"/>
    </row>
    <row r="849" spans="1:13" ht="15.75" customHeight="1">
      <c r="A849" s="3"/>
      <c r="B849" s="45"/>
      <c r="C849" s="3"/>
      <c r="D849" s="43"/>
      <c r="E849" s="3"/>
      <c r="F849" s="3"/>
      <c r="G849" s="3"/>
      <c r="H849" s="3"/>
      <c r="M849" s="3"/>
    </row>
    <row r="850" spans="1:13" ht="15.75" customHeight="1">
      <c r="A850" s="3"/>
      <c r="B850" s="45"/>
      <c r="C850" s="3"/>
      <c r="D850" s="43"/>
      <c r="E850" s="3"/>
      <c r="F850" s="3"/>
      <c r="G850" s="3"/>
      <c r="H850" s="3"/>
      <c r="M850" s="3"/>
    </row>
    <row r="851" spans="1:13" ht="15.75" customHeight="1">
      <c r="A851" s="3"/>
      <c r="B851" s="45"/>
      <c r="C851" s="3"/>
      <c r="D851" s="43"/>
      <c r="E851" s="3"/>
      <c r="F851" s="3"/>
      <c r="G851" s="3"/>
      <c r="H851" s="3"/>
      <c r="M851" s="3"/>
    </row>
    <row r="852" spans="1:13" ht="15.75" customHeight="1">
      <c r="A852" s="3"/>
      <c r="B852" s="45"/>
      <c r="C852" s="3"/>
      <c r="D852" s="43"/>
      <c r="E852" s="3"/>
      <c r="F852" s="3"/>
      <c r="G852" s="3"/>
      <c r="H852" s="3"/>
      <c r="M852" s="3"/>
    </row>
    <row r="853" spans="1:13" ht="15.75" customHeight="1">
      <c r="A853" s="3"/>
      <c r="B853" s="45"/>
      <c r="C853" s="3"/>
      <c r="D853" s="43"/>
      <c r="E853" s="3"/>
      <c r="F853" s="3"/>
      <c r="G853" s="3"/>
      <c r="H853" s="3"/>
      <c r="M853" s="3"/>
    </row>
    <row r="854" spans="1:13" ht="15.75" customHeight="1">
      <c r="A854" s="3"/>
      <c r="B854" s="45"/>
      <c r="C854" s="3"/>
      <c r="D854" s="43"/>
      <c r="E854" s="3"/>
      <c r="F854" s="3"/>
      <c r="G854" s="3"/>
      <c r="H854" s="3"/>
      <c r="M854" s="3"/>
    </row>
    <row r="855" spans="1:13" ht="15.75" customHeight="1">
      <c r="A855" s="3"/>
      <c r="B855" s="45"/>
      <c r="C855" s="3"/>
      <c r="D855" s="43"/>
      <c r="E855" s="3"/>
      <c r="F855" s="3"/>
      <c r="G855" s="3"/>
      <c r="H855" s="3"/>
      <c r="M855" s="3"/>
    </row>
    <row r="856" spans="1:13" ht="15.75" customHeight="1">
      <c r="A856" s="3"/>
      <c r="B856" s="45"/>
      <c r="C856" s="3"/>
      <c r="D856" s="43"/>
      <c r="E856" s="3"/>
      <c r="F856" s="3"/>
      <c r="G856" s="3"/>
      <c r="H856" s="3"/>
      <c r="M856" s="3"/>
    </row>
    <row r="857" spans="1:13" ht="15.75" customHeight="1">
      <c r="A857" s="3"/>
      <c r="B857" s="45"/>
      <c r="C857" s="3"/>
      <c r="D857" s="43"/>
      <c r="E857" s="3"/>
      <c r="F857" s="3"/>
      <c r="G857" s="3"/>
      <c r="H857" s="3"/>
      <c r="M857" s="3"/>
    </row>
    <row r="858" spans="1:13" ht="15.75" customHeight="1">
      <c r="A858" s="3"/>
      <c r="B858" s="45"/>
      <c r="C858" s="3"/>
      <c r="D858" s="43"/>
      <c r="E858" s="3"/>
      <c r="F858" s="3"/>
      <c r="G858" s="3"/>
      <c r="H858" s="3"/>
      <c r="M858" s="3"/>
    </row>
    <row r="859" spans="1:13" ht="15.75" customHeight="1">
      <c r="A859" s="3"/>
      <c r="B859" s="45"/>
      <c r="C859" s="3"/>
      <c r="D859" s="43"/>
      <c r="E859" s="3"/>
      <c r="F859" s="3"/>
      <c r="G859" s="3"/>
      <c r="H859" s="3"/>
      <c r="M859" s="3"/>
    </row>
    <row r="860" spans="1:13" ht="15.75" customHeight="1">
      <c r="A860" s="3"/>
      <c r="B860" s="45"/>
      <c r="C860" s="3"/>
      <c r="D860" s="43"/>
      <c r="E860" s="3"/>
      <c r="F860" s="3"/>
      <c r="G860" s="3"/>
      <c r="H860" s="3"/>
      <c r="M860" s="3"/>
    </row>
    <row r="861" spans="1:13" ht="15.75" customHeight="1">
      <c r="A861" s="3"/>
      <c r="B861" s="45"/>
      <c r="C861" s="3"/>
      <c r="D861" s="43"/>
      <c r="E861" s="3"/>
      <c r="F861" s="3"/>
      <c r="G861" s="3"/>
      <c r="H861" s="3"/>
      <c r="M861" s="3"/>
    </row>
    <row r="862" spans="1:13" ht="15.75" customHeight="1">
      <c r="A862" s="3"/>
      <c r="B862" s="45"/>
      <c r="C862" s="3"/>
      <c r="D862" s="43"/>
      <c r="E862" s="3"/>
      <c r="F862" s="3"/>
      <c r="G862" s="3"/>
      <c r="H862" s="3"/>
      <c r="M862" s="3"/>
    </row>
    <row r="863" spans="1:13" ht="15.75" customHeight="1">
      <c r="A863" s="3"/>
      <c r="B863" s="45"/>
      <c r="C863" s="3"/>
      <c r="D863" s="43"/>
      <c r="E863" s="3"/>
      <c r="F863" s="3"/>
      <c r="G863" s="3"/>
      <c r="H863" s="3"/>
      <c r="M863" s="3"/>
    </row>
    <row r="864" spans="1:13" ht="15.75" customHeight="1">
      <c r="A864" s="3"/>
      <c r="B864" s="45"/>
      <c r="C864" s="3"/>
      <c r="D864" s="43"/>
      <c r="E864" s="3"/>
      <c r="F864" s="3"/>
      <c r="G864" s="3"/>
      <c r="H864" s="3"/>
      <c r="M864" s="3"/>
    </row>
    <row r="865" spans="1:13" ht="15.75" customHeight="1">
      <c r="A865" s="3"/>
      <c r="B865" s="45"/>
      <c r="C865" s="3"/>
      <c r="D865" s="43"/>
      <c r="E865" s="3"/>
      <c r="F865" s="3"/>
      <c r="G865" s="3"/>
      <c r="H865" s="3"/>
      <c r="M865" s="3"/>
    </row>
    <row r="866" spans="1:13" ht="15.75" customHeight="1">
      <c r="A866" s="3"/>
      <c r="B866" s="45"/>
      <c r="C866" s="3"/>
      <c r="D866" s="43"/>
      <c r="E866" s="3"/>
      <c r="F866" s="3"/>
      <c r="G866" s="3"/>
      <c r="H866" s="3"/>
      <c r="M866" s="3"/>
    </row>
    <row r="867" spans="1:13" ht="15.75" customHeight="1">
      <c r="A867" s="3"/>
      <c r="B867" s="45"/>
      <c r="C867" s="3"/>
      <c r="D867" s="43"/>
      <c r="E867" s="3"/>
      <c r="F867" s="3"/>
      <c r="G867" s="3"/>
      <c r="H867" s="3"/>
      <c r="M867" s="3"/>
    </row>
    <row r="868" spans="1:13" ht="15.75" customHeight="1">
      <c r="A868" s="3"/>
      <c r="B868" s="45"/>
      <c r="C868" s="3"/>
      <c r="D868" s="43"/>
      <c r="E868" s="3"/>
      <c r="F868" s="3"/>
      <c r="G868" s="3"/>
      <c r="H868" s="3"/>
      <c r="M868" s="3"/>
    </row>
    <row r="869" spans="1:13" ht="15.75" customHeight="1">
      <c r="A869" s="3"/>
      <c r="B869" s="45"/>
      <c r="C869" s="3"/>
      <c r="D869" s="43"/>
      <c r="E869" s="3"/>
      <c r="F869" s="3"/>
      <c r="G869" s="3"/>
      <c r="H869" s="3"/>
      <c r="M869" s="3"/>
    </row>
    <row r="870" spans="1:13" ht="15.75" customHeight="1">
      <c r="A870" s="3"/>
      <c r="B870" s="45"/>
      <c r="C870" s="3"/>
      <c r="D870" s="43"/>
      <c r="E870" s="3"/>
      <c r="F870" s="3"/>
      <c r="G870" s="3"/>
      <c r="H870" s="3"/>
      <c r="M870" s="3"/>
    </row>
    <row r="871" spans="1:13" ht="15.75" customHeight="1">
      <c r="A871" s="3"/>
      <c r="B871" s="45"/>
      <c r="C871" s="3"/>
      <c r="D871" s="43"/>
      <c r="E871" s="3"/>
      <c r="F871" s="3"/>
      <c r="G871" s="3"/>
      <c r="H871" s="3"/>
      <c r="M871" s="3"/>
    </row>
    <row r="872" spans="1:13" ht="15.75" customHeight="1">
      <c r="A872" s="3"/>
      <c r="B872" s="45"/>
      <c r="C872" s="3"/>
      <c r="D872" s="43"/>
      <c r="E872" s="3"/>
      <c r="F872" s="3"/>
      <c r="G872" s="3"/>
      <c r="H872" s="3"/>
      <c r="M872" s="3"/>
    </row>
    <row r="873" spans="1:13" ht="15.75" customHeight="1">
      <c r="A873" s="3"/>
      <c r="B873" s="45"/>
      <c r="C873" s="3"/>
      <c r="D873" s="43"/>
      <c r="E873" s="3"/>
      <c r="F873" s="3"/>
      <c r="G873" s="3"/>
      <c r="H873" s="3"/>
      <c r="M873" s="3"/>
    </row>
    <row r="874" spans="1:13" ht="15.75" customHeight="1">
      <c r="A874" s="3"/>
      <c r="B874" s="45"/>
      <c r="C874" s="3"/>
      <c r="D874" s="43"/>
      <c r="E874" s="3"/>
      <c r="F874" s="3"/>
      <c r="G874" s="3"/>
      <c r="H874" s="3"/>
      <c r="M874" s="3"/>
    </row>
    <row r="875" spans="1:13" ht="15.75" customHeight="1">
      <c r="A875" s="3"/>
      <c r="B875" s="45"/>
      <c r="C875" s="3"/>
      <c r="D875" s="43"/>
      <c r="E875" s="3"/>
      <c r="F875" s="3"/>
      <c r="G875" s="3"/>
      <c r="H875" s="3"/>
      <c r="M875" s="3"/>
    </row>
    <row r="876" spans="1:13" ht="15.75" customHeight="1">
      <c r="A876" s="3"/>
      <c r="B876" s="45"/>
      <c r="C876" s="3"/>
      <c r="D876" s="43"/>
      <c r="E876" s="3"/>
      <c r="F876" s="3"/>
      <c r="G876" s="3"/>
      <c r="H876" s="3"/>
      <c r="M876" s="3"/>
    </row>
    <row r="877" spans="1:13" ht="15.75" customHeight="1">
      <c r="A877" s="3"/>
      <c r="B877" s="45"/>
      <c r="C877" s="3"/>
      <c r="D877" s="43"/>
      <c r="E877" s="3"/>
      <c r="F877" s="3"/>
      <c r="G877" s="3"/>
      <c r="H877" s="3"/>
      <c r="M877" s="3"/>
    </row>
    <row r="878" spans="1:13" ht="15.75" customHeight="1">
      <c r="A878" s="3"/>
      <c r="B878" s="45"/>
      <c r="C878" s="3"/>
      <c r="D878" s="43"/>
      <c r="E878" s="3"/>
      <c r="F878" s="3"/>
      <c r="G878" s="3"/>
      <c r="H878" s="3"/>
      <c r="M878" s="3"/>
    </row>
    <row r="879" spans="1:13" ht="15.75" customHeight="1">
      <c r="A879" s="3"/>
      <c r="B879" s="45"/>
      <c r="C879" s="3"/>
      <c r="D879" s="43"/>
      <c r="E879" s="3"/>
      <c r="F879" s="3"/>
      <c r="G879" s="3"/>
      <c r="H879" s="3"/>
      <c r="M879" s="3"/>
    </row>
    <row r="880" spans="1:13" ht="15.75" customHeight="1">
      <c r="A880" s="3"/>
      <c r="B880" s="45"/>
      <c r="C880" s="3"/>
      <c r="D880" s="43"/>
      <c r="E880" s="3"/>
      <c r="F880" s="3"/>
      <c r="G880" s="3"/>
      <c r="H880" s="3"/>
      <c r="M880" s="3"/>
    </row>
    <row r="881" spans="1:13" ht="15.75" customHeight="1">
      <c r="A881" s="3"/>
      <c r="B881" s="45"/>
      <c r="C881" s="3"/>
      <c r="D881" s="43"/>
      <c r="E881" s="3"/>
      <c r="F881" s="3"/>
      <c r="G881" s="3"/>
      <c r="H881" s="3"/>
      <c r="M881" s="3"/>
    </row>
    <row r="882" spans="1:13" ht="15.75" customHeight="1">
      <c r="A882" s="3"/>
      <c r="B882" s="45"/>
      <c r="C882" s="3"/>
      <c r="D882" s="43"/>
      <c r="E882" s="3"/>
      <c r="F882" s="3"/>
      <c r="G882" s="3"/>
      <c r="H882" s="3"/>
      <c r="M882" s="3"/>
    </row>
    <row r="883" spans="1:13" ht="15.75" customHeight="1">
      <c r="A883" s="3"/>
      <c r="B883" s="45"/>
      <c r="C883" s="3"/>
      <c r="D883" s="43"/>
      <c r="E883" s="3"/>
      <c r="F883" s="3"/>
      <c r="G883" s="3"/>
      <c r="H883" s="3"/>
      <c r="M883" s="3"/>
    </row>
    <row r="884" spans="1:13" ht="15.75" customHeight="1">
      <c r="A884" s="3"/>
      <c r="B884" s="45"/>
      <c r="C884" s="3"/>
      <c r="D884" s="43"/>
      <c r="E884" s="3"/>
      <c r="F884" s="3"/>
      <c r="G884" s="3"/>
      <c r="H884" s="3"/>
      <c r="M884" s="3"/>
    </row>
    <row r="885" spans="1:13" ht="15.75" customHeight="1">
      <c r="A885" s="3"/>
      <c r="B885" s="45"/>
      <c r="C885" s="3"/>
      <c r="D885" s="43"/>
      <c r="E885" s="3"/>
      <c r="F885" s="3"/>
      <c r="G885" s="3"/>
      <c r="H885" s="3"/>
      <c r="M885" s="3"/>
    </row>
    <row r="886" spans="1:13" ht="15.75" customHeight="1">
      <c r="A886" s="3"/>
      <c r="B886" s="45"/>
      <c r="C886" s="3"/>
      <c r="D886" s="43"/>
      <c r="E886" s="3"/>
      <c r="F886" s="3"/>
      <c r="G886" s="3"/>
      <c r="H886" s="3"/>
      <c r="M886" s="3"/>
    </row>
    <row r="887" spans="1:13" ht="15.75" customHeight="1">
      <c r="A887" s="3"/>
      <c r="B887" s="45"/>
      <c r="C887" s="3"/>
      <c r="D887" s="43"/>
      <c r="E887" s="3"/>
      <c r="F887" s="3"/>
      <c r="G887" s="3"/>
      <c r="H887" s="3"/>
      <c r="M887" s="3"/>
    </row>
    <row r="888" spans="1:13" ht="15.75" customHeight="1">
      <c r="A888" s="3"/>
      <c r="B888" s="45"/>
      <c r="C888" s="3"/>
      <c r="D888" s="43"/>
      <c r="E888" s="3"/>
      <c r="F888" s="3"/>
      <c r="G888" s="3"/>
      <c r="H888" s="3"/>
      <c r="M888" s="3"/>
    </row>
    <row r="889" spans="1:13" ht="15.75" customHeight="1">
      <c r="A889" s="3"/>
      <c r="B889" s="45"/>
      <c r="C889" s="3"/>
      <c r="D889" s="43"/>
      <c r="E889" s="3"/>
      <c r="F889" s="3"/>
      <c r="G889" s="3"/>
      <c r="H889" s="3"/>
      <c r="M889" s="3"/>
    </row>
    <row r="890" spans="1:13" ht="15.75" customHeight="1">
      <c r="A890" s="3"/>
      <c r="B890" s="45"/>
      <c r="C890" s="3"/>
      <c r="D890" s="43"/>
      <c r="E890" s="3"/>
      <c r="F890" s="3"/>
      <c r="G890" s="3"/>
      <c r="H890" s="3"/>
      <c r="M890" s="3"/>
    </row>
    <row r="891" spans="1:13" ht="15.75" customHeight="1">
      <c r="A891" s="3"/>
      <c r="B891" s="45"/>
      <c r="C891" s="3"/>
      <c r="D891" s="43"/>
      <c r="E891" s="3"/>
      <c r="F891" s="3"/>
      <c r="G891" s="3"/>
      <c r="H891" s="3"/>
      <c r="M891" s="3"/>
    </row>
    <row r="892" spans="1:13" ht="15.75" customHeight="1">
      <c r="A892" s="3"/>
      <c r="B892" s="45"/>
      <c r="C892" s="3"/>
      <c r="D892" s="43"/>
      <c r="E892" s="3"/>
      <c r="F892" s="3"/>
      <c r="G892" s="3"/>
      <c r="H892" s="3"/>
      <c r="M892" s="3"/>
    </row>
    <row r="893" spans="1:13" ht="15.75" customHeight="1">
      <c r="A893" s="3"/>
      <c r="B893" s="45"/>
      <c r="C893" s="3"/>
      <c r="D893" s="43"/>
      <c r="E893" s="3"/>
      <c r="F893" s="3"/>
      <c r="G893" s="3"/>
      <c r="H893" s="3"/>
      <c r="M893" s="3"/>
    </row>
    <row r="894" spans="1:13" ht="15.75" customHeight="1">
      <c r="A894" s="3"/>
      <c r="B894" s="45"/>
      <c r="C894" s="3"/>
      <c r="D894" s="43"/>
      <c r="E894" s="3"/>
      <c r="F894" s="3"/>
      <c r="G894" s="3"/>
      <c r="H894" s="3"/>
      <c r="M894" s="3"/>
    </row>
    <row r="895" spans="1:13" ht="15.75" customHeight="1">
      <c r="A895" s="3"/>
      <c r="B895" s="45"/>
      <c r="C895" s="3"/>
      <c r="D895" s="43"/>
      <c r="E895" s="3"/>
      <c r="F895" s="3"/>
      <c r="G895" s="3"/>
      <c r="H895" s="3"/>
      <c r="M895" s="3"/>
    </row>
    <row r="896" spans="1:13" ht="15.75" customHeight="1">
      <c r="A896" s="3"/>
      <c r="B896" s="45"/>
      <c r="C896" s="3"/>
      <c r="D896" s="43"/>
      <c r="E896" s="3"/>
      <c r="F896" s="3"/>
      <c r="G896" s="3"/>
      <c r="H896" s="3"/>
      <c r="M896" s="3"/>
    </row>
    <row r="897" spans="1:13" ht="15.75" customHeight="1">
      <c r="A897" s="3"/>
      <c r="B897" s="45"/>
      <c r="C897" s="3"/>
      <c r="D897" s="43"/>
      <c r="E897" s="3"/>
      <c r="F897" s="3"/>
      <c r="G897" s="3"/>
      <c r="H897" s="3"/>
      <c r="M897" s="3"/>
    </row>
    <row r="898" spans="1:13" ht="15.75" customHeight="1">
      <c r="A898" s="3"/>
      <c r="B898" s="45"/>
      <c r="C898" s="3"/>
      <c r="D898" s="43"/>
      <c r="E898" s="3"/>
      <c r="F898" s="3"/>
      <c r="G898" s="3"/>
      <c r="H898" s="3"/>
      <c r="M898" s="3"/>
    </row>
    <row r="899" spans="1:13" ht="15.75" customHeight="1">
      <c r="A899" s="3"/>
      <c r="B899" s="45"/>
      <c r="C899" s="3"/>
      <c r="D899" s="43"/>
      <c r="E899" s="3"/>
      <c r="F899" s="3"/>
      <c r="G899" s="3"/>
      <c r="H899" s="3"/>
      <c r="M899" s="3"/>
    </row>
    <row r="900" spans="1:13" ht="15.75" customHeight="1">
      <c r="A900" s="3"/>
      <c r="B900" s="45"/>
      <c r="C900" s="3"/>
      <c r="D900" s="43"/>
      <c r="E900" s="3"/>
      <c r="F900" s="3"/>
      <c r="G900" s="3"/>
      <c r="H900" s="3"/>
      <c r="M900" s="3"/>
    </row>
    <row r="901" spans="1:13" ht="15.75" customHeight="1">
      <c r="A901" s="3"/>
      <c r="B901" s="45"/>
      <c r="C901" s="3"/>
      <c r="D901" s="43"/>
      <c r="E901" s="3"/>
      <c r="F901" s="3"/>
      <c r="G901" s="3"/>
      <c r="H901" s="3"/>
      <c r="M901" s="3"/>
    </row>
    <row r="902" spans="1:13" ht="15.75" customHeight="1">
      <c r="A902" s="3"/>
      <c r="B902" s="45"/>
      <c r="C902" s="3"/>
      <c r="D902" s="43"/>
      <c r="E902" s="3"/>
      <c r="F902" s="3"/>
      <c r="G902" s="3"/>
      <c r="H902" s="3"/>
      <c r="M902" s="3"/>
    </row>
    <row r="903" spans="1:13" ht="15.75" customHeight="1">
      <c r="A903" s="3"/>
      <c r="B903" s="45"/>
      <c r="C903" s="3"/>
      <c r="D903" s="43"/>
      <c r="E903" s="3"/>
      <c r="F903" s="3"/>
      <c r="G903" s="3"/>
      <c r="H903" s="3"/>
      <c r="M903" s="3"/>
    </row>
    <row r="904" spans="1:13" ht="15.75" customHeight="1">
      <c r="A904" s="3"/>
      <c r="B904" s="45"/>
      <c r="C904" s="3"/>
      <c r="D904" s="43"/>
      <c r="E904" s="3"/>
      <c r="F904" s="3"/>
      <c r="G904" s="3"/>
      <c r="H904" s="3"/>
      <c r="M904" s="3"/>
    </row>
    <row r="905" spans="1:13" ht="15.75" customHeight="1">
      <c r="A905" s="3"/>
      <c r="B905" s="45"/>
      <c r="C905" s="3"/>
      <c r="D905" s="43"/>
      <c r="E905" s="3"/>
      <c r="F905" s="3"/>
      <c r="G905" s="3"/>
      <c r="H905" s="3"/>
      <c r="M905" s="3"/>
    </row>
    <row r="906" spans="1:13" ht="15.75" customHeight="1">
      <c r="A906" s="3"/>
      <c r="B906" s="45"/>
      <c r="C906" s="3"/>
      <c r="D906" s="43"/>
      <c r="E906" s="3"/>
      <c r="F906" s="3"/>
      <c r="G906" s="3"/>
      <c r="H906" s="3"/>
      <c r="M906" s="3"/>
    </row>
    <row r="907" spans="1:13" ht="15.75" customHeight="1">
      <c r="A907" s="3"/>
      <c r="B907" s="45"/>
      <c r="C907" s="3"/>
      <c r="D907" s="43"/>
      <c r="E907" s="3"/>
      <c r="F907" s="3"/>
      <c r="G907" s="3"/>
      <c r="H907" s="3"/>
      <c r="M907" s="3"/>
    </row>
    <row r="908" spans="1:13" ht="15.75" customHeight="1">
      <c r="A908" s="3"/>
      <c r="B908" s="45"/>
      <c r="C908" s="3"/>
      <c r="D908" s="43"/>
      <c r="E908" s="3"/>
      <c r="F908" s="3"/>
      <c r="G908" s="3"/>
      <c r="H908" s="3"/>
      <c r="M908" s="3"/>
    </row>
    <row r="909" spans="1:13" ht="15.75" customHeight="1">
      <c r="A909" s="3"/>
      <c r="B909" s="45"/>
      <c r="C909" s="3"/>
      <c r="D909" s="43"/>
      <c r="E909" s="3"/>
      <c r="F909" s="3"/>
      <c r="G909" s="3"/>
      <c r="H909" s="3"/>
      <c r="M909" s="3"/>
    </row>
    <row r="910" spans="1:13" ht="15.75" customHeight="1">
      <c r="A910" s="3"/>
      <c r="B910" s="45"/>
      <c r="C910" s="3"/>
      <c r="D910" s="43"/>
      <c r="E910" s="3"/>
      <c r="F910" s="3"/>
      <c r="G910" s="3"/>
      <c r="H910" s="3"/>
      <c r="M910" s="3"/>
    </row>
    <row r="911" spans="1:13" ht="15.75" customHeight="1">
      <c r="A911" s="3"/>
      <c r="B911" s="45"/>
      <c r="C911" s="3"/>
      <c r="D911" s="43"/>
      <c r="E911" s="3"/>
      <c r="F911" s="3"/>
      <c r="G911" s="3"/>
      <c r="H911" s="3"/>
      <c r="M911" s="3"/>
    </row>
    <row r="912" spans="1:13" ht="15.75" customHeight="1">
      <c r="A912" s="3"/>
      <c r="B912" s="45"/>
      <c r="C912" s="3"/>
      <c r="D912" s="43"/>
      <c r="E912" s="3"/>
      <c r="F912" s="3"/>
      <c r="G912" s="3"/>
      <c r="H912" s="3"/>
      <c r="M912" s="3"/>
    </row>
    <row r="913" spans="1:13" ht="15.75" customHeight="1">
      <c r="A913" s="3"/>
      <c r="B913" s="45"/>
      <c r="C913" s="3"/>
      <c r="D913" s="43"/>
      <c r="E913" s="3"/>
      <c r="F913" s="3"/>
      <c r="G913" s="3"/>
      <c r="H913" s="3"/>
      <c r="M913" s="3"/>
    </row>
    <row r="914" spans="1:13" ht="15.75" customHeight="1">
      <c r="A914" s="3"/>
      <c r="B914" s="45"/>
      <c r="C914" s="3"/>
      <c r="D914" s="43"/>
      <c r="E914" s="3"/>
      <c r="F914" s="3"/>
      <c r="G914" s="3"/>
      <c r="H914" s="3"/>
      <c r="M914" s="3"/>
    </row>
    <row r="915" spans="1:13" ht="15.75" customHeight="1">
      <c r="A915" s="3"/>
      <c r="B915" s="45"/>
      <c r="C915" s="3"/>
      <c r="D915" s="43"/>
      <c r="E915" s="3"/>
      <c r="F915" s="3"/>
      <c r="G915" s="3"/>
      <c r="H915" s="3"/>
      <c r="M915" s="3"/>
    </row>
    <row r="916" spans="1:13" ht="15.75" customHeight="1">
      <c r="A916" s="3"/>
      <c r="B916" s="45"/>
      <c r="C916" s="3"/>
      <c r="D916" s="43"/>
      <c r="E916" s="3"/>
      <c r="F916" s="3"/>
      <c r="G916" s="3"/>
      <c r="H916" s="3"/>
      <c r="M916" s="3"/>
    </row>
    <row r="917" spans="1:13" ht="15.75" customHeight="1">
      <c r="A917" s="3"/>
      <c r="B917" s="45"/>
      <c r="C917" s="3"/>
      <c r="D917" s="43"/>
      <c r="E917" s="3"/>
      <c r="F917" s="3"/>
      <c r="G917" s="3"/>
      <c r="H917" s="3"/>
      <c r="M917" s="3"/>
    </row>
    <row r="918" spans="1:13" ht="15.75" customHeight="1">
      <c r="A918" s="3"/>
      <c r="B918" s="45"/>
      <c r="C918" s="3"/>
      <c r="D918" s="43"/>
      <c r="E918" s="3"/>
      <c r="F918" s="3"/>
      <c r="G918" s="3"/>
      <c r="H918" s="3"/>
      <c r="M918" s="3"/>
    </row>
    <row r="919" spans="1:13" ht="15.75" customHeight="1">
      <c r="A919" s="3"/>
      <c r="B919" s="45"/>
      <c r="C919" s="3"/>
      <c r="D919" s="43"/>
      <c r="E919" s="3"/>
      <c r="F919" s="3"/>
      <c r="G919" s="3"/>
      <c r="H919" s="3"/>
      <c r="M919" s="3"/>
    </row>
    <row r="920" spans="1:13" ht="15.75" customHeight="1">
      <c r="A920" s="3"/>
      <c r="B920" s="45"/>
      <c r="C920" s="3"/>
      <c r="D920" s="43"/>
      <c r="E920" s="3"/>
      <c r="F920" s="3"/>
      <c r="G920" s="3"/>
      <c r="H920" s="3"/>
      <c r="M920" s="3"/>
    </row>
    <row r="921" spans="1:13" ht="15.75" customHeight="1">
      <c r="A921" s="3"/>
      <c r="B921" s="45"/>
      <c r="C921" s="3"/>
      <c r="D921" s="43"/>
      <c r="E921" s="3"/>
      <c r="F921" s="3"/>
      <c r="G921" s="3"/>
      <c r="H921" s="3"/>
      <c r="M921" s="3"/>
    </row>
    <row r="922" spans="1:13" ht="15.75" customHeight="1">
      <c r="A922" s="3"/>
      <c r="B922" s="45"/>
      <c r="C922" s="3"/>
      <c r="D922" s="43"/>
      <c r="E922" s="3"/>
      <c r="F922" s="3"/>
      <c r="G922" s="3"/>
      <c r="H922" s="3"/>
      <c r="M922" s="3"/>
    </row>
    <row r="923" spans="1:13" ht="15.75" customHeight="1">
      <c r="A923" s="3"/>
      <c r="B923" s="45"/>
      <c r="C923" s="3"/>
      <c r="D923" s="43"/>
      <c r="E923" s="3"/>
      <c r="F923" s="3"/>
      <c r="G923" s="3"/>
      <c r="H923" s="3"/>
      <c r="M923" s="3"/>
    </row>
    <row r="924" spans="1:13" ht="15.75" customHeight="1">
      <c r="A924" s="3"/>
      <c r="B924" s="45"/>
      <c r="C924" s="3"/>
      <c r="D924" s="43"/>
      <c r="E924" s="3"/>
      <c r="F924" s="3"/>
      <c r="G924" s="3"/>
      <c r="H924" s="3"/>
      <c r="M924" s="3"/>
    </row>
    <row r="925" spans="1:13" ht="15.75" customHeight="1">
      <c r="A925" s="3"/>
      <c r="B925" s="45"/>
      <c r="C925" s="3"/>
      <c r="D925" s="43"/>
      <c r="E925" s="3"/>
      <c r="F925" s="3"/>
      <c r="G925" s="3"/>
      <c r="H925" s="3"/>
      <c r="M925" s="3"/>
    </row>
    <row r="926" spans="1:13" ht="15.75" customHeight="1">
      <c r="A926" s="3"/>
      <c r="B926" s="45"/>
      <c r="C926" s="3"/>
      <c r="D926" s="43"/>
      <c r="E926" s="3"/>
      <c r="F926" s="3"/>
      <c r="G926" s="3"/>
      <c r="H926" s="3"/>
      <c r="M926" s="3"/>
    </row>
    <row r="927" spans="1:13" ht="15.75" customHeight="1">
      <c r="A927" s="3"/>
      <c r="B927" s="45"/>
      <c r="C927" s="3"/>
      <c r="D927" s="43"/>
      <c r="E927" s="3"/>
      <c r="F927" s="3"/>
      <c r="G927" s="3"/>
      <c r="H927" s="3"/>
      <c r="M927" s="3"/>
    </row>
    <row r="928" spans="1:13" ht="15.75" customHeight="1">
      <c r="A928" s="3"/>
      <c r="B928" s="45"/>
      <c r="C928" s="3"/>
      <c r="D928" s="43"/>
      <c r="E928" s="3"/>
      <c r="F928" s="3"/>
      <c r="G928" s="3"/>
      <c r="H928" s="3"/>
      <c r="M928" s="3"/>
    </row>
    <row r="929" spans="1:13" ht="15.75" customHeight="1">
      <c r="A929" s="3"/>
      <c r="B929" s="45"/>
      <c r="C929" s="3"/>
      <c r="D929" s="43"/>
      <c r="E929" s="3"/>
      <c r="F929" s="3"/>
      <c r="G929" s="3"/>
      <c r="H929" s="3"/>
      <c r="M929" s="3"/>
    </row>
  </sheetData>
  <conditionalFormatting sqref="H1:H1048576 I2:K24 I25:J25 I26:K139 I140:J140 I141:K175 I176:J177 I178:K303 I304:J306 I307:K379 I380:J380 I381:K382 I383:J383 I384:K430 I431:J431 I432:K448 I449:J451 I452:K476 I477:J477 I478:K504 I505:J505 I506:K520 I521:J521 I522:K535 I536:J536 I537:K1048576">
    <cfRule type="containsText" dxfId="735" priority="5" operator="containsText" text="Pending">
      <formula>NOT(ISERROR(SEARCH("Pending",H1)))</formula>
    </cfRule>
  </conditionalFormatting>
  <conditionalFormatting sqref="I2:I1048576">
    <cfRule type="containsText" dxfId="734" priority="1" operator="containsText" text="No">
      <formula>NOT(ISERROR(SEARCH("No",I2)))</formula>
    </cfRule>
  </conditionalFormatting>
  <conditionalFormatting sqref="I2:K24 I25:J25 I26:K139 I140:J140 I141:K175 I176:J177 I178:K303 I304:J306 I307:K379 I380:J380 I381:K382 I383:J383 I384:K430 I431:J431 I432:K448 I449:J451 I452:K476 I477:J477 I478:K504 I505:J505 I506:K520 I521:J521 I522:K535 I536:J536 I537:K1048576 H1:H1048576">
    <cfRule type="containsText" dxfId="733" priority="4" operator="containsText" text="Yes">
      <formula>NOT(ISERROR(SEARCH("Yes",H1)))</formula>
    </cfRule>
  </conditionalFormatting>
  <conditionalFormatting sqref="J1:K1">
    <cfRule type="containsText" dxfId="732" priority="2" operator="containsText" text="Yes">
      <formula>NOT(ISERROR(SEARCH("Yes",J1)))</formula>
    </cfRule>
    <cfRule type="containsText" dxfId="731" priority="3" operator="containsText" text="Pending">
      <formula>NOT(ISERROR(SEARCH("Pending",J1)))</formula>
    </cfRule>
  </conditionalFormatting>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720B2-FD76-4D3B-8ED9-7B5E24AEA1CC}">
  <dimension ref="A1:R152"/>
  <sheetViews>
    <sheetView topLeftCell="A84" zoomScale="90" zoomScaleNormal="55" workbookViewId="0">
      <selection activeCell="F100" sqref="F100"/>
    </sheetView>
  </sheetViews>
  <sheetFormatPr defaultColWidth="8.875" defaultRowHeight="15.75" customHeight="1"/>
  <cols>
    <col min="1" max="1" width="10.625" style="16" bestFit="1" customWidth="1"/>
    <col min="2" max="2" width="12.625" style="34" bestFit="1" customWidth="1"/>
    <col min="3" max="3" width="26.375" style="29" customWidth="1"/>
    <col min="4" max="4" width="70.125" style="21" customWidth="1"/>
    <col min="5" max="5" width="16.625" customWidth="1"/>
    <col min="6" max="6" width="31.875" bestFit="1" customWidth="1"/>
    <col min="7" max="7" width="20.625" bestFit="1" customWidth="1"/>
    <col min="8" max="8" width="20.625" customWidth="1"/>
    <col min="9" max="11" width="32.625" customWidth="1"/>
    <col min="12" max="12" width="22.125" style="3" customWidth="1"/>
    <col min="13" max="13" width="10.375" style="16" bestFit="1" customWidth="1"/>
    <col min="14" max="14" width="9" bestFit="1" customWidth="1"/>
    <col min="15" max="15" width="20.625" bestFit="1" customWidth="1"/>
    <col min="16" max="16" width="16" bestFit="1" customWidth="1"/>
    <col min="17" max="17" width="24" bestFit="1" customWidth="1"/>
  </cols>
  <sheetData>
    <row r="1" spans="1:18" ht="63">
      <c r="A1" s="16" t="s">
        <v>834</v>
      </c>
      <c r="B1" s="34" t="s">
        <v>835</v>
      </c>
      <c r="C1" s="29" t="s">
        <v>836</v>
      </c>
      <c r="D1" s="21" t="s">
        <v>837</v>
      </c>
      <c r="E1" t="s">
        <v>0</v>
      </c>
      <c r="F1" t="s">
        <v>838</v>
      </c>
      <c r="G1" t="s">
        <v>839</v>
      </c>
      <c r="H1" s="3" t="s">
        <v>898</v>
      </c>
      <c r="I1" s="3" t="s">
        <v>841</v>
      </c>
      <c r="J1" s="3" t="s">
        <v>900</v>
      </c>
      <c r="K1" s="3" t="s">
        <v>843</v>
      </c>
      <c r="L1" s="3" t="s">
        <v>844</v>
      </c>
      <c r="M1" s="16" t="s">
        <v>845</v>
      </c>
      <c r="O1" t="s">
        <v>846</v>
      </c>
      <c r="P1" t="s">
        <v>847</v>
      </c>
      <c r="Q1" t="s">
        <v>848</v>
      </c>
    </row>
    <row r="2" spans="1:18" hidden="1">
      <c r="A2" s="16">
        <f>ROW() - ROW(Table49141542[[#Headers],[Checklist]]) - 1</f>
        <v>0</v>
      </c>
      <c r="C2" s="3"/>
      <c r="D2" s="38"/>
      <c r="E2" s="23"/>
      <c r="I2" s="3"/>
      <c r="J2" s="3"/>
      <c r="K2" s="3"/>
      <c r="M2" s="16" t="str">
        <f>IF(COUNTIF(M3:M20,"Yes") = COUNTA(M3:M20),"Yes","No")</f>
        <v>No</v>
      </c>
      <c r="O2">
        <f>MAX(A:A)</f>
        <v>86</v>
      </c>
      <c r="P2">
        <f>COUNTIF(M:M,"Yes")</f>
        <v>0</v>
      </c>
      <c r="Q2">
        <f>O2-P2</f>
        <v>86</v>
      </c>
    </row>
    <row r="3" spans="1:18" hidden="1">
      <c r="A3" s="16">
        <f>ROW() - ROW(Table49141542[[#Headers],[Checklist]]) - 1</f>
        <v>1</v>
      </c>
      <c r="B3" s="34" t="s">
        <v>906</v>
      </c>
      <c r="C3" s="37" t="s">
        <v>2737</v>
      </c>
      <c r="D3" s="3" t="s">
        <v>2738</v>
      </c>
      <c r="E3" s="16"/>
      <c r="F3" s="16"/>
      <c r="G3" s="16"/>
      <c r="H3" s="16"/>
      <c r="I3" s="3"/>
      <c r="J3" s="3"/>
      <c r="K3" s="3"/>
      <c r="M3" s="16" t="s">
        <v>853</v>
      </c>
    </row>
    <row r="4" spans="1:18" ht="147.75" hidden="1" customHeight="1">
      <c r="A4" s="16">
        <f>ROW() - ROW(Table49141542[[#Headers],[Checklist]]) - 1</f>
        <v>2</v>
      </c>
      <c r="B4" s="34" t="s">
        <v>2739</v>
      </c>
      <c r="C4" s="37" t="s">
        <v>2740</v>
      </c>
      <c r="D4" s="3" t="s">
        <v>2741</v>
      </c>
      <c r="E4" s="66"/>
      <c r="F4" s="66"/>
      <c r="G4" s="66"/>
      <c r="H4" s="66"/>
      <c r="I4" s="95"/>
      <c r="J4" s="95"/>
      <c r="K4" s="95"/>
      <c r="L4" s="95"/>
      <c r="M4" s="16" t="s">
        <v>853</v>
      </c>
      <c r="O4" t="s">
        <v>1778</v>
      </c>
    </row>
    <row r="5" spans="1:18" ht="99" hidden="1" customHeight="1">
      <c r="A5" s="16">
        <f>ROW() - ROW(Table49141542[[#Headers],[Checklist]]) - 1</f>
        <v>3</v>
      </c>
      <c r="B5" s="34" t="s">
        <v>2742</v>
      </c>
      <c r="C5" s="37" t="s">
        <v>2743</v>
      </c>
      <c r="D5" s="3" t="s">
        <v>2744</v>
      </c>
      <c r="E5" s="66"/>
      <c r="F5" s="66"/>
      <c r="G5" s="66"/>
      <c r="H5" s="66"/>
      <c r="I5" s="95"/>
      <c r="J5" s="95"/>
      <c r="K5" s="95"/>
      <c r="L5" s="95"/>
      <c r="M5" s="16" t="s">
        <v>853</v>
      </c>
      <c r="O5" t="s">
        <v>914</v>
      </c>
    </row>
    <row r="6" spans="1:18" ht="94.5" hidden="1">
      <c r="A6" s="16">
        <f>ROW() - ROW(Table49141542[[#Headers],[Checklist]]) - 1</f>
        <v>4</v>
      </c>
      <c r="B6" s="34" t="s">
        <v>2745</v>
      </c>
      <c r="C6" s="3" t="s">
        <v>2746</v>
      </c>
      <c r="D6" s="3" t="s">
        <v>2747</v>
      </c>
      <c r="E6" s="66"/>
      <c r="F6" s="66"/>
      <c r="G6" s="66"/>
      <c r="H6" s="66"/>
      <c r="I6" s="95"/>
      <c r="J6" s="95"/>
      <c r="K6" s="95"/>
      <c r="L6" s="95"/>
      <c r="M6" s="16" t="s">
        <v>853</v>
      </c>
      <c r="O6" s="18"/>
    </row>
    <row r="7" spans="1:18" ht="69" hidden="1" customHeight="1">
      <c r="A7" s="16">
        <f>ROW() - ROW(Table49141542[[#Headers],[Checklist]]) - 1</f>
        <v>5</v>
      </c>
      <c r="B7" s="34" t="s">
        <v>2748</v>
      </c>
      <c r="C7" s="37" t="s">
        <v>2749</v>
      </c>
      <c r="D7" s="3" t="s">
        <v>2750</v>
      </c>
      <c r="E7" s="66"/>
      <c r="F7" s="66"/>
      <c r="G7" s="66"/>
      <c r="H7" s="66"/>
      <c r="I7" s="95"/>
      <c r="J7" s="95"/>
      <c r="K7" s="95"/>
      <c r="L7" s="95"/>
      <c r="M7" s="16" t="s">
        <v>853</v>
      </c>
    </row>
    <row r="8" spans="1:18" ht="47.25" hidden="1">
      <c r="A8" s="16">
        <f>ROW() - ROW(Table49141542[[#Headers],[Checklist]]) - 1</f>
        <v>6</v>
      </c>
      <c r="B8" s="34" t="s">
        <v>2751</v>
      </c>
      <c r="C8" s="3" t="s">
        <v>2752</v>
      </c>
      <c r="D8" s="36" t="s">
        <v>2753</v>
      </c>
      <c r="E8" s="66"/>
      <c r="F8" s="66"/>
      <c r="G8" s="66"/>
      <c r="H8" s="66"/>
      <c r="I8" s="95"/>
      <c r="J8" s="95"/>
      <c r="K8" s="95"/>
      <c r="L8" s="95"/>
      <c r="M8" s="16" t="s">
        <v>853</v>
      </c>
    </row>
    <row r="9" spans="1:18" ht="117" hidden="1" customHeight="1">
      <c r="A9" s="16">
        <f>ROW() - ROW(Table49141542[[#Headers],[Checklist]]) - 1</f>
        <v>7</v>
      </c>
      <c r="B9" s="34" t="s">
        <v>2754</v>
      </c>
      <c r="C9" s="3" t="s">
        <v>2755</v>
      </c>
      <c r="D9" s="36" t="s">
        <v>2756</v>
      </c>
      <c r="E9" s="66"/>
      <c r="F9" s="66"/>
      <c r="G9" s="66"/>
      <c r="H9" s="66"/>
      <c r="I9" s="95"/>
      <c r="J9" s="95"/>
      <c r="K9" s="95"/>
      <c r="L9" s="95"/>
      <c r="M9" s="16" t="s">
        <v>853</v>
      </c>
    </row>
    <row r="10" spans="1:18" ht="118.5" hidden="1" customHeight="1">
      <c r="A10" s="16">
        <f>ROW() - ROW(Table49141542[[#Headers],[Checklist]]) - 1</f>
        <v>8</v>
      </c>
      <c r="C10" s="3"/>
      <c r="D10" s="174" t="e" vm="5">
        <v>#VALUE!</v>
      </c>
      <c r="E10" s="66"/>
      <c r="F10" s="66"/>
      <c r="G10" s="66"/>
      <c r="H10" s="66"/>
      <c r="I10" s="95"/>
      <c r="J10" s="95"/>
      <c r="K10" s="95"/>
      <c r="L10" s="95"/>
      <c r="R10" t="str">
        <f ca="1">IFERROR(
  IF(
    COUNTIF(
      INDIRECT("'" &amp; "ADR " &amp; VALUE(MID(R$1, FIND("-", R$1) + 1, LEN(R$1) - FIND("-", R$1))) &amp; "'!E:E"), $A10
    ) = 0,
    "",
    COUNTIFS(
      INDIRECT("'" &amp; "ADR " &amp; VALUE(MID(R$1, FIND("-", R$1) + 1, LEN(R$1) - FIND("-", R$1))) &amp; "'!E:E"), $A10,
      INDIRECT("'" &amp; "ADR " &amp; VALUE(MID(R$1, FIND("-", R$1) + 1, LEN(R$1) - FIND("-", R$1))) &amp; "'!I:I"), "NO"
    )
  ),
  ""
)</f>
        <v/>
      </c>
    </row>
    <row r="11" spans="1:18" ht="47.25" hidden="1">
      <c r="A11" s="16">
        <f>ROW() - ROW(Table49141542[[#Headers],[Checklist]]) - 1</f>
        <v>9</v>
      </c>
      <c r="B11" s="34" t="s">
        <v>2757</v>
      </c>
      <c r="C11" s="3" t="s">
        <v>2758</v>
      </c>
      <c r="D11" s="239" t="s">
        <v>2759</v>
      </c>
      <c r="E11" s="66"/>
      <c r="F11" s="66"/>
      <c r="G11" s="66"/>
      <c r="H11" s="66"/>
      <c r="I11" s="95"/>
      <c r="J11" s="95"/>
      <c r="K11" s="95"/>
      <c r="L11" s="95"/>
    </row>
    <row r="12" spans="1:18" ht="75.75" hidden="1">
      <c r="A12" s="16">
        <f>ROW() - ROW(Table49141542[[#Headers],[Checklist]]) - 1</f>
        <v>10</v>
      </c>
      <c r="B12" s="34" t="s">
        <v>2760</v>
      </c>
      <c r="C12" s="29" t="s">
        <v>2761</v>
      </c>
      <c r="D12" s="22" t="s">
        <v>2762</v>
      </c>
      <c r="E12" s="66"/>
      <c r="F12" s="66"/>
      <c r="G12" s="66"/>
      <c r="H12" s="66"/>
      <c r="I12" s="95"/>
      <c r="J12" s="95"/>
      <c r="K12" s="95"/>
      <c r="L12" s="95"/>
    </row>
    <row r="13" spans="1:18" ht="45.75" hidden="1">
      <c r="A13" s="16">
        <f>ROW() - ROW(Table49141542[[#Headers],[Checklist]]) - 1</f>
        <v>11</v>
      </c>
      <c r="B13" s="34" t="s">
        <v>2763</v>
      </c>
      <c r="C13" s="21" t="s">
        <v>2764</v>
      </c>
      <c r="D13" s="22" t="s">
        <v>2765</v>
      </c>
      <c r="E13" s="66"/>
      <c r="F13" s="66"/>
      <c r="G13" s="66"/>
      <c r="H13" s="66"/>
      <c r="I13" s="95"/>
      <c r="J13" s="95"/>
      <c r="K13" s="95"/>
      <c r="L13" s="95"/>
    </row>
    <row r="14" spans="1:18" ht="135.75" hidden="1" customHeight="1">
      <c r="A14" s="16">
        <f>ROW() - ROW(Table49141542[[#Headers],[Checklist]]) - 1</f>
        <v>12</v>
      </c>
      <c r="B14" s="34" t="s">
        <v>2766</v>
      </c>
      <c r="C14" s="29" t="s">
        <v>2767</v>
      </c>
      <c r="D14" s="20" t="e" vm="6">
        <v>#VALUE!</v>
      </c>
      <c r="E14" s="66"/>
      <c r="F14" s="66"/>
      <c r="G14" s="66"/>
      <c r="H14" s="66"/>
      <c r="I14" s="95"/>
      <c r="J14" s="95"/>
      <c r="K14" s="95"/>
      <c r="L14" s="95"/>
    </row>
    <row r="15" spans="1:18" ht="31.5" hidden="1">
      <c r="A15" s="16">
        <f>ROW() - ROW(Table49141542[[#Headers],[Checklist]]) - 1</f>
        <v>13</v>
      </c>
      <c r="B15" s="34" t="s">
        <v>2768</v>
      </c>
      <c r="C15" s="29" t="s">
        <v>2769</v>
      </c>
      <c r="D15" s="21" t="s">
        <v>2770</v>
      </c>
      <c r="E15" s="66"/>
      <c r="F15" s="66"/>
      <c r="G15" s="66"/>
      <c r="H15" s="66"/>
      <c r="I15" s="95"/>
      <c r="J15" s="95"/>
      <c r="K15" s="95"/>
      <c r="L15" s="95"/>
    </row>
    <row r="16" spans="1:18" ht="31.5" hidden="1">
      <c r="A16" s="16">
        <f>ROW() - ROW(Table49141542[[#Headers],[Checklist]]) - 1</f>
        <v>14</v>
      </c>
      <c r="B16" s="34" t="s">
        <v>2771</v>
      </c>
      <c r="C16" s="29" t="s">
        <v>2772</v>
      </c>
      <c r="D16" s="21" t="s">
        <v>2773</v>
      </c>
      <c r="E16" s="66"/>
      <c r="F16" s="66"/>
      <c r="G16" s="66"/>
      <c r="H16" s="66"/>
      <c r="I16" s="95"/>
      <c r="J16" s="95"/>
      <c r="K16" s="95"/>
      <c r="L16" s="95"/>
    </row>
    <row r="17" spans="1:12" ht="31.5" hidden="1">
      <c r="A17" s="16">
        <f>ROW() - ROW(Table49141542[[#Headers],[Checklist]]) - 1</f>
        <v>15</v>
      </c>
      <c r="B17" s="34" t="s">
        <v>2774</v>
      </c>
      <c r="C17" s="29" t="s">
        <v>2775</v>
      </c>
      <c r="D17" s="21" t="s">
        <v>2776</v>
      </c>
      <c r="E17" s="66"/>
      <c r="F17" s="66"/>
      <c r="G17" s="66"/>
      <c r="H17" s="66"/>
      <c r="I17" s="95"/>
      <c r="J17" s="95"/>
      <c r="K17" s="95"/>
      <c r="L17" s="95"/>
    </row>
    <row r="18" spans="1:12" ht="123" hidden="1" customHeight="1">
      <c r="A18" s="16">
        <f>ROW() - ROW(Table49141542[[#Headers],[Checklist]]) - 1</f>
        <v>16</v>
      </c>
      <c r="B18" s="34" t="s">
        <v>2777</v>
      </c>
      <c r="C18" s="29" t="s">
        <v>2778</v>
      </c>
      <c r="D18" s="21" t="e" vm="7">
        <v>#VALUE!</v>
      </c>
      <c r="E18" s="66"/>
      <c r="F18" s="66"/>
      <c r="G18" s="66"/>
      <c r="H18" s="66"/>
      <c r="I18" s="95"/>
      <c r="J18" s="95"/>
      <c r="K18" s="95"/>
      <c r="L18" s="95"/>
    </row>
    <row r="19" spans="1:12" ht="70.5" hidden="1" customHeight="1">
      <c r="A19" s="16">
        <f>ROW() - ROW(Table49141542[[#Headers],[Checklist]]) - 1</f>
        <v>17</v>
      </c>
      <c r="B19" s="34" t="s">
        <v>2779</v>
      </c>
      <c r="C19" s="29" t="s">
        <v>2780</v>
      </c>
      <c r="D19" s="21" t="s">
        <v>2781</v>
      </c>
      <c r="E19" s="66"/>
      <c r="F19" s="66"/>
      <c r="G19" s="66"/>
      <c r="H19" s="66"/>
      <c r="I19" s="95"/>
      <c r="J19" s="95"/>
      <c r="K19" s="95"/>
      <c r="L19" s="95"/>
    </row>
    <row r="20" spans="1:12" ht="66.75" hidden="1" customHeight="1">
      <c r="A20" s="16">
        <f>ROW() - ROW(Table49141542[[#Headers],[Checklist]]) - 1</f>
        <v>18</v>
      </c>
      <c r="B20" s="34" t="s">
        <v>2782</v>
      </c>
      <c r="C20" s="29" t="s">
        <v>2783</v>
      </c>
      <c r="D20" s="21" t="s">
        <v>2784</v>
      </c>
      <c r="E20" s="66"/>
      <c r="F20" s="66"/>
      <c r="G20" s="66"/>
      <c r="H20" s="66"/>
      <c r="I20" s="95"/>
      <c r="J20" s="95"/>
      <c r="K20" s="95"/>
      <c r="L20" s="95"/>
    </row>
    <row r="21" spans="1:12" ht="69" hidden="1" customHeight="1">
      <c r="A21" s="16">
        <f>ROW() - ROW(Table49141542[[#Headers],[Checklist]]) - 1</f>
        <v>19</v>
      </c>
      <c r="B21" s="34" t="s">
        <v>2785</v>
      </c>
      <c r="C21" s="29" t="s">
        <v>2786</v>
      </c>
      <c r="D21" s="21" t="s">
        <v>2787</v>
      </c>
      <c r="E21" s="66"/>
      <c r="F21" s="66"/>
      <c r="G21" s="66"/>
      <c r="H21" s="66"/>
      <c r="I21" s="95"/>
      <c r="J21" s="95"/>
      <c r="K21" s="95"/>
      <c r="L21" s="95"/>
    </row>
    <row r="22" spans="1:12" ht="31.5" hidden="1">
      <c r="A22" s="16">
        <f>ROW() - ROW(Table49141542[[#Headers],[Checklist]]) - 1</f>
        <v>20</v>
      </c>
      <c r="B22" s="34" t="s">
        <v>2788</v>
      </c>
      <c r="C22" s="29" t="s">
        <v>2789</v>
      </c>
      <c r="D22" s="21" t="s">
        <v>2790</v>
      </c>
      <c r="E22" s="66"/>
      <c r="F22" s="66"/>
      <c r="G22" s="66"/>
      <c r="H22" s="66"/>
      <c r="I22" s="95"/>
      <c r="J22" s="95"/>
      <c r="K22" s="95"/>
      <c r="L22" s="95"/>
    </row>
    <row r="23" spans="1:12" hidden="1">
      <c r="A23" s="16">
        <f>ROW() - ROW(Table49141542[[#Headers],[Checklist]]) - 1</f>
        <v>21</v>
      </c>
      <c r="D23" s="21" t="s">
        <v>2791</v>
      </c>
      <c r="E23" s="66"/>
      <c r="F23" s="66"/>
      <c r="G23" s="66"/>
      <c r="H23" s="66"/>
      <c r="I23" s="95"/>
      <c r="J23" s="95"/>
      <c r="K23" s="95"/>
      <c r="L23" s="95"/>
    </row>
    <row r="24" spans="1:12" ht="66.75" hidden="1" customHeight="1">
      <c r="A24" s="16">
        <f>ROW() - ROW(Table49141542[[#Headers],[Checklist]]) - 1</f>
        <v>22</v>
      </c>
      <c r="D24" s="21" t="s">
        <v>2792</v>
      </c>
      <c r="E24" s="66"/>
      <c r="F24" s="66"/>
      <c r="G24" s="66"/>
      <c r="H24" s="66"/>
      <c r="I24" s="95"/>
      <c r="J24" s="95"/>
      <c r="K24" s="95"/>
      <c r="L24" s="95"/>
    </row>
    <row r="25" spans="1:12" hidden="1">
      <c r="A25" s="16">
        <f>ROW() - ROW(Table49141542[[#Headers],[Checklist]]) - 1</f>
        <v>23</v>
      </c>
      <c r="D25" s="21" t="s">
        <v>2793</v>
      </c>
      <c r="E25" s="66"/>
      <c r="F25" s="66"/>
      <c r="G25" s="66"/>
      <c r="H25" s="66"/>
      <c r="I25" s="95"/>
      <c r="J25" s="95"/>
      <c r="K25" s="95"/>
      <c r="L25" s="95"/>
    </row>
    <row r="26" spans="1:12" ht="55.5" hidden="1" customHeight="1">
      <c r="A26" s="16">
        <f>ROW() - ROW(Table49141542[[#Headers],[Checklist]]) - 1</f>
        <v>24</v>
      </c>
      <c r="D26" s="21" t="s">
        <v>2794</v>
      </c>
      <c r="E26" s="66"/>
      <c r="F26" s="66"/>
      <c r="G26" s="66"/>
      <c r="H26" s="66"/>
      <c r="I26" s="95"/>
      <c r="J26" s="95"/>
      <c r="K26" s="95"/>
      <c r="L26" s="95"/>
    </row>
    <row r="27" spans="1:12" ht="47.25" hidden="1">
      <c r="A27" s="16">
        <f>ROW() - ROW(Table49141542[[#Headers],[Checklist]]) - 1</f>
        <v>25</v>
      </c>
      <c r="B27" s="34" t="s">
        <v>2795</v>
      </c>
      <c r="C27" s="29" t="s">
        <v>2796</v>
      </c>
      <c r="D27" s="21" t="s">
        <v>2797</v>
      </c>
      <c r="E27" s="66"/>
      <c r="F27" s="66"/>
      <c r="G27" s="66"/>
      <c r="H27" s="66"/>
      <c r="I27" s="95"/>
      <c r="J27" s="95"/>
      <c r="K27" s="95"/>
      <c r="L27" s="95"/>
    </row>
    <row r="28" spans="1:12" ht="31.5" hidden="1">
      <c r="A28" s="16">
        <f>ROW() - ROW(Table49141542[[#Headers],[Checklist]]) - 1</f>
        <v>26</v>
      </c>
      <c r="B28" s="34" t="s">
        <v>2798</v>
      </c>
      <c r="C28" s="29" t="s">
        <v>2799</v>
      </c>
      <c r="D28" s="21" t="s">
        <v>2800</v>
      </c>
      <c r="E28" s="66"/>
      <c r="F28" s="66"/>
      <c r="G28" s="66"/>
      <c r="H28" s="66"/>
      <c r="I28" s="95"/>
      <c r="J28" s="95"/>
      <c r="K28" s="95"/>
      <c r="L28" s="95"/>
    </row>
    <row r="29" spans="1:12" ht="31.5" hidden="1">
      <c r="A29" s="16">
        <f>ROW() - ROW(Table49141542[[#Headers],[Checklist]]) - 1</f>
        <v>27</v>
      </c>
      <c r="B29" s="34" t="s">
        <v>2801</v>
      </c>
      <c r="C29" s="29" t="s">
        <v>2802</v>
      </c>
      <c r="D29" s="21" t="s">
        <v>2803</v>
      </c>
      <c r="E29" s="66"/>
      <c r="F29" s="69"/>
      <c r="G29" s="69"/>
      <c r="H29" s="66"/>
      <c r="I29" s="95"/>
      <c r="J29" s="95"/>
      <c r="K29" s="95"/>
      <c r="L29" s="95"/>
    </row>
    <row r="30" spans="1:12" ht="31.5" hidden="1">
      <c r="A30" s="16">
        <f>ROW() - ROW(Table49141542[[#Headers],[Checklist]]) - 1</f>
        <v>28</v>
      </c>
      <c r="B30" s="34" t="s">
        <v>2804</v>
      </c>
      <c r="C30" s="29" t="s">
        <v>2805</v>
      </c>
      <c r="D30" s="21" t="s">
        <v>2806</v>
      </c>
      <c r="E30" s="66"/>
      <c r="F30" s="66"/>
      <c r="G30" s="66"/>
      <c r="H30" s="66"/>
      <c r="I30" s="95"/>
      <c r="J30" s="95"/>
      <c r="K30" s="95"/>
      <c r="L30" s="95"/>
    </row>
    <row r="31" spans="1:12" ht="31.5" hidden="1">
      <c r="A31" s="16">
        <f>ROW() - ROW(Table49141542[[#Headers],[Checklist]]) - 1</f>
        <v>29</v>
      </c>
      <c r="B31" s="34" t="s">
        <v>2807</v>
      </c>
      <c r="C31" s="29" t="s">
        <v>2808</v>
      </c>
      <c r="D31" s="21" t="s">
        <v>2809</v>
      </c>
      <c r="E31" s="66"/>
      <c r="F31" s="66"/>
      <c r="G31" s="66"/>
      <c r="H31" s="66"/>
      <c r="I31" s="95"/>
      <c r="J31" s="95"/>
      <c r="K31" s="95"/>
      <c r="L31" s="95"/>
    </row>
    <row r="32" spans="1:12" hidden="1">
      <c r="A32" s="16">
        <f>ROW() - ROW(Table49141542[[#Headers],[Checklist]]) - 1</f>
        <v>30</v>
      </c>
      <c r="B32" s="34" t="s">
        <v>2810</v>
      </c>
      <c r="C32" s="29" t="s">
        <v>2811</v>
      </c>
      <c r="D32" s="21" t="s">
        <v>2812</v>
      </c>
      <c r="E32" s="66"/>
      <c r="F32" s="66"/>
      <c r="G32" s="66"/>
      <c r="H32" s="66"/>
      <c r="I32" s="95"/>
      <c r="J32" s="95"/>
      <c r="K32" s="95"/>
      <c r="L32" s="95"/>
    </row>
    <row r="33" spans="1:13" hidden="1">
      <c r="A33" s="16">
        <f>ROW() - ROW(Table49141542[[#Headers],[Checklist]]) - 1</f>
        <v>31</v>
      </c>
      <c r="B33" s="34" t="s">
        <v>2813</v>
      </c>
      <c r="D33" s="21" t="s">
        <v>2814</v>
      </c>
      <c r="E33" s="66"/>
      <c r="F33" s="66"/>
      <c r="G33" s="66"/>
      <c r="H33" s="66"/>
      <c r="I33" s="95"/>
      <c r="J33" s="95"/>
      <c r="K33" s="95"/>
      <c r="L33" s="95"/>
    </row>
    <row r="34" spans="1:13" hidden="1">
      <c r="A34" s="16">
        <f>ROW() - ROW(Table49141542[[#Headers],[Checklist]]) - 1</f>
        <v>32</v>
      </c>
      <c r="B34" s="34" t="s">
        <v>2815</v>
      </c>
      <c r="D34" s="21" t="s">
        <v>2816</v>
      </c>
      <c r="E34" s="66"/>
      <c r="F34" s="66"/>
      <c r="G34" s="66"/>
      <c r="H34" s="66"/>
      <c r="I34" s="95"/>
      <c r="J34" s="95"/>
      <c r="K34" s="95"/>
      <c r="L34" s="95"/>
    </row>
    <row r="35" spans="1:13" hidden="1">
      <c r="A35" s="16">
        <f>ROW() - ROW(Table49141542[[#Headers],[Checklist]]) - 1</f>
        <v>33</v>
      </c>
      <c r="B35" s="34" t="s">
        <v>2817</v>
      </c>
      <c r="D35" s="21" t="s">
        <v>2818</v>
      </c>
      <c r="E35" s="66"/>
      <c r="F35" s="66"/>
      <c r="G35" s="66"/>
      <c r="H35" s="66"/>
      <c r="I35" s="95"/>
      <c r="J35" s="95"/>
      <c r="K35" s="95"/>
      <c r="L35" s="95"/>
    </row>
    <row r="36" spans="1:13" hidden="1">
      <c r="A36" s="16">
        <f>ROW() - ROW(Table49141542[[#Headers],[Checklist]]) - 1</f>
        <v>34</v>
      </c>
      <c r="B36" s="34" t="s">
        <v>2819</v>
      </c>
      <c r="D36" s="21" t="s">
        <v>2820</v>
      </c>
      <c r="E36" s="66"/>
      <c r="F36" s="66"/>
      <c r="G36" s="66"/>
      <c r="H36" s="66"/>
      <c r="I36" s="95"/>
      <c r="J36" s="95"/>
      <c r="K36" s="95"/>
      <c r="L36" s="95"/>
    </row>
    <row r="37" spans="1:13" hidden="1">
      <c r="A37" s="16">
        <f>ROW() - ROW(Table49141542[[#Headers],[Checklist]]) - 1</f>
        <v>35</v>
      </c>
      <c r="B37" s="34" t="s">
        <v>2821</v>
      </c>
      <c r="D37" s="21" t="s">
        <v>2822</v>
      </c>
      <c r="E37" s="66"/>
      <c r="F37" s="66"/>
      <c r="G37" s="66"/>
      <c r="H37" s="66"/>
      <c r="I37" s="95"/>
      <c r="J37" s="95"/>
      <c r="K37" s="95"/>
      <c r="L37" s="95"/>
    </row>
    <row r="38" spans="1:13" ht="102.75" hidden="1" customHeight="1">
      <c r="A38" s="16">
        <f>ROW() - ROW(Table49141542[[#Headers],[Checklist]]) - 1</f>
        <v>36</v>
      </c>
      <c r="B38" s="34" t="s">
        <v>2823</v>
      </c>
      <c r="C38" s="29" t="s">
        <v>2824</v>
      </c>
      <c r="D38" s="21" t="s">
        <v>2825</v>
      </c>
      <c r="E38" s="66"/>
      <c r="F38" s="66"/>
      <c r="G38" s="66"/>
      <c r="H38" s="66"/>
      <c r="I38" s="95"/>
      <c r="J38" s="95"/>
      <c r="K38" s="95"/>
      <c r="L38" s="95"/>
    </row>
    <row r="39" spans="1:13" ht="47.25" hidden="1">
      <c r="A39" s="16">
        <f>ROW() - ROW(Table49141542[[#Headers],[Checklist]]) - 1</f>
        <v>37</v>
      </c>
      <c r="B39" s="34" t="s">
        <v>2826</v>
      </c>
      <c r="C39" s="29" t="s">
        <v>2827</v>
      </c>
      <c r="D39" s="21" t="s">
        <v>2828</v>
      </c>
      <c r="E39" s="66"/>
      <c r="F39" s="66"/>
      <c r="G39" s="66"/>
      <c r="H39" s="66"/>
      <c r="I39" s="95"/>
      <c r="J39" s="95"/>
      <c r="K39" s="95"/>
      <c r="L39" s="95"/>
    </row>
    <row r="40" spans="1:13" ht="30.75">
      <c r="A40" s="16">
        <f>ROW() - ROW(Table49141542[[#Headers],[Checklist]]) - 1</f>
        <v>38</v>
      </c>
      <c r="B40" s="34" t="s">
        <v>2829</v>
      </c>
      <c r="C40" s="29" t="s">
        <v>2830</v>
      </c>
      <c r="D40" s="21" t="s">
        <v>2831</v>
      </c>
      <c r="E40" s="144" t="s">
        <v>69</v>
      </c>
      <c r="F40" s="16" t="s">
        <v>2832</v>
      </c>
      <c r="G40" s="16" t="s">
        <v>456</v>
      </c>
      <c r="H40" s="16" t="s">
        <v>852</v>
      </c>
      <c r="I40" s="3"/>
      <c r="J40" s="3"/>
      <c r="K40" s="3"/>
      <c r="M40" s="16" t="s">
        <v>853</v>
      </c>
    </row>
    <row r="41" spans="1:13" ht="65.25" customHeight="1">
      <c r="A41" s="16">
        <f>ROW() - ROW(Table49141542[[#Headers],[Checklist]]) - 1</f>
        <v>39</v>
      </c>
      <c r="B41" s="34" t="s">
        <v>2833</v>
      </c>
      <c r="D41" s="21" t="s">
        <v>2834</v>
      </c>
      <c r="E41" s="144" t="s">
        <v>69</v>
      </c>
      <c r="F41" s="16" t="s">
        <v>2832</v>
      </c>
      <c r="G41" s="16" t="s">
        <v>456</v>
      </c>
      <c r="H41" s="16" t="s">
        <v>852</v>
      </c>
      <c r="I41" s="3"/>
      <c r="J41" s="3"/>
      <c r="K41" s="3"/>
      <c r="M41" s="16" t="s">
        <v>853</v>
      </c>
    </row>
    <row r="42" spans="1:13" ht="84.75" customHeight="1">
      <c r="A42" s="16">
        <f>ROW() - ROW(Table49141542[[#Headers],[Checklist]]) - 1</f>
        <v>40</v>
      </c>
      <c r="B42" s="34" t="s">
        <v>2835</v>
      </c>
      <c r="C42" s="29" t="s">
        <v>2836</v>
      </c>
      <c r="D42" s="21" t="s">
        <v>2837</v>
      </c>
      <c r="E42" s="144" t="s">
        <v>69</v>
      </c>
      <c r="F42" s="16" t="s">
        <v>2832</v>
      </c>
      <c r="G42" s="16" t="s">
        <v>456</v>
      </c>
      <c r="H42" s="16" t="s">
        <v>852</v>
      </c>
      <c r="I42" s="3"/>
      <c r="J42" s="3"/>
      <c r="K42" s="3"/>
      <c r="M42" s="16" t="s">
        <v>853</v>
      </c>
    </row>
    <row r="43" spans="1:13" ht="96" customHeight="1">
      <c r="A43" s="16">
        <f>ROW() - ROW(Table49141542[[#Headers],[Checklist]]) - 1</f>
        <v>41</v>
      </c>
      <c r="B43" s="34" t="s">
        <v>2838</v>
      </c>
      <c r="C43" s="29" t="s">
        <v>2839</v>
      </c>
      <c r="D43" s="21" t="s">
        <v>2840</v>
      </c>
      <c r="E43" s="144" t="s">
        <v>69</v>
      </c>
      <c r="F43" s="16" t="s">
        <v>2832</v>
      </c>
      <c r="G43" s="16" t="s">
        <v>12</v>
      </c>
      <c r="H43" s="16" t="s">
        <v>852</v>
      </c>
      <c r="I43" s="3"/>
      <c r="J43" s="3"/>
      <c r="K43" s="3"/>
      <c r="M43" s="16" t="s">
        <v>853</v>
      </c>
    </row>
    <row r="44" spans="1:13" ht="99.75" customHeight="1">
      <c r="A44" s="16">
        <f>ROW() - ROW(Table49141542[[#Headers],[Checklist]]) - 1</f>
        <v>42</v>
      </c>
      <c r="B44" s="34" t="s">
        <v>2841</v>
      </c>
      <c r="C44" s="29" t="s">
        <v>2842</v>
      </c>
      <c r="D44" s="21" t="s">
        <v>2843</v>
      </c>
      <c r="E44" s="144" t="s">
        <v>69</v>
      </c>
      <c r="F44" s="16" t="s">
        <v>2832</v>
      </c>
      <c r="G44" s="16" t="s">
        <v>456</v>
      </c>
      <c r="H44" s="16" t="s">
        <v>852</v>
      </c>
      <c r="I44" s="3"/>
      <c r="J44" s="3"/>
      <c r="K44" s="3"/>
      <c r="M44" s="16" t="s">
        <v>853</v>
      </c>
    </row>
    <row r="45" spans="1:13" ht="111.75" customHeight="1">
      <c r="A45" s="16">
        <f>ROW() - ROW(Table49141542[[#Headers],[Checklist]]) - 1</f>
        <v>43</v>
      </c>
      <c r="B45" s="34" t="s">
        <v>2844</v>
      </c>
      <c r="D45" s="21" t="e" vm="8">
        <v>#VALUE!</v>
      </c>
      <c r="E45" s="144" t="s">
        <v>69</v>
      </c>
      <c r="F45" s="16" t="s">
        <v>2832</v>
      </c>
      <c r="G45" s="16" t="s">
        <v>456</v>
      </c>
      <c r="H45" s="16" t="s">
        <v>852</v>
      </c>
      <c r="I45" s="3"/>
      <c r="J45" s="3"/>
      <c r="K45" s="3"/>
      <c r="M45" s="16" t="s">
        <v>853</v>
      </c>
    </row>
    <row r="46" spans="1:13" ht="31.5">
      <c r="A46" s="16">
        <f>ROW() - ROW(Table49141542[[#Headers],[Checklist]]) - 1</f>
        <v>44</v>
      </c>
      <c r="B46" s="34" t="s">
        <v>2845</v>
      </c>
      <c r="C46" s="29" t="s">
        <v>2846</v>
      </c>
      <c r="D46" s="21" t="s">
        <v>2847</v>
      </c>
      <c r="E46" s="144" t="s">
        <v>69</v>
      </c>
      <c r="F46" s="16" t="s">
        <v>2832</v>
      </c>
      <c r="G46" s="16" t="s">
        <v>456</v>
      </c>
      <c r="H46" s="16" t="s">
        <v>852</v>
      </c>
      <c r="I46" s="3"/>
      <c r="J46" s="3"/>
      <c r="K46" s="3"/>
      <c r="M46" s="16" t="s">
        <v>853</v>
      </c>
    </row>
    <row r="47" spans="1:13" ht="96.75" customHeight="1">
      <c r="A47" s="16">
        <f>ROW() - ROW(Table49141542[[#Headers],[Checklist]]) - 1</f>
        <v>45</v>
      </c>
      <c r="B47" s="34" t="s">
        <v>2848</v>
      </c>
      <c r="C47" s="29" t="s">
        <v>2849</v>
      </c>
      <c r="D47" s="21" t="s">
        <v>2850</v>
      </c>
      <c r="E47" s="144" t="s">
        <v>69</v>
      </c>
      <c r="F47" s="16" t="s">
        <v>2832</v>
      </c>
      <c r="G47" s="16" t="s">
        <v>456</v>
      </c>
      <c r="H47" s="16" t="s">
        <v>852</v>
      </c>
      <c r="I47" s="3"/>
      <c r="J47" s="3"/>
      <c r="K47" s="3"/>
      <c r="M47" s="16" t="s">
        <v>853</v>
      </c>
    </row>
    <row r="48" spans="1:13" ht="78.75">
      <c r="A48" s="16">
        <f>ROW() - ROW(Table49141542[[#Headers],[Checklist]]) - 1</f>
        <v>46</v>
      </c>
      <c r="B48" s="34" t="s">
        <v>2851</v>
      </c>
      <c r="C48" s="29" t="s">
        <v>2852</v>
      </c>
      <c r="D48" s="21" t="s">
        <v>2853</v>
      </c>
      <c r="E48" s="144" t="s">
        <v>69</v>
      </c>
      <c r="F48" s="16" t="s">
        <v>2832</v>
      </c>
      <c r="G48" s="16" t="s">
        <v>456</v>
      </c>
      <c r="H48" s="16" t="s">
        <v>852</v>
      </c>
      <c r="I48" s="3"/>
      <c r="J48" s="3"/>
      <c r="K48" s="3"/>
      <c r="M48" s="16" t="s">
        <v>853</v>
      </c>
    </row>
    <row r="49" spans="1:13" ht="47.25">
      <c r="A49" s="16">
        <f>ROW() - ROW(Table49141542[[#Headers],[Checklist]]) - 1</f>
        <v>47</v>
      </c>
      <c r="B49" s="34" t="s">
        <v>2854</v>
      </c>
      <c r="C49" s="29" t="s">
        <v>2855</v>
      </c>
      <c r="D49" s="21" t="s">
        <v>2856</v>
      </c>
      <c r="E49" s="144" t="s">
        <v>69</v>
      </c>
      <c r="F49" s="16" t="s">
        <v>2832</v>
      </c>
      <c r="G49" s="16" t="s">
        <v>456</v>
      </c>
      <c r="H49" s="16" t="s">
        <v>852</v>
      </c>
      <c r="I49" s="3"/>
      <c r="J49" s="3"/>
      <c r="K49" s="3"/>
      <c r="M49" s="16" t="s">
        <v>853</v>
      </c>
    </row>
    <row r="50" spans="1:13" ht="47.25">
      <c r="A50" s="16">
        <f>ROW() - ROW(Table49141542[[#Headers],[Checklist]]) - 1</f>
        <v>48</v>
      </c>
      <c r="B50" s="34" t="s">
        <v>2857</v>
      </c>
      <c r="C50" s="29" t="s">
        <v>2858</v>
      </c>
      <c r="D50" s="21" t="s">
        <v>2859</v>
      </c>
      <c r="E50" s="144" t="s">
        <v>69</v>
      </c>
      <c r="F50" s="16" t="s">
        <v>2832</v>
      </c>
      <c r="G50" s="16" t="s">
        <v>456</v>
      </c>
      <c r="H50" s="16" t="s">
        <v>852</v>
      </c>
      <c r="I50" s="3"/>
      <c r="J50" s="3"/>
      <c r="K50" s="3"/>
      <c r="M50" s="16" t="s">
        <v>853</v>
      </c>
    </row>
    <row r="51" spans="1:13" ht="31.5">
      <c r="A51" s="16">
        <f>ROW() - ROW(Table49141542[[#Headers],[Checklist]]) - 1</f>
        <v>49</v>
      </c>
      <c r="B51" s="34" t="s">
        <v>2860</v>
      </c>
      <c r="C51" s="124" t="s">
        <v>2861</v>
      </c>
      <c r="D51" s="21" t="s">
        <v>2862</v>
      </c>
      <c r="E51" s="144" t="s">
        <v>69</v>
      </c>
      <c r="F51" s="16" t="s">
        <v>2832</v>
      </c>
      <c r="G51" s="16" t="s">
        <v>456</v>
      </c>
      <c r="H51" s="16" t="s">
        <v>852</v>
      </c>
      <c r="I51" s="3"/>
      <c r="J51" s="3"/>
      <c r="K51" s="3"/>
      <c r="M51" s="16" t="s">
        <v>853</v>
      </c>
    </row>
    <row r="52" spans="1:13" ht="31.5">
      <c r="A52" s="16">
        <f>ROW() - ROW(Table49141542[[#Headers],[Checklist]]) - 1</f>
        <v>50</v>
      </c>
      <c r="B52" s="34" t="s">
        <v>2863</v>
      </c>
      <c r="D52" s="21" t="s">
        <v>2864</v>
      </c>
      <c r="E52" s="144" t="s">
        <v>69</v>
      </c>
      <c r="F52" s="16" t="s">
        <v>2832</v>
      </c>
      <c r="G52" s="16" t="s">
        <v>456</v>
      </c>
      <c r="H52" s="16" t="s">
        <v>852</v>
      </c>
      <c r="I52" s="3"/>
      <c r="J52" s="3"/>
      <c r="K52" s="3"/>
      <c r="M52" s="16" t="s">
        <v>853</v>
      </c>
    </row>
    <row r="53" spans="1:13" ht="129" customHeight="1">
      <c r="A53" s="16">
        <f>ROW() - ROW(Table49141542[[#Headers],[Checklist]]) - 1</f>
        <v>51</v>
      </c>
      <c r="B53" s="34" t="s">
        <v>2865</v>
      </c>
      <c r="D53" s="21" t="s">
        <v>2866</v>
      </c>
      <c r="E53" s="144" t="s">
        <v>69</v>
      </c>
      <c r="F53" s="16" t="s">
        <v>2832</v>
      </c>
      <c r="G53" s="16" t="s">
        <v>456</v>
      </c>
      <c r="H53" s="16" t="s">
        <v>852</v>
      </c>
      <c r="I53" s="3"/>
      <c r="J53" s="3"/>
      <c r="K53" s="3"/>
      <c r="M53" s="16" t="s">
        <v>853</v>
      </c>
    </row>
    <row r="54" spans="1:13" ht="47.25">
      <c r="A54" s="16">
        <f>ROW() - ROW(Table49141542[[#Headers],[Checklist]]) - 1</f>
        <v>52</v>
      </c>
      <c r="B54" s="34" t="s">
        <v>2867</v>
      </c>
      <c r="C54" s="29" t="s">
        <v>2868</v>
      </c>
      <c r="D54" s="21" t="s">
        <v>2869</v>
      </c>
      <c r="E54" s="144" t="s">
        <v>69</v>
      </c>
      <c r="F54" s="16" t="s">
        <v>2832</v>
      </c>
      <c r="G54" s="16" t="s">
        <v>456</v>
      </c>
      <c r="H54" s="16" t="s">
        <v>852</v>
      </c>
      <c r="I54" s="3"/>
      <c r="J54" s="3"/>
      <c r="K54" s="3"/>
      <c r="M54" s="16" t="s">
        <v>853</v>
      </c>
    </row>
    <row r="55" spans="1:13" ht="47.25">
      <c r="A55" s="16">
        <f>ROW() - ROW(Table49141542[[#Headers],[Checklist]]) - 1</f>
        <v>53</v>
      </c>
      <c r="B55" s="34" t="s">
        <v>2870</v>
      </c>
      <c r="C55" s="29" t="s">
        <v>2871</v>
      </c>
      <c r="D55" s="21" t="s">
        <v>2872</v>
      </c>
      <c r="E55" s="144" t="s">
        <v>69</v>
      </c>
      <c r="F55" s="16" t="s">
        <v>2832</v>
      </c>
      <c r="G55" s="16" t="s">
        <v>456</v>
      </c>
      <c r="H55" s="16" t="s">
        <v>852</v>
      </c>
      <c r="I55" s="3"/>
      <c r="J55" s="3"/>
      <c r="K55" s="3"/>
      <c r="M55" s="16" t="s">
        <v>853</v>
      </c>
    </row>
    <row r="56" spans="1:13" ht="119.25" customHeight="1">
      <c r="A56" s="16">
        <f>ROW() - ROW(Table49141542[[#Headers],[Checklist]]) - 1</f>
        <v>54</v>
      </c>
      <c r="B56" s="34" t="s">
        <v>2873</v>
      </c>
      <c r="C56" s="29" t="s">
        <v>2874</v>
      </c>
      <c r="D56" s="21" t="s">
        <v>2875</v>
      </c>
      <c r="E56" s="144" t="s">
        <v>69</v>
      </c>
      <c r="F56" s="16" t="s">
        <v>2832</v>
      </c>
      <c r="G56" s="16" t="s">
        <v>456</v>
      </c>
      <c r="H56" s="16" t="s">
        <v>852</v>
      </c>
      <c r="I56" s="3"/>
      <c r="J56" s="3"/>
      <c r="K56" s="3"/>
      <c r="M56" s="16" t="s">
        <v>853</v>
      </c>
    </row>
    <row r="57" spans="1:13" ht="149.25" hidden="1" customHeight="1">
      <c r="A57" s="16">
        <f>ROW() - ROW(Table49141542[[#Headers],[Checklist]]) - 1</f>
        <v>55</v>
      </c>
      <c r="B57" s="34" t="s">
        <v>2876</v>
      </c>
      <c r="C57" s="29" t="s">
        <v>2877</v>
      </c>
      <c r="D57" s="21" t="s">
        <v>2878</v>
      </c>
      <c r="E57" s="144" t="s">
        <v>384</v>
      </c>
      <c r="F57" s="16" t="s">
        <v>2879</v>
      </c>
      <c r="G57" s="16" t="s">
        <v>442</v>
      </c>
      <c r="H57" s="16" t="s">
        <v>1715</v>
      </c>
      <c r="I57" s="3"/>
      <c r="J57" s="3"/>
      <c r="K57" s="3"/>
    </row>
    <row r="58" spans="1:13" ht="158.85" customHeight="1">
      <c r="A58" s="16">
        <f>ROW() - ROW(Table49141542[[#Headers],[Checklist]]) - 1</f>
        <v>56</v>
      </c>
      <c r="B58" s="34" t="s">
        <v>2876</v>
      </c>
      <c r="C58" s="29" t="s">
        <v>2877</v>
      </c>
      <c r="D58" s="21" t="s">
        <v>2878</v>
      </c>
      <c r="E58" s="144" t="s">
        <v>69</v>
      </c>
      <c r="F58" s="16" t="s">
        <v>2832</v>
      </c>
      <c r="G58" s="16" t="s">
        <v>456</v>
      </c>
      <c r="H58" s="16" t="s">
        <v>852</v>
      </c>
      <c r="I58" s="3"/>
      <c r="J58" s="3"/>
      <c r="K58" s="3"/>
      <c r="M58" s="16" t="s">
        <v>853</v>
      </c>
    </row>
    <row r="59" spans="1:13" ht="47.25">
      <c r="A59" s="16">
        <f>ROW() - ROW(Table49141542[[#Headers],[Checklist]]) - 1</f>
        <v>57</v>
      </c>
      <c r="B59" s="34" t="s">
        <v>2880</v>
      </c>
      <c r="C59" s="29" t="s">
        <v>2881</v>
      </c>
      <c r="D59" s="21" t="s">
        <v>2882</v>
      </c>
      <c r="E59" s="144" t="s">
        <v>69</v>
      </c>
      <c r="F59" s="16" t="s">
        <v>2832</v>
      </c>
      <c r="G59" s="4" t="s">
        <v>12</v>
      </c>
      <c r="H59" s="16" t="s">
        <v>852</v>
      </c>
      <c r="I59" s="3"/>
      <c r="J59" s="3"/>
      <c r="K59" s="3"/>
      <c r="M59" s="16" t="s">
        <v>853</v>
      </c>
    </row>
    <row r="60" spans="1:13" ht="113.25" hidden="1" customHeight="1">
      <c r="A60" s="16">
        <f>ROW() - ROW(Table49141542[[#Headers],[Checklist]]) - 1</f>
        <v>58</v>
      </c>
      <c r="B60" s="34" t="s">
        <v>2883</v>
      </c>
      <c r="C60" s="29" t="s">
        <v>2884</v>
      </c>
      <c r="D60" s="21" t="s">
        <v>2885</v>
      </c>
      <c r="E60" s="66"/>
      <c r="F60" s="66"/>
      <c r="G60" s="177"/>
      <c r="H60" s="190"/>
      <c r="I60" s="95"/>
      <c r="J60" s="95"/>
      <c r="K60" s="95"/>
      <c r="L60" s="95"/>
    </row>
    <row r="61" spans="1:13" ht="78.75" hidden="1">
      <c r="A61" s="16">
        <f>ROW() - ROW(Table49141542[[#Headers],[Checklist]]) - 1</f>
        <v>59</v>
      </c>
      <c r="B61" s="34" t="s">
        <v>2886</v>
      </c>
      <c r="C61" s="29" t="s">
        <v>2887</v>
      </c>
      <c r="D61" s="21" t="s">
        <v>2888</v>
      </c>
      <c r="E61" s="66"/>
      <c r="F61" s="66"/>
      <c r="G61" s="177"/>
      <c r="H61" s="190"/>
      <c r="I61" s="95"/>
      <c r="J61" s="95"/>
      <c r="K61" s="95"/>
      <c r="L61" s="95"/>
    </row>
    <row r="62" spans="1:13" ht="47.25">
      <c r="A62" s="16">
        <f>ROW() - ROW(Table49141542[[#Headers],[Checklist]]) - 1</f>
        <v>60</v>
      </c>
      <c r="B62" s="34" t="s">
        <v>2889</v>
      </c>
      <c r="C62" s="29" t="s">
        <v>2890</v>
      </c>
      <c r="D62" s="21" t="s">
        <v>2891</v>
      </c>
      <c r="E62" s="144" t="s">
        <v>69</v>
      </c>
      <c r="F62" s="16" t="s">
        <v>2832</v>
      </c>
      <c r="G62" s="4" t="s">
        <v>12</v>
      </c>
      <c r="H62" s="16" t="s">
        <v>852</v>
      </c>
      <c r="I62" s="3"/>
      <c r="J62" s="3"/>
      <c r="K62" s="3"/>
      <c r="M62" s="16" t="s">
        <v>853</v>
      </c>
    </row>
    <row r="63" spans="1:13" ht="63" hidden="1">
      <c r="A63" s="16">
        <f>ROW() - ROW(Table49141542[[#Headers],[Checklist]]) - 1</f>
        <v>61</v>
      </c>
      <c r="B63" s="34" t="s">
        <v>2892</v>
      </c>
      <c r="C63" s="29" t="s">
        <v>2893</v>
      </c>
      <c r="D63" s="21" t="s">
        <v>2894</v>
      </c>
      <c r="E63" s="66"/>
      <c r="F63" s="66"/>
      <c r="G63" s="177"/>
      <c r="H63" s="190"/>
      <c r="I63" s="95"/>
      <c r="J63" s="95"/>
      <c r="K63" s="95"/>
      <c r="L63" s="95"/>
    </row>
    <row r="64" spans="1:13" ht="102" hidden="1" customHeight="1">
      <c r="A64" s="16">
        <f>ROW() - ROW(Table49141542[[#Headers],[Checklist]]) - 1</f>
        <v>62</v>
      </c>
      <c r="B64" s="34" t="s">
        <v>2895</v>
      </c>
      <c r="C64" s="29" t="s">
        <v>2896</v>
      </c>
      <c r="D64" s="21" t="s">
        <v>2897</v>
      </c>
      <c r="E64" s="66"/>
      <c r="F64" s="69"/>
      <c r="G64" s="177"/>
      <c r="H64" s="190"/>
      <c r="I64" s="95"/>
      <c r="J64" s="95"/>
      <c r="K64" s="95"/>
      <c r="L64" s="95"/>
    </row>
    <row r="65" spans="1:13" ht="31.5" hidden="1">
      <c r="A65" s="16">
        <f>ROW() - ROW(Table49141542[[#Headers],[Checklist]]) - 1</f>
        <v>63</v>
      </c>
      <c r="B65" s="34" t="s">
        <v>2898</v>
      </c>
      <c r="C65" s="29" t="s">
        <v>2899</v>
      </c>
      <c r="D65" s="21" t="s">
        <v>2900</v>
      </c>
      <c r="E65" s="66"/>
      <c r="F65" s="69"/>
      <c r="G65" s="177"/>
      <c r="H65" s="190"/>
      <c r="I65" s="95"/>
      <c r="J65" s="95"/>
      <c r="K65" s="95"/>
      <c r="L65" s="95"/>
    </row>
    <row r="66" spans="1:13" ht="31.5" hidden="1">
      <c r="A66" s="16">
        <f>ROW() - ROW(Table49141542[[#Headers],[Checklist]]) - 1</f>
        <v>64</v>
      </c>
      <c r="B66" s="34" t="s">
        <v>2901</v>
      </c>
      <c r="C66" s="29" t="s">
        <v>2737</v>
      </c>
      <c r="D66" s="21" t="s">
        <v>2902</v>
      </c>
      <c r="E66" s="66"/>
      <c r="F66" s="69"/>
      <c r="G66" s="177"/>
      <c r="H66" s="190"/>
      <c r="I66" s="95"/>
      <c r="J66" s="95"/>
      <c r="K66" s="95"/>
      <c r="L66" s="95"/>
    </row>
    <row r="67" spans="1:13" ht="47.25" hidden="1">
      <c r="A67" s="16">
        <f>ROW() - ROW(Table49141542[[#Headers],[Checklist]]) - 1</f>
        <v>65</v>
      </c>
      <c r="B67" s="34" t="s">
        <v>2903</v>
      </c>
      <c r="C67" s="29" t="s">
        <v>2737</v>
      </c>
      <c r="D67" s="21" t="s">
        <v>2904</v>
      </c>
      <c r="E67" s="66"/>
      <c r="F67" s="69"/>
      <c r="G67" s="177"/>
      <c r="H67" s="190"/>
      <c r="I67" s="95"/>
      <c r="J67" s="95"/>
      <c r="K67" s="95"/>
      <c r="L67" s="95"/>
    </row>
    <row r="68" spans="1:13" ht="47.25" hidden="1">
      <c r="A68" s="16">
        <f>ROW() - ROW(Table49141542[[#Headers],[Checklist]]) - 1</f>
        <v>66</v>
      </c>
      <c r="B68" s="34" t="s">
        <v>2905</v>
      </c>
      <c r="C68" s="29" t="s">
        <v>2906</v>
      </c>
      <c r="D68" s="21" t="s">
        <v>2907</v>
      </c>
      <c r="E68" s="66"/>
      <c r="F68" s="69"/>
      <c r="G68" s="177"/>
      <c r="H68" s="190"/>
      <c r="I68" s="95"/>
      <c r="J68" s="95"/>
      <c r="K68" s="95"/>
      <c r="L68" s="95"/>
    </row>
    <row r="69" spans="1:13" ht="78.75">
      <c r="A69" s="16">
        <f>ROW() - ROW(Table49141542[[#Headers],[Checklist]]) - 1</f>
        <v>67</v>
      </c>
      <c r="B69" s="34" t="s">
        <v>2908</v>
      </c>
      <c r="C69" s="29" t="s">
        <v>2909</v>
      </c>
      <c r="D69" s="21" t="s">
        <v>2910</v>
      </c>
      <c r="E69" s="16" t="s">
        <v>69</v>
      </c>
      <c r="F69" s="16" t="s">
        <v>70</v>
      </c>
      <c r="G69" s="16" t="s">
        <v>456</v>
      </c>
      <c r="H69" s="16" t="s">
        <v>852</v>
      </c>
      <c r="I69" s="3"/>
      <c r="J69" s="3"/>
      <c r="K69" s="3"/>
      <c r="M69" s="16" t="s">
        <v>853</v>
      </c>
    </row>
    <row r="70" spans="1:13" ht="126" hidden="1" customHeight="1">
      <c r="A70" s="16">
        <f>ROW() - ROW(Table49141542[[#Headers],[Checklist]]) - 1</f>
        <v>68</v>
      </c>
      <c r="D70" s="21" t="e" vm="9">
        <v>#VALUE!</v>
      </c>
      <c r="E70" s="66"/>
      <c r="F70" s="66"/>
      <c r="G70" s="66"/>
      <c r="H70" s="66"/>
      <c r="I70" s="95"/>
      <c r="J70" s="95"/>
      <c r="K70" s="95"/>
      <c r="L70" s="95"/>
    </row>
    <row r="71" spans="1:13" ht="118.9">
      <c r="A71" s="16">
        <f>ROW() - ROW(Table49141542[[#Headers],[Checklist]]) - 1</f>
        <v>69</v>
      </c>
      <c r="B71" s="34" t="s">
        <v>2911</v>
      </c>
      <c r="C71" s="29" t="s">
        <v>2874</v>
      </c>
      <c r="D71" s="33" t="s">
        <v>2912</v>
      </c>
      <c r="E71" s="16" t="s">
        <v>69</v>
      </c>
      <c r="F71" s="16" t="s">
        <v>70</v>
      </c>
      <c r="G71" s="16" t="s">
        <v>456</v>
      </c>
      <c r="H71" s="16" t="s">
        <v>852</v>
      </c>
      <c r="I71" s="3"/>
      <c r="J71" s="3"/>
      <c r="K71" s="3"/>
      <c r="M71" s="16" t="s">
        <v>853</v>
      </c>
    </row>
    <row r="72" spans="1:13" ht="43.5" customHeight="1">
      <c r="A72" s="16">
        <f>ROW() - ROW(Table49141542[[#Headers],[Checklist]]) - 1</f>
        <v>70</v>
      </c>
      <c r="B72" s="34" t="s">
        <v>2913</v>
      </c>
      <c r="C72" s="29" t="s">
        <v>2914</v>
      </c>
      <c r="D72" s="33" t="s">
        <v>2915</v>
      </c>
      <c r="E72" s="16" t="s">
        <v>69</v>
      </c>
      <c r="F72" s="16" t="s">
        <v>2832</v>
      </c>
      <c r="G72" s="16" t="s">
        <v>456</v>
      </c>
      <c r="H72" s="16" t="s">
        <v>852</v>
      </c>
      <c r="I72" s="3"/>
      <c r="J72" s="3"/>
      <c r="K72" s="3"/>
      <c r="M72" s="16" t="s">
        <v>853</v>
      </c>
    </row>
    <row r="73" spans="1:13" ht="192.75" hidden="1" customHeight="1">
      <c r="A73" s="16">
        <f>ROW() - ROW(Table49141542[[#Headers],[Checklist]]) - 1</f>
        <v>71</v>
      </c>
      <c r="B73" s="34" t="s">
        <v>2913</v>
      </c>
      <c r="C73" s="29" t="s">
        <v>2916</v>
      </c>
      <c r="D73" s="33" t="s">
        <v>2917</v>
      </c>
      <c r="E73" s="16" t="s">
        <v>384</v>
      </c>
      <c r="F73" s="16" t="s">
        <v>2879</v>
      </c>
      <c r="G73" s="16" t="s">
        <v>442</v>
      </c>
      <c r="H73" s="16" t="s">
        <v>1715</v>
      </c>
      <c r="I73" s="3"/>
      <c r="J73" s="3"/>
      <c r="K73" s="3"/>
      <c r="M73" s="16" t="s">
        <v>853</v>
      </c>
    </row>
    <row r="74" spans="1:13" ht="174" customHeight="1">
      <c r="A74" s="16">
        <f>ROW() - ROW(Table49141542[[#Headers],[Checklist]]) - 1</f>
        <v>72</v>
      </c>
      <c r="B74" s="34" t="s">
        <v>2913</v>
      </c>
      <c r="C74" s="29" t="s">
        <v>2916</v>
      </c>
      <c r="D74" s="33" t="s">
        <v>2917</v>
      </c>
      <c r="E74" s="16" t="s">
        <v>69</v>
      </c>
      <c r="F74" s="16" t="s">
        <v>2832</v>
      </c>
      <c r="G74" s="16" t="s">
        <v>456</v>
      </c>
      <c r="H74" s="16" t="s">
        <v>852</v>
      </c>
      <c r="I74" s="3"/>
      <c r="J74" s="3"/>
      <c r="K74" s="3"/>
      <c r="M74" s="16" t="s">
        <v>853</v>
      </c>
    </row>
    <row r="75" spans="1:13" ht="92.65">
      <c r="A75" s="16">
        <f>ROW() - ROW(Table49141542[[#Headers],[Checklist]]) - 1</f>
        <v>73</v>
      </c>
      <c r="B75" s="34" t="s">
        <v>2918</v>
      </c>
      <c r="C75" s="29" t="s">
        <v>2919</v>
      </c>
      <c r="D75" s="33" t="s">
        <v>2920</v>
      </c>
      <c r="E75" s="16" t="s">
        <v>69</v>
      </c>
      <c r="F75" s="16" t="s">
        <v>2832</v>
      </c>
      <c r="G75" s="16" t="s">
        <v>456</v>
      </c>
      <c r="H75" s="16" t="s">
        <v>852</v>
      </c>
      <c r="I75" s="3"/>
      <c r="J75" s="3"/>
      <c r="K75" s="3"/>
      <c r="M75" s="16" t="s">
        <v>853</v>
      </c>
    </row>
    <row r="76" spans="1:13" ht="210.75" hidden="1">
      <c r="A76" s="16">
        <f>ROW() - ROW(Table49141542[[#Headers],[Checklist]]) - 1</f>
        <v>74</v>
      </c>
      <c r="B76" s="34" t="s">
        <v>2921</v>
      </c>
      <c r="C76" s="29" t="s">
        <v>2922</v>
      </c>
      <c r="D76" s="33" t="s">
        <v>2923</v>
      </c>
      <c r="E76" s="16" t="s">
        <v>384</v>
      </c>
      <c r="F76" s="16" t="s">
        <v>2879</v>
      </c>
      <c r="G76" s="16" t="s">
        <v>442</v>
      </c>
      <c r="H76" s="16" t="s">
        <v>1715</v>
      </c>
      <c r="I76" s="3"/>
      <c r="J76" s="3"/>
      <c r="K76" s="3"/>
    </row>
    <row r="77" spans="1:13" ht="210.75">
      <c r="A77" s="16">
        <f>ROW() - ROW(Table49141542[[#Headers],[Checklist]]) - 1</f>
        <v>75</v>
      </c>
      <c r="B77" s="34" t="s">
        <v>2921</v>
      </c>
      <c r="C77" s="29" t="s">
        <v>2922</v>
      </c>
      <c r="D77" s="33" t="s">
        <v>2923</v>
      </c>
      <c r="E77" s="16" t="s">
        <v>69</v>
      </c>
      <c r="F77" s="16" t="s">
        <v>2832</v>
      </c>
      <c r="G77" s="16" t="s">
        <v>456</v>
      </c>
      <c r="H77" s="16" t="s">
        <v>852</v>
      </c>
      <c r="I77" s="3"/>
      <c r="J77" s="3"/>
      <c r="K77" s="3"/>
      <c r="M77" s="16" t="s">
        <v>853</v>
      </c>
    </row>
    <row r="78" spans="1:13" ht="31.5">
      <c r="A78" s="16">
        <f>ROW() - ROW(Table49141542[[#Headers],[Checklist]]) - 1</f>
        <v>76</v>
      </c>
      <c r="B78" s="34" t="s">
        <v>2924</v>
      </c>
      <c r="C78" s="29" t="s">
        <v>2925</v>
      </c>
      <c r="D78" s="33" t="s">
        <v>2926</v>
      </c>
      <c r="E78" s="16" t="s">
        <v>69</v>
      </c>
      <c r="F78" s="16" t="s">
        <v>2832</v>
      </c>
      <c r="G78" s="16" t="s">
        <v>456</v>
      </c>
      <c r="H78" s="16" t="s">
        <v>852</v>
      </c>
      <c r="I78" s="3"/>
      <c r="J78" s="3"/>
      <c r="K78" s="3"/>
      <c r="M78" s="16" t="s">
        <v>853</v>
      </c>
    </row>
    <row r="79" spans="1:13" ht="132">
      <c r="A79" s="16">
        <f>ROW() - ROW(Table49141542[[#Headers],[Checklist]]) - 1</f>
        <v>77</v>
      </c>
      <c r="B79" s="34" t="s">
        <v>2927</v>
      </c>
      <c r="C79" s="29" t="s">
        <v>2928</v>
      </c>
      <c r="D79" s="33" t="s">
        <v>2929</v>
      </c>
      <c r="E79" s="16" t="s">
        <v>69</v>
      </c>
      <c r="F79" s="16" t="s">
        <v>2832</v>
      </c>
      <c r="G79" s="16" t="s">
        <v>456</v>
      </c>
      <c r="H79" s="16" t="s">
        <v>852</v>
      </c>
      <c r="I79" s="3"/>
      <c r="J79" s="3"/>
      <c r="K79" s="3"/>
      <c r="M79" s="16" t="s">
        <v>853</v>
      </c>
    </row>
    <row r="80" spans="1:13" ht="63" hidden="1">
      <c r="A80" s="16">
        <f>ROW() - ROW(Table49141542[[#Headers],[Checklist]]) - 1</f>
        <v>78</v>
      </c>
      <c r="B80" s="34" t="s">
        <v>2930</v>
      </c>
      <c r="C80" s="29" t="s">
        <v>2931</v>
      </c>
      <c r="D80" s="21" t="s">
        <v>2932</v>
      </c>
      <c r="E80" s="16" t="s">
        <v>384</v>
      </c>
      <c r="F80" s="16" t="s">
        <v>2879</v>
      </c>
      <c r="G80" s="16" t="s">
        <v>442</v>
      </c>
      <c r="H80" s="16" t="s">
        <v>1715</v>
      </c>
      <c r="I80" s="3"/>
      <c r="J80" s="3"/>
      <c r="K80" s="3"/>
    </row>
    <row r="81" spans="1:13" ht="63">
      <c r="A81" s="16">
        <f>ROW() - ROW(Table49141542[[#Headers],[Checklist]]) - 1</f>
        <v>79</v>
      </c>
      <c r="B81" s="34" t="s">
        <v>2930</v>
      </c>
      <c r="C81" s="29" t="s">
        <v>2931</v>
      </c>
      <c r="D81" s="21" t="s">
        <v>2932</v>
      </c>
      <c r="E81" s="16" t="s">
        <v>69</v>
      </c>
      <c r="F81" s="16" t="s">
        <v>2832</v>
      </c>
      <c r="G81" s="16" t="s">
        <v>456</v>
      </c>
      <c r="H81" s="16" t="s">
        <v>852</v>
      </c>
      <c r="I81" s="3"/>
      <c r="J81" s="3"/>
      <c r="K81" s="3"/>
      <c r="M81" s="16" t="s">
        <v>853</v>
      </c>
    </row>
    <row r="82" spans="1:13" ht="47.25">
      <c r="A82" s="16">
        <f>ROW() - ROW(Table49141542[[#Headers],[Checklist]]) - 1</f>
        <v>80</v>
      </c>
      <c r="B82" s="34" t="s">
        <v>2933</v>
      </c>
      <c r="C82" s="29" t="s">
        <v>2934</v>
      </c>
      <c r="D82" s="21" t="s">
        <v>2935</v>
      </c>
      <c r="E82" s="16" t="s">
        <v>69</v>
      </c>
      <c r="F82" s="16" t="s">
        <v>2832</v>
      </c>
      <c r="G82" s="16" t="s">
        <v>456</v>
      </c>
      <c r="H82" s="16" t="s">
        <v>852</v>
      </c>
      <c r="I82" s="3"/>
      <c r="J82" s="3"/>
      <c r="K82" s="3"/>
      <c r="M82" s="16" t="s">
        <v>853</v>
      </c>
    </row>
    <row r="83" spans="1:13" ht="138.75" customHeight="1">
      <c r="A83" s="16">
        <f>ROW() - ROW(Table49141542[[#Headers],[Checklist]]) - 1</f>
        <v>81</v>
      </c>
      <c r="D83" s="21" t="s">
        <v>2936</v>
      </c>
      <c r="E83" s="16" t="s">
        <v>69</v>
      </c>
      <c r="F83" s="16" t="s">
        <v>2832</v>
      </c>
      <c r="G83" s="16" t="s">
        <v>456</v>
      </c>
      <c r="H83" s="16" t="s">
        <v>852</v>
      </c>
      <c r="I83" s="3"/>
      <c r="J83" s="3"/>
      <c r="K83" s="3"/>
      <c r="M83" s="16" t="s">
        <v>853</v>
      </c>
    </row>
    <row r="84" spans="1:13" ht="132.75" customHeight="1">
      <c r="A84" s="16">
        <f>ROW() - ROW(Table49141542[[#Headers],[Checklist]]) - 1</f>
        <v>82</v>
      </c>
      <c r="D84" s="21" t="s">
        <v>2937</v>
      </c>
      <c r="E84" s="16" t="s">
        <v>69</v>
      </c>
      <c r="F84" s="16" t="s">
        <v>2832</v>
      </c>
      <c r="G84" s="16" t="s">
        <v>456</v>
      </c>
      <c r="H84" s="16" t="s">
        <v>852</v>
      </c>
      <c r="I84" s="3"/>
      <c r="J84" s="3"/>
      <c r="K84" s="3"/>
      <c r="M84" s="16" t="s">
        <v>853</v>
      </c>
    </row>
    <row r="85" spans="1:13" ht="31.5">
      <c r="A85" s="16">
        <f>ROW() - ROW(Table49141542[[#Headers],[Checklist]]) - 1</f>
        <v>83</v>
      </c>
      <c r="B85" s="34" t="s">
        <v>2938</v>
      </c>
      <c r="C85" s="29" t="s">
        <v>2939</v>
      </c>
      <c r="D85" s="21" t="s">
        <v>2940</v>
      </c>
      <c r="E85" s="16" t="s">
        <v>69</v>
      </c>
      <c r="F85" s="16" t="s">
        <v>2832</v>
      </c>
      <c r="G85" s="16" t="s">
        <v>456</v>
      </c>
      <c r="H85" s="16" t="s">
        <v>852</v>
      </c>
      <c r="I85" s="3"/>
      <c r="J85" s="3"/>
      <c r="K85" s="3"/>
      <c r="M85" s="16" t="s">
        <v>853</v>
      </c>
    </row>
    <row r="86" spans="1:13" ht="204.75">
      <c r="A86" s="16">
        <f>ROW() - ROW(Table49141542[[#Headers],[Checklist]]) - 1</f>
        <v>84</v>
      </c>
      <c r="B86" s="34" t="s">
        <v>2941</v>
      </c>
      <c r="C86" s="29" t="s">
        <v>2939</v>
      </c>
      <c r="D86" s="21" t="s">
        <v>2942</v>
      </c>
      <c r="E86" s="16" t="s">
        <v>69</v>
      </c>
      <c r="F86" s="16" t="s">
        <v>2832</v>
      </c>
      <c r="G86" s="16" t="s">
        <v>456</v>
      </c>
      <c r="H86" s="16" t="s">
        <v>852</v>
      </c>
      <c r="I86" s="3"/>
      <c r="J86" s="3"/>
      <c r="K86" s="3"/>
      <c r="M86" s="16" t="s">
        <v>853</v>
      </c>
    </row>
    <row r="87" spans="1:13" ht="31.5">
      <c r="A87" s="16">
        <f>ROW() - ROW(Table49141542[[#Headers],[Checklist]]) - 1</f>
        <v>85</v>
      </c>
      <c r="B87" s="34" t="s">
        <v>2943</v>
      </c>
      <c r="C87" s="29" t="s">
        <v>2944</v>
      </c>
      <c r="D87" s="21" t="s">
        <v>2945</v>
      </c>
      <c r="E87" s="16" t="s">
        <v>69</v>
      </c>
      <c r="F87" s="16" t="s">
        <v>2832</v>
      </c>
      <c r="G87" s="16" t="s">
        <v>456</v>
      </c>
      <c r="H87" s="16" t="s">
        <v>852</v>
      </c>
      <c r="I87" s="3"/>
      <c r="J87" s="3"/>
      <c r="K87" s="3"/>
      <c r="M87" s="16" t="s">
        <v>853</v>
      </c>
    </row>
    <row r="88" spans="1:13" ht="47.25">
      <c r="A88" s="16">
        <f>ROW() - ROW(Table49141542[[#Headers],[Checklist]]) - 1</f>
        <v>86</v>
      </c>
      <c r="B88" s="34" t="s">
        <v>2946</v>
      </c>
      <c r="C88" s="29" t="s">
        <v>2947</v>
      </c>
      <c r="D88" s="21" t="s">
        <v>2948</v>
      </c>
      <c r="E88" s="16" t="s">
        <v>69</v>
      </c>
      <c r="F88" s="16" t="s">
        <v>2832</v>
      </c>
      <c r="G88" s="16" t="s">
        <v>456</v>
      </c>
      <c r="H88" s="16" t="s">
        <v>852</v>
      </c>
      <c r="I88" s="3"/>
      <c r="J88" s="3"/>
      <c r="K88" s="3"/>
      <c r="M88" s="16" t="s">
        <v>853</v>
      </c>
    </row>
    <row r="89" spans="1:13">
      <c r="G89" s="16"/>
      <c r="H89" s="16"/>
      <c r="I89" s="16"/>
      <c r="J89" s="16"/>
      <c r="K89" s="16"/>
    </row>
    <row r="90" spans="1:13">
      <c r="G90" s="16"/>
      <c r="H90" s="16"/>
      <c r="I90" s="16"/>
      <c r="J90" s="16"/>
      <c r="K90" s="16"/>
    </row>
    <row r="91" spans="1:13">
      <c r="G91" s="16"/>
      <c r="H91" s="16"/>
      <c r="I91" s="16"/>
      <c r="J91" s="16"/>
      <c r="K91" s="16"/>
    </row>
    <row r="92" spans="1:13">
      <c r="G92" s="16"/>
      <c r="H92" s="16"/>
      <c r="I92" s="16"/>
      <c r="J92" s="16"/>
      <c r="K92" s="16"/>
    </row>
    <row r="93" spans="1:13">
      <c r="G93" s="16"/>
      <c r="H93" s="16"/>
    </row>
    <row r="94" spans="1:13">
      <c r="G94" s="16"/>
      <c r="H94" s="16"/>
    </row>
    <row r="95" spans="1:13">
      <c r="G95" s="16"/>
      <c r="H95" s="16"/>
    </row>
    <row r="96" spans="1:13">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c r="G108" s="16"/>
      <c r="H108" s="16"/>
    </row>
    <row r="109" spans="7:8">
      <c r="G109" s="16"/>
      <c r="H109" s="16"/>
    </row>
    <row r="110" spans="7:8">
      <c r="G110" s="16"/>
      <c r="H110" s="16"/>
    </row>
    <row r="111" spans="7:8">
      <c r="G111" s="16"/>
      <c r="H111" s="16"/>
    </row>
    <row r="112" spans="7:8">
      <c r="G112" s="16"/>
      <c r="H112" s="16"/>
    </row>
    <row r="113" spans="7:8">
      <c r="G113" s="16"/>
      <c r="H113" s="16"/>
    </row>
    <row r="114" spans="7:8">
      <c r="G114" s="16"/>
      <c r="H114" s="16"/>
    </row>
    <row r="115" spans="7:8">
      <c r="G115" s="16"/>
      <c r="H115" s="16"/>
    </row>
    <row r="116" spans="7:8">
      <c r="G116" s="16"/>
      <c r="H116" s="16"/>
    </row>
    <row r="117" spans="7:8">
      <c r="G117" s="16"/>
      <c r="H117" s="16"/>
    </row>
    <row r="118" spans="7:8">
      <c r="G118" s="16"/>
      <c r="H118" s="16"/>
    </row>
    <row r="119" spans="7:8">
      <c r="G119" s="16"/>
      <c r="H119" s="16"/>
    </row>
    <row r="120" spans="7:8">
      <c r="G120" s="16"/>
      <c r="H120" s="16"/>
    </row>
    <row r="121" spans="7:8">
      <c r="G121" s="16"/>
      <c r="H121" s="16"/>
    </row>
    <row r="122" spans="7:8">
      <c r="G122" s="16"/>
      <c r="H122" s="16"/>
    </row>
    <row r="123" spans="7:8">
      <c r="G123" s="16"/>
      <c r="H123" s="16"/>
    </row>
    <row r="124" spans="7:8">
      <c r="G124" s="16"/>
      <c r="H124" s="16"/>
    </row>
    <row r="125" spans="7:8" ht="15.75" customHeight="1">
      <c r="G125" s="16"/>
      <c r="H125" s="16"/>
    </row>
    <row r="126" spans="7:8" ht="15.75" customHeight="1">
      <c r="G126" s="16"/>
      <c r="H126" s="16"/>
    </row>
    <row r="127" spans="7:8" ht="15.75" customHeight="1">
      <c r="G127" s="16"/>
      <c r="H127" s="16"/>
    </row>
    <row r="128" spans="7:8" ht="15.75" customHeight="1">
      <c r="G128" s="16"/>
      <c r="H128" s="16"/>
    </row>
    <row r="129" spans="7:8" ht="15.75" customHeight="1">
      <c r="G129" s="16"/>
      <c r="H129" s="16"/>
    </row>
    <row r="130" spans="7:8" ht="15.75" customHeight="1">
      <c r="G130" s="16"/>
      <c r="H130" s="16"/>
    </row>
    <row r="131" spans="7:8" ht="15.75" customHeight="1">
      <c r="G131" s="16"/>
      <c r="H131" s="16"/>
    </row>
    <row r="132" spans="7:8" ht="15.75" customHeight="1">
      <c r="G132" s="16"/>
      <c r="H132" s="16"/>
    </row>
    <row r="133" spans="7:8" ht="15.75" customHeight="1">
      <c r="G133" s="16"/>
      <c r="H133" s="16"/>
    </row>
    <row r="134" spans="7:8" ht="15.75" customHeight="1">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row r="142" spans="7:8" ht="15.75" customHeight="1">
      <c r="G142" s="16"/>
      <c r="H142" s="16"/>
    </row>
    <row r="143" spans="7:8" ht="15.75" customHeight="1">
      <c r="G143" s="16"/>
      <c r="H143" s="16"/>
    </row>
    <row r="144" spans="7:8" ht="15.75" customHeight="1">
      <c r="G144" s="16"/>
      <c r="H144" s="16"/>
    </row>
    <row r="145" spans="7:8" ht="15.75" customHeight="1">
      <c r="G145" s="16"/>
      <c r="H145" s="16"/>
    </row>
    <row r="146" spans="7:8" ht="15.75" customHeight="1">
      <c r="G146" s="16"/>
      <c r="H146" s="16"/>
    </row>
    <row r="147" spans="7:8" ht="15.75" customHeight="1">
      <c r="G147" s="16"/>
      <c r="H147" s="16"/>
    </row>
    <row r="148" spans="7:8" ht="15.75" customHeight="1">
      <c r="G148" s="16"/>
      <c r="H148" s="16"/>
    </row>
    <row r="149" spans="7:8" ht="15.75" customHeight="1">
      <c r="G149" s="16"/>
      <c r="H149" s="16"/>
    </row>
    <row r="150" spans="7:8" ht="15.75" customHeight="1">
      <c r="G150" s="16"/>
      <c r="H150" s="16"/>
    </row>
    <row r="151" spans="7:8" ht="15.75" customHeight="1">
      <c r="G151" s="16"/>
      <c r="H151" s="16"/>
    </row>
    <row r="152" spans="7:8" ht="15.75" customHeight="1">
      <c r="G152" s="16"/>
      <c r="H152" s="16"/>
    </row>
  </sheetData>
  <conditionalFormatting sqref="E40:E59 E62">
    <cfRule type="beginsWith" dxfId="715" priority="1" operator="beginsWith" text="No">
      <formula>LEFT(E40,LEN("No"))="No"</formula>
    </cfRule>
    <cfRule type="containsText" dxfId="714" priority="2" operator="containsText" text="Yes">
      <formula>NOT(ISERROR(SEARCH("Yes",E40)))</formula>
    </cfRule>
    <cfRule type="containsText" dxfId="713" priority="3" operator="containsText" text="In Progress">
      <formula>NOT(ISERROR(SEARCH("In Progress",E40)))</formula>
    </cfRule>
    <cfRule type="expression" dxfId="712" priority="4">
      <formula>$V40="Y"</formula>
    </cfRule>
    <cfRule type="containsText" dxfId="711" priority="5" operator="containsText" text="Pending Review">
      <formula>NOT(ISERROR(SEARCH("Pending Review",E40)))</formula>
    </cfRule>
  </conditionalFormatting>
  <conditionalFormatting sqref="H1:H1048576">
    <cfRule type="containsText" dxfId="710" priority="19" operator="containsText" text="Yes">
      <formula>NOT(ISERROR(SEARCH("Yes",H1)))</formula>
    </cfRule>
    <cfRule type="containsText" dxfId="709" priority="20" operator="containsText" text="Pending">
      <formula>NOT(ISERROR(SEARCH("Pending",H1)))</formula>
    </cfRule>
  </conditionalFormatting>
  <conditionalFormatting sqref="I2:I1048576">
    <cfRule type="containsText" dxfId="708" priority="16" operator="containsText" text="No">
      <formula>NOT(ISERROR(SEARCH("No",I2)))</formula>
    </cfRule>
  </conditionalFormatting>
  <conditionalFormatting sqref="I2:K1048576 J1:K1">
    <cfRule type="containsText" dxfId="707" priority="17" operator="containsText" text="Yes">
      <formula>NOT(ISERROR(SEARCH("Yes",I1)))</formula>
    </cfRule>
  </conditionalFormatting>
  <conditionalFormatting sqref="J1:K1 I2:K1048576">
    <cfRule type="containsText" dxfId="706" priority="18" operator="containsText" text="Pending">
      <formula>NOT(ISERROR(SEARCH("Pending",I1)))</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0081251-9733-4EE7-8E6B-93ED1F2FE561}">
          <x14:formula1>
            <xm:f>'Drop Down Menu''s'!$C$2:$C$14</xm:f>
          </x14:formula1>
          <xm:sqref>G59:G68 H60:H61 H63:H68 H70 G89:H152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E75FE-74A9-4BEC-BF38-C5649B62C611}">
  <dimension ref="A1:Q115"/>
  <sheetViews>
    <sheetView topLeftCell="A5" zoomScale="28" workbookViewId="0">
      <selection activeCell="G15" sqref="G15"/>
    </sheetView>
  </sheetViews>
  <sheetFormatPr defaultColWidth="8.875" defaultRowHeight="15.75" customHeight="1"/>
  <cols>
    <col min="1" max="1" width="10.625" style="16" bestFit="1" customWidth="1"/>
    <col min="2" max="2" width="9" style="16"/>
    <col min="3" max="3" width="25.125" style="23" bestFit="1" customWidth="1"/>
    <col min="4" max="4" width="70.125" style="21" customWidth="1"/>
    <col min="5" max="5" width="25" style="21" customWidth="1"/>
    <col min="6" max="6" width="16.625" bestFit="1" customWidth="1"/>
    <col min="7" max="7" width="20.625" bestFit="1" customWidth="1"/>
    <col min="8" max="8" width="20.625" customWidth="1"/>
    <col min="9" max="10" width="32.625" customWidth="1"/>
    <col min="11" max="11" width="32.625" style="21" customWidth="1"/>
    <col min="12" max="12" width="22.125" style="3" customWidth="1"/>
    <col min="13" max="13" width="10.375" style="16" bestFit="1" customWidth="1"/>
    <col min="14" max="14" width="9"/>
    <col min="15" max="15" width="20.625" bestFit="1" customWidth="1"/>
    <col min="16" max="16" width="14.125" bestFit="1" customWidth="1"/>
    <col min="17" max="17" width="24" bestFit="1" customWidth="1"/>
  </cols>
  <sheetData>
    <row r="1" spans="1:17" ht="63">
      <c r="A1" s="16" t="s">
        <v>834</v>
      </c>
      <c r="B1" s="16" t="s">
        <v>835</v>
      </c>
      <c r="C1" s="23" t="s">
        <v>836</v>
      </c>
      <c r="D1" s="21" t="s">
        <v>837</v>
      </c>
      <c r="E1" s="21" t="s">
        <v>0</v>
      </c>
      <c r="F1" t="s">
        <v>838</v>
      </c>
      <c r="G1" t="s">
        <v>839</v>
      </c>
      <c r="H1" s="3" t="s">
        <v>898</v>
      </c>
      <c r="I1" s="3" t="s">
        <v>841</v>
      </c>
      <c r="J1" s="3" t="s">
        <v>900</v>
      </c>
      <c r="K1" s="3" t="s">
        <v>843</v>
      </c>
      <c r="L1" s="3" t="s">
        <v>844</v>
      </c>
      <c r="M1" s="16" t="s">
        <v>845</v>
      </c>
      <c r="O1" t="s">
        <v>846</v>
      </c>
      <c r="P1" t="s">
        <v>847</v>
      </c>
      <c r="Q1" t="s">
        <v>848</v>
      </c>
    </row>
    <row r="2" spans="1:17" ht="110.25">
      <c r="A2" s="16">
        <v>1</v>
      </c>
      <c r="B2" s="16">
        <v>5.0999999999999996</v>
      </c>
      <c r="C2" s="23" t="s">
        <v>2949</v>
      </c>
      <c r="D2" s="20" t="s">
        <v>2950</v>
      </c>
      <c r="E2" s="37" t="s">
        <v>79</v>
      </c>
      <c r="F2" s="16" t="s">
        <v>80</v>
      </c>
      <c r="G2" s="4" t="s">
        <v>64</v>
      </c>
      <c r="H2" s="4" t="s">
        <v>852</v>
      </c>
      <c r="I2" s="3"/>
      <c r="J2" s="3" t="s">
        <v>905</v>
      </c>
      <c r="K2" s="21" t="s">
        <v>2951</v>
      </c>
      <c r="M2" s="16" t="s">
        <v>853</v>
      </c>
      <c r="O2">
        <f>MAX(A:A)</f>
        <v>2</v>
      </c>
      <c r="P2">
        <f>COUNTIF(M:M,"Yes")</f>
        <v>0</v>
      </c>
      <c r="Q2">
        <f>O2-P2</f>
        <v>2</v>
      </c>
    </row>
    <row r="3" spans="1:17" ht="107.65">
      <c r="A3" s="16">
        <v>2</v>
      </c>
      <c r="B3" s="16" t="s">
        <v>1487</v>
      </c>
      <c r="C3" s="23" t="s">
        <v>2952</v>
      </c>
      <c r="D3" s="28" t="s">
        <v>2953</v>
      </c>
      <c r="E3" s="37" t="s">
        <v>79</v>
      </c>
      <c r="F3" s="16" t="s">
        <v>80</v>
      </c>
      <c r="G3" s="4" t="s">
        <v>64</v>
      </c>
      <c r="H3" s="4" t="s">
        <v>852</v>
      </c>
      <c r="I3" s="3"/>
      <c r="J3" s="3" t="s">
        <v>905</v>
      </c>
      <c r="K3" s="21" t="s">
        <v>2954</v>
      </c>
      <c r="M3" s="16" t="s">
        <v>853</v>
      </c>
    </row>
    <row r="4" spans="1:17">
      <c r="A4" s="16" t="s">
        <v>635</v>
      </c>
      <c r="C4" s="23" t="s">
        <v>1791</v>
      </c>
      <c r="D4" s="28"/>
      <c r="E4" s="37"/>
      <c r="F4" s="16"/>
      <c r="G4" s="4"/>
      <c r="H4" s="4"/>
      <c r="I4" s="3"/>
      <c r="J4" s="3"/>
      <c r="K4" s="3"/>
    </row>
    <row r="5" spans="1:17" ht="157.5">
      <c r="A5" s="16" t="s">
        <v>635</v>
      </c>
      <c r="B5" s="16">
        <v>5.2</v>
      </c>
      <c r="C5" s="23" t="s">
        <v>2955</v>
      </c>
      <c r="D5" s="20" t="s">
        <v>2956</v>
      </c>
      <c r="E5" s="37" t="s">
        <v>79</v>
      </c>
      <c r="F5" s="16" t="s">
        <v>80</v>
      </c>
      <c r="G5" s="4" t="s">
        <v>64</v>
      </c>
      <c r="H5" s="4" t="s">
        <v>852</v>
      </c>
      <c r="I5" s="3"/>
      <c r="J5" s="3" t="s">
        <v>909</v>
      </c>
      <c r="K5" s="3" t="s">
        <v>2957</v>
      </c>
      <c r="M5" s="16" t="s">
        <v>853</v>
      </c>
    </row>
    <row r="6" spans="1:17" ht="46.5">
      <c r="A6" s="16" t="s">
        <v>635</v>
      </c>
      <c r="B6" s="19" t="s">
        <v>2958</v>
      </c>
      <c r="D6" s="20" t="s">
        <v>2959</v>
      </c>
      <c r="E6" s="37"/>
      <c r="F6" s="16"/>
      <c r="G6" s="4"/>
      <c r="H6" s="4"/>
      <c r="I6" s="3"/>
      <c r="J6" s="3" t="s">
        <v>909</v>
      </c>
      <c r="K6" s="3"/>
    </row>
    <row r="7" spans="1:17" ht="61.9">
      <c r="A7" s="16" t="s">
        <v>635</v>
      </c>
      <c r="B7" s="19" t="s">
        <v>2960</v>
      </c>
      <c r="D7" s="20" t="s">
        <v>2961</v>
      </c>
      <c r="E7" s="20"/>
      <c r="F7" s="16"/>
      <c r="G7" s="4"/>
      <c r="H7" s="4"/>
      <c r="I7" s="3"/>
      <c r="J7" s="3" t="s">
        <v>909</v>
      </c>
      <c r="K7" s="3"/>
    </row>
    <row r="8" spans="1:17">
      <c r="A8" s="16" t="s">
        <v>635</v>
      </c>
      <c r="B8" s="19" t="s">
        <v>2962</v>
      </c>
      <c r="D8" s="20" t="s">
        <v>2963</v>
      </c>
      <c r="E8" s="20"/>
      <c r="F8" s="16"/>
      <c r="G8" s="4"/>
      <c r="H8" s="4"/>
      <c r="I8" s="3"/>
      <c r="J8" s="3" t="s">
        <v>909</v>
      </c>
      <c r="K8" s="3"/>
    </row>
    <row r="9" spans="1:17" ht="31.15">
      <c r="A9" s="16" t="s">
        <v>635</v>
      </c>
      <c r="B9" s="19" t="s">
        <v>2964</v>
      </c>
      <c r="D9" s="236" t="s">
        <v>2965</v>
      </c>
      <c r="E9" s="20"/>
      <c r="F9" s="16"/>
      <c r="G9" s="4"/>
      <c r="H9" s="4"/>
      <c r="I9" s="3"/>
      <c r="J9" s="3" t="s">
        <v>909</v>
      </c>
      <c r="K9" s="3"/>
    </row>
    <row r="10" spans="1:17" ht="78.75">
      <c r="A10" s="16" t="s">
        <v>635</v>
      </c>
      <c r="B10" s="19" t="s">
        <v>2966</v>
      </c>
      <c r="D10" s="21" t="s">
        <v>2967</v>
      </c>
      <c r="F10" s="16"/>
      <c r="G10" s="4"/>
      <c r="H10" s="4"/>
      <c r="I10" s="3"/>
      <c r="J10" s="3" t="s">
        <v>909</v>
      </c>
      <c r="K10" s="3"/>
    </row>
    <row r="11" spans="1:17" ht="31.15">
      <c r="A11" s="16" t="s">
        <v>635</v>
      </c>
      <c r="B11" s="19" t="s">
        <v>2968</v>
      </c>
      <c r="D11" s="20" t="s">
        <v>2969</v>
      </c>
      <c r="F11" s="16"/>
      <c r="G11" s="4"/>
      <c r="H11" s="4"/>
      <c r="I11" s="3"/>
      <c r="J11" s="3" t="s">
        <v>909</v>
      </c>
      <c r="K11" s="3"/>
    </row>
    <row r="12" spans="1:17" ht="31.15">
      <c r="A12" s="16" t="s">
        <v>635</v>
      </c>
      <c r="B12" s="19" t="s">
        <v>2970</v>
      </c>
      <c r="D12" s="20" t="s">
        <v>2971</v>
      </c>
      <c r="E12" s="22"/>
      <c r="F12" s="16"/>
      <c r="G12" s="4"/>
      <c r="H12" s="4"/>
      <c r="I12" s="3"/>
      <c r="J12" s="3" t="s">
        <v>909</v>
      </c>
      <c r="K12" s="3"/>
    </row>
    <row r="13" spans="1:17" ht="63">
      <c r="A13" s="16" t="s">
        <v>635</v>
      </c>
      <c r="B13" s="16">
        <v>5.3</v>
      </c>
      <c r="C13" s="23" t="s">
        <v>2972</v>
      </c>
      <c r="D13" s="27" t="s">
        <v>2973</v>
      </c>
      <c r="E13" s="37" t="s">
        <v>79</v>
      </c>
      <c r="F13" s="16" t="s">
        <v>80</v>
      </c>
      <c r="G13" s="4" t="s">
        <v>64</v>
      </c>
      <c r="H13" s="4" t="s">
        <v>852</v>
      </c>
      <c r="I13" s="3"/>
      <c r="J13" s="3" t="s">
        <v>909</v>
      </c>
      <c r="K13" s="3" t="s">
        <v>2974</v>
      </c>
      <c r="M13" s="16" t="s">
        <v>853</v>
      </c>
    </row>
    <row r="14" spans="1:17">
      <c r="D14" s="20"/>
      <c r="E14" s="19"/>
      <c r="F14" s="16"/>
      <c r="G14" s="4"/>
      <c r="H14" s="4"/>
      <c r="I14" s="3"/>
      <c r="J14" s="3"/>
      <c r="K14" s="3"/>
    </row>
    <row r="15" spans="1:17" ht="177" customHeight="1">
      <c r="F15" s="16"/>
      <c r="G15" s="4"/>
      <c r="H15" s="4"/>
      <c r="I15" s="3"/>
      <c r="J15" s="3"/>
      <c r="K15" s="3"/>
    </row>
    <row r="16" spans="1:17">
      <c r="F16" s="16"/>
      <c r="G16" s="4"/>
      <c r="H16" s="4"/>
      <c r="I16" s="16"/>
      <c r="J16" s="16"/>
      <c r="K16" s="3"/>
    </row>
    <row r="17" spans="6:11">
      <c r="F17" s="16"/>
      <c r="G17" s="4"/>
      <c r="H17" s="4"/>
      <c r="I17" s="16"/>
      <c r="J17" s="16"/>
      <c r="K17" s="3"/>
    </row>
    <row r="18" spans="6:11">
      <c r="F18" s="16"/>
      <c r="G18" s="4"/>
      <c r="H18" s="4"/>
      <c r="I18" s="16"/>
      <c r="J18" s="16"/>
      <c r="K18" s="3"/>
    </row>
    <row r="19" spans="6:11">
      <c r="F19" s="16"/>
      <c r="G19" s="4"/>
      <c r="H19" s="4"/>
      <c r="I19" s="16"/>
      <c r="J19" s="16"/>
      <c r="K19" s="3"/>
    </row>
    <row r="20" spans="6:11">
      <c r="F20" s="16"/>
      <c r="G20" s="4"/>
      <c r="H20" s="4"/>
      <c r="I20" s="16"/>
      <c r="J20" s="16"/>
      <c r="K20" s="3"/>
    </row>
    <row r="21" spans="6:11">
      <c r="F21" s="16"/>
      <c r="G21" s="4"/>
      <c r="H21" s="4"/>
      <c r="I21" s="16"/>
      <c r="J21" s="16"/>
      <c r="K21" s="3"/>
    </row>
    <row r="22" spans="6:11">
      <c r="F22" s="16"/>
      <c r="G22" s="4"/>
      <c r="H22" s="4"/>
      <c r="I22" s="16"/>
      <c r="J22" s="16"/>
      <c r="K22" s="3"/>
    </row>
    <row r="23" spans="6:11">
      <c r="F23" s="16"/>
      <c r="G23" s="4"/>
      <c r="H23" s="4"/>
      <c r="I23" s="16"/>
      <c r="J23" s="16"/>
      <c r="K23" s="3"/>
    </row>
    <row r="24" spans="6:11">
      <c r="F24" s="16"/>
      <c r="G24" s="4"/>
      <c r="H24" s="4"/>
      <c r="I24" s="16"/>
      <c r="J24" s="16"/>
      <c r="K24" s="3"/>
    </row>
    <row r="25" spans="6:11">
      <c r="F25" s="16"/>
      <c r="G25" s="4"/>
      <c r="H25" s="4"/>
      <c r="I25" s="16"/>
      <c r="J25" s="16"/>
      <c r="K25" s="3"/>
    </row>
    <row r="26" spans="6:11">
      <c r="F26" s="16"/>
      <c r="G26" s="4"/>
      <c r="H26" s="4"/>
      <c r="I26" s="16"/>
      <c r="J26" s="16"/>
      <c r="K26" s="3"/>
    </row>
    <row r="27" spans="6:11">
      <c r="F27" s="16"/>
      <c r="G27" s="4"/>
      <c r="H27" s="4"/>
      <c r="I27" s="16"/>
      <c r="J27" s="16"/>
      <c r="K27" s="3"/>
    </row>
    <row r="28" spans="6:11">
      <c r="F28" s="16"/>
      <c r="G28" s="4"/>
      <c r="H28" s="4"/>
      <c r="I28" s="16"/>
      <c r="J28" s="16"/>
      <c r="K28" s="3"/>
    </row>
    <row r="29" spans="6:11">
      <c r="F29" s="16"/>
      <c r="G29" s="4"/>
      <c r="H29" s="4"/>
      <c r="I29" s="16"/>
      <c r="J29" s="16"/>
      <c r="K29" s="3"/>
    </row>
    <row r="30" spans="6:11">
      <c r="F30" s="16"/>
      <c r="G30" s="4"/>
      <c r="H30" s="4"/>
      <c r="I30" s="16"/>
      <c r="J30" s="16"/>
      <c r="K30" s="3"/>
    </row>
    <row r="31" spans="6:11">
      <c r="G31" s="4"/>
      <c r="H31" s="4"/>
      <c r="I31" s="16"/>
      <c r="J31" s="16"/>
      <c r="K31" s="3"/>
    </row>
    <row r="32" spans="6:11">
      <c r="G32" s="4"/>
      <c r="H32" s="4"/>
      <c r="I32" s="16"/>
      <c r="J32" s="16"/>
      <c r="K32" s="3"/>
    </row>
    <row r="33" spans="7:11">
      <c r="G33" s="4"/>
      <c r="H33" s="4"/>
      <c r="I33" s="16"/>
      <c r="J33" s="16"/>
      <c r="K33" s="3"/>
    </row>
    <row r="34" spans="7:11">
      <c r="G34" s="4"/>
      <c r="H34" s="4"/>
      <c r="I34" s="16"/>
      <c r="J34" s="16"/>
      <c r="K34" s="3"/>
    </row>
    <row r="35" spans="7:11">
      <c r="G35" s="4"/>
      <c r="H35" s="4"/>
      <c r="I35" s="16"/>
      <c r="J35" s="16"/>
      <c r="K35" s="3"/>
    </row>
    <row r="36" spans="7:11">
      <c r="G36" s="4"/>
      <c r="H36" s="4"/>
      <c r="I36" s="16"/>
      <c r="J36" s="16"/>
      <c r="K36" s="3"/>
    </row>
    <row r="37" spans="7:11">
      <c r="G37" s="16"/>
      <c r="H37" s="16"/>
      <c r="I37" s="16"/>
      <c r="J37" s="16"/>
      <c r="K37" s="3"/>
    </row>
    <row r="38" spans="7:11">
      <c r="G38" s="16"/>
      <c r="H38" s="16"/>
      <c r="I38" s="16"/>
      <c r="J38" s="16"/>
      <c r="K38" s="3"/>
    </row>
    <row r="39" spans="7:11">
      <c r="G39" s="16"/>
      <c r="H39" s="16"/>
      <c r="I39" s="16"/>
      <c r="J39" s="16"/>
      <c r="K39" s="3"/>
    </row>
    <row r="40" spans="7:11">
      <c r="G40" s="16"/>
      <c r="H40" s="16"/>
      <c r="I40" s="16"/>
      <c r="J40" s="16"/>
      <c r="K40" s="3"/>
    </row>
    <row r="41" spans="7:11">
      <c r="G41" s="16"/>
      <c r="H41" s="16"/>
      <c r="I41" s="16"/>
      <c r="J41" s="16"/>
      <c r="K41" s="3"/>
    </row>
    <row r="42" spans="7:11">
      <c r="G42" s="16"/>
      <c r="H42" s="16"/>
      <c r="I42" s="16"/>
      <c r="J42" s="16"/>
      <c r="K42" s="3"/>
    </row>
    <row r="43" spans="7:11">
      <c r="G43" s="16"/>
      <c r="H43" s="16"/>
      <c r="I43" s="16"/>
      <c r="J43" s="16"/>
      <c r="K43" s="3"/>
    </row>
    <row r="44" spans="7:11">
      <c r="G44" s="16"/>
      <c r="H44" s="16"/>
      <c r="I44" s="16"/>
      <c r="J44" s="16"/>
      <c r="K44" s="3"/>
    </row>
    <row r="45" spans="7:11">
      <c r="G45" s="16"/>
      <c r="H45" s="16"/>
      <c r="I45" s="16"/>
      <c r="J45" s="16"/>
      <c r="K45" s="3"/>
    </row>
    <row r="46" spans="7:11">
      <c r="G46" s="16"/>
      <c r="H46" s="16"/>
      <c r="I46" s="16"/>
      <c r="J46" s="16"/>
      <c r="K46" s="3"/>
    </row>
    <row r="47" spans="7:11">
      <c r="G47" s="16"/>
      <c r="H47" s="16"/>
      <c r="I47" s="16"/>
      <c r="J47" s="16"/>
      <c r="K47" s="3"/>
    </row>
    <row r="48" spans="7:11">
      <c r="G48" s="16"/>
      <c r="H48" s="16"/>
      <c r="I48" s="16"/>
      <c r="J48" s="16"/>
      <c r="K48" s="3"/>
    </row>
    <row r="49" spans="7:11">
      <c r="G49" s="16"/>
      <c r="H49" s="16"/>
      <c r="I49" s="16"/>
      <c r="J49" s="16"/>
      <c r="K49" s="3"/>
    </row>
    <row r="50" spans="7:11">
      <c r="G50" s="16"/>
      <c r="H50" s="16"/>
      <c r="I50" s="16"/>
      <c r="J50" s="16"/>
      <c r="K50" s="3"/>
    </row>
    <row r="51" spans="7:11">
      <c r="G51" s="16"/>
      <c r="H51" s="16"/>
      <c r="I51" s="16"/>
      <c r="J51" s="16"/>
      <c r="K51" s="3"/>
    </row>
    <row r="52" spans="7:11">
      <c r="G52" s="16"/>
      <c r="H52" s="16"/>
      <c r="I52" s="16"/>
      <c r="J52" s="16"/>
      <c r="K52" s="3"/>
    </row>
    <row r="53" spans="7:11">
      <c r="G53" s="16"/>
      <c r="H53" s="16"/>
      <c r="I53" s="16"/>
      <c r="J53" s="16"/>
      <c r="K53" s="3"/>
    </row>
    <row r="54" spans="7:11">
      <c r="G54" s="16"/>
      <c r="H54" s="16"/>
      <c r="I54" s="16"/>
      <c r="J54" s="16"/>
      <c r="K54" s="3"/>
    </row>
    <row r="55" spans="7:11">
      <c r="G55" s="16"/>
      <c r="H55" s="16"/>
      <c r="I55" s="16"/>
      <c r="J55" s="16"/>
      <c r="K55" s="3"/>
    </row>
    <row r="56" spans="7:11">
      <c r="G56" s="16"/>
      <c r="H56" s="16"/>
      <c r="I56" s="16"/>
      <c r="J56" s="16"/>
      <c r="K56" s="3"/>
    </row>
    <row r="57" spans="7:11">
      <c r="G57" s="16"/>
      <c r="H57" s="16"/>
      <c r="I57" s="16"/>
      <c r="J57" s="16"/>
      <c r="K57" s="3"/>
    </row>
    <row r="58" spans="7:11">
      <c r="G58" s="16"/>
      <c r="H58" s="16"/>
      <c r="I58" s="16"/>
      <c r="J58" s="16"/>
      <c r="K58" s="3"/>
    </row>
    <row r="59" spans="7:11">
      <c r="G59" s="16"/>
      <c r="H59" s="16"/>
      <c r="I59" s="16"/>
      <c r="J59" s="16"/>
      <c r="K59" s="3"/>
    </row>
    <row r="60" spans="7:11">
      <c r="G60" s="16"/>
      <c r="H60" s="16"/>
      <c r="I60" s="16"/>
      <c r="J60" s="16"/>
      <c r="K60" s="3"/>
    </row>
    <row r="61" spans="7:11">
      <c r="G61" s="16"/>
      <c r="H61" s="16"/>
      <c r="I61" s="16"/>
      <c r="J61" s="16"/>
      <c r="K61" s="3"/>
    </row>
    <row r="62" spans="7:11">
      <c r="G62" s="16"/>
      <c r="H62" s="16"/>
      <c r="I62" s="16"/>
      <c r="J62" s="16"/>
      <c r="K62" s="3"/>
    </row>
    <row r="63" spans="7:11">
      <c r="G63" s="16"/>
      <c r="H63" s="16"/>
      <c r="I63" s="16"/>
      <c r="J63" s="16"/>
      <c r="K63" s="3"/>
    </row>
    <row r="64" spans="7:11">
      <c r="G64" s="16"/>
      <c r="H64" s="16"/>
      <c r="I64" s="16"/>
      <c r="J64" s="16"/>
      <c r="K64" s="3"/>
    </row>
    <row r="65" spans="7:11">
      <c r="G65" s="16"/>
      <c r="H65" s="16"/>
      <c r="I65" s="16"/>
      <c r="J65" s="16"/>
      <c r="K65" s="3"/>
    </row>
    <row r="66" spans="7:11">
      <c r="G66" s="16"/>
      <c r="H66" s="16"/>
      <c r="I66" s="16"/>
      <c r="J66" s="16"/>
      <c r="K66" s="3"/>
    </row>
    <row r="67" spans="7:11">
      <c r="G67" s="16"/>
      <c r="H67" s="16"/>
      <c r="I67" s="16"/>
      <c r="J67" s="16"/>
      <c r="K67" s="3"/>
    </row>
    <row r="68" spans="7:11">
      <c r="G68" s="16"/>
      <c r="H68" s="16"/>
      <c r="I68" s="16"/>
      <c r="J68" s="16"/>
      <c r="K68" s="3"/>
    </row>
    <row r="69" spans="7:11">
      <c r="G69" s="16"/>
      <c r="H69" s="16"/>
      <c r="I69" s="16"/>
      <c r="J69" s="16"/>
      <c r="K69" s="3"/>
    </row>
    <row r="70" spans="7:11">
      <c r="G70" s="16"/>
      <c r="H70" s="16"/>
      <c r="I70" s="16"/>
      <c r="J70" s="16"/>
      <c r="K70" s="3"/>
    </row>
    <row r="71" spans="7:11">
      <c r="G71" s="16"/>
      <c r="H71" s="16"/>
      <c r="I71" s="16"/>
      <c r="J71" s="16"/>
      <c r="K71" s="3"/>
    </row>
    <row r="72" spans="7:11">
      <c r="G72" s="16"/>
      <c r="H72" s="16"/>
      <c r="I72" s="16"/>
      <c r="J72" s="16"/>
      <c r="K72" s="3"/>
    </row>
    <row r="73" spans="7:11">
      <c r="G73" s="16"/>
      <c r="H73" s="16"/>
      <c r="I73" s="16"/>
      <c r="J73" s="16"/>
      <c r="K73" s="3"/>
    </row>
    <row r="74" spans="7:11">
      <c r="G74" s="16"/>
      <c r="H74" s="16"/>
      <c r="I74" s="16"/>
      <c r="J74" s="16"/>
      <c r="K74" s="3"/>
    </row>
    <row r="75" spans="7:11">
      <c r="G75" s="16"/>
      <c r="H75" s="16"/>
      <c r="I75" s="16"/>
      <c r="J75" s="16"/>
      <c r="K75" s="3"/>
    </row>
    <row r="76" spans="7:11">
      <c r="G76" s="16"/>
      <c r="H76" s="16"/>
      <c r="I76" s="16"/>
      <c r="J76" s="16"/>
      <c r="K76" s="3"/>
    </row>
    <row r="77" spans="7:11">
      <c r="G77" s="16"/>
      <c r="H77" s="16"/>
      <c r="I77" s="16"/>
      <c r="J77" s="16"/>
      <c r="K77" s="3"/>
    </row>
    <row r="78" spans="7:11">
      <c r="G78" s="16"/>
      <c r="H78" s="16"/>
      <c r="I78" s="16"/>
      <c r="J78" s="16"/>
      <c r="K78" s="3"/>
    </row>
    <row r="79" spans="7:11">
      <c r="G79" s="16"/>
      <c r="H79" s="16"/>
      <c r="I79" s="16"/>
      <c r="J79" s="16"/>
      <c r="K79" s="3"/>
    </row>
    <row r="80" spans="7:11">
      <c r="G80" s="16"/>
      <c r="H80" s="16"/>
      <c r="I80" s="16"/>
      <c r="J80" s="16"/>
      <c r="K80" s="3"/>
    </row>
    <row r="81" spans="7:11">
      <c r="G81" s="16"/>
      <c r="H81" s="16"/>
      <c r="I81" s="16"/>
      <c r="J81" s="16"/>
      <c r="K81" s="3"/>
    </row>
    <row r="82" spans="7:11">
      <c r="G82" s="16"/>
      <c r="H82" s="16"/>
      <c r="I82" s="16"/>
      <c r="J82" s="16"/>
      <c r="K82" s="3"/>
    </row>
    <row r="83" spans="7:11">
      <c r="G83" s="16"/>
      <c r="H83" s="16"/>
      <c r="I83" s="16"/>
      <c r="J83" s="16"/>
      <c r="K83" s="3"/>
    </row>
    <row r="84" spans="7:11">
      <c r="G84" s="16"/>
      <c r="H84" s="16"/>
      <c r="I84" s="16"/>
      <c r="J84" s="16"/>
      <c r="K84" s="3"/>
    </row>
    <row r="85" spans="7:11">
      <c r="G85" s="16"/>
      <c r="H85" s="16"/>
      <c r="I85" s="16"/>
      <c r="J85" s="16"/>
      <c r="K85" s="3"/>
    </row>
    <row r="86" spans="7:11">
      <c r="G86" s="16"/>
      <c r="H86" s="16"/>
      <c r="I86" s="16"/>
      <c r="J86" s="16"/>
      <c r="K86" s="3"/>
    </row>
    <row r="87" spans="7:11">
      <c r="G87" s="16"/>
      <c r="H87" s="16"/>
      <c r="I87" s="16"/>
      <c r="J87" s="16"/>
      <c r="K87" s="3"/>
    </row>
    <row r="88" spans="7:11">
      <c r="G88" s="16"/>
      <c r="H88" s="16"/>
      <c r="I88" s="16"/>
      <c r="J88" s="16"/>
      <c r="K88" s="3"/>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c r="G108" s="16"/>
      <c r="H108" s="16"/>
    </row>
    <row r="109" spans="7:8">
      <c r="G109" s="16"/>
      <c r="H109" s="16"/>
    </row>
    <row r="110" spans="7:8">
      <c r="G110" s="16"/>
      <c r="H110" s="16"/>
    </row>
    <row r="111" spans="7:8">
      <c r="G111" s="16"/>
      <c r="H111" s="16"/>
    </row>
    <row r="112" spans="7:8">
      <c r="G112" s="16"/>
      <c r="H112" s="16"/>
    </row>
    <row r="113" spans="7:8">
      <c r="G113" s="16"/>
      <c r="H113" s="16"/>
    </row>
    <row r="114" spans="7:8">
      <c r="G114" s="16"/>
      <c r="H114" s="16"/>
    </row>
    <row r="115" spans="7:8">
      <c r="G115" s="16"/>
      <c r="H115" s="16"/>
    </row>
  </sheetData>
  <conditionalFormatting sqref="H1:H1048576">
    <cfRule type="containsText" dxfId="694" priority="4" operator="containsText" text="Yes">
      <formula>NOT(ISERROR(SEARCH("Yes",H1)))</formula>
    </cfRule>
    <cfRule type="containsText" dxfId="693" priority="5" operator="containsText" text="Pending">
      <formula>NOT(ISERROR(SEARCH("Pending",H1)))</formula>
    </cfRule>
  </conditionalFormatting>
  <conditionalFormatting sqref="I2:I1048576">
    <cfRule type="containsText" dxfId="692" priority="1" operator="containsText" text="No">
      <formula>NOT(ISERROR(SEARCH("No",I2)))</formula>
    </cfRule>
  </conditionalFormatting>
  <conditionalFormatting sqref="I2:J3 I4:K1048576 J1:K1">
    <cfRule type="containsText" dxfId="691" priority="2" operator="containsText" text="Yes">
      <formula>NOT(ISERROR(SEARCH("Yes",I1)))</formula>
    </cfRule>
  </conditionalFormatting>
  <conditionalFormatting sqref="J1:K1 I2:J3 I4:K1048576">
    <cfRule type="containsText" dxfId="690" priority="3" operator="containsText" text="Pending">
      <formula>NOT(ISERROR(SEARCH("Pending",I1)))</formula>
    </cfRule>
  </conditionalFormatting>
  <dataValidations count="1">
    <dataValidation allowBlank="1" showInputMessage="1" showErrorMessage="1" sqref="H1:H1048576" xr:uid="{FC8165E0-F37C-455A-9D63-B91296D4E2C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928DC0B-B247-4F99-8101-AEFDABED327C}">
          <x14:formula1>
            <xm:f>'Drop Down Menu''s'!$C$2:$C$14</xm:f>
          </x14:formula1>
          <xm:sqref>G2:G115</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A8961-F5B5-411F-B618-37F520A34A92}">
  <dimension ref="A1:R158"/>
  <sheetViews>
    <sheetView zoomScale="70" zoomScaleNormal="70" workbookViewId="0">
      <selection activeCell="F1" sqref="F1"/>
    </sheetView>
  </sheetViews>
  <sheetFormatPr defaultColWidth="8.875" defaultRowHeight="15.75" customHeight="1"/>
  <cols>
    <col min="1" max="1" width="10.625" style="16" bestFit="1" customWidth="1"/>
    <col min="2" max="2" width="10.125" style="34" customWidth="1"/>
    <col min="3" max="3" width="26.375" style="29" customWidth="1"/>
    <col min="4" max="4" width="83.625" style="21" customWidth="1"/>
    <col min="5" max="5" width="16.625" customWidth="1"/>
    <col min="6" max="6" width="19.125" bestFit="1" customWidth="1"/>
    <col min="7" max="7" width="23.125" bestFit="1" customWidth="1"/>
    <col min="8" max="8" width="20.625" customWidth="1"/>
    <col min="9" max="10" width="32.625" customWidth="1"/>
    <col min="11" max="11" width="32.625" style="21" customWidth="1"/>
    <col min="12" max="12" width="22.125" style="3" customWidth="1"/>
    <col min="13" max="13" width="10.375" style="16" bestFit="1" customWidth="1"/>
    <col min="14" max="14" width="9" bestFit="1" customWidth="1"/>
    <col min="15" max="15" width="20.625" bestFit="1" customWidth="1"/>
    <col min="16" max="16" width="16" bestFit="1" customWidth="1"/>
    <col min="17" max="17" width="24" bestFit="1" customWidth="1"/>
  </cols>
  <sheetData>
    <row r="1" spans="1:18" ht="63">
      <c r="A1" s="16" t="s">
        <v>834</v>
      </c>
      <c r="B1" s="34" t="s">
        <v>835</v>
      </c>
      <c r="C1" s="29" t="s">
        <v>836</v>
      </c>
      <c r="D1" s="21" t="s">
        <v>837</v>
      </c>
      <c r="E1" t="s">
        <v>0</v>
      </c>
      <c r="F1" t="s">
        <v>838</v>
      </c>
      <c r="G1" t="s">
        <v>839</v>
      </c>
      <c r="H1" s="3" t="s">
        <v>898</v>
      </c>
      <c r="I1" s="3" t="s">
        <v>841</v>
      </c>
      <c r="J1" s="3" t="s">
        <v>900</v>
      </c>
      <c r="K1" s="3" t="s">
        <v>843</v>
      </c>
      <c r="L1" s="3" t="s">
        <v>844</v>
      </c>
      <c r="M1" s="16" t="s">
        <v>845</v>
      </c>
      <c r="O1" t="s">
        <v>846</v>
      </c>
      <c r="P1" t="s">
        <v>847</v>
      </c>
      <c r="Q1" t="s">
        <v>848</v>
      </c>
    </row>
    <row r="2" spans="1:18" ht="78.75">
      <c r="A2" s="3">
        <v>1</v>
      </c>
      <c r="B2" s="3" t="s">
        <v>1496</v>
      </c>
      <c r="C2" s="3" t="s">
        <v>2975</v>
      </c>
      <c r="D2" s="3" t="s">
        <v>2976</v>
      </c>
      <c r="E2" s="3" t="s">
        <v>77</v>
      </c>
      <c r="F2" s="3" t="s">
        <v>468</v>
      </c>
      <c r="G2" s="3" t="s">
        <v>2977</v>
      </c>
      <c r="H2" s="3" t="s">
        <v>852</v>
      </c>
      <c r="I2" s="3"/>
      <c r="J2" s="3" t="s">
        <v>905</v>
      </c>
      <c r="K2" s="3" t="s">
        <v>2978</v>
      </c>
      <c r="M2" s="16" t="s">
        <v>853</v>
      </c>
      <c r="O2">
        <f>MAX(A:A)</f>
        <v>22</v>
      </c>
      <c r="P2">
        <f>COUNTIF(M:M,"Yes")</f>
        <v>0</v>
      </c>
      <c r="Q2">
        <f>O2-P2</f>
        <v>22</v>
      </c>
    </row>
    <row r="3" spans="1:18" ht="78.75" hidden="1">
      <c r="A3" s="3">
        <v>2</v>
      </c>
      <c r="B3" s="3" t="s">
        <v>2979</v>
      </c>
      <c r="C3" s="3" t="s">
        <v>2980</v>
      </c>
      <c r="D3" s="3" t="s">
        <v>2981</v>
      </c>
      <c r="E3" s="3" t="s">
        <v>79</v>
      </c>
      <c r="F3" s="3" t="s">
        <v>80</v>
      </c>
      <c r="G3" s="3" t="s">
        <v>2982</v>
      </c>
      <c r="H3" s="3" t="s">
        <v>852</v>
      </c>
      <c r="I3" s="3"/>
      <c r="J3" s="3" t="s">
        <v>905</v>
      </c>
      <c r="K3" s="3" t="s">
        <v>2983</v>
      </c>
      <c r="M3" s="16" t="s">
        <v>853</v>
      </c>
      <c r="O3" t="s">
        <v>21</v>
      </c>
    </row>
    <row r="4" spans="1:18" ht="47.25" hidden="1">
      <c r="A4" s="16">
        <v>3</v>
      </c>
      <c r="B4" s="34" t="s">
        <v>2984</v>
      </c>
      <c r="C4" s="3" t="s">
        <v>2985</v>
      </c>
      <c r="D4" s="130" t="s">
        <v>2986</v>
      </c>
      <c r="E4" s="16" t="s">
        <v>79</v>
      </c>
      <c r="F4" s="16" t="s">
        <v>2987</v>
      </c>
      <c r="G4" s="16" t="s">
        <v>2982</v>
      </c>
      <c r="H4" s="3" t="s">
        <v>852</v>
      </c>
      <c r="I4" s="16"/>
      <c r="J4" s="16" t="s">
        <v>905</v>
      </c>
      <c r="K4" s="3" t="s">
        <v>2988</v>
      </c>
      <c r="M4" s="16" t="s">
        <v>853</v>
      </c>
      <c r="N4" s="16"/>
      <c r="O4" t="s">
        <v>914</v>
      </c>
    </row>
    <row r="5" spans="1:18" ht="78.75" hidden="1">
      <c r="A5" s="3">
        <v>4</v>
      </c>
      <c r="B5" s="3" t="s">
        <v>2989</v>
      </c>
      <c r="C5" s="3" t="s">
        <v>2990</v>
      </c>
      <c r="D5" s="3" t="s">
        <v>2991</v>
      </c>
      <c r="E5" s="3" t="s">
        <v>95</v>
      </c>
      <c r="F5" s="3" t="s">
        <v>96</v>
      </c>
      <c r="G5" s="3" t="s">
        <v>951</v>
      </c>
      <c r="H5" s="3" t="s">
        <v>852</v>
      </c>
      <c r="I5" s="3"/>
      <c r="J5" s="3" t="s">
        <v>1744</v>
      </c>
      <c r="K5" s="3" t="s">
        <v>2992</v>
      </c>
      <c r="M5" s="16" t="s">
        <v>853</v>
      </c>
      <c r="O5" s="18">
        <f>P2/O2</f>
        <v>0</v>
      </c>
    </row>
    <row r="6" spans="1:18" ht="110.25" hidden="1">
      <c r="A6" s="3">
        <f xml:space="preserve"> A5 + 1</f>
        <v>5</v>
      </c>
      <c r="B6" s="34" t="s">
        <v>1504</v>
      </c>
      <c r="C6" s="3" t="s">
        <v>2993</v>
      </c>
      <c r="D6" s="130" t="s">
        <v>2994</v>
      </c>
      <c r="E6" s="3" t="s">
        <v>95</v>
      </c>
      <c r="F6" s="16" t="s">
        <v>96</v>
      </c>
      <c r="G6" s="16" t="s">
        <v>951</v>
      </c>
      <c r="H6" s="3" t="s">
        <v>852</v>
      </c>
      <c r="I6" s="16"/>
      <c r="J6" s="16" t="s">
        <v>1744</v>
      </c>
      <c r="K6" s="3" t="s">
        <v>2995</v>
      </c>
      <c r="M6" s="16" t="s">
        <v>853</v>
      </c>
    </row>
    <row r="7" spans="1:18" ht="141.75" hidden="1">
      <c r="A7" s="3">
        <v>6</v>
      </c>
      <c r="B7" s="34" t="s">
        <v>2996</v>
      </c>
      <c r="C7" s="3" t="s">
        <v>2997</v>
      </c>
      <c r="D7" s="130" t="s">
        <v>2998</v>
      </c>
      <c r="E7" s="16" t="s">
        <v>95</v>
      </c>
      <c r="F7" s="16" t="s">
        <v>96</v>
      </c>
      <c r="G7" s="16" t="s">
        <v>951</v>
      </c>
      <c r="H7" s="3" t="s">
        <v>852</v>
      </c>
      <c r="I7" s="16"/>
      <c r="J7" s="16" t="s">
        <v>909</v>
      </c>
      <c r="K7" s="3" t="s">
        <v>2999</v>
      </c>
      <c r="M7" s="16" t="s">
        <v>853</v>
      </c>
      <c r="O7" s="18"/>
    </row>
    <row r="8" spans="1:18" ht="78.75" hidden="1">
      <c r="A8" s="3" t="s">
        <v>635</v>
      </c>
      <c r="B8" s="3" t="s">
        <v>901</v>
      </c>
      <c r="C8" s="3" t="s">
        <v>3000</v>
      </c>
      <c r="D8" s="3" t="s">
        <v>3001</v>
      </c>
      <c r="E8" s="3" t="s">
        <v>95</v>
      </c>
      <c r="F8" s="3" t="s">
        <v>96</v>
      </c>
      <c r="G8" s="16" t="s">
        <v>64</v>
      </c>
      <c r="H8" s="3" t="s">
        <v>852</v>
      </c>
      <c r="I8" s="3"/>
      <c r="J8" s="3" t="s">
        <v>1744</v>
      </c>
      <c r="K8" s="3" t="s">
        <v>3002</v>
      </c>
      <c r="M8" s="16" t="s">
        <v>853</v>
      </c>
    </row>
    <row r="9" spans="1:18" ht="126" hidden="1">
      <c r="A9" s="3">
        <v>7</v>
      </c>
      <c r="B9" s="129" t="s">
        <v>974</v>
      </c>
      <c r="C9" s="3" t="s">
        <v>3003</v>
      </c>
      <c r="D9" s="3" t="s">
        <v>3004</v>
      </c>
      <c r="E9" s="3" t="s">
        <v>95</v>
      </c>
      <c r="F9" s="3" t="s">
        <v>96</v>
      </c>
      <c r="G9" s="16" t="s">
        <v>64</v>
      </c>
      <c r="H9" s="3" t="s">
        <v>852</v>
      </c>
      <c r="I9" s="16"/>
      <c r="J9" s="16" t="s">
        <v>1744</v>
      </c>
      <c r="K9" s="3" t="s">
        <v>3005</v>
      </c>
      <c r="M9" s="16" t="s">
        <v>853</v>
      </c>
    </row>
    <row r="10" spans="1:18" ht="66.75" hidden="1" customHeight="1">
      <c r="A10" s="3">
        <v>8</v>
      </c>
      <c r="B10" s="129" t="s">
        <v>3006</v>
      </c>
      <c r="C10" s="3" t="s">
        <v>3007</v>
      </c>
      <c r="D10" s="3" t="s">
        <v>833</v>
      </c>
      <c r="E10" s="3" t="s">
        <v>95</v>
      </c>
      <c r="F10" s="3" t="s">
        <v>96</v>
      </c>
      <c r="G10" s="16" t="s">
        <v>64</v>
      </c>
      <c r="H10" s="3" t="s">
        <v>852</v>
      </c>
      <c r="I10" s="16"/>
      <c r="J10" s="16" t="s">
        <v>909</v>
      </c>
      <c r="K10" s="3" t="s">
        <v>3008</v>
      </c>
      <c r="M10" s="16" t="s">
        <v>853</v>
      </c>
    </row>
    <row r="11" spans="1:18" ht="63" hidden="1">
      <c r="A11" s="3">
        <v>9</v>
      </c>
      <c r="B11" s="3" t="s">
        <v>3009</v>
      </c>
      <c r="C11" s="3" t="s">
        <v>3010</v>
      </c>
      <c r="D11" s="3" t="s">
        <v>3011</v>
      </c>
      <c r="E11" s="3" t="s">
        <v>95</v>
      </c>
      <c r="F11" s="3" t="s">
        <v>96</v>
      </c>
      <c r="G11" s="88" t="s">
        <v>64</v>
      </c>
      <c r="H11" s="3" t="s">
        <v>852</v>
      </c>
      <c r="I11" s="3"/>
      <c r="J11" s="3" t="s">
        <v>1744</v>
      </c>
      <c r="K11" s="3" t="s">
        <v>3012</v>
      </c>
      <c r="M11" s="16" t="s">
        <v>853</v>
      </c>
      <c r="R11" t="str">
        <f ca="1">IFERROR(
  IF(
    COUNTIF(
      INDIRECT("'" &amp; "ADR " &amp; VALUE(MID(R$1, FIND("-", R$1) + 1, LEN(R$1) - FIND("-", R$1))) &amp; "'!E:E"), $A22
    ) = 0,
    "",
    COUNTIFS(
      INDIRECT("'" &amp; "ADR " &amp; VALUE(MID(R$1, FIND("-", R$1) + 1, LEN(R$1) - FIND("-", R$1))) &amp; "'!E:E"), $A22,
      INDIRECT("'" &amp; "ADR " &amp; VALUE(MID(R$1, FIND("-", R$1) + 1, LEN(R$1) - FIND("-", R$1))) &amp; "'!I:I"), "NO"
    )
  ),
  ""
)</f>
        <v/>
      </c>
    </row>
    <row r="12" spans="1:18" ht="126" hidden="1">
      <c r="A12" s="3">
        <f>A11+1</f>
        <v>10</v>
      </c>
      <c r="B12" s="129" t="s">
        <v>3013</v>
      </c>
      <c r="C12" s="131" t="s">
        <v>3014</v>
      </c>
      <c r="D12" s="3" t="s">
        <v>3015</v>
      </c>
      <c r="E12" s="3" t="s">
        <v>95</v>
      </c>
      <c r="F12" s="3" t="s">
        <v>96</v>
      </c>
      <c r="G12" s="3" t="s">
        <v>951</v>
      </c>
      <c r="H12" s="3" t="s">
        <v>852</v>
      </c>
      <c r="I12" s="16"/>
      <c r="J12" s="16" t="s">
        <v>909</v>
      </c>
      <c r="K12" s="3" t="s">
        <v>3016</v>
      </c>
      <c r="M12" s="16" t="s">
        <v>853</v>
      </c>
    </row>
    <row r="13" spans="1:18" ht="126" hidden="1">
      <c r="A13" s="3">
        <v>11</v>
      </c>
      <c r="B13" s="129" t="s">
        <v>3017</v>
      </c>
      <c r="C13" s="131" t="s">
        <v>3018</v>
      </c>
      <c r="D13" s="3" t="s">
        <v>3019</v>
      </c>
      <c r="E13" s="16" t="s">
        <v>75</v>
      </c>
      <c r="F13" s="3" t="s">
        <v>76</v>
      </c>
      <c r="G13" s="3" t="s">
        <v>3020</v>
      </c>
      <c r="H13" s="16" t="s">
        <v>852</v>
      </c>
      <c r="I13" s="16"/>
      <c r="J13" s="16" t="s">
        <v>1744</v>
      </c>
      <c r="K13" s="3" t="s">
        <v>3021</v>
      </c>
      <c r="M13" s="16" t="s">
        <v>853</v>
      </c>
    </row>
    <row r="14" spans="1:18" ht="63" hidden="1">
      <c r="A14" s="3">
        <f>A13+1</f>
        <v>12</v>
      </c>
      <c r="B14" s="3" t="s">
        <v>1567</v>
      </c>
      <c r="C14" s="3" t="s">
        <v>3022</v>
      </c>
      <c r="D14" s="3" t="s">
        <v>3023</v>
      </c>
      <c r="E14" s="3" t="s">
        <v>75</v>
      </c>
      <c r="F14" s="3" t="s">
        <v>76</v>
      </c>
      <c r="G14" s="3" t="s">
        <v>3020</v>
      </c>
      <c r="H14" s="3" t="s">
        <v>852</v>
      </c>
      <c r="I14" s="3"/>
      <c r="J14" s="3" t="s">
        <v>1744</v>
      </c>
      <c r="K14" s="3" t="s">
        <v>3024</v>
      </c>
      <c r="M14" s="16" t="s">
        <v>853</v>
      </c>
    </row>
    <row r="15" spans="1:18" ht="63" hidden="1">
      <c r="A15" s="132">
        <v>13</v>
      </c>
      <c r="B15" s="133" t="s">
        <v>3025</v>
      </c>
      <c r="C15" s="132" t="s">
        <v>3026</v>
      </c>
      <c r="D15" s="134" t="s">
        <v>3027</v>
      </c>
      <c r="E15" s="16"/>
      <c r="F15" s="3"/>
      <c r="G15" s="3"/>
      <c r="H15" s="16" t="s">
        <v>635</v>
      </c>
      <c r="I15" s="16"/>
      <c r="J15" s="16" t="s">
        <v>1744</v>
      </c>
      <c r="K15" s="3" t="s">
        <v>3028</v>
      </c>
    </row>
    <row r="16" spans="1:18" ht="78.75" hidden="1">
      <c r="A16" s="132">
        <v>14</v>
      </c>
      <c r="B16" s="133" t="s">
        <v>3029</v>
      </c>
      <c r="C16" s="132" t="s">
        <v>3030</v>
      </c>
      <c r="D16" s="135" t="s">
        <v>3031</v>
      </c>
      <c r="E16" s="16"/>
      <c r="F16" s="3"/>
      <c r="G16" s="3"/>
      <c r="H16" s="16" t="s">
        <v>635</v>
      </c>
      <c r="I16" s="16"/>
      <c r="J16" s="16" t="s">
        <v>905</v>
      </c>
      <c r="K16" s="3" t="s">
        <v>3032</v>
      </c>
    </row>
    <row r="17" spans="1:13" ht="51" hidden="1" customHeight="1">
      <c r="A17" s="3">
        <f t="shared" ref="A17:A22" si="0" xml:space="preserve"> A16+1</f>
        <v>15</v>
      </c>
      <c r="B17" s="129" t="s">
        <v>3033</v>
      </c>
      <c r="C17" s="3" t="s">
        <v>3034</v>
      </c>
      <c r="D17" s="3" t="s">
        <v>3035</v>
      </c>
      <c r="E17" s="16" t="s">
        <v>84</v>
      </c>
      <c r="F17" s="3" t="s">
        <v>469</v>
      </c>
      <c r="G17" s="3" t="s">
        <v>951</v>
      </c>
      <c r="H17" s="16" t="s">
        <v>635</v>
      </c>
      <c r="I17" s="16"/>
      <c r="J17" s="16" t="s">
        <v>1744</v>
      </c>
      <c r="K17" s="3" t="s">
        <v>3036</v>
      </c>
      <c r="M17" s="16" t="s">
        <v>853</v>
      </c>
    </row>
    <row r="18" spans="1:13" ht="51" hidden="1" customHeight="1">
      <c r="A18" s="3">
        <f t="shared" si="0"/>
        <v>16</v>
      </c>
      <c r="B18" s="129" t="s">
        <v>3037</v>
      </c>
      <c r="C18" s="3" t="s">
        <v>3038</v>
      </c>
      <c r="D18" s="38" t="s">
        <v>3039</v>
      </c>
      <c r="E18" s="16" t="s">
        <v>84</v>
      </c>
      <c r="F18" s="3" t="s">
        <v>469</v>
      </c>
      <c r="G18" s="3" t="s">
        <v>951</v>
      </c>
      <c r="H18" s="16" t="s">
        <v>635</v>
      </c>
      <c r="I18" s="16"/>
      <c r="J18" s="16" t="s">
        <v>1744</v>
      </c>
      <c r="K18" s="3" t="s">
        <v>3040</v>
      </c>
      <c r="M18" s="16" t="s">
        <v>853</v>
      </c>
    </row>
    <row r="19" spans="1:13" ht="51" hidden="1" customHeight="1">
      <c r="A19" s="3">
        <f t="shared" si="0"/>
        <v>17</v>
      </c>
      <c r="B19" s="129" t="s">
        <v>3041</v>
      </c>
      <c r="C19" s="3" t="s">
        <v>3042</v>
      </c>
      <c r="D19" s="38" t="s">
        <v>3043</v>
      </c>
      <c r="E19" s="16" t="s">
        <v>84</v>
      </c>
      <c r="F19" s="3" t="s">
        <v>469</v>
      </c>
      <c r="G19" s="3" t="s">
        <v>951</v>
      </c>
      <c r="H19" s="16" t="s">
        <v>3044</v>
      </c>
      <c r="I19" s="16"/>
      <c r="J19" s="16" t="s">
        <v>1744</v>
      </c>
      <c r="K19" s="3" t="s">
        <v>3045</v>
      </c>
      <c r="M19" s="16" t="s">
        <v>853</v>
      </c>
    </row>
    <row r="20" spans="1:13" ht="94.5" hidden="1">
      <c r="A20" s="3">
        <f t="shared" si="0"/>
        <v>18</v>
      </c>
      <c r="B20" s="3" t="s">
        <v>3046</v>
      </c>
      <c r="C20" s="3" t="s">
        <v>3047</v>
      </c>
      <c r="D20" s="3" t="s">
        <v>3048</v>
      </c>
      <c r="E20" s="3" t="s">
        <v>253</v>
      </c>
      <c r="F20" s="3" t="s">
        <v>493</v>
      </c>
      <c r="G20" s="3" t="s">
        <v>851</v>
      </c>
      <c r="H20" s="3" t="s">
        <v>904</v>
      </c>
      <c r="I20" s="3"/>
      <c r="J20" s="3" t="s">
        <v>909</v>
      </c>
      <c r="K20" s="3" t="s">
        <v>3049</v>
      </c>
      <c r="M20" s="16" t="s">
        <v>853</v>
      </c>
    </row>
    <row r="21" spans="1:13" ht="110.25" hidden="1">
      <c r="A21" s="3">
        <f t="shared" si="0"/>
        <v>19</v>
      </c>
      <c r="B21" s="3" t="s">
        <v>2089</v>
      </c>
      <c r="C21" s="3" t="s">
        <v>3050</v>
      </c>
      <c r="D21" s="3" t="s">
        <v>3051</v>
      </c>
      <c r="E21" s="3" t="s">
        <v>95</v>
      </c>
      <c r="F21" s="3" t="s">
        <v>96</v>
      </c>
      <c r="G21" s="3" t="s">
        <v>951</v>
      </c>
      <c r="H21" s="3" t="s">
        <v>852</v>
      </c>
      <c r="I21" s="3"/>
      <c r="J21" s="3" t="s">
        <v>1744</v>
      </c>
      <c r="K21" s="3" t="s">
        <v>3052</v>
      </c>
      <c r="M21" s="16" t="s">
        <v>853</v>
      </c>
    </row>
    <row r="22" spans="1:13" ht="78.75" hidden="1">
      <c r="A22" s="3">
        <f t="shared" si="0"/>
        <v>20</v>
      </c>
      <c r="B22" s="3" t="s">
        <v>3053</v>
      </c>
      <c r="C22" s="3" t="s">
        <v>3054</v>
      </c>
      <c r="D22" s="3" t="s">
        <v>3055</v>
      </c>
      <c r="E22" s="3" t="s">
        <v>95</v>
      </c>
      <c r="F22" s="3" t="s">
        <v>96</v>
      </c>
      <c r="G22" s="3" t="s">
        <v>951</v>
      </c>
      <c r="H22" s="3" t="s">
        <v>852</v>
      </c>
      <c r="I22" s="3"/>
      <c r="J22" s="3" t="s">
        <v>909</v>
      </c>
      <c r="K22" s="3" t="s">
        <v>3056</v>
      </c>
      <c r="M22" s="16" t="s">
        <v>853</v>
      </c>
    </row>
    <row r="23" spans="1:13" hidden="1">
      <c r="A23" s="3" t="s">
        <v>635</v>
      </c>
      <c r="B23" s="3" t="s">
        <v>3057</v>
      </c>
      <c r="C23" s="3" t="s">
        <v>3058</v>
      </c>
      <c r="D23" s="3" t="s">
        <v>3059</v>
      </c>
      <c r="E23" s="16" t="s">
        <v>84</v>
      </c>
      <c r="F23" s="3" t="s">
        <v>469</v>
      </c>
      <c r="G23" s="3" t="s">
        <v>951</v>
      </c>
      <c r="H23" s="3" t="s">
        <v>952</v>
      </c>
      <c r="I23" s="3"/>
      <c r="J23" s="3"/>
      <c r="K23" s="3"/>
      <c r="M23" s="16" t="s">
        <v>853</v>
      </c>
    </row>
    <row r="24" spans="1:13" ht="31.5" hidden="1">
      <c r="A24" s="3" t="s">
        <v>635</v>
      </c>
      <c r="B24" s="3" t="s">
        <v>3060</v>
      </c>
      <c r="C24" s="3" t="s">
        <v>3061</v>
      </c>
      <c r="D24" s="3" t="s">
        <v>3062</v>
      </c>
      <c r="E24" s="3" t="s">
        <v>79</v>
      </c>
      <c r="F24" s="3" t="s">
        <v>80</v>
      </c>
      <c r="G24" s="3" t="s">
        <v>2982</v>
      </c>
      <c r="H24" s="3" t="s">
        <v>852</v>
      </c>
      <c r="I24" s="3"/>
      <c r="J24" s="3"/>
      <c r="K24" s="3"/>
      <c r="M24" s="16" t="s">
        <v>853</v>
      </c>
    </row>
    <row r="25" spans="1:13" ht="31.5">
      <c r="A25" s="3" t="s">
        <v>635</v>
      </c>
      <c r="B25" s="3" t="s">
        <v>3063</v>
      </c>
      <c r="C25" s="3" t="s">
        <v>3064</v>
      </c>
      <c r="D25" s="3" t="s">
        <v>3065</v>
      </c>
      <c r="E25" s="3" t="s">
        <v>77</v>
      </c>
      <c r="F25" s="3" t="s">
        <v>468</v>
      </c>
      <c r="G25" s="3" t="s">
        <v>2977</v>
      </c>
      <c r="H25" s="3" t="s">
        <v>852</v>
      </c>
      <c r="I25" s="3"/>
      <c r="J25" s="3"/>
      <c r="K25" s="3"/>
      <c r="M25" s="16" t="s">
        <v>853</v>
      </c>
    </row>
    <row r="26" spans="1:13" s="69" customFormat="1" hidden="1">
      <c r="A26" s="95" t="s">
        <v>635</v>
      </c>
      <c r="B26" s="95" t="s">
        <v>3066</v>
      </c>
      <c r="C26" s="95" t="s">
        <v>3067</v>
      </c>
      <c r="D26" s="95" t="s">
        <v>3068</v>
      </c>
      <c r="E26" s="95"/>
      <c r="F26" s="95"/>
      <c r="G26" s="66"/>
      <c r="H26" s="95"/>
      <c r="I26" s="66"/>
      <c r="J26" s="66"/>
      <c r="K26" s="95"/>
      <c r="L26" s="95"/>
      <c r="M26" s="66"/>
    </row>
    <row r="27" spans="1:13" ht="78.75" hidden="1">
      <c r="A27" s="3">
        <f>A22+1</f>
        <v>21</v>
      </c>
      <c r="B27" s="3" t="s">
        <v>3013</v>
      </c>
      <c r="C27" s="3" t="s">
        <v>3069</v>
      </c>
      <c r="D27" s="3" t="s">
        <v>3070</v>
      </c>
      <c r="E27" s="36" t="s">
        <v>75</v>
      </c>
      <c r="F27" s="36" t="s">
        <v>76</v>
      </c>
      <c r="G27" s="3" t="s">
        <v>951</v>
      </c>
      <c r="H27" s="3" t="s">
        <v>852</v>
      </c>
      <c r="I27" s="16"/>
      <c r="J27" s="16" t="s">
        <v>1744</v>
      </c>
      <c r="K27" s="3" t="s">
        <v>3071</v>
      </c>
      <c r="M27" s="16" t="s">
        <v>853</v>
      </c>
    </row>
    <row r="28" spans="1:13" ht="31.5" hidden="1">
      <c r="A28" s="3" t="s">
        <v>635</v>
      </c>
      <c r="B28" s="3" t="s">
        <v>3072</v>
      </c>
      <c r="C28" s="3" t="s">
        <v>3073</v>
      </c>
      <c r="D28" s="3" t="s">
        <v>3074</v>
      </c>
      <c r="E28" s="36" t="s">
        <v>75</v>
      </c>
      <c r="F28" s="36" t="s">
        <v>76</v>
      </c>
      <c r="G28" s="3" t="s">
        <v>951</v>
      </c>
      <c r="H28" s="3" t="s">
        <v>852</v>
      </c>
      <c r="I28" s="16"/>
      <c r="J28" s="16"/>
      <c r="K28" s="3"/>
      <c r="M28" s="16" t="s">
        <v>853</v>
      </c>
    </row>
    <row r="29" spans="1:13" ht="31.5" hidden="1">
      <c r="A29" s="3" t="s">
        <v>635</v>
      </c>
      <c r="B29" s="3" t="s">
        <v>3075</v>
      </c>
      <c r="C29" s="3" t="s">
        <v>3076</v>
      </c>
      <c r="D29" s="3" t="s">
        <v>3077</v>
      </c>
      <c r="E29" s="3" t="s">
        <v>79</v>
      </c>
      <c r="F29" s="3" t="s">
        <v>80</v>
      </c>
      <c r="G29" s="3" t="s">
        <v>2982</v>
      </c>
      <c r="H29" s="3" t="s">
        <v>852</v>
      </c>
      <c r="I29" s="16"/>
      <c r="J29" s="16"/>
      <c r="K29" s="3"/>
      <c r="M29" s="16" t="s">
        <v>853</v>
      </c>
    </row>
    <row r="30" spans="1:13" ht="126" hidden="1">
      <c r="A30" s="3">
        <v>22</v>
      </c>
      <c r="B30" s="3" t="s">
        <v>3078</v>
      </c>
      <c r="C30" s="3" t="s">
        <v>3079</v>
      </c>
      <c r="D30" s="3" t="s">
        <v>3080</v>
      </c>
      <c r="E30" s="3" t="s">
        <v>253</v>
      </c>
      <c r="F30" s="3" t="s">
        <v>493</v>
      </c>
      <c r="G30" s="3" t="s">
        <v>851</v>
      </c>
      <c r="H30" s="3" t="s">
        <v>904</v>
      </c>
      <c r="I30" s="16"/>
      <c r="J30" s="16" t="s">
        <v>909</v>
      </c>
      <c r="K30" s="3" t="s">
        <v>3081</v>
      </c>
      <c r="M30" s="16" t="s">
        <v>853</v>
      </c>
    </row>
    <row r="31" spans="1:13" hidden="1">
      <c r="E31" s="16"/>
      <c r="F31" s="16"/>
      <c r="G31" s="16"/>
      <c r="H31" s="16"/>
      <c r="I31" s="16"/>
      <c r="J31" s="16"/>
      <c r="K31" s="3"/>
    </row>
    <row r="32" spans="1:13" hidden="1">
      <c r="E32" s="16"/>
      <c r="F32" s="16"/>
      <c r="G32" s="16"/>
      <c r="H32" s="16"/>
      <c r="I32" s="16"/>
      <c r="J32" s="16"/>
      <c r="K32" s="3"/>
    </row>
    <row r="33" spans="5:11" hidden="1">
      <c r="E33" s="16"/>
      <c r="F33" s="16"/>
      <c r="G33" s="16"/>
      <c r="H33" s="16"/>
      <c r="I33" s="16"/>
      <c r="J33" s="16"/>
      <c r="K33" s="3"/>
    </row>
    <row r="34" spans="5:11" hidden="1">
      <c r="E34" s="16"/>
      <c r="F34" s="16"/>
      <c r="G34" s="16"/>
      <c r="H34" s="16"/>
      <c r="I34" s="16"/>
      <c r="J34" s="16"/>
      <c r="K34" s="3"/>
    </row>
    <row r="35" spans="5:11" hidden="1">
      <c r="E35" s="16"/>
      <c r="F35" s="16"/>
      <c r="G35" s="16"/>
      <c r="H35" s="16"/>
      <c r="I35" s="16"/>
      <c r="J35" s="16"/>
      <c r="K35" s="3"/>
    </row>
    <row r="36" spans="5:11" hidden="1">
      <c r="E36" s="16"/>
      <c r="F36" s="16"/>
      <c r="G36" s="16"/>
      <c r="H36" s="16"/>
      <c r="I36" s="16"/>
      <c r="J36" s="16"/>
      <c r="K36" s="3"/>
    </row>
    <row r="37" spans="5:11" hidden="1">
      <c r="E37" s="16"/>
      <c r="F37" s="16"/>
      <c r="G37" s="16"/>
      <c r="H37" s="16"/>
      <c r="I37" s="16"/>
      <c r="J37" s="16"/>
      <c r="K37" s="3"/>
    </row>
    <row r="38" spans="5:11" hidden="1">
      <c r="E38" s="16"/>
      <c r="F38" s="16"/>
      <c r="G38" s="16"/>
      <c r="H38" s="16"/>
      <c r="I38" s="16"/>
      <c r="J38" s="16"/>
      <c r="K38" s="3"/>
    </row>
    <row r="39" spans="5:11" hidden="1">
      <c r="E39" s="16"/>
      <c r="F39" s="16"/>
      <c r="G39" s="16"/>
      <c r="H39" s="16"/>
      <c r="I39" s="16"/>
      <c r="J39" s="16"/>
      <c r="K39" s="3"/>
    </row>
    <row r="40" spans="5:11" hidden="1">
      <c r="E40" s="16"/>
      <c r="H40" s="16"/>
      <c r="I40" s="16"/>
      <c r="J40" s="16"/>
      <c r="K40" s="3"/>
    </row>
    <row r="41" spans="5:11" hidden="1">
      <c r="E41" s="16"/>
      <c r="F41" s="16"/>
      <c r="G41" s="16"/>
      <c r="H41" s="16"/>
      <c r="I41" s="16"/>
      <c r="J41" s="16"/>
      <c r="K41" s="3"/>
    </row>
    <row r="42" spans="5:11" hidden="1">
      <c r="E42" s="16"/>
      <c r="F42" s="16"/>
      <c r="G42" s="16"/>
      <c r="H42" s="16"/>
      <c r="I42" s="16"/>
      <c r="J42" s="16"/>
      <c r="K42" s="3"/>
    </row>
    <row r="43" spans="5:11" hidden="1">
      <c r="E43" s="16"/>
      <c r="F43" s="16"/>
      <c r="G43" s="16"/>
      <c r="H43" s="16"/>
      <c r="I43" s="16"/>
      <c r="J43" s="16"/>
      <c r="K43" s="3"/>
    </row>
    <row r="44" spans="5:11" hidden="1">
      <c r="E44" s="16"/>
      <c r="F44" s="16"/>
      <c r="G44" s="16"/>
      <c r="H44" s="16"/>
      <c r="I44" s="16"/>
      <c r="J44" s="16"/>
      <c r="K44" s="3"/>
    </row>
    <row r="45" spans="5:11" hidden="1">
      <c r="E45" s="16"/>
      <c r="F45" s="16"/>
      <c r="G45" s="16"/>
      <c r="H45" s="16"/>
      <c r="I45" s="16"/>
      <c r="J45" s="16"/>
      <c r="K45" s="3"/>
    </row>
    <row r="46" spans="5:11" hidden="1">
      <c r="E46" s="16"/>
      <c r="F46" s="16"/>
      <c r="G46" s="16"/>
      <c r="H46" s="16"/>
      <c r="I46" s="16"/>
      <c r="J46" s="16"/>
      <c r="K46" s="3"/>
    </row>
    <row r="47" spans="5:11" hidden="1">
      <c r="E47" s="16"/>
      <c r="F47" s="16"/>
      <c r="G47" s="16"/>
      <c r="H47" s="16"/>
      <c r="I47" s="16"/>
      <c r="J47" s="16"/>
      <c r="K47" s="3"/>
    </row>
    <row r="48" spans="5:11" hidden="1">
      <c r="E48" s="16"/>
      <c r="F48" s="16"/>
      <c r="G48" s="16"/>
      <c r="H48" s="16"/>
      <c r="I48" s="16"/>
      <c r="J48" s="16"/>
      <c r="K48" s="3"/>
    </row>
    <row r="49" spans="5:11" hidden="1">
      <c r="E49" s="16"/>
      <c r="F49" s="16"/>
      <c r="G49" s="16"/>
      <c r="H49" s="16"/>
      <c r="I49" s="16"/>
      <c r="J49" s="16"/>
      <c r="K49" s="3"/>
    </row>
    <row r="50" spans="5:11" hidden="1">
      <c r="E50" s="16"/>
      <c r="F50" s="16"/>
      <c r="G50" s="16"/>
      <c r="H50" s="16"/>
      <c r="I50" s="16"/>
      <c r="J50" s="16"/>
      <c r="K50" s="3"/>
    </row>
    <row r="51" spans="5:11" hidden="1">
      <c r="E51" s="16"/>
      <c r="F51" s="16"/>
      <c r="G51" s="16"/>
      <c r="H51" s="16"/>
      <c r="I51" s="16"/>
      <c r="J51" s="16"/>
      <c r="K51" s="3"/>
    </row>
    <row r="52" spans="5:11" hidden="1">
      <c r="E52" s="16"/>
      <c r="F52" s="16"/>
      <c r="G52" s="16"/>
      <c r="H52" s="16"/>
      <c r="I52" s="16"/>
      <c r="J52" s="16"/>
      <c r="K52" s="3"/>
    </row>
    <row r="53" spans="5:11" hidden="1">
      <c r="E53" s="16"/>
      <c r="F53" s="16"/>
      <c r="G53" s="16"/>
      <c r="H53" s="16"/>
      <c r="I53" s="16"/>
      <c r="J53" s="16"/>
      <c r="K53" s="3"/>
    </row>
    <row r="54" spans="5:11" hidden="1">
      <c r="E54" s="16"/>
      <c r="F54" s="16"/>
      <c r="G54" s="16"/>
      <c r="H54" s="16"/>
      <c r="I54" s="16"/>
      <c r="J54" s="16"/>
      <c r="K54" s="3"/>
    </row>
    <row r="55" spans="5:11" hidden="1">
      <c r="E55" s="16"/>
      <c r="F55" s="16"/>
      <c r="G55" s="16"/>
      <c r="H55" s="16"/>
      <c r="I55" s="16"/>
      <c r="J55" s="16"/>
      <c r="K55" s="3"/>
    </row>
    <row r="56" spans="5:11" hidden="1">
      <c r="E56" s="16"/>
      <c r="F56" s="16"/>
      <c r="G56" s="16"/>
      <c r="H56" s="16"/>
      <c r="I56" s="16"/>
      <c r="J56" s="16"/>
      <c r="K56" s="3"/>
    </row>
    <row r="57" spans="5:11" hidden="1">
      <c r="E57" s="16"/>
      <c r="F57" s="16"/>
      <c r="G57" s="16"/>
      <c r="H57" s="16"/>
      <c r="I57" s="16"/>
      <c r="J57" s="16"/>
      <c r="K57" s="3"/>
    </row>
    <row r="58" spans="5:11" hidden="1">
      <c r="E58" s="16"/>
      <c r="F58" s="16"/>
      <c r="G58" s="16"/>
      <c r="H58" s="16"/>
      <c r="I58" s="16"/>
      <c r="J58" s="16"/>
      <c r="K58" s="3"/>
    </row>
    <row r="59" spans="5:11">
      <c r="E59" s="16"/>
      <c r="F59" s="16"/>
      <c r="G59" s="4"/>
      <c r="H59" s="4"/>
      <c r="I59" s="16"/>
      <c r="J59" s="16"/>
      <c r="K59" s="3"/>
    </row>
    <row r="60" spans="5:11">
      <c r="E60" s="16"/>
      <c r="F60" s="16"/>
      <c r="G60" s="4"/>
      <c r="H60" s="4"/>
      <c r="I60" s="16"/>
      <c r="J60" s="16"/>
      <c r="K60" s="3"/>
    </row>
    <row r="61" spans="5:11">
      <c r="E61" s="16"/>
      <c r="F61" s="16"/>
      <c r="G61" s="4"/>
      <c r="H61" s="4"/>
      <c r="I61" s="16"/>
      <c r="J61" s="16"/>
      <c r="K61" s="3"/>
    </row>
    <row r="62" spans="5:11">
      <c r="E62" s="16"/>
      <c r="F62" s="16"/>
      <c r="G62" s="4"/>
      <c r="H62" s="4"/>
      <c r="I62" s="16"/>
      <c r="J62" s="16"/>
      <c r="K62" s="3"/>
    </row>
    <row r="63" spans="5:11">
      <c r="E63" s="16"/>
      <c r="F63" s="16"/>
      <c r="G63" s="4"/>
      <c r="H63" s="4"/>
      <c r="I63" s="16"/>
      <c r="J63" s="16"/>
      <c r="K63" s="3"/>
    </row>
    <row r="64" spans="5:11">
      <c r="E64" s="16"/>
      <c r="F64" s="16"/>
      <c r="G64" s="4"/>
      <c r="H64" s="4"/>
      <c r="I64" s="16"/>
      <c r="J64" s="16"/>
      <c r="K64" s="3"/>
    </row>
    <row r="65" spans="5:11">
      <c r="E65" s="16"/>
      <c r="F65" s="16"/>
      <c r="G65" s="4"/>
      <c r="H65" s="4"/>
      <c r="I65" s="16"/>
      <c r="J65" s="16"/>
      <c r="K65" s="3"/>
    </row>
    <row r="66" spans="5:11">
      <c r="E66" s="16"/>
      <c r="F66" s="16"/>
      <c r="G66" s="4"/>
      <c r="H66" s="4"/>
      <c r="I66" s="16"/>
      <c r="J66" s="16"/>
      <c r="K66" s="3"/>
    </row>
    <row r="67" spans="5:11">
      <c r="E67" s="16"/>
      <c r="F67" s="16"/>
      <c r="G67" s="4"/>
      <c r="H67" s="4"/>
      <c r="I67" s="16"/>
      <c r="J67" s="16"/>
      <c r="K67" s="3"/>
    </row>
    <row r="68" spans="5:11">
      <c r="E68" s="16"/>
      <c r="F68" s="16"/>
      <c r="G68" s="4"/>
      <c r="H68" s="4"/>
      <c r="I68" s="16"/>
      <c r="J68" s="16"/>
      <c r="K68" s="3"/>
    </row>
    <row r="69" spans="5:11">
      <c r="E69" s="16"/>
      <c r="F69" s="16"/>
      <c r="G69" s="4"/>
      <c r="H69" s="4"/>
      <c r="I69" s="16"/>
      <c r="J69" s="16"/>
      <c r="K69" s="3"/>
    </row>
    <row r="70" spans="5:11">
      <c r="E70" s="16"/>
      <c r="F70" s="16"/>
      <c r="G70" s="4"/>
      <c r="H70" s="4"/>
      <c r="I70" s="16"/>
      <c r="J70" s="16"/>
      <c r="K70" s="3"/>
    </row>
    <row r="71" spans="5:11">
      <c r="E71" s="16"/>
      <c r="F71" s="16"/>
      <c r="G71" s="4"/>
      <c r="H71" s="4"/>
      <c r="I71" s="16"/>
      <c r="J71" s="16"/>
      <c r="K71" s="3"/>
    </row>
    <row r="72" spans="5:11">
      <c r="E72" s="16"/>
      <c r="F72" s="16"/>
      <c r="G72" s="4"/>
      <c r="H72" s="4"/>
      <c r="I72" s="16"/>
      <c r="J72" s="16"/>
      <c r="K72" s="3"/>
    </row>
    <row r="73" spans="5:11">
      <c r="E73" s="16"/>
      <c r="F73" s="16"/>
      <c r="G73" s="4"/>
      <c r="H73" s="4"/>
      <c r="I73" s="16"/>
      <c r="J73" s="16"/>
      <c r="K73" s="3"/>
    </row>
    <row r="74" spans="5:11">
      <c r="G74" s="4"/>
      <c r="H74" s="4"/>
      <c r="I74" s="16"/>
      <c r="J74" s="16"/>
      <c r="K74" s="3"/>
    </row>
    <row r="75" spans="5:11">
      <c r="G75" s="4"/>
      <c r="H75" s="4"/>
      <c r="I75" s="16"/>
      <c r="J75" s="16"/>
      <c r="K75" s="3"/>
    </row>
    <row r="76" spans="5:11">
      <c r="G76" s="4"/>
      <c r="H76" s="4"/>
      <c r="I76" s="16"/>
      <c r="J76" s="16"/>
      <c r="K76" s="3"/>
    </row>
    <row r="77" spans="5:11">
      <c r="G77" s="4"/>
      <c r="H77" s="4"/>
      <c r="I77" s="16"/>
      <c r="J77" s="16"/>
      <c r="K77" s="3"/>
    </row>
    <row r="78" spans="5:11">
      <c r="G78" s="4"/>
      <c r="H78" s="4"/>
      <c r="I78" s="16"/>
      <c r="J78" s="16"/>
      <c r="K78" s="3"/>
    </row>
    <row r="79" spans="5:11">
      <c r="G79" s="4"/>
      <c r="H79" s="4"/>
      <c r="I79" s="16"/>
      <c r="J79" s="16"/>
      <c r="K79" s="3"/>
    </row>
    <row r="80" spans="5:11">
      <c r="G80" s="16"/>
      <c r="H80" s="16"/>
      <c r="I80" s="16"/>
      <c r="J80" s="16"/>
      <c r="K80" s="3"/>
    </row>
    <row r="81" spans="7:11">
      <c r="G81" s="16"/>
      <c r="H81" s="16"/>
      <c r="I81" s="16"/>
      <c r="J81" s="16"/>
      <c r="K81" s="3"/>
    </row>
    <row r="82" spans="7:11">
      <c r="G82" s="16"/>
      <c r="H82" s="16"/>
      <c r="I82" s="16"/>
      <c r="J82" s="16"/>
      <c r="K82" s="3"/>
    </row>
    <row r="83" spans="7:11">
      <c r="G83" s="16"/>
      <c r="H83" s="16"/>
      <c r="I83" s="16"/>
      <c r="J83" s="16"/>
      <c r="K83" s="3"/>
    </row>
    <row r="84" spans="7:11">
      <c r="G84" s="16"/>
      <c r="H84" s="16"/>
      <c r="I84" s="16"/>
      <c r="J84" s="16"/>
      <c r="K84" s="3"/>
    </row>
    <row r="85" spans="7:11">
      <c r="G85" s="16"/>
      <c r="H85" s="16"/>
      <c r="I85" s="16"/>
      <c r="J85" s="16"/>
      <c r="K85" s="3"/>
    </row>
    <row r="86" spans="7:11">
      <c r="G86" s="16"/>
      <c r="H86" s="16"/>
      <c r="I86" s="16"/>
      <c r="J86" s="16"/>
      <c r="K86" s="3"/>
    </row>
    <row r="87" spans="7:11">
      <c r="G87" s="16"/>
      <c r="H87" s="16"/>
      <c r="I87" s="16"/>
      <c r="J87" s="16"/>
      <c r="K87" s="3"/>
    </row>
    <row r="88" spans="7:11">
      <c r="G88" s="16"/>
      <c r="H88" s="16"/>
      <c r="I88" s="16"/>
      <c r="J88" s="16"/>
      <c r="K88" s="3"/>
    </row>
    <row r="89" spans="7:11">
      <c r="G89" s="16"/>
      <c r="H89" s="16"/>
      <c r="I89" s="16"/>
      <c r="J89" s="16"/>
      <c r="K89" s="3"/>
    </row>
    <row r="90" spans="7:11">
      <c r="G90" s="16"/>
      <c r="H90" s="16"/>
      <c r="I90" s="16"/>
      <c r="J90" s="16"/>
      <c r="K90" s="3"/>
    </row>
    <row r="91" spans="7:11">
      <c r="G91" s="16"/>
      <c r="H91" s="16"/>
      <c r="I91" s="16"/>
      <c r="J91" s="16"/>
      <c r="K91" s="3"/>
    </row>
    <row r="92" spans="7:11">
      <c r="G92" s="16"/>
      <c r="H92" s="16"/>
      <c r="I92" s="16"/>
      <c r="J92" s="16"/>
      <c r="K92" s="3"/>
    </row>
    <row r="93" spans="7:11">
      <c r="G93" s="16"/>
      <c r="H93" s="16"/>
      <c r="I93" s="16"/>
      <c r="J93" s="16"/>
      <c r="K93" s="3"/>
    </row>
    <row r="94" spans="7:11">
      <c r="G94" s="16"/>
      <c r="H94" s="16"/>
      <c r="I94" s="16"/>
      <c r="J94" s="16"/>
      <c r="K94" s="3"/>
    </row>
    <row r="95" spans="7:11">
      <c r="G95" s="16"/>
      <c r="H95" s="16"/>
      <c r="I95" s="16"/>
      <c r="J95" s="16"/>
      <c r="K95" s="3"/>
    </row>
    <row r="96" spans="7:11">
      <c r="G96" s="16"/>
      <c r="H96" s="16"/>
      <c r="I96" s="16"/>
      <c r="J96" s="16"/>
      <c r="K96" s="3"/>
    </row>
    <row r="97" spans="7:11">
      <c r="G97" s="16"/>
      <c r="H97" s="16"/>
      <c r="I97" s="16"/>
      <c r="J97" s="16"/>
      <c r="K97" s="3"/>
    </row>
    <row r="98" spans="7:11">
      <c r="G98" s="16"/>
      <c r="H98" s="16"/>
      <c r="I98" s="16"/>
      <c r="J98" s="16"/>
      <c r="K98" s="3"/>
    </row>
    <row r="99" spans="7:11">
      <c r="G99" s="16"/>
      <c r="H99" s="16"/>
    </row>
    <row r="100" spans="7:11">
      <c r="G100" s="16"/>
      <c r="H100" s="16"/>
    </row>
    <row r="101" spans="7:11">
      <c r="G101" s="16"/>
      <c r="H101" s="16"/>
    </row>
    <row r="102" spans="7:11">
      <c r="G102" s="16"/>
      <c r="H102" s="16"/>
    </row>
    <row r="103" spans="7:11">
      <c r="G103" s="16"/>
      <c r="H103" s="16"/>
    </row>
    <row r="104" spans="7:11">
      <c r="G104" s="16"/>
      <c r="H104" s="16"/>
    </row>
    <row r="105" spans="7:11">
      <c r="G105" s="16"/>
      <c r="H105" s="16"/>
    </row>
    <row r="106" spans="7:11">
      <c r="G106" s="16"/>
      <c r="H106" s="16"/>
    </row>
    <row r="107" spans="7:11">
      <c r="G107" s="16"/>
      <c r="H107" s="16"/>
    </row>
    <row r="108" spans="7:11">
      <c r="G108" s="16"/>
      <c r="H108" s="16"/>
    </row>
    <row r="109" spans="7:11">
      <c r="G109" s="16"/>
      <c r="H109" s="16"/>
    </row>
    <row r="110" spans="7:11">
      <c r="G110" s="16"/>
      <c r="H110" s="16"/>
    </row>
    <row r="111" spans="7:11">
      <c r="G111" s="16"/>
      <c r="H111" s="16"/>
    </row>
    <row r="112" spans="7:11">
      <c r="G112" s="16"/>
      <c r="H112" s="16"/>
    </row>
    <row r="113" spans="7:8">
      <c r="G113" s="16"/>
      <c r="H113" s="16"/>
    </row>
    <row r="114" spans="7:8">
      <c r="G114" s="16"/>
      <c r="H114" s="16"/>
    </row>
    <row r="115" spans="7:8">
      <c r="G115" s="16"/>
      <c r="H115" s="16"/>
    </row>
    <row r="116" spans="7:8">
      <c r="G116" s="16"/>
      <c r="H116" s="16"/>
    </row>
    <row r="117" spans="7:8">
      <c r="G117" s="16"/>
      <c r="H117" s="16"/>
    </row>
    <row r="118" spans="7:8">
      <c r="G118" s="16"/>
      <c r="H118" s="16"/>
    </row>
    <row r="119" spans="7:8">
      <c r="G119" s="16"/>
      <c r="H119" s="16"/>
    </row>
    <row r="120" spans="7:8">
      <c r="G120" s="16"/>
      <c r="H120" s="16"/>
    </row>
    <row r="121" spans="7:8">
      <c r="G121" s="16"/>
      <c r="H121" s="16"/>
    </row>
    <row r="122" spans="7:8">
      <c r="G122" s="16"/>
      <c r="H122" s="16"/>
    </row>
    <row r="123" spans="7:8">
      <c r="G123" s="16"/>
      <c r="H123" s="16"/>
    </row>
    <row r="124" spans="7:8" ht="15.75" customHeight="1">
      <c r="G124" s="16"/>
      <c r="H124" s="16"/>
    </row>
    <row r="125" spans="7:8" ht="15.75" customHeight="1">
      <c r="G125" s="16"/>
      <c r="H125" s="16"/>
    </row>
    <row r="126" spans="7:8" ht="15.75" customHeight="1">
      <c r="G126" s="16"/>
      <c r="H126" s="16"/>
    </row>
    <row r="127" spans="7:8" ht="15.75" customHeight="1">
      <c r="G127" s="16"/>
      <c r="H127" s="16"/>
    </row>
    <row r="128" spans="7:8" ht="15.75" customHeight="1">
      <c r="G128" s="16"/>
      <c r="H128" s="16"/>
    </row>
    <row r="129" spans="7:8" ht="15.75" customHeight="1">
      <c r="G129" s="16"/>
      <c r="H129" s="16"/>
    </row>
    <row r="130" spans="7:8" ht="15.75" customHeight="1">
      <c r="G130" s="16"/>
      <c r="H130" s="16"/>
    </row>
    <row r="131" spans="7:8" ht="15.75" customHeight="1">
      <c r="G131" s="16"/>
      <c r="H131" s="16"/>
    </row>
    <row r="132" spans="7:8" ht="15.75" customHeight="1">
      <c r="G132" s="16"/>
      <c r="H132" s="16"/>
    </row>
    <row r="133" spans="7:8" ht="15.75" customHeight="1">
      <c r="G133" s="16"/>
      <c r="H133" s="16"/>
    </row>
    <row r="134" spans="7:8" ht="15.75" customHeight="1">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row r="142" spans="7:8" ht="15.75" customHeight="1">
      <c r="G142" s="16"/>
      <c r="H142" s="16"/>
    </row>
    <row r="143" spans="7:8" ht="15.75" customHeight="1">
      <c r="G143" s="16"/>
      <c r="H143" s="16"/>
    </row>
    <row r="144" spans="7:8" ht="15.75" customHeight="1">
      <c r="G144" s="16"/>
      <c r="H144" s="16"/>
    </row>
    <row r="145" spans="7:8" ht="15.75" customHeight="1">
      <c r="G145" s="16"/>
      <c r="H145" s="16"/>
    </row>
    <row r="146" spans="7:8" ht="15.75" customHeight="1">
      <c r="G146" s="16"/>
      <c r="H146" s="16"/>
    </row>
    <row r="147" spans="7:8" ht="15.75" customHeight="1">
      <c r="G147" s="16"/>
      <c r="H147" s="16"/>
    </row>
    <row r="148" spans="7:8" ht="15.75" customHeight="1">
      <c r="G148" s="16"/>
      <c r="H148" s="16"/>
    </row>
    <row r="149" spans="7:8" ht="15.75" customHeight="1">
      <c r="G149" s="16"/>
      <c r="H149" s="16"/>
    </row>
    <row r="150" spans="7:8" ht="15.75" customHeight="1">
      <c r="G150" s="16"/>
      <c r="H150" s="16"/>
    </row>
    <row r="151" spans="7:8" ht="15.75" customHeight="1">
      <c r="G151" s="16"/>
      <c r="H151" s="16"/>
    </row>
    <row r="152" spans="7:8" ht="15.75" customHeight="1">
      <c r="G152" s="16"/>
      <c r="H152" s="16"/>
    </row>
    <row r="153" spans="7:8" ht="15.75" customHeight="1">
      <c r="G153" s="16"/>
      <c r="H153" s="16"/>
    </row>
    <row r="154" spans="7:8" ht="15.75" customHeight="1">
      <c r="G154" s="16"/>
      <c r="H154" s="16"/>
    </row>
    <row r="155" spans="7:8" ht="15.75" customHeight="1">
      <c r="G155" s="16"/>
      <c r="H155" s="16"/>
    </row>
    <row r="156" spans="7:8" ht="15.75" customHeight="1">
      <c r="G156" s="16"/>
      <c r="H156" s="16"/>
    </row>
    <row r="157" spans="7:8" ht="15.75" customHeight="1">
      <c r="G157" s="16"/>
      <c r="H157" s="16"/>
    </row>
    <row r="158" spans="7:8" ht="15.75" customHeight="1">
      <c r="G158" s="16"/>
      <c r="H158" s="16"/>
    </row>
  </sheetData>
  <conditionalFormatting sqref="H1 H2:K2 I3:K4 H5:K1048576">
    <cfRule type="containsText" dxfId="679" priority="16" operator="containsText" text="Pending">
      <formula>NOT(ISERROR(SEARCH("Pending",H1)))</formula>
    </cfRule>
  </conditionalFormatting>
  <conditionalFormatting sqref="H3:H4">
    <cfRule type="containsText" dxfId="678" priority="1" operator="containsText" text="Yes">
      <formula>NOT(ISERROR(SEARCH("Yes",H3)))</formula>
    </cfRule>
    <cfRule type="containsText" dxfId="677" priority="2" operator="containsText" text="Pending">
      <formula>NOT(ISERROR(SEARCH("Pending",H3)))</formula>
    </cfRule>
  </conditionalFormatting>
  <conditionalFormatting sqref="H2:K2 I3:K4 H5:K1048576 H1">
    <cfRule type="containsText" dxfId="676" priority="13" operator="containsText" text="Yes">
      <formula>NOT(ISERROR(SEARCH("Yes",H1)))</formula>
    </cfRule>
  </conditionalFormatting>
  <conditionalFormatting sqref="I2:I1048576">
    <cfRule type="containsText" dxfId="675" priority="10" operator="containsText" text="No">
      <formula>NOT(ISERROR(SEARCH("No",I2)))</formula>
    </cfRule>
  </conditionalFormatting>
  <conditionalFormatting sqref="J1:K1">
    <cfRule type="containsText" dxfId="674" priority="11" operator="containsText" text="Yes">
      <formula>NOT(ISERROR(SEARCH("Yes",J1)))</formula>
    </cfRule>
    <cfRule type="containsText" dxfId="673" priority="12" operator="containsText" text="Pending">
      <formula>NOT(ISERROR(SEARCH("Pending",J1)))</formula>
    </cfRule>
  </conditionalFormatting>
  <conditionalFormatting sqref="M1:M3 M4:N4 M5:M1048576">
    <cfRule type="containsText" dxfId="672" priority="14" operator="containsText" text="Yes">
      <formula>NOT(ISERROR(SEARCH("Yes",M1)))</formula>
    </cfRule>
    <cfRule type="containsText" dxfId="671" priority="15" operator="containsText" text="No">
      <formula>NOT(ISERROR(SEARCH("No",M1)))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9A1708A-7223-4213-A2E3-8C69D5CCE099}">
          <x14:formula1>
            <xm:f>'Drop Down Menu''s'!$C$2:$C$14</xm:f>
          </x14:formula1>
          <xm:sqref>G59:K158</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C82F8-4192-47B9-A5BC-5962AC8F214B}">
  <dimension ref="A1:R161"/>
  <sheetViews>
    <sheetView topLeftCell="A7" zoomScale="60" zoomScaleNormal="60" workbookViewId="0">
      <selection activeCell="K7" sqref="K7"/>
    </sheetView>
  </sheetViews>
  <sheetFormatPr defaultColWidth="8.875" defaultRowHeight="15.75" customHeight="1"/>
  <cols>
    <col min="1" max="1" width="10.625" style="16" bestFit="1" customWidth="1"/>
    <col min="2" max="2" width="10.125" style="34" customWidth="1"/>
    <col min="3" max="3" width="26.375" style="29" customWidth="1"/>
    <col min="4" max="4" width="83.625" style="21" customWidth="1"/>
    <col min="5" max="5" width="16.625" customWidth="1"/>
    <col min="6" max="6" width="19.125" bestFit="1" customWidth="1"/>
    <col min="7" max="7" width="23.125" bestFit="1" customWidth="1"/>
    <col min="8" max="8" width="20.625" customWidth="1"/>
    <col min="9" max="11" width="32.625" customWidth="1"/>
    <col min="12" max="12" width="22.125" style="3" customWidth="1"/>
    <col min="13" max="13" width="10.375" style="16" bestFit="1" customWidth="1"/>
    <col min="14" max="14" width="9" bestFit="1" customWidth="1"/>
    <col min="15" max="15" width="20.625" bestFit="1" customWidth="1"/>
    <col min="16" max="16" width="16" bestFit="1" customWidth="1"/>
    <col min="17" max="17" width="24" bestFit="1" customWidth="1"/>
  </cols>
  <sheetData>
    <row r="1" spans="1:18" ht="63">
      <c r="A1" s="16" t="s">
        <v>834</v>
      </c>
      <c r="B1" s="34" t="s">
        <v>835</v>
      </c>
      <c r="C1" s="29" t="s">
        <v>836</v>
      </c>
      <c r="D1" s="21" t="s">
        <v>837</v>
      </c>
      <c r="E1" t="s">
        <v>0</v>
      </c>
      <c r="F1" t="s">
        <v>838</v>
      </c>
      <c r="G1" t="s">
        <v>839</v>
      </c>
      <c r="H1" s="3" t="s">
        <v>898</v>
      </c>
      <c r="I1" s="3" t="s">
        <v>841</v>
      </c>
      <c r="J1" s="3" t="s">
        <v>900</v>
      </c>
      <c r="K1" s="3" t="s">
        <v>843</v>
      </c>
      <c r="L1" s="3" t="s">
        <v>844</v>
      </c>
      <c r="M1" s="16" t="s">
        <v>845</v>
      </c>
      <c r="O1" t="s">
        <v>846</v>
      </c>
      <c r="P1" t="s">
        <v>847</v>
      </c>
      <c r="Q1" t="s">
        <v>848</v>
      </c>
    </row>
    <row r="2" spans="1:18" ht="79.5" customHeight="1">
      <c r="A2" s="121" t="s">
        <v>635</v>
      </c>
      <c r="B2" s="171"/>
      <c r="C2" s="119" t="s">
        <v>3082</v>
      </c>
      <c r="D2" s="120" t="s">
        <v>3083</v>
      </c>
      <c r="E2" s="16"/>
      <c r="H2" s="16"/>
      <c r="I2" s="16"/>
      <c r="J2" s="16"/>
      <c r="K2" s="16"/>
    </row>
    <row r="3" spans="1:18">
      <c r="A3" s="3" t="s">
        <v>635</v>
      </c>
      <c r="B3" s="3">
        <v>5</v>
      </c>
      <c r="C3" s="3" t="s">
        <v>965</v>
      </c>
      <c r="D3" s="3"/>
      <c r="E3" s="3"/>
      <c r="F3" s="3"/>
      <c r="G3" s="3"/>
      <c r="H3" s="3"/>
      <c r="I3" s="3"/>
      <c r="J3" s="3"/>
      <c r="K3" s="3"/>
      <c r="O3">
        <f>MAX(A:A)</f>
        <v>4</v>
      </c>
      <c r="P3">
        <f>COUNTIF(M:M,"Yes")</f>
        <v>0</v>
      </c>
      <c r="Q3">
        <f>O3-P3</f>
        <v>4</v>
      </c>
    </row>
    <row r="4" spans="1:18" ht="63">
      <c r="A4" s="3">
        <v>1</v>
      </c>
      <c r="B4" s="3">
        <v>5.0999999999999996</v>
      </c>
      <c r="C4" s="3" t="s">
        <v>3084</v>
      </c>
      <c r="D4" s="3" t="s">
        <v>3085</v>
      </c>
      <c r="E4" s="3" t="s">
        <v>125</v>
      </c>
      <c r="F4" s="3" t="s">
        <v>486</v>
      </c>
      <c r="G4" s="3" t="s">
        <v>391</v>
      </c>
      <c r="H4" s="3" t="s">
        <v>852</v>
      </c>
      <c r="I4" s="3"/>
      <c r="J4" s="3" t="s">
        <v>3086</v>
      </c>
      <c r="K4" s="3"/>
      <c r="M4" s="16" t="s">
        <v>853</v>
      </c>
      <c r="O4" t="s">
        <v>603</v>
      </c>
    </row>
    <row r="5" spans="1:18" ht="63">
      <c r="A5" s="3">
        <v>2</v>
      </c>
      <c r="B5" s="3">
        <v>5.0999999999999996</v>
      </c>
      <c r="C5" s="3" t="s">
        <v>3084</v>
      </c>
      <c r="D5" s="3" t="s">
        <v>3085</v>
      </c>
      <c r="E5" s="3" t="s">
        <v>128</v>
      </c>
      <c r="F5" s="3" t="s">
        <v>487</v>
      </c>
      <c r="G5" s="3" t="s">
        <v>391</v>
      </c>
      <c r="H5" s="3" t="s">
        <v>852</v>
      </c>
      <c r="I5" s="3"/>
      <c r="J5" s="3" t="s">
        <v>3086</v>
      </c>
      <c r="K5" s="3"/>
      <c r="M5" s="16" t="s">
        <v>853</v>
      </c>
    </row>
    <row r="6" spans="1:18" ht="31.5">
      <c r="A6" s="16" t="s">
        <v>635</v>
      </c>
      <c r="B6" s="34" t="s">
        <v>3087</v>
      </c>
      <c r="C6" s="3" t="s">
        <v>3088</v>
      </c>
      <c r="D6" s="130"/>
      <c r="E6" s="16"/>
      <c r="F6" s="16"/>
      <c r="G6" s="16"/>
      <c r="H6" s="16"/>
      <c r="I6" s="16"/>
      <c r="J6" s="3" t="s">
        <v>3086</v>
      </c>
      <c r="K6" s="16"/>
      <c r="N6" s="16"/>
      <c r="O6" t="s">
        <v>914</v>
      </c>
    </row>
    <row r="7" spans="1:18" ht="218.25" customHeight="1">
      <c r="A7" s="3">
        <v>3</v>
      </c>
      <c r="B7" s="3">
        <v>6.1</v>
      </c>
      <c r="C7" s="3" t="s">
        <v>3089</v>
      </c>
      <c r="D7" s="3" t="s">
        <v>3090</v>
      </c>
      <c r="E7" s="3" t="s">
        <v>125</v>
      </c>
      <c r="F7" s="3" t="s">
        <v>486</v>
      </c>
      <c r="G7" s="3" t="s">
        <v>391</v>
      </c>
      <c r="H7" s="3" t="s">
        <v>852</v>
      </c>
      <c r="I7" s="3"/>
      <c r="J7" s="3" t="s">
        <v>3086</v>
      </c>
      <c r="K7" s="3"/>
      <c r="M7" s="16" t="s">
        <v>853</v>
      </c>
      <c r="O7" s="18">
        <f>P3/O3</f>
        <v>0</v>
      </c>
    </row>
    <row r="8" spans="1:18" ht="218.25" customHeight="1">
      <c r="A8" s="3">
        <v>3</v>
      </c>
      <c r="B8" s="3">
        <v>6.1</v>
      </c>
      <c r="C8" s="3" t="s">
        <v>3089</v>
      </c>
      <c r="D8" s="3" t="s">
        <v>3090</v>
      </c>
      <c r="E8" s="3" t="s">
        <v>128</v>
      </c>
      <c r="F8" s="3" t="s">
        <v>487</v>
      </c>
      <c r="G8" s="3" t="s">
        <v>391</v>
      </c>
      <c r="H8" s="3" t="s">
        <v>852</v>
      </c>
      <c r="I8" s="3"/>
      <c r="J8" s="3" t="s">
        <v>3086</v>
      </c>
      <c r="K8" s="3"/>
      <c r="M8" s="16" t="s">
        <v>853</v>
      </c>
      <c r="O8" s="18" t="e">
        <f>P4/O4</f>
        <v>#VALUE!</v>
      </c>
    </row>
    <row r="9" spans="1:18" ht="239.25" customHeight="1">
      <c r="A9" s="3">
        <v>4</v>
      </c>
      <c r="B9" s="3">
        <v>6.2</v>
      </c>
      <c r="C9" s="3" t="s">
        <v>3091</v>
      </c>
      <c r="D9" s="3" t="s">
        <v>3092</v>
      </c>
      <c r="E9" s="3" t="s">
        <v>128</v>
      </c>
      <c r="F9" s="3" t="s">
        <v>487</v>
      </c>
      <c r="G9" s="3" t="s">
        <v>391</v>
      </c>
      <c r="H9" s="3" t="s">
        <v>852</v>
      </c>
      <c r="I9" s="3"/>
      <c r="J9" s="3" t="s">
        <v>3086</v>
      </c>
      <c r="K9" s="3"/>
      <c r="M9" s="16" t="s">
        <v>853</v>
      </c>
      <c r="O9" s="18"/>
    </row>
    <row r="10" spans="1:18">
      <c r="C10" s="3"/>
      <c r="D10" s="130"/>
      <c r="E10" s="16"/>
      <c r="F10" s="16"/>
      <c r="G10" s="16"/>
      <c r="H10" s="16"/>
      <c r="I10" s="16"/>
      <c r="J10" s="16"/>
      <c r="K10" s="16"/>
      <c r="O10" s="18"/>
    </row>
    <row r="11" spans="1:18">
      <c r="A11" s="3"/>
      <c r="B11" s="129"/>
      <c r="C11" s="3"/>
      <c r="D11" s="3"/>
      <c r="E11" s="16"/>
      <c r="F11" s="3"/>
      <c r="G11" s="16"/>
      <c r="H11" s="16"/>
      <c r="I11" s="16"/>
      <c r="J11" s="16"/>
      <c r="K11" s="16"/>
    </row>
    <row r="12" spans="1:18">
      <c r="A12" s="3"/>
      <c r="B12" s="129"/>
      <c r="C12" s="3"/>
      <c r="D12" s="3"/>
      <c r="E12" s="3"/>
      <c r="F12" s="3"/>
      <c r="G12" s="16"/>
      <c r="H12" s="16"/>
      <c r="I12" s="16"/>
      <c r="J12" s="16"/>
      <c r="K12" s="16"/>
    </row>
    <row r="13" spans="1:18">
      <c r="A13" s="3"/>
      <c r="B13" s="129"/>
      <c r="C13" s="3"/>
      <c r="D13" s="3"/>
      <c r="E13" s="3"/>
      <c r="F13" s="3"/>
      <c r="G13" s="16"/>
      <c r="H13" s="16"/>
      <c r="I13" s="16"/>
      <c r="J13" s="16"/>
      <c r="K13" s="16"/>
    </row>
    <row r="14" spans="1:18">
      <c r="A14" s="3"/>
      <c r="B14" s="3"/>
      <c r="C14" s="3"/>
      <c r="D14" s="3"/>
      <c r="E14" s="3"/>
      <c r="F14" s="3"/>
      <c r="G14" s="88"/>
      <c r="H14" s="3"/>
      <c r="I14" s="3"/>
      <c r="J14" s="3"/>
      <c r="K14" s="3"/>
      <c r="R14" t="str">
        <f ca="1">IFERROR(
  IF(
    COUNTIF(
      INDIRECT("'" &amp; "ADR " &amp; VALUE(MID(R$1, FIND("-", R$1) + 1, LEN(R$1) - FIND("-", R$1))) &amp; "'!E:E"), $A25
    ) = 0,
    "",
    COUNTIFS(
      INDIRECT("'" &amp; "ADR " &amp; VALUE(MID(R$1, FIND("-", R$1) + 1, LEN(R$1) - FIND("-", R$1))) &amp; "'!E:E"), $A25,
      INDIRECT("'" &amp; "ADR " &amp; VALUE(MID(R$1, FIND("-", R$1) + 1, LEN(R$1) - FIND("-", R$1))) &amp; "'!I:I"), "NO"
    )
  ),
  ""
)</f>
        <v/>
      </c>
    </row>
    <row r="15" spans="1:18">
      <c r="A15" s="3"/>
      <c r="B15" s="129"/>
      <c r="C15" s="131"/>
      <c r="D15" s="3"/>
      <c r="E15" s="3"/>
      <c r="F15" s="3"/>
      <c r="G15" s="3"/>
      <c r="H15" s="16"/>
      <c r="I15" s="16"/>
      <c r="J15" s="16"/>
      <c r="K15" s="16"/>
    </row>
    <row r="16" spans="1:18">
      <c r="A16" s="3"/>
      <c r="B16" s="129"/>
      <c r="C16" s="131"/>
      <c r="D16" s="3"/>
      <c r="E16" s="16"/>
      <c r="F16" s="3"/>
      <c r="G16" s="3"/>
      <c r="H16" s="16"/>
      <c r="I16" s="16"/>
      <c r="J16" s="16"/>
      <c r="K16" s="16"/>
    </row>
    <row r="17" spans="1:11">
      <c r="A17" s="3"/>
      <c r="B17" s="3"/>
      <c r="C17" s="3"/>
      <c r="D17" s="3"/>
      <c r="E17" s="3"/>
      <c r="F17" s="3"/>
      <c r="G17" s="3"/>
      <c r="H17" s="3"/>
      <c r="I17" s="3"/>
      <c r="J17" s="3"/>
      <c r="K17" s="3"/>
    </row>
    <row r="18" spans="1:11">
      <c r="A18" s="132"/>
      <c r="B18" s="133"/>
      <c r="C18" s="132"/>
      <c r="D18" s="134"/>
      <c r="E18" s="16"/>
      <c r="F18" s="3"/>
      <c r="G18" s="3"/>
      <c r="H18" s="16"/>
      <c r="I18" s="16"/>
      <c r="J18" s="16"/>
      <c r="K18" s="16"/>
    </row>
    <row r="19" spans="1:11">
      <c r="A19" s="132"/>
      <c r="B19" s="133"/>
      <c r="C19" s="132"/>
      <c r="D19" s="135"/>
      <c r="E19" s="16"/>
      <c r="F19" s="3"/>
      <c r="G19" s="3"/>
      <c r="H19" s="16"/>
      <c r="I19" s="16"/>
      <c r="J19" s="16"/>
      <c r="K19" s="16"/>
    </row>
    <row r="20" spans="1:11" ht="51" customHeight="1">
      <c r="A20" s="3"/>
      <c r="B20" s="129"/>
      <c r="C20" s="3"/>
      <c r="D20" s="3"/>
      <c r="E20" s="16"/>
      <c r="F20" s="3"/>
      <c r="G20" s="3"/>
      <c r="H20" s="16"/>
      <c r="I20" s="16"/>
      <c r="J20" s="16"/>
      <c r="K20" s="16"/>
    </row>
    <row r="21" spans="1:11" ht="51" customHeight="1">
      <c r="A21" s="3"/>
      <c r="B21" s="129"/>
      <c r="C21" s="3"/>
      <c r="D21" s="38"/>
      <c r="E21" s="16"/>
      <c r="F21" s="3"/>
      <c r="G21" s="3"/>
      <c r="H21" s="16"/>
      <c r="I21" s="16"/>
      <c r="J21" s="16"/>
      <c r="K21" s="16"/>
    </row>
    <row r="22" spans="1:11" ht="51" customHeight="1">
      <c r="A22" s="3"/>
      <c r="B22" s="129"/>
      <c r="C22" s="3"/>
      <c r="D22" s="38"/>
      <c r="E22" s="16"/>
      <c r="F22" s="3"/>
      <c r="G22" s="3"/>
      <c r="H22" s="16"/>
      <c r="I22" s="16"/>
      <c r="J22" s="16"/>
      <c r="K22" s="16"/>
    </row>
    <row r="23" spans="1:11">
      <c r="A23" s="3"/>
      <c r="B23" s="3"/>
      <c r="C23" s="3"/>
      <c r="D23" s="3"/>
      <c r="E23" s="3"/>
      <c r="F23" s="3"/>
      <c r="G23" s="3"/>
      <c r="H23" s="3"/>
      <c r="I23" s="3"/>
      <c r="J23" s="3"/>
      <c r="K23" s="3"/>
    </row>
    <row r="24" spans="1:11">
      <c r="A24" s="3"/>
      <c r="B24" s="3"/>
      <c r="C24" s="3"/>
      <c r="D24" s="3"/>
      <c r="E24" s="3"/>
      <c r="F24" s="3"/>
      <c r="G24" s="3"/>
      <c r="H24" s="3"/>
      <c r="I24" s="3"/>
      <c r="J24" s="3"/>
      <c r="K24" s="3"/>
    </row>
    <row r="25" spans="1:11">
      <c r="A25" s="3"/>
      <c r="B25" s="3"/>
      <c r="C25" s="3"/>
      <c r="D25" s="3"/>
      <c r="E25" s="3"/>
      <c r="F25" s="3"/>
      <c r="G25" s="3"/>
      <c r="H25" s="3"/>
      <c r="I25" s="3"/>
      <c r="J25" s="3"/>
      <c r="K25" s="3"/>
    </row>
    <row r="26" spans="1:11">
      <c r="A26" s="3"/>
      <c r="B26" s="3"/>
      <c r="C26" s="3"/>
      <c r="D26" s="3"/>
      <c r="E26" s="16"/>
      <c r="F26" s="3"/>
      <c r="G26" s="3"/>
      <c r="H26" s="3"/>
      <c r="I26" s="3"/>
      <c r="J26" s="3"/>
      <c r="K26" s="3"/>
    </row>
    <row r="27" spans="1:11">
      <c r="A27" s="3"/>
      <c r="B27" s="3"/>
      <c r="C27" s="3"/>
      <c r="D27" s="3"/>
      <c r="E27" s="3"/>
      <c r="F27" s="3"/>
      <c r="G27" s="3"/>
      <c r="H27" s="3"/>
      <c r="I27" s="3"/>
      <c r="J27" s="3"/>
      <c r="K27" s="3"/>
    </row>
    <row r="28" spans="1:11">
      <c r="A28" s="3"/>
      <c r="B28" s="3"/>
      <c r="C28" s="3"/>
      <c r="D28" s="3"/>
      <c r="E28" s="3"/>
      <c r="F28" s="3"/>
      <c r="G28" s="3"/>
      <c r="H28" s="3"/>
      <c r="I28" s="3"/>
      <c r="J28" s="3"/>
      <c r="K28" s="3"/>
    </row>
    <row r="29" spans="1:11">
      <c r="A29" s="3"/>
      <c r="B29" s="3"/>
      <c r="C29" s="3"/>
      <c r="D29" s="3"/>
      <c r="E29" s="3"/>
      <c r="F29" s="3"/>
      <c r="G29" s="16"/>
      <c r="H29" s="3"/>
      <c r="I29" s="16"/>
      <c r="J29" s="16"/>
      <c r="K29" s="16"/>
    </row>
    <row r="30" spans="1:11">
      <c r="A30" s="3"/>
      <c r="B30" s="3"/>
      <c r="C30" s="3"/>
      <c r="D30" s="3"/>
      <c r="E30" s="36"/>
      <c r="F30" s="36"/>
      <c r="G30" s="3"/>
      <c r="H30" s="3"/>
      <c r="I30" s="16"/>
      <c r="J30" s="16"/>
      <c r="K30" s="16"/>
    </row>
    <row r="31" spans="1:11">
      <c r="A31" s="3"/>
      <c r="B31" s="3"/>
      <c r="C31" s="3"/>
      <c r="D31" s="3"/>
      <c r="E31" s="36"/>
      <c r="F31" s="36"/>
      <c r="G31" s="3"/>
      <c r="H31" s="3"/>
      <c r="I31" s="16"/>
      <c r="J31" s="16"/>
      <c r="K31" s="16"/>
    </row>
    <row r="32" spans="1:11">
      <c r="A32" s="3"/>
      <c r="B32" s="3"/>
      <c r="C32" s="3"/>
      <c r="D32" s="3"/>
      <c r="E32" s="3"/>
      <c r="F32" s="3"/>
      <c r="G32" s="3"/>
      <c r="H32" s="3"/>
      <c r="I32" s="16"/>
      <c r="J32" s="16"/>
      <c r="K32" s="16"/>
    </row>
    <row r="33" spans="1:11">
      <c r="A33" s="3"/>
      <c r="B33" s="3"/>
      <c r="C33" s="3"/>
      <c r="D33" s="3"/>
      <c r="E33" s="3"/>
      <c r="F33" s="3"/>
      <c r="G33" s="3"/>
      <c r="H33" s="3"/>
      <c r="I33" s="16"/>
      <c r="J33" s="16"/>
      <c r="K33" s="16"/>
    </row>
    <row r="34" spans="1:11">
      <c r="E34" s="16"/>
      <c r="F34" s="16"/>
      <c r="G34" s="16"/>
      <c r="H34" s="16"/>
      <c r="I34" s="16"/>
      <c r="J34" s="16"/>
      <c r="K34" s="16"/>
    </row>
    <row r="35" spans="1:11">
      <c r="E35" s="16"/>
      <c r="F35" s="16"/>
      <c r="G35" s="16"/>
      <c r="H35" s="16"/>
      <c r="I35" s="16"/>
      <c r="J35" s="16"/>
      <c r="K35" s="16"/>
    </row>
    <row r="36" spans="1:11">
      <c r="E36" s="16"/>
      <c r="F36" s="16"/>
      <c r="G36" s="16"/>
      <c r="H36" s="16"/>
      <c r="I36" s="16"/>
      <c r="J36" s="16"/>
      <c r="K36" s="16"/>
    </row>
    <row r="37" spans="1:11">
      <c r="E37" s="16"/>
      <c r="F37" s="16"/>
      <c r="G37" s="16"/>
      <c r="H37" s="16"/>
      <c r="I37" s="16"/>
      <c r="J37" s="16"/>
      <c r="K37" s="16"/>
    </row>
    <row r="38" spans="1:11">
      <c r="E38" s="16"/>
      <c r="F38" s="16"/>
      <c r="G38" s="16"/>
      <c r="H38" s="16"/>
      <c r="I38" s="16"/>
      <c r="J38" s="16"/>
      <c r="K38" s="16"/>
    </row>
    <row r="39" spans="1:11">
      <c r="E39" s="16"/>
      <c r="F39" s="16"/>
      <c r="G39" s="16"/>
      <c r="H39" s="16"/>
      <c r="I39" s="16"/>
      <c r="J39" s="16"/>
      <c r="K39" s="16"/>
    </row>
    <row r="40" spans="1:11">
      <c r="E40" s="16"/>
      <c r="F40" s="16"/>
      <c r="G40" s="16"/>
      <c r="H40" s="16"/>
      <c r="I40" s="16"/>
      <c r="J40" s="16"/>
      <c r="K40" s="16"/>
    </row>
    <row r="41" spans="1:11">
      <c r="E41" s="16"/>
      <c r="F41" s="16"/>
      <c r="G41" s="16"/>
      <c r="H41" s="16"/>
      <c r="I41" s="16"/>
      <c r="J41" s="16"/>
      <c r="K41" s="16"/>
    </row>
    <row r="42" spans="1:11">
      <c r="E42" s="16"/>
      <c r="F42" s="16"/>
      <c r="G42" s="16"/>
      <c r="H42" s="16"/>
      <c r="I42" s="16"/>
      <c r="J42" s="16"/>
      <c r="K42" s="16"/>
    </row>
    <row r="43" spans="1:11">
      <c r="E43" s="16"/>
      <c r="H43" s="16"/>
      <c r="I43" s="16"/>
      <c r="J43" s="16"/>
      <c r="K43" s="16"/>
    </row>
    <row r="44" spans="1:11">
      <c r="E44" s="16"/>
      <c r="F44" s="16"/>
      <c r="G44" s="16"/>
      <c r="H44" s="16"/>
      <c r="I44" s="16"/>
      <c r="J44" s="16"/>
      <c r="K44" s="16"/>
    </row>
    <row r="45" spans="1:11">
      <c r="E45" s="16"/>
      <c r="F45" s="16"/>
      <c r="G45" s="16"/>
      <c r="H45" s="16"/>
      <c r="I45" s="16"/>
      <c r="J45" s="16"/>
      <c r="K45" s="16"/>
    </row>
    <row r="46" spans="1:11">
      <c r="E46" s="16"/>
      <c r="F46" s="16"/>
      <c r="G46" s="16"/>
      <c r="H46" s="16"/>
      <c r="I46" s="16"/>
      <c r="J46" s="16"/>
      <c r="K46" s="16"/>
    </row>
    <row r="47" spans="1:11">
      <c r="E47" s="16"/>
      <c r="F47" s="16"/>
      <c r="G47" s="16"/>
      <c r="H47" s="16"/>
      <c r="I47" s="16"/>
      <c r="J47" s="16"/>
      <c r="K47" s="16"/>
    </row>
    <row r="48" spans="1:11">
      <c r="E48" s="16"/>
      <c r="F48" s="16"/>
      <c r="G48" s="16"/>
      <c r="H48" s="16"/>
      <c r="I48" s="16"/>
      <c r="J48" s="16"/>
      <c r="K48" s="16"/>
    </row>
    <row r="49" spans="5:11">
      <c r="E49" s="16"/>
      <c r="F49" s="16"/>
      <c r="G49" s="16"/>
      <c r="H49" s="16"/>
      <c r="I49" s="16"/>
      <c r="J49" s="16"/>
      <c r="K49" s="16"/>
    </row>
    <row r="50" spans="5:11">
      <c r="E50" s="16"/>
      <c r="F50" s="16"/>
      <c r="G50" s="16"/>
      <c r="H50" s="16"/>
      <c r="I50" s="16"/>
      <c r="J50" s="16"/>
      <c r="K50" s="16"/>
    </row>
    <row r="51" spans="5:11">
      <c r="E51" s="16"/>
      <c r="F51" s="16"/>
      <c r="G51" s="16"/>
      <c r="H51" s="16"/>
      <c r="I51" s="16"/>
      <c r="J51" s="16"/>
      <c r="K51" s="16"/>
    </row>
    <row r="52" spans="5:11">
      <c r="E52" s="16"/>
      <c r="F52" s="16"/>
      <c r="G52" s="16"/>
      <c r="H52" s="16"/>
      <c r="I52" s="16"/>
      <c r="J52" s="16"/>
      <c r="K52" s="16"/>
    </row>
    <row r="53" spans="5:11">
      <c r="E53" s="16"/>
      <c r="F53" s="16"/>
      <c r="G53" s="16"/>
      <c r="H53" s="16"/>
      <c r="I53" s="16"/>
      <c r="J53" s="16"/>
      <c r="K53" s="16"/>
    </row>
    <row r="54" spans="5:11">
      <c r="E54" s="16"/>
      <c r="F54" s="16"/>
      <c r="G54" s="16"/>
      <c r="H54" s="16"/>
      <c r="I54" s="16"/>
      <c r="J54" s="16"/>
      <c r="K54" s="16"/>
    </row>
    <row r="55" spans="5:11">
      <c r="E55" s="16"/>
      <c r="F55" s="16"/>
      <c r="G55" s="16"/>
      <c r="H55" s="16"/>
      <c r="I55" s="16"/>
      <c r="J55" s="16"/>
      <c r="K55" s="16"/>
    </row>
    <row r="56" spans="5:11">
      <c r="E56" s="16"/>
      <c r="F56" s="16"/>
      <c r="G56" s="16"/>
      <c r="H56" s="16"/>
      <c r="I56" s="16"/>
      <c r="J56" s="16"/>
      <c r="K56" s="16"/>
    </row>
    <row r="57" spans="5:11">
      <c r="E57" s="16"/>
      <c r="F57" s="16"/>
      <c r="G57" s="16"/>
      <c r="H57" s="16"/>
      <c r="I57" s="16"/>
      <c r="J57" s="16"/>
      <c r="K57" s="16"/>
    </row>
    <row r="58" spans="5:11">
      <c r="E58" s="16"/>
      <c r="F58" s="16"/>
      <c r="G58" s="16"/>
      <c r="H58" s="16"/>
      <c r="I58" s="16"/>
      <c r="J58" s="16"/>
      <c r="K58" s="16"/>
    </row>
    <row r="59" spans="5:11">
      <c r="E59" s="16"/>
      <c r="F59" s="16"/>
      <c r="G59" s="16"/>
      <c r="H59" s="16"/>
      <c r="I59" s="16"/>
      <c r="J59" s="16"/>
      <c r="K59" s="16"/>
    </row>
    <row r="60" spans="5:11">
      <c r="E60" s="16"/>
      <c r="F60" s="16"/>
      <c r="G60" s="16"/>
      <c r="H60" s="16"/>
      <c r="I60" s="16"/>
      <c r="J60" s="16"/>
      <c r="K60" s="16"/>
    </row>
    <row r="61" spans="5:11">
      <c r="E61" s="16"/>
      <c r="F61" s="16"/>
      <c r="G61" s="16"/>
      <c r="H61" s="16"/>
      <c r="I61" s="16"/>
      <c r="J61" s="16"/>
      <c r="K61" s="16"/>
    </row>
    <row r="62" spans="5:11">
      <c r="E62" s="16"/>
      <c r="F62" s="16"/>
      <c r="G62" s="4"/>
      <c r="H62" s="4"/>
      <c r="I62" s="16"/>
      <c r="J62" s="16"/>
      <c r="K62" s="16"/>
    </row>
    <row r="63" spans="5:11">
      <c r="E63" s="16"/>
      <c r="F63" s="16"/>
      <c r="G63" s="4"/>
      <c r="H63" s="4"/>
      <c r="I63" s="16"/>
      <c r="J63" s="16"/>
      <c r="K63" s="16"/>
    </row>
    <row r="64" spans="5:11">
      <c r="E64" s="16"/>
      <c r="F64" s="16"/>
      <c r="G64" s="4"/>
      <c r="H64" s="4"/>
      <c r="I64" s="16"/>
      <c r="J64" s="16"/>
      <c r="K64" s="16"/>
    </row>
    <row r="65" spans="5:11">
      <c r="E65" s="16"/>
      <c r="F65" s="16"/>
      <c r="G65" s="4"/>
      <c r="H65" s="4"/>
      <c r="I65" s="16"/>
      <c r="J65" s="16"/>
      <c r="K65" s="16"/>
    </row>
    <row r="66" spans="5:11">
      <c r="E66" s="16"/>
      <c r="F66" s="16"/>
      <c r="G66" s="4"/>
      <c r="H66" s="4"/>
      <c r="I66" s="16"/>
      <c r="J66" s="16"/>
      <c r="K66" s="16"/>
    </row>
    <row r="67" spans="5:11">
      <c r="E67" s="16"/>
      <c r="F67" s="16"/>
      <c r="G67" s="4"/>
      <c r="H67" s="4"/>
      <c r="I67" s="16"/>
      <c r="J67" s="16"/>
      <c r="K67" s="16"/>
    </row>
    <row r="68" spans="5:11">
      <c r="E68" s="16"/>
      <c r="F68" s="16"/>
      <c r="G68" s="4"/>
      <c r="H68" s="4"/>
      <c r="I68" s="16"/>
      <c r="J68" s="16"/>
      <c r="K68" s="16"/>
    </row>
    <row r="69" spans="5:11">
      <c r="E69" s="16"/>
      <c r="F69" s="16"/>
      <c r="G69" s="4"/>
      <c r="H69" s="4"/>
      <c r="I69" s="16"/>
      <c r="J69" s="16"/>
      <c r="K69" s="16"/>
    </row>
    <row r="70" spans="5:11">
      <c r="E70" s="16"/>
      <c r="F70" s="16"/>
      <c r="G70" s="4"/>
      <c r="H70" s="4"/>
      <c r="I70" s="16"/>
      <c r="J70" s="16"/>
      <c r="K70" s="16"/>
    </row>
    <row r="71" spans="5:11">
      <c r="E71" s="16"/>
      <c r="F71" s="16"/>
      <c r="G71" s="4"/>
      <c r="H71" s="4"/>
      <c r="I71" s="16"/>
      <c r="J71" s="16"/>
      <c r="K71" s="16"/>
    </row>
    <row r="72" spans="5:11">
      <c r="E72" s="16"/>
      <c r="F72" s="16"/>
      <c r="G72" s="4"/>
      <c r="H72" s="4"/>
      <c r="I72" s="16"/>
      <c r="J72" s="16"/>
      <c r="K72" s="16"/>
    </row>
    <row r="73" spans="5:11">
      <c r="E73" s="16"/>
      <c r="F73" s="16"/>
      <c r="G73" s="4"/>
      <c r="H73" s="4"/>
      <c r="I73" s="16"/>
      <c r="J73" s="16"/>
      <c r="K73" s="16"/>
    </row>
    <row r="74" spans="5:11">
      <c r="E74" s="16"/>
      <c r="F74" s="16"/>
      <c r="G74" s="4"/>
      <c r="H74" s="4"/>
      <c r="I74" s="16"/>
      <c r="J74" s="16"/>
      <c r="K74" s="16"/>
    </row>
    <row r="75" spans="5:11">
      <c r="E75" s="16"/>
      <c r="F75" s="16"/>
      <c r="G75" s="4"/>
      <c r="H75" s="4"/>
      <c r="I75" s="16"/>
      <c r="J75" s="16"/>
      <c r="K75" s="16"/>
    </row>
    <row r="76" spans="5:11">
      <c r="E76" s="16"/>
      <c r="F76" s="16"/>
      <c r="G76" s="4"/>
      <c r="H76" s="4"/>
      <c r="I76" s="16"/>
      <c r="J76" s="16"/>
      <c r="K76" s="16"/>
    </row>
    <row r="77" spans="5:11">
      <c r="G77" s="4"/>
      <c r="H77" s="4"/>
      <c r="I77" s="16"/>
      <c r="J77" s="16"/>
      <c r="K77" s="16"/>
    </row>
    <row r="78" spans="5:11">
      <c r="G78" s="4"/>
      <c r="H78" s="4"/>
      <c r="I78" s="16"/>
      <c r="J78" s="16"/>
      <c r="K78" s="16"/>
    </row>
    <row r="79" spans="5:11">
      <c r="G79" s="4"/>
      <c r="H79" s="4"/>
      <c r="I79" s="16"/>
      <c r="J79" s="16"/>
      <c r="K79" s="16"/>
    </row>
    <row r="80" spans="5:11">
      <c r="G80" s="4"/>
      <c r="H80" s="4"/>
      <c r="I80" s="16"/>
      <c r="J80" s="16"/>
      <c r="K80" s="16"/>
    </row>
    <row r="81" spans="7:11">
      <c r="G81" s="4"/>
      <c r="H81" s="4"/>
      <c r="I81" s="16"/>
      <c r="J81" s="16"/>
      <c r="K81" s="16"/>
    </row>
    <row r="82" spans="7:11">
      <c r="G82" s="4"/>
      <c r="H82" s="4"/>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c r="I88" s="16"/>
      <c r="J88" s="16"/>
      <c r="K88" s="16"/>
    </row>
    <row r="89" spans="7:11">
      <c r="G89" s="16"/>
      <c r="H89" s="16"/>
      <c r="I89" s="16"/>
      <c r="J89" s="16"/>
      <c r="K89" s="16"/>
    </row>
    <row r="90" spans="7:11">
      <c r="G90" s="16"/>
      <c r="H90" s="16"/>
      <c r="I90" s="16"/>
      <c r="J90" s="16"/>
      <c r="K90" s="16"/>
    </row>
    <row r="91" spans="7:11">
      <c r="G91" s="16"/>
      <c r="H91" s="16"/>
      <c r="I91" s="16"/>
      <c r="J91" s="16"/>
      <c r="K91" s="16"/>
    </row>
    <row r="92" spans="7:11">
      <c r="G92" s="16"/>
      <c r="H92" s="16"/>
      <c r="I92" s="16"/>
      <c r="J92" s="16"/>
      <c r="K92" s="16"/>
    </row>
    <row r="93" spans="7:11">
      <c r="G93" s="16"/>
      <c r="H93" s="16"/>
      <c r="I93" s="16"/>
      <c r="J93" s="16"/>
      <c r="K93" s="16"/>
    </row>
    <row r="94" spans="7:11">
      <c r="G94" s="16"/>
      <c r="H94" s="16"/>
      <c r="I94" s="16"/>
      <c r="J94" s="16"/>
      <c r="K94" s="16"/>
    </row>
    <row r="95" spans="7:11">
      <c r="G95" s="16"/>
      <c r="H95" s="16"/>
      <c r="I95" s="16"/>
      <c r="J95" s="16"/>
      <c r="K95" s="16"/>
    </row>
    <row r="96" spans="7:11">
      <c r="G96" s="16"/>
      <c r="H96" s="16"/>
      <c r="I96" s="16"/>
      <c r="J96" s="16"/>
      <c r="K96" s="16"/>
    </row>
    <row r="97" spans="7:11">
      <c r="G97" s="16"/>
      <c r="H97" s="16"/>
      <c r="I97" s="16"/>
      <c r="J97" s="16"/>
      <c r="K97" s="16"/>
    </row>
    <row r="98" spans="7:11">
      <c r="G98" s="16"/>
      <c r="H98" s="16"/>
      <c r="I98" s="16"/>
      <c r="J98" s="16"/>
      <c r="K98" s="16"/>
    </row>
    <row r="99" spans="7:11">
      <c r="G99" s="16"/>
      <c r="H99" s="16"/>
      <c r="I99" s="16"/>
      <c r="J99" s="16"/>
      <c r="K99" s="16"/>
    </row>
    <row r="100" spans="7:11">
      <c r="G100" s="16"/>
      <c r="H100" s="16"/>
      <c r="I100" s="16"/>
      <c r="J100" s="16"/>
      <c r="K100" s="16"/>
    </row>
    <row r="101" spans="7:11">
      <c r="G101" s="16"/>
      <c r="H101" s="16"/>
      <c r="I101" s="16"/>
      <c r="J101" s="16"/>
      <c r="K101" s="16"/>
    </row>
    <row r="102" spans="7:11">
      <c r="G102" s="16"/>
      <c r="H102" s="16"/>
    </row>
    <row r="103" spans="7:11">
      <c r="G103" s="16"/>
      <c r="H103" s="16"/>
    </row>
    <row r="104" spans="7:11">
      <c r="G104" s="16"/>
      <c r="H104" s="16"/>
    </row>
    <row r="105" spans="7:11">
      <c r="G105" s="16"/>
      <c r="H105" s="16"/>
    </row>
    <row r="106" spans="7:11">
      <c r="G106" s="16"/>
      <c r="H106" s="16"/>
    </row>
    <row r="107" spans="7:11">
      <c r="G107" s="16"/>
      <c r="H107" s="16"/>
    </row>
    <row r="108" spans="7:11">
      <c r="G108" s="16"/>
      <c r="H108" s="16"/>
    </row>
    <row r="109" spans="7:11">
      <c r="G109" s="16"/>
      <c r="H109" s="16"/>
    </row>
    <row r="110" spans="7:11">
      <c r="G110" s="16"/>
      <c r="H110" s="16"/>
    </row>
    <row r="111" spans="7:11">
      <c r="G111" s="16"/>
      <c r="H111" s="16"/>
    </row>
    <row r="112" spans="7:11">
      <c r="G112" s="16"/>
      <c r="H112" s="16"/>
    </row>
    <row r="113" spans="7:8">
      <c r="G113" s="16"/>
      <c r="H113" s="16"/>
    </row>
    <row r="114" spans="7:8">
      <c r="G114" s="16"/>
      <c r="H114" s="16"/>
    </row>
    <row r="115" spans="7:8">
      <c r="G115" s="16"/>
      <c r="H115" s="16"/>
    </row>
    <row r="116" spans="7:8">
      <c r="G116" s="16"/>
      <c r="H116" s="16"/>
    </row>
    <row r="117" spans="7:8">
      <c r="G117" s="16"/>
      <c r="H117" s="16"/>
    </row>
    <row r="118" spans="7:8">
      <c r="G118" s="16"/>
      <c r="H118" s="16"/>
    </row>
    <row r="119" spans="7:8">
      <c r="G119" s="16"/>
      <c r="H119" s="16"/>
    </row>
    <row r="120" spans="7:8">
      <c r="G120" s="16"/>
      <c r="H120" s="16"/>
    </row>
    <row r="121" spans="7:8">
      <c r="G121" s="16"/>
      <c r="H121" s="16"/>
    </row>
    <row r="122" spans="7:8">
      <c r="G122" s="16"/>
      <c r="H122" s="16"/>
    </row>
    <row r="123" spans="7:8">
      <c r="G123" s="16"/>
      <c r="H123" s="16"/>
    </row>
    <row r="124" spans="7:8">
      <c r="G124" s="16"/>
      <c r="H124" s="16"/>
    </row>
    <row r="125" spans="7:8">
      <c r="G125" s="16"/>
      <c r="H125" s="16"/>
    </row>
    <row r="126" spans="7:8">
      <c r="G126" s="16"/>
      <c r="H126" s="16"/>
    </row>
    <row r="127" spans="7:8" ht="15.75" customHeight="1">
      <c r="G127" s="16"/>
      <c r="H127" s="16"/>
    </row>
    <row r="128" spans="7:8" ht="15.75" customHeight="1">
      <c r="G128" s="16"/>
      <c r="H128" s="16"/>
    </row>
    <row r="129" spans="7:8" ht="15.75" customHeight="1">
      <c r="G129" s="16"/>
      <c r="H129" s="16"/>
    </row>
    <row r="130" spans="7:8" ht="15.75" customHeight="1">
      <c r="G130" s="16"/>
      <c r="H130" s="16"/>
    </row>
    <row r="131" spans="7:8" ht="15.75" customHeight="1">
      <c r="G131" s="16"/>
      <c r="H131" s="16"/>
    </row>
    <row r="132" spans="7:8" ht="15.75" customHeight="1">
      <c r="G132" s="16"/>
      <c r="H132" s="16"/>
    </row>
    <row r="133" spans="7:8" ht="15.75" customHeight="1">
      <c r="G133" s="16"/>
      <c r="H133" s="16"/>
    </row>
    <row r="134" spans="7:8" ht="15.75" customHeight="1">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row r="142" spans="7:8" ht="15.75" customHeight="1">
      <c r="G142" s="16"/>
      <c r="H142" s="16"/>
    </row>
    <row r="143" spans="7:8" ht="15.75" customHeight="1">
      <c r="G143" s="16"/>
      <c r="H143" s="16"/>
    </row>
    <row r="144" spans="7:8" ht="15.75" customHeight="1">
      <c r="G144" s="16"/>
      <c r="H144" s="16"/>
    </row>
    <row r="145" spans="7:8" ht="15.75" customHeight="1">
      <c r="G145" s="16"/>
      <c r="H145" s="16"/>
    </row>
    <row r="146" spans="7:8" ht="15.75" customHeight="1">
      <c r="G146" s="16"/>
      <c r="H146" s="16"/>
    </row>
    <row r="147" spans="7:8" ht="15.75" customHeight="1">
      <c r="G147" s="16"/>
      <c r="H147" s="16"/>
    </row>
    <row r="148" spans="7:8" ht="15.75" customHeight="1">
      <c r="G148" s="16"/>
      <c r="H148" s="16"/>
    </row>
    <row r="149" spans="7:8" ht="15.75" customHeight="1">
      <c r="G149" s="16"/>
      <c r="H149" s="16"/>
    </row>
    <row r="150" spans="7:8" ht="15.75" customHeight="1">
      <c r="G150" s="16"/>
      <c r="H150" s="16"/>
    </row>
    <row r="151" spans="7:8" ht="15.75" customHeight="1">
      <c r="G151" s="16"/>
      <c r="H151" s="16"/>
    </row>
    <row r="152" spans="7:8" ht="15.75" customHeight="1">
      <c r="G152" s="16"/>
      <c r="H152" s="16"/>
    </row>
    <row r="153" spans="7:8" ht="15.75" customHeight="1">
      <c r="G153" s="16"/>
      <c r="H153" s="16"/>
    </row>
    <row r="154" spans="7:8" ht="15.75" customHeight="1">
      <c r="G154" s="16"/>
      <c r="H154" s="16"/>
    </row>
    <row r="155" spans="7:8" ht="15.75" customHeight="1">
      <c r="G155" s="16"/>
      <c r="H155" s="16"/>
    </row>
    <row r="156" spans="7:8" ht="15.75" customHeight="1">
      <c r="G156" s="16"/>
      <c r="H156" s="16"/>
    </row>
    <row r="157" spans="7:8" ht="15.75" customHeight="1">
      <c r="G157" s="16"/>
      <c r="H157" s="16"/>
    </row>
    <row r="158" spans="7:8" ht="15.75" customHeight="1">
      <c r="G158" s="16"/>
      <c r="H158" s="16"/>
    </row>
    <row r="159" spans="7:8" ht="15.75" customHeight="1">
      <c r="G159" s="16"/>
      <c r="H159" s="16"/>
    </row>
    <row r="160" spans="7:8" ht="15.75" customHeight="1">
      <c r="G160" s="16"/>
      <c r="H160" s="16"/>
    </row>
    <row r="161" spans="7:8" ht="15.75" customHeight="1">
      <c r="G161" s="16"/>
      <c r="H161" s="16"/>
    </row>
  </sheetData>
  <conditionalFormatting sqref="H1:H2 H3:K1048576">
    <cfRule type="containsText" dxfId="659" priority="7" operator="containsText" text="Pending">
      <formula>NOT(ISERROR(SEARCH("Pending",H1)))</formula>
    </cfRule>
  </conditionalFormatting>
  <conditionalFormatting sqref="H3:K1048576 H1:H2">
    <cfRule type="containsText" dxfId="658" priority="4" operator="containsText" text="Yes">
      <formula>NOT(ISERROR(SEARCH("Yes",H1)))</formula>
    </cfRule>
  </conditionalFormatting>
  <conditionalFormatting sqref="I3:I1048576">
    <cfRule type="containsText" dxfId="657" priority="1" operator="containsText" text="No">
      <formula>NOT(ISERROR(SEARCH("No",I3)))</formula>
    </cfRule>
  </conditionalFormatting>
  <conditionalFormatting sqref="J1:K2">
    <cfRule type="containsText" dxfId="656" priority="2" operator="containsText" text="Yes">
      <formula>NOT(ISERROR(SEARCH("Yes",J1)))</formula>
    </cfRule>
    <cfRule type="containsText" dxfId="655" priority="3" operator="containsText" text="Pending">
      <formula>NOT(ISERROR(SEARCH("Pending",J1)))</formula>
    </cfRule>
  </conditionalFormatting>
  <conditionalFormatting sqref="M1:M5 M6:N6 M7:M1048576">
    <cfRule type="containsText" dxfId="654" priority="5" operator="containsText" text="Yes">
      <formula>NOT(ISERROR(SEARCH("Yes",M1)))</formula>
    </cfRule>
    <cfRule type="containsText" dxfId="653" priority="6" operator="containsText" text="No">
      <formula>NOT(ISERROR(SEARCH("No",M1)))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A517A9BB-A18D-4050-9034-30780F229551}">
          <x14:formula1>
            <xm:f>'Drop Down Menu''s'!$C$2:$C$14</xm:f>
          </x14:formula1>
          <xm:sqref>G62:K161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936F-C1B3-49D0-A8CF-80EFE6B3A939}">
  <sheetPr>
    <pageSetUpPr fitToPage="1"/>
  </sheetPr>
  <dimension ref="A1:T153"/>
  <sheetViews>
    <sheetView zoomScale="57" workbookViewId="0"/>
  </sheetViews>
  <sheetFormatPr defaultColWidth="8.875" defaultRowHeight="15.75" customHeight="1"/>
  <cols>
    <col min="1" max="1" width="10.625" style="16" bestFit="1" customWidth="1"/>
    <col min="2" max="2" width="9" style="34" bestFit="1" customWidth="1"/>
    <col min="3" max="3" width="26.375" style="29" customWidth="1"/>
    <col min="4" max="4" width="70.125" style="21" customWidth="1"/>
    <col min="5" max="5" width="16.625" customWidth="1"/>
    <col min="6" max="6" width="19.125" bestFit="1" customWidth="1"/>
    <col min="7" max="7" width="20.625" bestFit="1" customWidth="1"/>
    <col min="8" max="8" width="20.625" customWidth="1"/>
    <col min="9" max="11" width="32.625" customWidth="1"/>
    <col min="12" max="12" width="22.125" style="3" customWidth="1"/>
    <col min="13" max="13" width="10.375" style="16" bestFit="1" customWidth="1"/>
    <col min="14" max="14" width="9" bestFit="1" customWidth="1"/>
    <col min="15" max="15" width="20.625" bestFit="1" customWidth="1"/>
    <col min="16" max="16" width="16" bestFit="1" customWidth="1"/>
    <col min="17" max="17" width="24" bestFit="1" customWidth="1"/>
  </cols>
  <sheetData>
    <row r="1" spans="1:20" ht="63">
      <c r="A1" s="16" t="s">
        <v>834</v>
      </c>
      <c r="B1" s="34" t="s">
        <v>835</v>
      </c>
      <c r="C1" s="29" t="s">
        <v>836</v>
      </c>
      <c r="D1" s="21" t="s">
        <v>837</v>
      </c>
      <c r="E1" t="s">
        <v>0</v>
      </c>
      <c r="F1" t="s">
        <v>838</v>
      </c>
      <c r="G1" t="s">
        <v>839</v>
      </c>
      <c r="H1" s="3" t="s">
        <v>898</v>
      </c>
      <c r="I1" s="3" t="s">
        <v>841</v>
      </c>
      <c r="J1" s="3" t="s">
        <v>900</v>
      </c>
      <c r="K1" s="3" t="s">
        <v>843</v>
      </c>
      <c r="L1" s="3" t="s">
        <v>844</v>
      </c>
      <c r="M1" s="16" t="s">
        <v>845</v>
      </c>
      <c r="O1" t="s">
        <v>846</v>
      </c>
      <c r="P1" t="s">
        <v>847</v>
      </c>
      <c r="Q1" t="s">
        <v>848</v>
      </c>
    </row>
    <row r="2" spans="1:20">
      <c r="A2" s="136" t="s">
        <v>635</v>
      </c>
      <c r="B2" s="231"/>
      <c r="C2" s="139" t="s">
        <v>3093</v>
      </c>
      <c r="D2" s="232" t="s">
        <v>3094</v>
      </c>
      <c r="E2" s="16"/>
      <c r="H2" s="16"/>
      <c r="I2" s="16"/>
      <c r="J2" s="16"/>
      <c r="K2" s="16"/>
    </row>
    <row r="3" spans="1:20">
      <c r="A3" s="16" t="s">
        <v>635</v>
      </c>
      <c r="B3" s="34" t="s">
        <v>1729</v>
      </c>
      <c r="C3" s="29" t="s">
        <v>1039</v>
      </c>
      <c r="E3" s="16"/>
      <c r="I3" s="3"/>
      <c r="J3" s="3"/>
      <c r="K3" s="3"/>
      <c r="M3" s="16" t="str">
        <f>IF(COUNTIF(M6:M25,"Yes") = COUNTA(M6:M25),"Yes","No")</f>
        <v>No</v>
      </c>
      <c r="O3">
        <f>MAX(A:A)</f>
        <v>36</v>
      </c>
      <c r="P3">
        <f>COUNTIF(M:M,"Yes")</f>
        <v>0</v>
      </c>
      <c r="Q3">
        <f>O3-P3</f>
        <v>36</v>
      </c>
    </row>
    <row r="4" spans="1:20">
      <c r="E4" s="16"/>
      <c r="I4" s="3"/>
      <c r="J4" s="3"/>
      <c r="K4" s="3"/>
    </row>
    <row r="5" spans="1:20" ht="46.5">
      <c r="A5" s="16">
        <v>1</v>
      </c>
      <c r="B5" s="90" t="s">
        <v>1487</v>
      </c>
      <c r="C5" s="29" t="s">
        <v>3095</v>
      </c>
      <c r="D5" s="20" t="s">
        <v>3096</v>
      </c>
      <c r="E5" s="16" t="s">
        <v>384</v>
      </c>
      <c r="F5" s="16" t="s">
        <v>2879</v>
      </c>
      <c r="G5" s="16" t="s">
        <v>806</v>
      </c>
      <c r="H5" s="16" t="s">
        <v>904</v>
      </c>
      <c r="I5" s="3"/>
      <c r="J5" s="3" t="s">
        <v>931</v>
      </c>
      <c r="K5" s="3"/>
    </row>
    <row r="6" spans="1:20" ht="46.5">
      <c r="A6" s="16">
        <v>1</v>
      </c>
      <c r="B6" s="90" t="s">
        <v>1487</v>
      </c>
      <c r="C6" s="29" t="s">
        <v>3095</v>
      </c>
      <c r="D6" s="20" t="s">
        <v>3096</v>
      </c>
      <c r="E6" s="16" t="s">
        <v>251</v>
      </c>
      <c r="F6" s="16" t="s">
        <v>492</v>
      </c>
      <c r="G6" s="16" t="s">
        <v>806</v>
      </c>
      <c r="H6" s="16" t="s">
        <v>904</v>
      </c>
      <c r="I6" s="3"/>
      <c r="J6" s="3" t="s">
        <v>931</v>
      </c>
      <c r="K6" s="3"/>
      <c r="M6" s="16" t="s">
        <v>853</v>
      </c>
      <c r="T6" t="s">
        <v>11</v>
      </c>
    </row>
    <row r="7" spans="1:20" ht="46.5">
      <c r="A7" s="16">
        <f>A5+1</f>
        <v>2</v>
      </c>
      <c r="B7" s="90" t="s">
        <v>1496</v>
      </c>
      <c r="C7" s="29" t="s">
        <v>3097</v>
      </c>
      <c r="D7" s="20" t="s">
        <v>3098</v>
      </c>
      <c r="E7" s="16" t="s">
        <v>251</v>
      </c>
      <c r="F7" s="16" t="s">
        <v>492</v>
      </c>
      <c r="G7" s="16" t="s">
        <v>806</v>
      </c>
      <c r="H7" s="16" t="s">
        <v>904</v>
      </c>
      <c r="I7" s="3"/>
      <c r="J7" s="3" t="s">
        <v>931</v>
      </c>
      <c r="K7" s="3"/>
    </row>
    <row r="8" spans="1:20" ht="46.5">
      <c r="A8" s="16">
        <f>A6+1</f>
        <v>2</v>
      </c>
      <c r="B8" s="90" t="s">
        <v>1496</v>
      </c>
      <c r="C8" s="29" t="s">
        <v>3097</v>
      </c>
      <c r="D8" s="20" t="s">
        <v>3098</v>
      </c>
      <c r="E8" s="16" t="s">
        <v>251</v>
      </c>
      <c r="F8" s="16" t="s">
        <v>2879</v>
      </c>
      <c r="G8" s="16" t="s">
        <v>806</v>
      </c>
      <c r="H8" s="16" t="s">
        <v>904</v>
      </c>
      <c r="I8" s="3"/>
      <c r="J8" s="3" t="s">
        <v>931</v>
      </c>
      <c r="K8" s="3"/>
      <c r="M8" s="16" t="s">
        <v>853</v>
      </c>
      <c r="O8" t="s">
        <v>607</v>
      </c>
    </row>
    <row r="9" spans="1:20" s="69" customFormat="1">
      <c r="A9" s="66">
        <f t="shared" ref="A9:A16" si="0">A8+1</f>
        <v>3</v>
      </c>
      <c r="B9" s="196">
        <v>5.2</v>
      </c>
      <c r="C9" s="67" t="s">
        <v>3099</v>
      </c>
      <c r="D9" s="70" t="s">
        <v>3100</v>
      </c>
      <c r="E9" s="66"/>
      <c r="F9" s="66" t="s">
        <v>492</v>
      </c>
      <c r="G9" s="66" t="s">
        <v>806</v>
      </c>
      <c r="H9" s="66"/>
      <c r="I9" s="95"/>
      <c r="J9" s="95"/>
      <c r="K9" s="95"/>
      <c r="L9" s="95"/>
      <c r="M9" s="66" t="s">
        <v>853</v>
      </c>
      <c r="O9" s="69" t="s">
        <v>914</v>
      </c>
    </row>
    <row r="10" spans="1:20" ht="47.25">
      <c r="A10" s="16">
        <f t="shared" si="0"/>
        <v>4</v>
      </c>
      <c r="B10" s="90">
        <v>5.3</v>
      </c>
      <c r="C10" s="29" t="s">
        <v>3101</v>
      </c>
      <c r="D10" s="21" t="s">
        <v>3102</v>
      </c>
      <c r="E10" s="16" t="s">
        <v>251</v>
      </c>
      <c r="F10" s="16" t="s">
        <v>492</v>
      </c>
      <c r="G10" s="16" t="s">
        <v>806</v>
      </c>
      <c r="H10" s="16" t="s">
        <v>904</v>
      </c>
      <c r="I10" s="3"/>
      <c r="J10" s="3" t="s">
        <v>931</v>
      </c>
      <c r="K10" s="3"/>
      <c r="M10" s="16" t="s">
        <v>853</v>
      </c>
      <c r="O10" s="18"/>
    </row>
    <row r="11" spans="1:20" s="69" customFormat="1" ht="77.25">
      <c r="A11" s="66">
        <f t="shared" si="0"/>
        <v>5</v>
      </c>
      <c r="B11" s="196">
        <v>5.4</v>
      </c>
      <c r="C11" s="67" t="s">
        <v>3103</v>
      </c>
      <c r="D11" s="70" t="s">
        <v>3104</v>
      </c>
      <c r="E11" s="66"/>
      <c r="F11" s="66" t="s">
        <v>492</v>
      </c>
      <c r="G11" s="66" t="s">
        <v>806</v>
      </c>
      <c r="H11" s="66"/>
      <c r="I11" s="95"/>
      <c r="J11" s="95"/>
      <c r="K11" s="95"/>
      <c r="L11" s="95"/>
      <c r="M11" s="66" t="s">
        <v>853</v>
      </c>
    </row>
    <row r="12" spans="1:20" s="69" customFormat="1" ht="108">
      <c r="A12" s="66">
        <f t="shared" si="0"/>
        <v>6</v>
      </c>
      <c r="B12" s="196">
        <v>5.5</v>
      </c>
      <c r="C12" s="67" t="s">
        <v>3105</v>
      </c>
      <c r="D12" s="70" t="s">
        <v>3106</v>
      </c>
      <c r="E12" s="66"/>
      <c r="F12" s="66" t="s">
        <v>492</v>
      </c>
      <c r="G12" s="66" t="s">
        <v>806</v>
      </c>
      <c r="H12" s="66"/>
      <c r="I12" s="95"/>
      <c r="J12" s="95"/>
      <c r="K12" s="95"/>
      <c r="L12" s="95"/>
      <c r="M12" s="66" t="s">
        <v>853</v>
      </c>
    </row>
    <row r="13" spans="1:20" s="69" customFormat="1" ht="61.9">
      <c r="A13" s="66">
        <f t="shared" si="0"/>
        <v>7</v>
      </c>
      <c r="B13" s="196">
        <v>5.6</v>
      </c>
      <c r="C13" s="67" t="s">
        <v>3107</v>
      </c>
      <c r="D13" s="70" t="s">
        <v>3108</v>
      </c>
      <c r="E13" s="66"/>
      <c r="F13" s="66" t="s">
        <v>492</v>
      </c>
      <c r="G13" s="66" t="s">
        <v>806</v>
      </c>
      <c r="H13" s="66"/>
      <c r="I13" s="95"/>
      <c r="J13" s="95"/>
      <c r="K13" s="95"/>
      <c r="L13" s="95"/>
      <c r="M13" s="66" t="s">
        <v>853</v>
      </c>
    </row>
    <row r="14" spans="1:20" s="69" customFormat="1">
      <c r="A14" s="66">
        <f t="shared" si="0"/>
        <v>8</v>
      </c>
      <c r="B14" s="196">
        <v>5.7</v>
      </c>
      <c r="C14" s="67" t="s">
        <v>3109</v>
      </c>
      <c r="D14" s="128" t="s">
        <v>3110</v>
      </c>
      <c r="E14" s="66"/>
      <c r="F14" s="66" t="s">
        <v>492</v>
      </c>
      <c r="G14" s="66" t="s">
        <v>806</v>
      </c>
      <c r="H14" s="66"/>
      <c r="I14" s="95"/>
      <c r="J14" s="95"/>
      <c r="K14" s="95"/>
      <c r="L14" s="95"/>
      <c r="M14" s="66" t="s">
        <v>853</v>
      </c>
      <c r="R14" s="69" t="str">
        <f ca="1">IFERROR(
  IF(
    COUNTIF(
      INDIRECT("'" &amp; "ADR " &amp; VALUE(MID(R$1, FIND("-", R$1) + 1, LEN(R$1) - FIND("-", R$1))) &amp; "'!E:E"), $A14
    ) = 0,
    "",
    COUNTIFS(
      INDIRECT("'" &amp; "ADR " &amp; VALUE(MID(R$1, FIND("-", R$1) + 1, LEN(R$1) - FIND("-", R$1))) &amp; "'!E:E"), $A14,
      INDIRECT("'" &amp; "ADR " &amp; VALUE(MID(R$1, FIND("-", R$1) + 1, LEN(R$1) - FIND("-", R$1))) &amp; "'!I:I"), "NO"
    )
  ),
  ""
)</f>
        <v/>
      </c>
    </row>
    <row r="15" spans="1:20" s="69" customFormat="1" ht="47.25">
      <c r="A15" s="66">
        <f t="shared" si="0"/>
        <v>9</v>
      </c>
      <c r="B15" s="196">
        <v>5.8</v>
      </c>
      <c r="C15" s="67" t="s">
        <v>3111</v>
      </c>
      <c r="D15" s="68" t="s">
        <v>3112</v>
      </c>
      <c r="E15" s="66"/>
      <c r="F15" s="66" t="s">
        <v>492</v>
      </c>
      <c r="G15" s="66" t="s">
        <v>806</v>
      </c>
      <c r="H15" s="66"/>
      <c r="I15" s="95"/>
      <c r="J15" s="95"/>
      <c r="K15" s="95"/>
      <c r="L15" s="95"/>
      <c r="M15" s="66" t="s">
        <v>853</v>
      </c>
    </row>
    <row r="16" spans="1:20" s="69" customFormat="1" ht="30.75">
      <c r="A16" s="66">
        <f t="shared" si="0"/>
        <v>10</v>
      </c>
      <c r="B16" s="196" t="s">
        <v>2070</v>
      </c>
      <c r="C16" s="67" t="s">
        <v>3113</v>
      </c>
      <c r="D16" s="140" t="s">
        <v>3114</v>
      </c>
      <c r="E16" s="66"/>
      <c r="F16" s="66" t="s">
        <v>492</v>
      </c>
      <c r="G16" s="66" t="s">
        <v>806</v>
      </c>
      <c r="H16" s="66"/>
      <c r="I16" s="95"/>
      <c r="J16" s="95"/>
      <c r="K16" s="95"/>
      <c r="L16" s="95"/>
      <c r="M16" s="66" t="s">
        <v>853</v>
      </c>
    </row>
    <row r="17" spans="1:13" s="69" customFormat="1" ht="30.75">
      <c r="A17" s="66">
        <v>11</v>
      </c>
      <c r="B17" s="196" t="s">
        <v>2070</v>
      </c>
      <c r="C17" s="67" t="s">
        <v>3113</v>
      </c>
      <c r="D17" s="140" t="s">
        <v>3115</v>
      </c>
      <c r="E17" s="66"/>
      <c r="F17" s="66" t="s">
        <v>492</v>
      </c>
      <c r="G17" s="66" t="s">
        <v>806</v>
      </c>
      <c r="H17" s="66"/>
      <c r="I17" s="95"/>
      <c r="J17" s="95"/>
      <c r="K17" s="95"/>
      <c r="L17" s="95"/>
      <c r="M17" s="66" t="s">
        <v>853</v>
      </c>
    </row>
    <row r="18" spans="1:13" s="69" customFormat="1" ht="31.5">
      <c r="A18" s="66">
        <v>12</v>
      </c>
      <c r="B18" s="196" t="s">
        <v>2074</v>
      </c>
      <c r="C18" s="67" t="s">
        <v>3116</v>
      </c>
      <c r="D18" s="70" t="s">
        <v>3117</v>
      </c>
      <c r="E18" s="66"/>
      <c r="F18" s="66" t="s">
        <v>492</v>
      </c>
      <c r="G18" s="66" t="s">
        <v>806</v>
      </c>
      <c r="H18" s="66"/>
      <c r="I18" s="95"/>
      <c r="J18" s="95"/>
      <c r="K18" s="95"/>
      <c r="L18" s="95"/>
      <c r="M18" s="66" t="s">
        <v>853</v>
      </c>
    </row>
    <row r="19" spans="1:13" s="69" customFormat="1" ht="31.5">
      <c r="A19" s="66">
        <f t="shared" ref="A19:A25" si="1">A18+1</f>
        <v>13</v>
      </c>
      <c r="B19" s="196" t="s">
        <v>2074</v>
      </c>
      <c r="C19" s="67" t="s">
        <v>3116</v>
      </c>
      <c r="D19" s="68" t="s">
        <v>3118</v>
      </c>
      <c r="E19" s="66"/>
      <c r="F19" s="66" t="s">
        <v>492</v>
      </c>
      <c r="G19" s="66" t="s">
        <v>806</v>
      </c>
      <c r="H19" s="66"/>
      <c r="I19" s="66"/>
      <c r="J19" s="66"/>
      <c r="K19" s="66"/>
      <c r="L19" s="95"/>
      <c r="M19" s="66" t="s">
        <v>853</v>
      </c>
    </row>
    <row r="20" spans="1:13" ht="63">
      <c r="A20" s="16">
        <f>A18+1</f>
        <v>13</v>
      </c>
      <c r="B20" s="90" t="s">
        <v>2089</v>
      </c>
      <c r="C20" s="29" t="s">
        <v>3119</v>
      </c>
      <c r="D20" s="21" t="s">
        <v>3120</v>
      </c>
      <c r="E20" s="16" t="s">
        <v>251</v>
      </c>
      <c r="F20" s="16" t="s">
        <v>492</v>
      </c>
      <c r="G20" s="16" t="s">
        <v>806</v>
      </c>
      <c r="H20" s="16" t="s">
        <v>904</v>
      </c>
      <c r="I20" s="16"/>
      <c r="J20" s="16" t="s">
        <v>931</v>
      </c>
      <c r="K20" s="16"/>
      <c r="M20" s="16" t="s">
        <v>853</v>
      </c>
    </row>
    <row r="21" spans="1:13" ht="63">
      <c r="A21" s="16">
        <f>A19+1</f>
        <v>14</v>
      </c>
      <c r="B21" s="90" t="s">
        <v>2089</v>
      </c>
      <c r="C21" s="29" t="s">
        <v>3119</v>
      </c>
      <c r="D21" s="21" t="s">
        <v>3120</v>
      </c>
      <c r="E21" s="16" t="s">
        <v>384</v>
      </c>
      <c r="F21" s="16" t="s">
        <v>2879</v>
      </c>
      <c r="G21" s="16" t="s">
        <v>806</v>
      </c>
      <c r="H21" s="16" t="s">
        <v>904</v>
      </c>
      <c r="I21" s="16"/>
      <c r="J21" s="16" t="s">
        <v>931</v>
      </c>
      <c r="K21" s="16"/>
      <c r="M21" s="16" t="s">
        <v>853</v>
      </c>
    </row>
    <row r="22" spans="1:13" ht="63">
      <c r="A22" s="16">
        <f t="shared" si="1"/>
        <v>15</v>
      </c>
      <c r="B22" s="90" t="s">
        <v>2093</v>
      </c>
      <c r="C22" s="29" t="s">
        <v>3121</v>
      </c>
      <c r="D22" s="21" t="s">
        <v>3122</v>
      </c>
      <c r="E22" s="16" t="s">
        <v>251</v>
      </c>
      <c r="F22" s="16" t="s">
        <v>492</v>
      </c>
      <c r="G22" s="16" t="s">
        <v>806</v>
      </c>
      <c r="H22" s="16" t="s">
        <v>904</v>
      </c>
      <c r="I22" s="16"/>
      <c r="J22" s="16" t="s">
        <v>931</v>
      </c>
      <c r="K22" s="16"/>
      <c r="M22" s="16" t="s">
        <v>853</v>
      </c>
    </row>
    <row r="23" spans="1:13" s="69" customFormat="1" ht="47.25">
      <c r="A23" s="66">
        <f t="shared" si="1"/>
        <v>16</v>
      </c>
      <c r="B23" s="196" t="s">
        <v>3123</v>
      </c>
      <c r="C23" s="67" t="s">
        <v>3124</v>
      </c>
      <c r="D23" s="68" t="s">
        <v>3125</v>
      </c>
      <c r="E23" s="66"/>
      <c r="F23" s="66" t="s">
        <v>492</v>
      </c>
      <c r="G23" s="66" t="s">
        <v>806</v>
      </c>
      <c r="H23" s="66"/>
      <c r="I23" s="66"/>
      <c r="J23" s="66"/>
      <c r="K23" s="66"/>
      <c r="L23" s="95"/>
      <c r="M23" s="66" t="s">
        <v>853</v>
      </c>
    </row>
    <row r="24" spans="1:13" ht="31.5">
      <c r="A24" s="16">
        <f t="shared" si="1"/>
        <v>17</v>
      </c>
      <c r="B24" s="90" t="s">
        <v>3126</v>
      </c>
      <c r="C24" s="29" t="s">
        <v>3127</v>
      </c>
      <c r="D24" s="21" t="s">
        <v>3128</v>
      </c>
      <c r="E24" s="16" t="s">
        <v>251</v>
      </c>
      <c r="F24" s="16" t="s">
        <v>492</v>
      </c>
      <c r="G24" s="16" t="s">
        <v>806</v>
      </c>
      <c r="H24" s="16" t="s">
        <v>904</v>
      </c>
      <c r="I24" s="16"/>
      <c r="J24" s="16" t="s">
        <v>931</v>
      </c>
      <c r="K24" s="16"/>
      <c r="M24" s="16" t="s">
        <v>853</v>
      </c>
    </row>
    <row r="25" spans="1:13" s="69" customFormat="1" ht="47.25">
      <c r="A25" s="66">
        <f t="shared" si="1"/>
        <v>18</v>
      </c>
      <c r="B25" s="196" t="s">
        <v>3129</v>
      </c>
      <c r="C25" s="67" t="s">
        <v>3130</v>
      </c>
      <c r="D25" s="68" t="s">
        <v>3131</v>
      </c>
      <c r="E25" s="66"/>
      <c r="F25" s="66" t="s">
        <v>484</v>
      </c>
      <c r="G25" s="66" t="s">
        <v>391</v>
      </c>
      <c r="H25" s="66"/>
      <c r="I25" s="66"/>
      <c r="J25" s="66"/>
      <c r="K25" s="66"/>
      <c r="L25" s="95"/>
      <c r="M25" s="66" t="s">
        <v>853</v>
      </c>
    </row>
    <row r="26" spans="1:13" s="69" customFormat="1">
      <c r="A26" s="66" t="s">
        <v>635</v>
      </c>
      <c r="B26" s="196" t="s">
        <v>3087</v>
      </c>
      <c r="C26" s="67" t="s">
        <v>3132</v>
      </c>
      <c r="D26" s="68" t="s">
        <v>3133</v>
      </c>
      <c r="E26" s="66"/>
      <c r="F26" s="66"/>
      <c r="G26" s="66"/>
      <c r="H26" s="66"/>
      <c r="I26" s="66"/>
      <c r="J26" s="66"/>
      <c r="K26" s="66"/>
      <c r="L26" s="95"/>
      <c r="M26" s="66"/>
    </row>
    <row r="27" spans="1:13" s="69" customFormat="1" ht="31.5">
      <c r="A27" s="66" t="s">
        <v>635</v>
      </c>
      <c r="B27" s="196" t="s">
        <v>3134</v>
      </c>
      <c r="C27" s="67" t="s">
        <v>3135</v>
      </c>
      <c r="D27" s="68"/>
      <c r="E27" s="66"/>
      <c r="F27" s="66" t="s">
        <v>484</v>
      </c>
      <c r="G27" s="66" t="s">
        <v>391</v>
      </c>
      <c r="H27" s="66"/>
      <c r="I27" s="66"/>
      <c r="J27" s="66"/>
      <c r="K27" s="66"/>
      <c r="L27" s="95"/>
      <c r="M27" s="66" t="str">
        <f>IF(COUNTIF(M28:M35,"Yes") = COUNTA(M28:M35),"Yes","No")</f>
        <v>No</v>
      </c>
    </row>
    <row r="28" spans="1:13" s="69" customFormat="1">
      <c r="A28" s="66">
        <f>A25+1</f>
        <v>19</v>
      </c>
      <c r="B28" s="196" t="s">
        <v>1040</v>
      </c>
      <c r="C28" s="67" t="s">
        <v>3136</v>
      </c>
      <c r="D28" s="68" t="s">
        <v>3137</v>
      </c>
      <c r="E28" s="66"/>
      <c r="F28" s="66" t="s">
        <v>484</v>
      </c>
      <c r="G28" s="66" t="s">
        <v>391</v>
      </c>
      <c r="H28" s="66"/>
      <c r="I28" s="66"/>
      <c r="J28" s="66"/>
      <c r="K28" s="66"/>
      <c r="L28" s="95"/>
      <c r="M28" s="66" t="s">
        <v>853</v>
      </c>
    </row>
    <row r="29" spans="1:13" s="69" customFormat="1" ht="31.5">
      <c r="A29" s="66">
        <f t="shared" ref="A29:A35" si="2">A28+1</f>
        <v>20</v>
      </c>
      <c r="B29" s="196" t="s">
        <v>1043</v>
      </c>
      <c r="C29" s="67" t="s">
        <v>3138</v>
      </c>
      <c r="D29" s="68" t="s">
        <v>3139</v>
      </c>
      <c r="E29" s="66"/>
      <c r="F29" s="66" t="s">
        <v>484</v>
      </c>
      <c r="G29" s="66" t="s">
        <v>391</v>
      </c>
      <c r="H29" s="66"/>
      <c r="I29" s="66"/>
      <c r="J29" s="66"/>
      <c r="K29" s="66"/>
      <c r="L29" s="95"/>
      <c r="M29" s="66" t="s">
        <v>853</v>
      </c>
    </row>
    <row r="30" spans="1:13" s="69" customFormat="1" ht="47.25">
      <c r="A30" s="66">
        <f t="shared" si="2"/>
        <v>21</v>
      </c>
      <c r="B30" s="196" t="s">
        <v>1048</v>
      </c>
      <c r="C30" s="67" t="s">
        <v>3140</v>
      </c>
      <c r="D30" s="68" t="s">
        <v>3141</v>
      </c>
      <c r="E30" s="66"/>
      <c r="F30" s="66" t="s">
        <v>484</v>
      </c>
      <c r="G30" s="66" t="s">
        <v>391</v>
      </c>
      <c r="H30" s="66"/>
      <c r="I30" s="66"/>
      <c r="J30" s="66"/>
      <c r="K30" s="66"/>
      <c r="L30" s="95"/>
      <c r="M30" s="66" t="s">
        <v>853</v>
      </c>
    </row>
    <row r="31" spans="1:13" s="69" customFormat="1" ht="47.25">
      <c r="A31" s="66">
        <f t="shared" si="2"/>
        <v>22</v>
      </c>
      <c r="B31" s="196" t="s">
        <v>1048</v>
      </c>
      <c r="C31" s="67" t="s">
        <v>3142</v>
      </c>
      <c r="D31" s="68" t="s">
        <v>3141</v>
      </c>
      <c r="E31" s="66"/>
      <c r="F31" s="66" t="s">
        <v>484</v>
      </c>
      <c r="G31" s="66" t="s">
        <v>391</v>
      </c>
      <c r="H31" s="66"/>
      <c r="I31" s="66"/>
      <c r="J31" s="66"/>
      <c r="K31" s="66"/>
      <c r="L31" s="95"/>
      <c r="M31" s="66" t="s">
        <v>853</v>
      </c>
    </row>
    <row r="32" spans="1:13" s="69" customFormat="1" ht="47.25">
      <c r="A32" s="66">
        <f t="shared" si="2"/>
        <v>23</v>
      </c>
      <c r="B32" s="196" t="s">
        <v>1048</v>
      </c>
      <c r="C32" s="67" t="s">
        <v>3143</v>
      </c>
      <c r="D32" s="68" t="s">
        <v>3141</v>
      </c>
      <c r="E32" s="66"/>
      <c r="F32" s="66" t="s">
        <v>484</v>
      </c>
      <c r="G32" s="66" t="s">
        <v>391</v>
      </c>
      <c r="H32" s="66"/>
      <c r="I32" s="66"/>
      <c r="J32" s="66"/>
      <c r="K32" s="66"/>
      <c r="L32" s="95"/>
      <c r="M32" s="66" t="s">
        <v>853</v>
      </c>
    </row>
    <row r="33" spans="1:13" s="69" customFormat="1" ht="47.25">
      <c r="A33" s="66">
        <f t="shared" si="2"/>
        <v>24</v>
      </c>
      <c r="B33" s="196" t="s">
        <v>1048</v>
      </c>
      <c r="C33" s="67" t="s">
        <v>3144</v>
      </c>
      <c r="D33" s="68" t="s">
        <v>3141</v>
      </c>
      <c r="E33" s="66"/>
      <c r="F33" s="66" t="s">
        <v>484</v>
      </c>
      <c r="G33" s="66" t="s">
        <v>391</v>
      </c>
      <c r="H33" s="66"/>
      <c r="I33" s="66"/>
      <c r="J33" s="66"/>
      <c r="K33" s="66"/>
      <c r="L33" s="95"/>
      <c r="M33" s="66" t="s">
        <v>853</v>
      </c>
    </row>
    <row r="34" spans="1:13" s="69" customFormat="1" ht="63">
      <c r="A34" s="66">
        <f t="shared" si="2"/>
        <v>25</v>
      </c>
      <c r="B34" s="196" t="s">
        <v>1050</v>
      </c>
      <c r="C34" s="67" t="s">
        <v>3145</v>
      </c>
      <c r="D34" s="68" t="s">
        <v>3146</v>
      </c>
      <c r="E34" s="66"/>
      <c r="F34" s="66" t="s">
        <v>484</v>
      </c>
      <c r="G34" s="66" t="s">
        <v>391</v>
      </c>
      <c r="H34" s="66"/>
      <c r="I34" s="66"/>
      <c r="J34" s="66"/>
      <c r="K34" s="66"/>
      <c r="L34" s="95"/>
      <c r="M34" s="66" t="s">
        <v>853</v>
      </c>
    </row>
    <row r="35" spans="1:13" s="69" customFormat="1" ht="47.25">
      <c r="A35" s="66">
        <f t="shared" si="2"/>
        <v>26</v>
      </c>
      <c r="B35" s="196" t="s">
        <v>2266</v>
      </c>
      <c r="C35" s="67" t="s">
        <v>3147</v>
      </c>
      <c r="D35" s="68" t="s">
        <v>3148</v>
      </c>
      <c r="E35" s="66"/>
      <c r="F35" s="66" t="s">
        <v>484</v>
      </c>
      <c r="G35" s="66" t="s">
        <v>951</v>
      </c>
      <c r="H35" s="66"/>
      <c r="I35" s="66"/>
      <c r="J35" s="66"/>
      <c r="K35" s="66"/>
      <c r="L35" s="95"/>
      <c r="M35" s="66" t="s">
        <v>853</v>
      </c>
    </row>
    <row r="36" spans="1:13" s="69" customFormat="1" ht="31.5">
      <c r="A36" s="66" t="s">
        <v>635</v>
      </c>
      <c r="B36" s="196" t="s">
        <v>3149</v>
      </c>
      <c r="C36" s="67" t="s">
        <v>3150</v>
      </c>
      <c r="D36" s="68"/>
      <c r="E36" s="66"/>
      <c r="F36" s="66" t="s">
        <v>145</v>
      </c>
      <c r="G36" s="66" t="s">
        <v>806</v>
      </c>
      <c r="H36" s="66"/>
      <c r="I36" s="66"/>
      <c r="J36" s="66"/>
      <c r="K36" s="66"/>
      <c r="L36" s="95"/>
      <c r="M36" s="66" t="str">
        <f>IF(COUNTIF(M37:M42,"Yes") = COUNTA(M37:M42),"Yes","No")</f>
        <v>No</v>
      </c>
    </row>
    <row r="37" spans="1:13" s="69" customFormat="1" ht="31.5">
      <c r="A37" s="66">
        <f>A35+1</f>
        <v>27</v>
      </c>
      <c r="B37" s="196" t="s">
        <v>1055</v>
      </c>
      <c r="C37" s="67" t="s">
        <v>3151</v>
      </c>
      <c r="D37" s="68" t="s">
        <v>3152</v>
      </c>
      <c r="E37" s="66"/>
      <c r="F37" s="66" t="s">
        <v>484</v>
      </c>
      <c r="G37" s="66" t="s">
        <v>806</v>
      </c>
      <c r="H37" s="66"/>
      <c r="I37" s="66"/>
      <c r="J37" s="66"/>
      <c r="K37" s="66"/>
      <c r="L37" s="95"/>
      <c r="M37" s="66" t="s">
        <v>853</v>
      </c>
    </row>
    <row r="38" spans="1:13" s="69" customFormat="1" ht="31.5">
      <c r="A38" s="66">
        <f>A37+1</f>
        <v>28</v>
      </c>
      <c r="B38" s="196" t="s">
        <v>1081</v>
      </c>
      <c r="C38" s="67" t="s">
        <v>3153</v>
      </c>
      <c r="D38" s="68" t="s">
        <v>3139</v>
      </c>
      <c r="E38" s="66"/>
      <c r="F38" s="66" t="s">
        <v>145</v>
      </c>
      <c r="G38" s="66" t="s">
        <v>806</v>
      </c>
      <c r="H38" s="66"/>
      <c r="I38" s="66"/>
      <c r="J38" s="66"/>
      <c r="K38" s="66"/>
      <c r="L38" s="95"/>
      <c r="M38" s="66" t="s">
        <v>853</v>
      </c>
    </row>
    <row r="39" spans="1:13" s="69" customFormat="1" ht="47.25">
      <c r="A39" s="66">
        <f>A38+1</f>
        <v>29</v>
      </c>
      <c r="B39" s="196" t="s">
        <v>1133</v>
      </c>
      <c r="C39" s="67" t="s">
        <v>3154</v>
      </c>
      <c r="D39" s="68" t="s">
        <v>3155</v>
      </c>
      <c r="E39" s="66"/>
      <c r="F39" s="66" t="s">
        <v>492</v>
      </c>
      <c r="G39" s="66" t="s">
        <v>806</v>
      </c>
      <c r="H39" s="66"/>
      <c r="I39" s="66"/>
      <c r="J39" s="66"/>
      <c r="K39" s="66"/>
      <c r="L39" s="95"/>
      <c r="M39" s="66" t="s">
        <v>853</v>
      </c>
    </row>
    <row r="40" spans="1:13" s="69" customFormat="1" ht="47.25">
      <c r="A40" s="66">
        <f>A39+1</f>
        <v>30</v>
      </c>
      <c r="B40" s="196" t="s">
        <v>1152</v>
      </c>
      <c r="C40" s="67" t="s">
        <v>3156</v>
      </c>
      <c r="D40" s="68" t="s">
        <v>3157</v>
      </c>
      <c r="E40" s="66"/>
      <c r="F40" s="66" t="s">
        <v>484</v>
      </c>
      <c r="G40" s="66" t="s">
        <v>806</v>
      </c>
      <c r="H40" s="66"/>
      <c r="I40" s="66"/>
      <c r="J40" s="66"/>
      <c r="K40" s="66"/>
      <c r="L40" s="95"/>
      <c r="M40" s="66" t="s">
        <v>853</v>
      </c>
    </row>
    <row r="41" spans="1:13" s="69" customFormat="1" ht="47.25">
      <c r="A41" s="66">
        <f>A40+1</f>
        <v>31</v>
      </c>
      <c r="B41" s="196" t="s">
        <v>2346</v>
      </c>
      <c r="C41" s="67" t="s">
        <v>3158</v>
      </c>
      <c r="D41" s="68" t="s">
        <v>3159</v>
      </c>
      <c r="E41" s="66"/>
      <c r="F41" s="66" t="s">
        <v>492</v>
      </c>
      <c r="G41" s="66" t="s">
        <v>806</v>
      </c>
      <c r="H41" s="66"/>
      <c r="I41" s="66"/>
      <c r="J41" s="66"/>
      <c r="K41" s="66"/>
      <c r="L41" s="95"/>
      <c r="M41" s="66" t="s">
        <v>853</v>
      </c>
    </row>
    <row r="42" spans="1:13" s="69" customFormat="1" ht="94.5">
      <c r="A42" s="66">
        <f>A41+1</f>
        <v>32</v>
      </c>
      <c r="B42" s="196" t="s">
        <v>1267</v>
      </c>
      <c r="C42" s="67" t="s">
        <v>3160</v>
      </c>
      <c r="D42" s="68" t="s">
        <v>3161</v>
      </c>
      <c r="E42" s="66"/>
      <c r="F42" s="66" t="s">
        <v>484</v>
      </c>
      <c r="G42" s="66" t="s">
        <v>806</v>
      </c>
      <c r="H42" s="66"/>
      <c r="I42" s="66"/>
      <c r="J42" s="66"/>
      <c r="K42" s="66"/>
      <c r="L42" s="95"/>
      <c r="M42" s="66" t="s">
        <v>853</v>
      </c>
    </row>
    <row r="43" spans="1:13" s="69" customFormat="1" ht="31.5">
      <c r="A43" s="66" t="s">
        <v>635</v>
      </c>
      <c r="B43" s="196" t="s">
        <v>3162</v>
      </c>
      <c r="C43" s="67" t="s">
        <v>3163</v>
      </c>
      <c r="D43" s="68"/>
      <c r="E43" s="66"/>
      <c r="F43" s="66" t="s">
        <v>484</v>
      </c>
      <c r="G43" s="66" t="s">
        <v>806</v>
      </c>
      <c r="H43" s="66"/>
      <c r="I43" s="66"/>
      <c r="J43" s="66"/>
      <c r="K43" s="66"/>
      <c r="L43" s="95"/>
      <c r="M43" s="66" t="str">
        <f>IF(COUNTIF(M44:M49,"Yes") = COUNTA(M44:M49),"Yes","No")</f>
        <v>No</v>
      </c>
    </row>
    <row r="44" spans="1:13" s="69" customFormat="1" ht="31.5">
      <c r="A44" s="66">
        <f>A42+1</f>
        <v>33</v>
      </c>
      <c r="B44" s="196" t="s">
        <v>942</v>
      </c>
      <c r="C44" s="67" t="s">
        <v>3164</v>
      </c>
      <c r="D44" s="68" t="s">
        <v>3165</v>
      </c>
      <c r="E44" s="66"/>
      <c r="F44" s="66" t="s">
        <v>484</v>
      </c>
      <c r="G44" s="66" t="s">
        <v>806</v>
      </c>
      <c r="H44" s="66"/>
      <c r="I44" s="66"/>
      <c r="J44" s="66"/>
      <c r="K44" s="66"/>
      <c r="L44" s="95"/>
      <c r="M44" s="66" t="s">
        <v>853</v>
      </c>
    </row>
    <row r="45" spans="1:13" s="69" customFormat="1" ht="31.5">
      <c r="A45" s="66">
        <f>A44+1</f>
        <v>34</v>
      </c>
      <c r="B45" s="196" t="s">
        <v>1294</v>
      </c>
      <c r="C45" s="67" t="s">
        <v>3166</v>
      </c>
      <c r="D45" s="68" t="s">
        <v>3167</v>
      </c>
      <c r="E45" s="66"/>
      <c r="F45" s="66" t="s">
        <v>484</v>
      </c>
      <c r="G45" s="66" t="s">
        <v>806</v>
      </c>
      <c r="H45" s="66"/>
      <c r="I45" s="66"/>
      <c r="J45" s="66"/>
      <c r="K45" s="66"/>
      <c r="L45" s="95"/>
      <c r="M45" s="66" t="s">
        <v>853</v>
      </c>
    </row>
    <row r="46" spans="1:13" s="69" customFormat="1" ht="47.25">
      <c r="A46" s="66">
        <v>32</v>
      </c>
      <c r="B46" s="196" t="s">
        <v>1298</v>
      </c>
      <c r="C46" s="67" t="s">
        <v>3168</v>
      </c>
      <c r="D46" s="68" t="s">
        <v>3169</v>
      </c>
      <c r="E46" s="66"/>
      <c r="F46" s="66" t="s">
        <v>2879</v>
      </c>
      <c r="G46" s="66" t="s">
        <v>806</v>
      </c>
      <c r="H46" s="66"/>
      <c r="I46" s="66"/>
      <c r="J46" s="66"/>
      <c r="K46" s="66"/>
      <c r="L46" s="95"/>
      <c r="M46" s="66"/>
    </row>
    <row r="47" spans="1:13" s="69" customFormat="1" ht="47.25">
      <c r="A47" s="66">
        <v>32</v>
      </c>
      <c r="B47" s="196" t="s">
        <v>1298</v>
      </c>
      <c r="C47" s="67" t="s">
        <v>3168</v>
      </c>
      <c r="D47" s="68" t="s">
        <v>3169</v>
      </c>
      <c r="E47" s="66"/>
      <c r="F47" s="66" t="s">
        <v>484</v>
      </c>
      <c r="G47" s="66" t="s">
        <v>806</v>
      </c>
      <c r="H47" s="66"/>
      <c r="I47" s="66"/>
      <c r="J47" s="66"/>
      <c r="K47" s="66"/>
      <c r="L47" s="95"/>
      <c r="M47" s="66" t="s">
        <v>853</v>
      </c>
    </row>
    <row r="48" spans="1:13" s="69" customFormat="1" ht="47.25">
      <c r="A48" s="66">
        <v>32</v>
      </c>
      <c r="B48" s="196" t="s">
        <v>3170</v>
      </c>
      <c r="C48" s="67" t="s">
        <v>3171</v>
      </c>
      <c r="D48" s="68" t="s">
        <v>3172</v>
      </c>
      <c r="E48" s="66"/>
      <c r="F48" s="66" t="s">
        <v>484</v>
      </c>
      <c r="G48" s="66" t="s">
        <v>806</v>
      </c>
      <c r="H48" s="66"/>
      <c r="I48" s="66"/>
      <c r="J48" s="66"/>
      <c r="K48" s="66"/>
      <c r="L48" s="95"/>
      <c r="M48" s="66" t="s">
        <v>853</v>
      </c>
    </row>
    <row r="49" spans="1:13" s="69" customFormat="1" ht="47.25">
      <c r="A49" s="66">
        <f>A48+1</f>
        <v>33</v>
      </c>
      <c r="B49" s="196" t="s">
        <v>3173</v>
      </c>
      <c r="C49" s="67" t="s">
        <v>3174</v>
      </c>
      <c r="D49" s="68" t="s">
        <v>3175</v>
      </c>
      <c r="E49" s="66"/>
      <c r="F49" s="66" t="s">
        <v>484</v>
      </c>
      <c r="G49" s="66" t="s">
        <v>806</v>
      </c>
      <c r="H49" s="66"/>
      <c r="I49" s="66"/>
      <c r="J49" s="66"/>
      <c r="K49" s="66"/>
      <c r="L49" s="95"/>
      <c r="M49" s="66" t="s">
        <v>853</v>
      </c>
    </row>
    <row r="50" spans="1:13" s="69" customFormat="1" ht="78.75">
      <c r="A50" s="66" t="s">
        <v>635</v>
      </c>
      <c r="B50" s="196" t="s">
        <v>3176</v>
      </c>
      <c r="C50" s="67" t="s">
        <v>3177</v>
      </c>
      <c r="D50" s="68" t="s">
        <v>3178</v>
      </c>
      <c r="E50" s="66"/>
      <c r="F50" s="66"/>
      <c r="G50" s="66"/>
      <c r="H50" s="66"/>
      <c r="I50" s="66"/>
      <c r="J50" s="66"/>
      <c r="K50" s="66"/>
      <c r="L50" s="95"/>
      <c r="M50" s="66" t="str">
        <f>IF(COUNTIF(M51:M53,"Yes") = COUNTA(M51:M53),"Yes","No")</f>
        <v>No</v>
      </c>
    </row>
    <row r="51" spans="1:13" s="69" customFormat="1" ht="63">
      <c r="A51" s="66">
        <f>A49+1</f>
        <v>34</v>
      </c>
      <c r="B51" s="196" t="s">
        <v>1769</v>
      </c>
      <c r="C51" s="67" t="s">
        <v>3179</v>
      </c>
      <c r="D51" s="68" t="s">
        <v>3180</v>
      </c>
      <c r="E51" s="66"/>
      <c r="F51" s="66" t="s">
        <v>492</v>
      </c>
      <c r="G51" s="66" t="s">
        <v>806</v>
      </c>
      <c r="H51" s="66"/>
      <c r="I51" s="66"/>
      <c r="J51" s="66"/>
      <c r="K51" s="66"/>
      <c r="L51" s="95"/>
      <c r="M51" s="66" t="s">
        <v>853</v>
      </c>
    </row>
    <row r="52" spans="1:13" s="69" customFormat="1" ht="31.5">
      <c r="A52" s="66">
        <f>A51+1</f>
        <v>35</v>
      </c>
      <c r="B52" s="196" t="s">
        <v>1771</v>
      </c>
      <c r="C52" s="67" t="s">
        <v>3181</v>
      </c>
      <c r="D52" s="68" t="s">
        <v>3182</v>
      </c>
      <c r="E52" s="66"/>
      <c r="F52" s="66" t="s">
        <v>492</v>
      </c>
      <c r="G52" s="66" t="s">
        <v>806</v>
      </c>
      <c r="H52" s="66"/>
      <c r="I52" s="66"/>
      <c r="J52" s="66"/>
      <c r="K52" s="66"/>
      <c r="L52" s="95"/>
      <c r="M52" s="66" t="s">
        <v>853</v>
      </c>
    </row>
    <row r="53" spans="1:13" s="69" customFormat="1" ht="47.25">
      <c r="A53" s="66">
        <f>A52+1</f>
        <v>36</v>
      </c>
      <c r="B53" s="196" t="s">
        <v>1774</v>
      </c>
      <c r="C53" s="67" t="s">
        <v>3183</v>
      </c>
      <c r="D53" s="68" t="s">
        <v>3184</v>
      </c>
      <c r="E53" s="66"/>
      <c r="F53" s="66" t="s">
        <v>492</v>
      </c>
      <c r="G53" s="66" t="s">
        <v>806</v>
      </c>
      <c r="H53" s="66"/>
      <c r="I53" s="66"/>
      <c r="J53" s="66"/>
      <c r="K53" s="66"/>
      <c r="L53" s="95"/>
      <c r="M53" s="66" t="s">
        <v>853</v>
      </c>
    </row>
    <row r="54" spans="1:13">
      <c r="E54" s="16"/>
      <c r="F54" s="16"/>
      <c r="G54" s="4"/>
      <c r="H54" s="4"/>
      <c r="I54" s="16"/>
      <c r="J54" s="16"/>
      <c r="K54" s="16"/>
    </row>
    <row r="55" spans="1:13">
      <c r="E55" s="16"/>
      <c r="F55" s="16"/>
      <c r="G55" s="4"/>
      <c r="H55" s="4"/>
      <c r="I55" s="16"/>
      <c r="J55" s="16"/>
      <c r="K55" s="16"/>
    </row>
    <row r="56" spans="1:13">
      <c r="E56" s="16"/>
      <c r="F56" s="16"/>
      <c r="G56" s="4"/>
      <c r="H56" s="4"/>
      <c r="I56" s="16"/>
      <c r="J56" s="16"/>
      <c r="K56" s="16"/>
    </row>
    <row r="57" spans="1:13">
      <c r="E57" s="16"/>
      <c r="F57" s="16"/>
      <c r="G57" s="4"/>
      <c r="H57" s="4"/>
      <c r="I57" s="16"/>
      <c r="J57" s="16"/>
      <c r="K57" s="16"/>
    </row>
    <row r="58" spans="1:13">
      <c r="E58" s="16"/>
      <c r="F58" s="16"/>
      <c r="G58" s="4"/>
      <c r="H58" s="4"/>
      <c r="I58" s="16"/>
      <c r="J58" s="16"/>
      <c r="K58" s="16"/>
    </row>
    <row r="59" spans="1:13">
      <c r="E59" s="16"/>
      <c r="F59" s="16"/>
      <c r="G59" s="4"/>
      <c r="H59" s="4"/>
      <c r="I59" s="16"/>
      <c r="J59" s="16"/>
      <c r="K59" s="16"/>
    </row>
    <row r="60" spans="1:13">
      <c r="E60" s="16"/>
      <c r="F60" s="16"/>
      <c r="G60" s="4"/>
      <c r="H60" s="4"/>
      <c r="I60" s="16"/>
      <c r="J60" s="16"/>
      <c r="K60" s="16"/>
    </row>
    <row r="61" spans="1:13">
      <c r="E61" s="16"/>
      <c r="F61" s="16"/>
      <c r="G61" s="4"/>
      <c r="H61" s="4"/>
      <c r="I61" s="16"/>
      <c r="J61" s="16"/>
      <c r="K61" s="16"/>
    </row>
    <row r="62" spans="1:13">
      <c r="E62" s="16"/>
      <c r="F62" s="16"/>
      <c r="G62" s="4"/>
      <c r="H62" s="4"/>
      <c r="I62" s="16"/>
      <c r="J62" s="16"/>
      <c r="K62" s="16"/>
    </row>
    <row r="63" spans="1:13">
      <c r="E63" s="16"/>
      <c r="F63" s="16"/>
      <c r="G63" s="4"/>
      <c r="H63" s="4"/>
      <c r="I63" s="16"/>
      <c r="J63" s="16"/>
      <c r="K63" s="16"/>
    </row>
    <row r="64" spans="1:13">
      <c r="E64" s="16"/>
      <c r="F64" s="16"/>
      <c r="G64" s="4"/>
      <c r="H64" s="4"/>
      <c r="I64" s="16"/>
      <c r="J64" s="16"/>
      <c r="K64" s="16"/>
    </row>
    <row r="65" spans="5:11">
      <c r="E65" s="16"/>
      <c r="F65" s="16"/>
      <c r="G65" s="4"/>
      <c r="H65" s="4"/>
      <c r="I65" s="16"/>
      <c r="J65" s="16"/>
      <c r="K65" s="16"/>
    </row>
    <row r="66" spans="5:11">
      <c r="E66" s="16"/>
      <c r="F66" s="16"/>
      <c r="G66" s="4"/>
      <c r="H66" s="4"/>
      <c r="I66" s="16"/>
      <c r="J66" s="16"/>
      <c r="K66" s="16"/>
    </row>
    <row r="67" spans="5:11">
      <c r="E67" s="16"/>
      <c r="F67" s="16"/>
      <c r="G67" s="4"/>
      <c r="H67" s="4"/>
      <c r="I67" s="16"/>
      <c r="J67" s="16"/>
      <c r="K67" s="16"/>
    </row>
    <row r="68" spans="5:11">
      <c r="E68" s="16"/>
      <c r="F68" s="16"/>
      <c r="G68" s="4"/>
      <c r="H68" s="4"/>
      <c r="I68" s="16"/>
      <c r="J68" s="16"/>
      <c r="K68" s="16"/>
    </row>
    <row r="69" spans="5:11">
      <c r="G69" s="4"/>
      <c r="H69" s="4"/>
      <c r="I69" s="16"/>
      <c r="J69" s="16"/>
      <c r="K69" s="16"/>
    </row>
    <row r="70" spans="5:11">
      <c r="G70" s="4"/>
      <c r="H70" s="4"/>
      <c r="I70" s="16"/>
      <c r="J70" s="16"/>
      <c r="K70" s="16"/>
    </row>
    <row r="71" spans="5:11">
      <c r="G71" s="4"/>
      <c r="H71" s="4"/>
      <c r="I71" s="16"/>
      <c r="J71" s="16"/>
      <c r="K71" s="16"/>
    </row>
    <row r="72" spans="5:11">
      <c r="G72" s="4"/>
      <c r="H72" s="4"/>
      <c r="I72" s="16"/>
      <c r="J72" s="16"/>
      <c r="K72" s="16"/>
    </row>
    <row r="73" spans="5:11">
      <c r="G73" s="4"/>
      <c r="H73" s="4"/>
      <c r="I73" s="16"/>
      <c r="J73" s="16"/>
      <c r="K73" s="16"/>
    </row>
    <row r="74" spans="5:11">
      <c r="G74" s="4"/>
      <c r="H74" s="4"/>
      <c r="I74" s="16"/>
      <c r="J74" s="16"/>
      <c r="K74" s="16"/>
    </row>
    <row r="75" spans="5:11">
      <c r="G75" s="16"/>
      <c r="H75" s="16"/>
      <c r="I75" s="16"/>
      <c r="J75" s="16"/>
      <c r="K75" s="16"/>
    </row>
    <row r="76" spans="5:11">
      <c r="G76" s="16"/>
      <c r="H76" s="16"/>
      <c r="I76" s="16"/>
      <c r="J76" s="16"/>
      <c r="K76" s="16"/>
    </row>
    <row r="77" spans="5:11">
      <c r="G77" s="16"/>
      <c r="H77" s="16"/>
      <c r="I77" s="16"/>
      <c r="J77" s="16"/>
      <c r="K77" s="16"/>
    </row>
    <row r="78" spans="5:11">
      <c r="G78" s="16"/>
      <c r="H78" s="16"/>
      <c r="I78" s="16"/>
      <c r="J78" s="16"/>
      <c r="K78" s="16"/>
    </row>
    <row r="79" spans="5:11">
      <c r="G79" s="16"/>
      <c r="H79" s="16"/>
      <c r="I79" s="16"/>
      <c r="J79" s="16"/>
      <c r="K79" s="16"/>
    </row>
    <row r="80" spans="5: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c r="I88" s="16"/>
      <c r="J88" s="16"/>
      <c r="K88" s="16"/>
    </row>
    <row r="89" spans="7:11">
      <c r="G89" s="16"/>
      <c r="H89" s="16"/>
      <c r="I89" s="16"/>
      <c r="J89" s="16"/>
      <c r="K89" s="16"/>
    </row>
    <row r="90" spans="7:11">
      <c r="G90" s="16"/>
      <c r="H90" s="16"/>
      <c r="I90" s="16"/>
      <c r="J90" s="16"/>
      <c r="K90" s="16"/>
    </row>
    <row r="91" spans="7:11">
      <c r="G91" s="16"/>
      <c r="H91" s="16"/>
      <c r="I91" s="16"/>
      <c r="J91" s="16"/>
      <c r="K91" s="16"/>
    </row>
    <row r="92" spans="7:11">
      <c r="G92" s="16"/>
      <c r="H92" s="16"/>
      <c r="I92" s="16"/>
      <c r="J92" s="16"/>
      <c r="K92" s="16"/>
    </row>
    <row r="93" spans="7:11">
      <c r="G93" s="16"/>
      <c r="H93" s="16"/>
      <c r="I93" s="16"/>
      <c r="J93" s="16"/>
      <c r="K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c r="G108" s="16"/>
      <c r="H108" s="16"/>
    </row>
    <row r="109" spans="7:8">
      <c r="G109" s="16"/>
      <c r="H109" s="16"/>
    </row>
    <row r="110" spans="7:8">
      <c r="G110" s="16"/>
      <c r="H110" s="16"/>
    </row>
    <row r="111" spans="7:8">
      <c r="G111" s="16"/>
      <c r="H111" s="16"/>
    </row>
    <row r="112" spans="7:8">
      <c r="G112" s="16"/>
      <c r="H112" s="16"/>
    </row>
    <row r="113" spans="7:8">
      <c r="G113" s="16"/>
      <c r="H113" s="16"/>
    </row>
    <row r="114" spans="7:8">
      <c r="G114" s="16"/>
      <c r="H114" s="16"/>
    </row>
    <row r="115" spans="7:8">
      <c r="G115" s="16"/>
      <c r="H115" s="16"/>
    </row>
    <row r="116" spans="7:8">
      <c r="G116" s="16"/>
      <c r="H116" s="16"/>
    </row>
    <row r="117" spans="7:8">
      <c r="G117" s="16"/>
      <c r="H117" s="16"/>
    </row>
    <row r="118" spans="7:8">
      <c r="G118" s="16"/>
      <c r="H118" s="16"/>
    </row>
    <row r="119" spans="7:8">
      <c r="G119" s="16"/>
      <c r="H119" s="16"/>
    </row>
    <row r="120" spans="7:8">
      <c r="G120" s="16"/>
      <c r="H120" s="16"/>
    </row>
    <row r="121" spans="7:8">
      <c r="G121" s="16"/>
      <c r="H121" s="16"/>
    </row>
    <row r="122" spans="7:8">
      <c r="G122" s="16"/>
      <c r="H122" s="16"/>
    </row>
    <row r="123" spans="7:8">
      <c r="G123" s="16"/>
      <c r="H123" s="16"/>
    </row>
    <row r="124" spans="7:8">
      <c r="G124" s="16"/>
      <c r="H124" s="16"/>
    </row>
    <row r="125" spans="7:8">
      <c r="G125" s="16"/>
      <c r="H125" s="16"/>
    </row>
    <row r="126" spans="7:8">
      <c r="G126" s="16"/>
      <c r="H126" s="16"/>
    </row>
    <row r="127" spans="7:8" ht="15.75" customHeight="1">
      <c r="G127" s="16"/>
      <c r="H127" s="16"/>
    </row>
    <row r="128" spans="7:8" ht="15.75" customHeight="1">
      <c r="G128" s="16"/>
      <c r="H128" s="16"/>
    </row>
    <row r="129" spans="7:8" ht="15.75" customHeight="1">
      <c r="G129" s="16"/>
      <c r="H129" s="16"/>
    </row>
    <row r="130" spans="7:8" ht="15.75" customHeight="1">
      <c r="G130" s="16"/>
      <c r="H130" s="16"/>
    </row>
    <row r="131" spans="7:8" ht="15.75" customHeight="1">
      <c r="G131" s="16"/>
      <c r="H131" s="16"/>
    </row>
    <row r="132" spans="7:8" ht="15.75" customHeight="1">
      <c r="G132" s="16"/>
      <c r="H132" s="16"/>
    </row>
    <row r="133" spans="7:8" ht="15.75" customHeight="1">
      <c r="G133" s="16"/>
      <c r="H133" s="16"/>
    </row>
    <row r="134" spans="7:8" ht="15.75" customHeight="1">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row r="142" spans="7:8" ht="15.75" customHeight="1">
      <c r="G142" s="16"/>
      <c r="H142" s="16"/>
    </row>
    <row r="143" spans="7:8" ht="15.75" customHeight="1">
      <c r="G143" s="16"/>
      <c r="H143" s="16"/>
    </row>
    <row r="144" spans="7:8" ht="15.75" customHeight="1">
      <c r="G144" s="16"/>
      <c r="H144" s="16"/>
    </row>
    <row r="145" spans="7:8" ht="15.75" customHeight="1">
      <c r="G145" s="16"/>
      <c r="H145" s="16"/>
    </row>
    <row r="146" spans="7:8" ht="15.75" customHeight="1">
      <c r="G146" s="16"/>
      <c r="H146" s="16"/>
    </row>
    <row r="147" spans="7:8" ht="15.75" customHeight="1">
      <c r="G147" s="16"/>
      <c r="H147" s="16"/>
    </row>
    <row r="148" spans="7:8" ht="15.75" customHeight="1">
      <c r="G148" s="16"/>
      <c r="H148" s="16"/>
    </row>
    <row r="149" spans="7:8" ht="15.75" customHeight="1">
      <c r="G149" s="16"/>
      <c r="H149" s="16"/>
    </row>
    <row r="150" spans="7:8" ht="15.75" customHeight="1">
      <c r="G150" s="16"/>
      <c r="H150" s="16"/>
    </row>
    <row r="151" spans="7:8" ht="15.75" customHeight="1">
      <c r="G151" s="16"/>
      <c r="H151" s="16"/>
    </row>
    <row r="152" spans="7:8" ht="15.75" customHeight="1">
      <c r="G152" s="16"/>
      <c r="H152" s="16"/>
    </row>
    <row r="153" spans="7:8" ht="15.75" customHeight="1">
      <c r="G153" s="16"/>
      <c r="H153" s="16"/>
    </row>
  </sheetData>
  <conditionalFormatting sqref="H1:H1048576">
    <cfRule type="containsText" dxfId="641" priority="4" operator="containsText" text="Yes">
      <formula>NOT(ISERROR(SEARCH("Yes",H1)))</formula>
    </cfRule>
    <cfRule type="containsText" dxfId="640" priority="7" operator="containsText" text="Pending">
      <formula>NOT(ISERROR(SEARCH("Pending",H1)))</formula>
    </cfRule>
  </conditionalFormatting>
  <conditionalFormatting sqref="I3:I1048576">
    <cfRule type="containsText" dxfId="639" priority="1" operator="containsText" text="No">
      <formula>NOT(ISERROR(SEARCH("No",I3)))</formula>
    </cfRule>
  </conditionalFormatting>
  <conditionalFormatting sqref="I3:K1048576 J1:K2">
    <cfRule type="containsText" dxfId="638" priority="2" operator="containsText" text="Yes">
      <formula>NOT(ISERROR(SEARCH("Yes",I1)))</formula>
    </cfRule>
  </conditionalFormatting>
  <conditionalFormatting sqref="J1:K2 I3:K1048576">
    <cfRule type="containsText" dxfId="637" priority="3" operator="containsText" text="Pending">
      <formula>NOT(ISERROR(SEARCH("Pending",I1)))</formula>
    </cfRule>
  </conditionalFormatting>
  <conditionalFormatting sqref="M1:M1048576">
    <cfRule type="containsText" dxfId="636" priority="5" operator="containsText" text="Yes">
      <formula>NOT(ISERROR(SEARCH("Yes",M1)))</formula>
    </cfRule>
    <cfRule type="containsText" dxfId="635" priority="6" operator="containsText" text="No">
      <formula>NOT(ISERROR(SEARCH("No",M1)))</formula>
    </cfRule>
  </conditionalFormatting>
  <pageMargins left="0.25" right="0.25" top="0.75" bottom="0.75" header="0.3" footer="0.3"/>
  <pageSetup paperSize="9" scale="21"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51999F87-D897-42D4-8656-16758AE9D0E2}">
          <x14:formula1>
            <xm:f>'Drop Down Menu''s'!$C$2:$C$14</xm:f>
          </x14:formula1>
          <xm:sqref>G54:K153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59D0B-A63E-4745-822D-FF3359198891}">
  <dimension ref="A1:T117"/>
  <sheetViews>
    <sheetView zoomScale="65" zoomScaleNormal="112" workbookViewId="0">
      <selection activeCell="D11" sqref="D11"/>
    </sheetView>
  </sheetViews>
  <sheetFormatPr defaultColWidth="8.875" defaultRowHeight="15.75" customHeight="1"/>
  <cols>
    <col min="1" max="1" width="10.625" style="16" bestFit="1" customWidth="1"/>
    <col min="2" max="2" width="9" style="16"/>
    <col min="3" max="3" width="36" style="23" bestFit="1" customWidth="1"/>
    <col min="4" max="4" width="70.125" style="21"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20" ht="63">
      <c r="A1" s="16" t="s">
        <v>834</v>
      </c>
      <c r="B1" s="16" t="s">
        <v>835</v>
      </c>
      <c r="C1" s="23" t="s">
        <v>836</v>
      </c>
      <c r="D1" s="21" t="s">
        <v>837</v>
      </c>
      <c r="E1" t="s">
        <v>0</v>
      </c>
      <c r="F1" t="s">
        <v>838</v>
      </c>
      <c r="G1" t="s">
        <v>839</v>
      </c>
      <c r="H1" s="21" t="s">
        <v>898</v>
      </c>
      <c r="I1" s="3" t="s">
        <v>841</v>
      </c>
      <c r="J1" s="3" t="s">
        <v>900</v>
      </c>
      <c r="K1" s="3" t="s">
        <v>843</v>
      </c>
      <c r="L1" s="3" t="s">
        <v>844</v>
      </c>
      <c r="M1" s="16" t="s">
        <v>845</v>
      </c>
      <c r="O1" t="s">
        <v>846</v>
      </c>
      <c r="P1" t="s">
        <v>847</v>
      </c>
      <c r="Q1" t="s">
        <v>848</v>
      </c>
    </row>
    <row r="2" spans="1:20" ht="31.15">
      <c r="A2" s="16">
        <v>1</v>
      </c>
      <c r="B2" s="16" t="s">
        <v>3185</v>
      </c>
      <c r="C2" s="25" t="s">
        <v>3186</v>
      </c>
      <c r="D2" s="20" t="s">
        <v>3187</v>
      </c>
      <c r="E2" s="16" t="str">
        <f>+'ADR Tracking'!A$6</f>
        <v>SRP8-001</v>
      </c>
      <c r="F2" s="16" t="str">
        <f>+'ADR Tracking'!B$6</f>
        <v>Doors</v>
      </c>
      <c r="G2" s="16" t="str">
        <f>+'ADR Tracking'!C$6</f>
        <v xml:space="preserve">Chassis &amp; Bodywork </v>
      </c>
      <c r="H2" s="16" t="s">
        <v>852</v>
      </c>
      <c r="I2" s="3"/>
      <c r="J2" s="3"/>
      <c r="K2" s="3"/>
      <c r="M2" s="16" t="s">
        <v>853</v>
      </c>
      <c r="O2">
        <f>MAX(A:A)</f>
        <v>13</v>
      </c>
      <c r="P2">
        <f>COUNTIF(M:M,"Yes")</f>
        <v>0</v>
      </c>
      <c r="Q2">
        <f>O2-P2</f>
        <v>13</v>
      </c>
      <c r="T2" t="s">
        <v>11</v>
      </c>
    </row>
    <row r="3" spans="1:20" ht="46.5">
      <c r="A3" s="16">
        <v>2</v>
      </c>
      <c r="B3" s="16" t="s">
        <v>3188</v>
      </c>
      <c r="C3" s="23" t="s">
        <v>3189</v>
      </c>
      <c r="D3" s="20" t="s">
        <v>3190</v>
      </c>
      <c r="E3" s="16" t="str">
        <f>+'ADR Tracking'!A$6</f>
        <v>SRP8-001</v>
      </c>
      <c r="F3" s="16" t="str">
        <f>+'ADR Tracking'!B$6</f>
        <v>Doors</v>
      </c>
      <c r="G3" s="16" t="str">
        <f>+'ADR Tracking'!C$6</f>
        <v xml:space="preserve">Chassis &amp; Bodywork </v>
      </c>
      <c r="H3" s="16" t="s">
        <v>852</v>
      </c>
      <c r="I3" s="3"/>
      <c r="J3" s="3"/>
      <c r="K3" s="3"/>
      <c r="M3" s="16" t="s">
        <v>853</v>
      </c>
      <c r="O3" t="s">
        <v>527</v>
      </c>
    </row>
    <row r="4" spans="1:20">
      <c r="A4" s="121" t="s">
        <v>635</v>
      </c>
      <c r="B4" s="121" t="s">
        <v>3191</v>
      </c>
      <c r="C4" s="126" t="s">
        <v>3192</v>
      </c>
      <c r="D4" s="20"/>
      <c r="E4" s="16"/>
      <c r="F4" s="16"/>
      <c r="G4" s="16"/>
      <c r="H4" s="16"/>
      <c r="I4" s="3"/>
      <c r="J4" s="3"/>
      <c r="K4" s="3"/>
    </row>
    <row r="5" spans="1:20" ht="46.5">
      <c r="A5" s="16">
        <v>3</v>
      </c>
      <c r="B5" s="16" t="s">
        <v>3193</v>
      </c>
      <c r="C5" s="23" t="s">
        <v>3194</v>
      </c>
      <c r="D5" s="20" t="s">
        <v>3195</v>
      </c>
      <c r="E5" s="16" t="str">
        <f>+'ADR Tracking'!A$6</f>
        <v>SRP8-001</v>
      </c>
      <c r="F5" s="16" t="str">
        <f>+'ADR Tracking'!B$6</f>
        <v>Doors</v>
      </c>
      <c r="G5" s="16" t="str">
        <f>+'ADR Tracking'!C$6</f>
        <v xml:space="preserve">Chassis &amp; Bodywork </v>
      </c>
      <c r="H5" s="16" t="s">
        <v>852</v>
      </c>
      <c r="I5" s="3"/>
      <c r="J5" s="3"/>
      <c r="K5" s="3"/>
      <c r="M5" s="16" t="s">
        <v>853</v>
      </c>
      <c r="O5" t="s">
        <v>914</v>
      </c>
    </row>
    <row r="6" spans="1:20" ht="31.5">
      <c r="A6" s="16">
        <v>4</v>
      </c>
      <c r="B6" s="16" t="s">
        <v>3196</v>
      </c>
      <c r="C6" s="23" t="s">
        <v>3197</v>
      </c>
      <c r="D6" s="21" t="s">
        <v>3198</v>
      </c>
      <c r="E6" s="16" t="str">
        <f>+'ADR Tracking'!A$6</f>
        <v>SRP8-001</v>
      </c>
      <c r="F6" s="16" t="str">
        <f>+'ADR Tracking'!B$6</f>
        <v>Doors</v>
      </c>
      <c r="G6" s="16" t="str">
        <f>+'ADR Tracking'!C$6</f>
        <v xml:space="preserve">Chassis &amp; Bodywork </v>
      </c>
      <c r="H6" s="16" t="s">
        <v>852</v>
      </c>
      <c r="I6" s="3"/>
      <c r="J6" s="3"/>
      <c r="K6" s="3"/>
      <c r="M6" s="16" t="s">
        <v>853</v>
      </c>
      <c r="O6" s="18">
        <f>P2/O2</f>
        <v>0</v>
      </c>
    </row>
    <row r="7" spans="1:20" ht="31.15">
      <c r="A7" s="16">
        <v>5</v>
      </c>
      <c r="B7" s="16" t="s">
        <v>3199</v>
      </c>
      <c r="C7" s="23" t="s">
        <v>3200</v>
      </c>
      <c r="D7" s="20" t="s">
        <v>3201</v>
      </c>
      <c r="E7" s="16" t="str">
        <f>+'ADR Tracking'!A$6</f>
        <v>SRP8-001</v>
      </c>
      <c r="F7" s="16" t="s">
        <v>11</v>
      </c>
      <c r="G7" s="16" t="str">
        <f>+'ADR Tracking'!C$6</f>
        <v xml:space="preserve">Chassis &amp; Bodywork </v>
      </c>
      <c r="H7" s="16" t="s">
        <v>852</v>
      </c>
      <c r="I7" s="3"/>
      <c r="J7" s="3"/>
      <c r="K7" s="3"/>
      <c r="M7" s="16" t="s">
        <v>853</v>
      </c>
    </row>
    <row r="8" spans="1:20" ht="31.15">
      <c r="A8" s="16">
        <v>6</v>
      </c>
      <c r="B8" s="16" t="s">
        <v>3202</v>
      </c>
      <c r="C8" s="23" t="s">
        <v>3203</v>
      </c>
      <c r="D8" s="20" t="s">
        <v>3204</v>
      </c>
      <c r="E8" s="16" t="str">
        <f>+'ADR Tracking'!A$6</f>
        <v>SRP8-001</v>
      </c>
      <c r="F8" s="16" t="str">
        <f>+'ADR Tracking'!B$6</f>
        <v>Doors</v>
      </c>
      <c r="G8" s="16" t="str">
        <f>+'ADR Tracking'!C$6</f>
        <v xml:space="preserve">Chassis &amp; Bodywork </v>
      </c>
      <c r="H8" s="16" t="s">
        <v>852</v>
      </c>
      <c r="I8" s="3"/>
      <c r="J8" s="3"/>
      <c r="K8" s="3"/>
      <c r="M8" s="16" t="s">
        <v>853</v>
      </c>
    </row>
    <row r="9" spans="1:20">
      <c r="A9" s="121" t="s">
        <v>635</v>
      </c>
      <c r="B9" s="121" t="s">
        <v>3205</v>
      </c>
      <c r="C9" s="126" t="s">
        <v>3206</v>
      </c>
      <c r="D9" s="20"/>
      <c r="E9" s="16"/>
      <c r="F9" s="16"/>
      <c r="G9" s="16"/>
      <c r="H9" s="16"/>
      <c r="I9" s="3"/>
      <c r="J9" s="3"/>
      <c r="K9" s="3"/>
    </row>
    <row r="10" spans="1:20" ht="46.5">
      <c r="A10" s="16">
        <v>7</v>
      </c>
      <c r="B10" s="16" t="s">
        <v>3207</v>
      </c>
      <c r="C10" s="23" t="s">
        <v>3208</v>
      </c>
      <c r="D10" s="20" t="s">
        <v>3209</v>
      </c>
      <c r="E10" s="16" t="str">
        <f>+'ADR Tracking'!A$6</f>
        <v>SRP8-001</v>
      </c>
      <c r="F10" s="16" t="str">
        <f>+'ADR Tracking'!B$6</f>
        <v>Doors</v>
      </c>
      <c r="G10" s="16" t="str">
        <f>+'ADR Tracking'!C$6</f>
        <v xml:space="preserve">Chassis &amp; Bodywork </v>
      </c>
      <c r="H10" s="16" t="s">
        <v>852</v>
      </c>
      <c r="I10" s="3"/>
      <c r="J10" s="3"/>
      <c r="K10" s="3"/>
      <c r="M10" s="16" t="s">
        <v>853</v>
      </c>
    </row>
    <row r="11" spans="1:20" ht="31.5">
      <c r="A11" s="16">
        <v>8</v>
      </c>
      <c r="B11" s="16" t="s">
        <v>3210</v>
      </c>
      <c r="C11" s="23" t="s">
        <v>929</v>
      </c>
      <c r="D11" s="21" t="s">
        <v>3211</v>
      </c>
      <c r="E11" s="16" t="str">
        <f>+'ADR Tracking'!A$6</f>
        <v>SRP8-001</v>
      </c>
      <c r="F11" s="16" t="str">
        <f>+'ADR Tracking'!B$6</f>
        <v>Doors</v>
      </c>
      <c r="G11" s="16" t="str">
        <f>+'ADR Tracking'!C$6</f>
        <v xml:space="preserve">Chassis &amp; Bodywork </v>
      </c>
      <c r="H11" s="16" t="s">
        <v>852</v>
      </c>
      <c r="I11" s="3"/>
      <c r="J11" s="3"/>
      <c r="K11" s="3"/>
      <c r="M11" s="16" t="s">
        <v>853</v>
      </c>
      <c r="R11" t="str">
        <f ca="1">IFERROR(
  IF(
    COUNTIF(
      INDIRECT("'" &amp; "ADR " &amp; VALUE(MID(R$1, FIND("-", R$1) + 1, LEN(R$1) - FIND("-", R$1))) &amp; "'!E:E"), $A11
    ) = 0,
    "",
    COUNTIFS(
      INDIRECT("'" &amp; "ADR " &amp; VALUE(MID(R$1, FIND("-", R$1) + 1, LEN(R$1) - FIND("-", R$1))) &amp; "'!E:E"), $A11,
      INDIRECT("'" &amp; "ADR " &amp; VALUE(MID(R$1, FIND("-", R$1) + 1, LEN(R$1) - FIND("-", R$1))) &amp; "'!I:I"), "NO"
    )
  ),
  ""
)</f>
        <v/>
      </c>
    </row>
    <row r="12" spans="1:20" ht="31.5">
      <c r="A12" s="16">
        <v>9</v>
      </c>
      <c r="B12" s="16" t="s">
        <v>3212</v>
      </c>
      <c r="C12" s="23" t="s">
        <v>934</v>
      </c>
      <c r="D12" s="21" t="s">
        <v>3213</v>
      </c>
      <c r="E12" s="16" t="str">
        <f>+'ADR Tracking'!A$6</f>
        <v>SRP8-001</v>
      </c>
      <c r="F12" s="16" t="str">
        <f>+'ADR Tracking'!B$6</f>
        <v>Doors</v>
      </c>
      <c r="G12" s="16" t="str">
        <f>+'ADR Tracking'!C$6</f>
        <v xml:space="preserve">Chassis &amp; Bodywork </v>
      </c>
      <c r="H12" s="16" t="s">
        <v>852</v>
      </c>
      <c r="I12" s="3"/>
      <c r="J12" s="3"/>
      <c r="K12" s="3"/>
      <c r="M12" s="16" t="s">
        <v>853</v>
      </c>
    </row>
    <row r="13" spans="1:20" ht="30.75">
      <c r="A13" s="16">
        <v>10</v>
      </c>
      <c r="B13" s="16" t="s">
        <v>3214</v>
      </c>
      <c r="C13" s="23" t="s">
        <v>937</v>
      </c>
      <c r="D13" s="22" t="s">
        <v>3215</v>
      </c>
      <c r="E13" s="16" t="str">
        <f>+'ADR Tracking'!A$6</f>
        <v>SRP8-001</v>
      </c>
      <c r="F13" s="16" t="str">
        <f>+'ADR Tracking'!B$6</f>
        <v>Doors</v>
      </c>
      <c r="G13" s="16" t="str">
        <f>+'ADR Tracking'!C$6</f>
        <v xml:space="preserve">Chassis &amp; Bodywork </v>
      </c>
      <c r="H13" s="16" t="s">
        <v>852</v>
      </c>
      <c r="I13" s="3"/>
      <c r="J13" s="3"/>
      <c r="K13" s="3"/>
      <c r="M13" s="16" t="s">
        <v>853</v>
      </c>
    </row>
    <row r="14" spans="1:20" ht="30.75">
      <c r="A14" s="16" t="s">
        <v>635</v>
      </c>
      <c r="B14" s="16">
        <v>29.2</v>
      </c>
      <c r="C14" s="23" t="s">
        <v>3216</v>
      </c>
      <c r="D14" s="22" t="s">
        <v>3217</v>
      </c>
      <c r="E14" s="16"/>
      <c r="F14" s="16"/>
      <c r="G14" s="16"/>
      <c r="H14" s="16"/>
      <c r="I14" s="3"/>
      <c r="J14" s="3"/>
      <c r="K14" s="3"/>
    </row>
    <row r="15" spans="1:20" ht="228.75" customHeight="1">
      <c r="A15" s="16">
        <v>12</v>
      </c>
      <c r="B15" s="16">
        <v>29.3</v>
      </c>
      <c r="C15" s="29" t="s">
        <v>3218</v>
      </c>
      <c r="D15" s="20" t="s">
        <v>3219</v>
      </c>
      <c r="E15" s="16"/>
      <c r="F15" s="16"/>
      <c r="G15" s="16"/>
      <c r="H15" s="16" t="s">
        <v>1715</v>
      </c>
      <c r="I15" s="16"/>
      <c r="J15" s="16"/>
      <c r="K15" s="16"/>
      <c r="M15" s="16" t="s">
        <v>853</v>
      </c>
    </row>
    <row r="16" spans="1:20" ht="409.5" customHeight="1">
      <c r="A16" s="16">
        <v>13</v>
      </c>
      <c r="C16" s="29" t="s">
        <v>3220</v>
      </c>
      <c r="D16" s="21" t="e" vm="10">
        <v>#VALUE!</v>
      </c>
      <c r="E16" s="16"/>
      <c r="F16" s="16"/>
      <c r="G16" s="16"/>
      <c r="H16" s="16" t="s">
        <v>1715</v>
      </c>
      <c r="I16" s="16"/>
      <c r="J16" s="16"/>
      <c r="K16" s="16"/>
      <c r="M16" s="16" t="s">
        <v>853</v>
      </c>
    </row>
    <row r="17" spans="5:11">
      <c r="E17" s="16"/>
      <c r="F17" s="16"/>
      <c r="G17" s="16"/>
      <c r="H17" s="16"/>
      <c r="I17" s="16"/>
      <c r="J17" s="16"/>
      <c r="K17" s="16"/>
    </row>
    <row r="18" spans="5:11">
      <c r="E18" s="16"/>
      <c r="F18" s="16"/>
      <c r="G18" s="4"/>
      <c r="H18" s="4"/>
      <c r="I18" s="16"/>
      <c r="J18" s="16"/>
      <c r="K18" s="16"/>
    </row>
    <row r="19" spans="5:11">
      <c r="E19" s="16"/>
      <c r="F19" s="16"/>
      <c r="G19" s="4"/>
      <c r="H19" s="4"/>
      <c r="I19" s="16"/>
      <c r="J19" s="16"/>
      <c r="K19" s="16"/>
    </row>
    <row r="20" spans="5:11">
      <c r="E20" s="16"/>
      <c r="F20" s="16"/>
      <c r="G20" s="4"/>
      <c r="H20" s="4"/>
      <c r="I20" s="16"/>
      <c r="J20" s="16"/>
      <c r="K20" s="16"/>
    </row>
    <row r="21" spans="5:11">
      <c r="E21" s="16"/>
      <c r="F21" s="16"/>
      <c r="G21" s="4"/>
      <c r="H21" s="4"/>
      <c r="I21" s="16"/>
      <c r="J21" s="16"/>
      <c r="K21" s="16"/>
    </row>
    <row r="22" spans="5:11">
      <c r="E22" s="16"/>
      <c r="F22" s="16"/>
      <c r="G22" s="4"/>
      <c r="H22" s="4"/>
      <c r="I22" s="16"/>
      <c r="J22" s="16"/>
      <c r="K22" s="16"/>
    </row>
    <row r="23" spans="5:11">
      <c r="E23" s="16"/>
      <c r="F23" s="16"/>
      <c r="G23" s="4"/>
      <c r="H23" s="4"/>
      <c r="I23" s="16"/>
      <c r="J23" s="16"/>
      <c r="K23" s="16"/>
    </row>
    <row r="24" spans="5:11">
      <c r="E24" s="16"/>
      <c r="F24" s="16"/>
      <c r="G24" s="4"/>
      <c r="H24" s="4"/>
      <c r="I24" s="16"/>
      <c r="J24" s="16"/>
      <c r="K24" s="16"/>
    </row>
    <row r="25" spans="5:11">
      <c r="E25" s="16"/>
      <c r="F25" s="16"/>
      <c r="G25" s="4"/>
      <c r="H25" s="4"/>
      <c r="I25" s="16"/>
      <c r="J25" s="16"/>
      <c r="K25" s="16"/>
    </row>
    <row r="26" spans="5:11">
      <c r="E26" s="16"/>
      <c r="F26" s="16"/>
      <c r="G26" s="4"/>
      <c r="H26" s="4"/>
      <c r="I26" s="16"/>
      <c r="J26" s="16"/>
      <c r="K26" s="16"/>
    </row>
    <row r="27" spans="5:11">
      <c r="E27" s="16"/>
      <c r="F27" s="16"/>
      <c r="G27" s="4"/>
      <c r="H27" s="4"/>
      <c r="I27" s="16"/>
      <c r="J27" s="16"/>
      <c r="K27" s="16"/>
    </row>
    <row r="28" spans="5:11">
      <c r="E28" s="16"/>
      <c r="F28" s="16"/>
      <c r="G28" s="4"/>
      <c r="H28" s="4"/>
      <c r="I28" s="16"/>
      <c r="J28" s="16"/>
      <c r="K28" s="16"/>
    </row>
    <row r="29" spans="5:11">
      <c r="E29" s="16"/>
      <c r="F29" s="16"/>
      <c r="G29" s="4"/>
      <c r="H29" s="4"/>
      <c r="I29" s="16"/>
      <c r="J29" s="16"/>
      <c r="K29" s="16"/>
    </row>
    <row r="30" spans="5:11">
      <c r="E30" s="16"/>
      <c r="F30" s="16"/>
      <c r="G30" s="4"/>
      <c r="H30" s="4"/>
      <c r="I30" s="16"/>
      <c r="J30" s="16"/>
      <c r="K30" s="16"/>
    </row>
    <row r="31" spans="5:11">
      <c r="E31" s="16"/>
      <c r="F31" s="16"/>
      <c r="G31" s="4"/>
      <c r="H31" s="4"/>
      <c r="I31" s="16"/>
      <c r="J31" s="16"/>
      <c r="K31" s="16"/>
    </row>
    <row r="32" spans="5:11">
      <c r="E32" s="16"/>
      <c r="F32" s="16"/>
      <c r="G32" s="4"/>
      <c r="H32" s="4"/>
      <c r="I32" s="16"/>
      <c r="J32" s="16"/>
      <c r="K32" s="16"/>
    </row>
    <row r="33" spans="7:11">
      <c r="G33" s="4"/>
      <c r="H33" s="4"/>
      <c r="I33" s="16"/>
      <c r="J33" s="16"/>
      <c r="K33" s="16"/>
    </row>
    <row r="34" spans="7:11">
      <c r="G34" s="4"/>
      <c r="H34" s="4"/>
      <c r="I34" s="16"/>
      <c r="J34" s="16"/>
      <c r="K34" s="16"/>
    </row>
    <row r="35" spans="7:11">
      <c r="G35" s="4"/>
      <c r="H35" s="4"/>
      <c r="I35" s="16"/>
      <c r="J35" s="16"/>
      <c r="K35" s="16"/>
    </row>
    <row r="36" spans="7:11">
      <c r="G36" s="4"/>
      <c r="H36" s="4"/>
      <c r="I36" s="16"/>
      <c r="J36" s="16"/>
      <c r="K36" s="16"/>
    </row>
    <row r="37" spans="7:11">
      <c r="G37" s="4"/>
      <c r="H37" s="4"/>
      <c r="I37" s="16"/>
      <c r="J37" s="16"/>
      <c r="K37" s="16"/>
    </row>
    <row r="38" spans="7:11">
      <c r="G38" s="4"/>
      <c r="H38" s="4"/>
      <c r="I38" s="16"/>
      <c r="J38" s="16"/>
      <c r="K38" s="16"/>
    </row>
    <row r="39" spans="7:11">
      <c r="G39" s="16"/>
      <c r="H39" s="16"/>
      <c r="I39" s="16"/>
      <c r="J39" s="16"/>
      <c r="K39" s="16"/>
    </row>
    <row r="40" spans="7:11">
      <c r="G40" s="16"/>
      <c r="H40" s="16"/>
      <c r="I40" s="16"/>
      <c r="J40" s="16"/>
      <c r="K40" s="16"/>
    </row>
    <row r="41" spans="7:11">
      <c r="G41" s="16"/>
      <c r="H41" s="16"/>
      <c r="I41" s="16"/>
      <c r="J41" s="16"/>
      <c r="K41" s="16"/>
    </row>
    <row r="42" spans="7:11">
      <c r="G42" s="16"/>
      <c r="H42" s="16"/>
      <c r="I42" s="16"/>
      <c r="J42" s="16"/>
      <c r="K42" s="16"/>
    </row>
    <row r="43" spans="7:11">
      <c r="G43" s="16"/>
      <c r="H43" s="16"/>
      <c r="I43" s="16"/>
      <c r="J43" s="16"/>
      <c r="K43" s="16"/>
    </row>
    <row r="44" spans="7:11">
      <c r="G44" s="16"/>
      <c r="H44" s="16"/>
      <c r="I44" s="16"/>
      <c r="J44" s="16"/>
      <c r="K44" s="16"/>
    </row>
    <row r="45" spans="7:11">
      <c r="G45" s="16"/>
      <c r="H45" s="16"/>
      <c r="I45" s="16"/>
      <c r="J45" s="16"/>
      <c r="K45" s="16"/>
    </row>
    <row r="46" spans="7:11">
      <c r="G46" s="16"/>
      <c r="H46" s="16"/>
      <c r="I46" s="16"/>
      <c r="J46" s="16"/>
      <c r="K46" s="16"/>
    </row>
    <row r="47" spans="7:11">
      <c r="G47" s="16"/>
      <c r="H47" s="16"/>
      <c r="I47" s="16"/>
      <c r="J47" s="16"/>
      <c r="K47" s="16"/>
    </row>
    <row r="48" spans="7: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c r="G108" s="16"/>
      <c r="H108" s="16"/>
    </row>
    <row r="109" spans="7:8">
      <c r="G109" s="16"/>
      <c r="H109" s="16"/>
    </row>
    <row r="110" spans="7:8">
      <c r="G110" s="16"/>
      <c r="H110" s="16"/>
    </row>
    <row r="111" spans="7:8">
      <c r="G111" s="16"/>
      <c r="H111" s="16"/>
    </row>
    <row r="112" spans="7:8">
      <c r="G112" s="16"/>
      <c r="H112" s="16"/>
    </row>
    <row r="113" spans="7:8">
      <c r="G113" s="16"/>
      <c r="H113" s="16"/>
    </row>
    <row r="114" spans="7:8">
      <c r="G114" s="16"/>
      <c r="H114" s="16"/>
    </row>
    <row r="115" spans="7:8">
      <c r="G115" s="16"/>
      <c r="H115" s="16"/>
    </row>
    <row r="116" spans="7:8">
      <c r="G116" s="16"/>
      <c r="H116" s="16"/>
    </row>
    <row r="117" spans="7:8" ht="15.75" customHeight="1">
      <c r="G117" s="16"/>
      <c r="H117" s="16"/>
    </row>
  </sheetData>
  <conditionalFormatting sqref="H1:H1048576">
    <cfRule type="containsText" dxfId="623" priority="4" operator="containsText" text="Yes">
      <formula>NOT(ISERROR(SEARCH("Yes",H1)))</formula>
    </cfRule>
    <cfRule type="containsText" dxfId="622" priority="7" operator="containsText" text="Pending">
      <formula>NOT(ISERROR(SEARCH("Pending",H1)))</formula>
    </cfRule>
  </conditionalFormatting>
  <conditionalFormatting sqref="I2:I1048576">
    <cfRule type="containsText" dxfId="621" priority="1" operator="containsText" text="No">
      <formula>NOT(ISERROR(SEARCH("No",I2)))</formula>
    </cfRule>
  </conditionalFormatting>
  <conditionalFormatting sqref="I2:K1048576 J1:K1">
    <cfRule type="containsText" dxfId="620" priority="2" operator="containsText" text="Yes">
      <formula>NOT(ISERROR(SEARCH("Yes",I1)))</formula>
    </cfRule>
  </conditionalFormatting>
  <conditionalFormatting sqref="J1:K1 I2:K1048576">
    <cfRule type="containsText" dxfId="619" priority="3" operator="containsText" text="Pending">
      <formula>NOT(ISERROR(SEARCH("Pending",I1)))</formula>
    </cfRule>
  </conditionalFormatting>
  <conditionalFormatting sqref="M1:M1048576">
    <cfRule type="containsText" dxfId="618" priority="5" operator="containsText" text="Yes">
      <formula>NOT(ISERROR(SEARCH("Yes",M1)))</formula>
    </cfRule>
    <cfRule type="containsText" dxfId="617" priority="6" operator="containsText" text="No">
      <formula>NOT(ISERROR(SEARCH("No",M1)))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792B8E8C-CBD9-4F9C-9F97-230453DE6FC6}">
          <x14:formula1>
            <xm:f>'Drop Down Menu''s'!$C$2:$C$14</xm:f>
          </x14:formula1>
          <xm:sqref>G18:K117</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5EAB6-137A-4B9E-82BB-20516D5F6C7A}">
  <dimension ref="A1:R234"/>
  <sheetViews>
    <sheetView topLeftCell="A176" zoomScale="66" zoomScaleNormal="150" workbookViewId="0">
      <selection activeCell="D24" sqref="D24"/>
    </sheetView>
  </sheetViews>
  <sheetFormatPr defaultColWidth="8.875" defaultRowHeight="15.75" customHeight="1"/>
  <cols>
    <col min="1" max="1" width="10.625" style="16" bestFit="1" customWidth="1"/>
    <col min="2" max="2" width="10.125" style="34" customWidth="1"/>
    <col min="3" max="3" width="26.375" style="29" customWidth="1"/>
    <col min="4" max="4" width="83.625" style="21" customWidth="1"/>
    <col min="5" max="5" width="16.625" customWidth="1"/>
    <col min="6" max="6" width="19.125" bestFit="1" customWidth="1"/>
    <col min="7" max="7" width="23.125" bestFit="1" customWidth="1"/>
    <col min="8" max="8" width="20.625" customWidth="1"/>
    <col min="9" max="11" width="32.625" customWidth="1"/>
    <col min="12" max="12" width="22.125" style="3" customWidth="1"/>
    <col min="13" max="13" width="10.375" style="16" bestFit="1" customWidth="1"/>
    <col min="14" max="14" width="9" bestFit="1" customWidth="1"/>
    <col min="15" max="15" width="20.625" bestFit="1" customWidth="1"/>
    <col min="16" max="16" width="16" bestFit="1" customWidth="1"/>
    <col min="17" max="17" width="24" bestFit="1" customWidth="1"/>
  </cols>
  <sheetData>
    <row r="1" spans="1:18" ht="63">
      <c r="A1" s="16" t="s">
        <v>834</v>
      </c>
      <c r="B1" s="34" t="s">
        <v>835</v>
      </c>
      <c r="C1" s="29" t="s">
        <v>836</v>
      </c>
      <c r="D1" s="21" t="s">
        <v>837</v>
      </c>
      <c r="E1" t="s">
        <v>0</v>
      </c>
      <c r="F1" t="s">
        <v>838</v>
      </c>
      <c r="G1" t="s">
        <v>839</v>
      </c>
      <c r="H1" s="3" t="s">
        <v>898</v>
      </c>
      <c r="I1" s="3" t="s">
        <v>841</v>
      </c>
      <c r="J1" s="3" t="s">
        <v>900</v>
      </c>
      <c r="K1" s="3" t="s">
        <v>843</v>
      </c>
      <c r="L1" s="3" t="s">
        <v>844</v>
      </c>
      <c r="M1" s="16" t="s">
        <v>845</v>
      </c>
      <c r="O1" t="s">
        <v>846</v>
      </c>
      <c r="P1" t="s">
        <v>847</v>
      </c>
      <c r="Q1" t="s">
        <v>848</v>
      </c>
    </row>
    <row r="2" spans="1:18" ht="31.5" hidden="1">
      <c r="A2" s="240">
        <f>ROW() - ROW(Table493439[[#Headers],[Checklist]])</f>
        <v>1</v>
      </c>
      <c r="B2" s="241" t="s">
        <v>1730</v>
      </c>
      <c r="C2" s="239" t="s">
        <v>965</v>
      </c>
      <c r="D2" s="242" t="s">
        <v>3221</v>
      </c>
      <c r="E2" s="240"/>
      <c r="F2" s="243"/>
      <c r="G2" s="243"/>
      <c r="H2" s="16"/>
      <c r="I2" s="16"/>
      <c r="J2" s="16"/>
      <c r="K2" s="16"/>
      <c r="O2">
        <f>MAX(A:A)</f>
        <v>174</v>
      </c>
      <c r="P2">
        <f>COUNTIF(M:M,"Yes")</f>
        <v>0</v>
      </c>
      <c r="Q2">
        <f>O2-P2</f>
        <v>174</v>
      </c>
    </row>
    <row r="3" spans="1:18" ht="48.75" hidden="1" customHeight="1">
      <c r="A3" s="240">
        <f>ROW() - ROW(Table493439[[#Headers],[Checklist]])</f>
        <v>2</v>
      </c>
      <c r="B3" s="239" t="s">
        <v>1490</v>
      </c>
      <c r="C3" s="352" t="s">
        <v>3222</v>
      </c>
      <c r="D3" s="351" t="s">
        <v>3223</v>
      </c>
      <c r="E3" s="239" t="s">
        <v>114</v>
      </c>
      <c r="F3" s="239" t="s">
        <v>481</v>
      </c>
      <c r="G3" s="239" t="s">
        <v>391</v>
      </c>
      <c r="H3" s="3" t="s">
        <v>852</v>
      </c>
      <c r="I3" s="16"/>
      <c r="J3" s="16"/>
      <c r="K3" s="16"/>
      <c r="O3" t="s">
        <v>21</v>
      </c>
    </row>
    <row r="4" spans="1:18" ht="31.5" hidden="1">
      <c r="A4" s="240">
        <f>ROW() - ROW(Table493439[[#Headers],[Checklist]])</f>
        <v>3</v>
      </c>
      <c r="B4" s="239" t="s">
        <v>1490</v>
      </c>
      <c r="C4" s="352" t="s">
        <v>3222</v>
      </c>
      <c r="D4" s="351" t="s">
        <v>3223</v>
      </c>
      <c r="E4" s="240" t="s">
        <v>117</v>
      </c>
      <c r="F4" s="239" t="s">
        <v>482</v>
      </c>
      <c r="G4" s="239" t="s">
        <v>391</v>
      </c>
      <c r="H4" s="3" t="s">
        <v>1715</v>
      </c>
      <c r="I4" s="3"/>
      <c r="J4" s="3"/>
      <c r="K4" s="3"/>
      <c r="M4" s="16" t="s">
        <v>853</v>
      </c>
      <c r="N4" s="16"/>
      <c r="O4" t="s">
        <v>914</v>
      </c>
    </row>
    <row r="5" spans="1:18" ht="31.5" hidden="1">
      <c r="A5" s="240">
        <f>ROW() - ROW(Table493439[[#Headers],[Checklist]])</f>
        <v>4</v>
      </c>
      <c r="B5" s="239" t="s">
        <v>1493</v>
      </c>
      <c r="C5" s="352" t="s">
        <v>3222</v>
      </c>
      <c r="D5" s="352" t="s">
        <v>3224</v>
      </c>
      <c r="E5" s="239" t="s">
        <v>114</v>
      </c>
      <c r="F5" s="239" t="s">
        <v>481</v>
      </c>
      <c r="G5" s="239" t="s">
        <v>391</v>
      </c>
      <c r="H5" s="3" t="s">
        <v>1715</v>
      </c>
      <c r="I5" s="3"/>
      <c r="J5" s="3"/>
      <c r="K5" s="3"/>
      <c r="M5" s="16" t="s">
        <v>853</v>
      </c>
      <c r="O5" s="18">
        <f>P2/O2</f>
        <v>0</v>
      </c>
    </row>
    <row r="6" spans="1:18" ht="31.5" hidden="1">
      <c r="A6" s="240">
        <f>ROW() - ROW(Table493439[[#Headers],[Checklist]])</f>
        <v>5</v>
      </c>
      <c r="B6" s="239" t="s">
        <v>1493</v>
      </c>
      <c r="C6" s="352" t="s">
        <v>3222</v>
      </c>
      <c r="D6" s="352" t="s">
        <v>3224</v>
      </c>
      <c r="E6" s="240" t="s">
        <v>117</v>
      </c>
      <c r="F6" s="239" t="s">
        <v>482</v>
      </c>
      <c r="G6" s="239" t="s">
        <v>391</v>
      </c>
      <c r="H6" s="3" t="s">
        <v>1715</v>
      </c>
      <c r="I6" s="16"/>
      <c r="J6" s="16"/>
      <c r="K6" s="16"/>
    </row>
    <row r="7" spans="1:18" ht="24.75" hidden="1" customHeight="1">
      <c r="A7" s="240">
        <f>ROW() - ROW(Table493439[[#Headers],[Checklist]])</f>
        <v>6</v>
      </c>
      <c r="B7" s="241" t="s">
        <v>3225</v>
      </c>
      <c r="C7" s="352" t="s">
        <v>3226</v>
      </c>
      <c r="D7" s="353" t="s">
        <v>3227</v>
      </c>
      <c r="E7" s="239" t="s">
        <v>114</v>
      </c>
      <c r="F7" s="239" t="s">
        <v>481</v>
      </c>
      <c r="G7" s="239" t="s">
        <v>391</v>
      </c>
      <c r="H7" s="16"/>
      <c r="I7" s="16"/>
      <c r="J7" s="16"/>
      <c r="K7" s="16"/>
      <c r="O7" s="18"/>
    </row>
    <row r="8" spans="1:18" ht="20.100000000000001" hidden="1" customHeight="1">
      <c r="A8" s="240">
        <f>ROW() - ROW(Table493439[[#Headers],[Checklist]])</f>
        <v>7</v>
      </c>
      <c r="B8" s="241" t="s">
        <v>3225</v>
      </c>
      <c r="C8" s="352" t="s">
        <v>3226</v>
      </c>
      <c r="D8" s="353" t="s">
        <v>3227</v>
      </c>
      <c r="E8" s="240" t="s">
        <v>117</v>
      </c>
      <c r="F8" s="239" t="s">
        <v>482</v>
      </c>
      <c r="G8" s="239" t="s">
        <v>391</v>
      </c>
      <c r="H8" s="16" t="s">
        <v>1715</v>
      </c>
      <c r="I8" s="16"/>
      <c r="J8" s="16"/>
      <c r="K8" s="16"/>
      <c r="M8" s="16" t="s">
        <v>853</v>
      </c>
    </row>
    <row r="9" spans="1:18" ht="97.35" hidden="1" customHeight="1">
      <c r="A9" s="240">
        <f>ROW() - ROW(Table493439[[#Headers],[Checklist]])</f>
        <v>8</v>
      </c>
      <c r="B9" s="239" t="s">
        <v>3228</v>
      </c>
      <c r="C9" s="239" t="s">
        <v>3222</v>
      </c>
      <c r="D9" s="239" t="s">
        <v>3229</v>
      </c>
      <c r="E9" s="239" t="s">
        <v>114</v>
      </c>
      <c r="F9" s="239" t="s">
        <v>481</v>
      </c>
      <c r="G9" s="239" t="s">
        <v>391</v>
      </c>
      <c r="H9" s="3" t="s">
        <v>1715</v>
      </c>
      <c r="I9" s="3"/>
      <c r="J9" s="3"/>
      <c r="K9" s="3"/>
      <c r="M9" s="16" t="s">
        <v>853</v>
      </c>
    </row>
    <row r="10" spans="1:18" ht="94.5" hidden="1">
      <c r="A10" s="240">
        <f>ROW() - ROW(Table493439[[#Headers],[Checklist]])</f>
        <v>9</v>
      </c>
      <c r="B10" s="239" t="s">
        <v>3228</v>
      </c>
      <c r="C10" s="239" t="s">
        <v>3222</v>
      </c>
      <c r="D10" s="239" t="s">
        <v>3229</v>
      </c>
      <c r="E10" s="240" t="s">
        <v>117</v>
      </c>
      <c r="F10" s="239" t="s">
        <v>482</v>
      </c>
      <c r="G10" s="239" t="s">
        <v>391</v>
      </c>
      <c r="H10" s="16" t="s">
        <v>1715</v>
      </c>
      <c r="I10" s="16"/>
      <c r="J10" s="16"/>
      <c r="K10" s="16"/>
      <c r="R10" t="str">
        <f ca="1">IFERROR(
  IF(
    COUNTIF(
      INDIRECT("'" &amp; "ADR " &amp; VALUE(MID(R$1, FIND("-", R$1) + 1, LEN(R$1) - FIND("-", R$1))) &amp; "'!E:E"), $A45
    ) = 0,
    "",
    COUNTIFS(
      INDIRECT("'" &amp; "ADR " &amp; VALUE(MID(R$1, FIND("-", R$1) + 1, LEN(R$1) - FIND("-", R$1))) &amp; "'!E:E"), $A45,
      INDIRECT("'" &amp; "ADR " &amp; VALUE(MID(R$1, FIND("-", R$1) + 1, LEN(R$1) - FIND("-", R$1))) &amp; "'!I:I"), "NO"
    )
  ),
  ""
)</f>
        <v/>
      </c>
    </row>
    <row r="11" spans="1:18" ht="24" hidden="1" customHeight="1">
      <c r="A11" s="240">
        <f>ROW() - ROW(Table493439[[#Headers],[Checklist]])</f>
        <v>10</v>
      </c>
      <c r="B11" s="245" t="s">
        <v>3230</v>
      </c>
      <c r="C11" s="356" t="s">
        <v>3231</v>
      </c>
      <c r="D11" s="357" t="s">
        <v>3232</v>
      </c>
      <c r="E11" s="240"/>
      <c r="F11" s="239"/>
      <c r="G11" s="239"/>
      <c r="H11" s="3" t="s">
        <v>1715</v>
      </c>
      <c r="I11" s="16"/>
      <c r="J11" s="16"/>
      <c r="K11" s="16"/>
    </row>
    <row r="12" spans="1:18" ht="18" hidden="1" customHeight="1">
      <c r="A12" s="240">
        <f>ROW() - ROW(Table493439[[#Headers],[Checklist]])</f>
        <v>11</v>
      </c>
      <c r="B12" s="241" t="s">
        <v>3233</v>
      </c>
      <c r="C12" s="354" t="s">
        <v>3234</v>
      </c>
      <c r="D12" s="353" t="s">
        <v>3235</v>
      </c>
      <c r="E12" s="239" t="s">
        <v>114</v>
      </c>
      <c r="F12" s="239" t="s">
        <v>481</v>
      </c>
      <c r="G12" s="239" t="s">
        <v>391</v>
      </c>
      <c r="H12" s="16" t="s">
        <v>1715</v>
      </c>
      <c r="I12" s="16"/>
      <c r="J12" s="16"/>
      <c r="K12" s="16"/>
    </row>
    <row r="13" spans="1:18" ht="18" hidden="1" customHeight="1">
      <c r="A13" s="240">
        <f>ROW() - ROW(Table493439[[#Headers],[Checklist]])</f>
        <v>12</v>
      </c>
      <c r="B13" s="241" t="s">
        <v>3233</v>
      </c>
      <c r="C13" s="354" t="s">
        <v>3234</v>
      </c>
      <c r="D13" s="353" t="s">
        <v>3235</v>
      </c>
      <c r="E13" s="240" t="s">
        <v>117</v>
      </c>
      <c r="F13" s="239" t="s">
        <v>482</v>
      </c>
      <c r="G13" s="239" t="s">
        <v>391</v>
      </c>
      <c r="H13" s="16" t="s">
        <v>1715</v>
      </c>
      <c r="I13" s="16"/>
      <c r="J13" s="16"/>
      <c r="K13" s="16"/>
    </row>
    <row r="14" spans="1:18" ht="87" hidden="1" customHeight="1">
      <c r="A14" s="240">
        <f>ROW() - ROW(Table493439[[#Headers],[Checklist]])</f>
        <v>13</v>
      </c>
      <c r="B14" s="239" t="s">
        <v>2979</v>
      </c>
      <c r="C14" s="352" t="s">
        <v>3236</v>
      </c>
      <c r="D14" s="351" t="s">
        <v>3237</v>
      </c>
      <c r="E14" s="240" t="s">
        <v>117</v>
      </c>
      <c r="F14" s="239" t="s">
        <v>482</v>
      </c>
      <c r="G14" s="239" t="s">
        <v>391</v>
      </c>
      <c r="H14" s="3" t="s">
        <v>1715</v>
      </c>
      <c r="I14" s="16"/>
      <c r="J14" s="16"/>
      <c r="K14" s="16"/>
    </row>
    <row r="15" spans="1:18" ht="118.5" hidden="1" customHeight="1">
      <c r="A15" s="240">
        <f>ROW() - ROW(Table493439[[#Headers],[Checklist]])</f>
        <v>14</v>
      </c>
      <c r="B15" s="239" t="s">
        <v>2979</v>
      </c>
      <c r="C15" s="352" t="s">
        <v>3236</v>
      </c>
      <c r="D15" s="351" t="s">
        <v>3237</v>
      </c>
      <c r="E15" s="239" t="s">
        <v>114</v>
      </c>
      <c r="F15" s="239" t="s">
        <v>481</v>
      </c>
      <c r="G15" s="239" t="s">
        <v>391</v>
      </c>
      <c r="H15" s="3" t="s">
        <v>1715</v>
      </c>
      <c r="I15" s="16"/>
      <c r="J15" s="16"/>
      <c r="K15" s="16"/>
    </row>
    <row r="16" spans="1:18" ht="64.349999999999994" hidden="1" customHeight="1">
      <c r="A16" s="240">
        <f>ROW() - ROW(Table493439[[#Headers],[Checklist]])</f>
        <v>15</v>
      </c>
      <c r="B16" s="245" t="s">
        <v>2984</v>
      </c>
      <c r="C16" s="352" t="s">
        <v>3238</v>
      </c>
      <c r="D16" s="351" t="s">
        <v>3239</v>
      </c>
      <c r="E16" s="239" t="s">
        <v>119</v>
      </c>
      <c r="F16" s="239" t="s">
        <v>483</v>
      </c>
      <c r="G16" s="239" t="s">
        <v>391</v>
      </c>
      <c r="H16" s="3" t="s">
        <v>1715</v>
      </c>
      <c r="I16" s="16"/>
      <c r="J16" s="16"/>
      <c r="K16" s="16"/>
    </row>
    <row r="17" spans="1:13" ht="64.349999999999994" hidden="1" customHeight="1">
      <c r="A17" s="240">
        <f>ROW() - ROW(Table493439[[#Headers],[Checklist]])</f>
        <v>16</v>
      </c>
      <c r="B17" s="245" t="s">
        <v>2989</v>
      </c>
      <c r="C17" s="239" t="s">
        <v>3240</v>
      </c>
      <c r="D17" s="242" t="s">
        <v>3241</v>
      </c>
      <c r="E17" s="240"/>
      <c r="F17" s="239"/>
      <c r="G17" s="239"/>
      <c r="H17" s="3" t="s">
        <v>1715</v>
      </c>
      <c r="I17" s="16"/>
      <c r="J17" s="16"/>
      <c r="K17" s="16"/>
    </row>
    <row r="18" spans="1:13" ht="66" hidden="1" customHeight="1">
      <c r="A18" s="240">
        <f>ROW() - ROW(Table493439[[#Headers],[Checklist]])</f>
        <v>17</v>
      </c>
      <c r="B18" s="239" t="s">
        <v>3242</v>
      </c>
      <c r="C18" s="352" t="s">
        <v>3243</v>
      </c>
      <c r="D18" s="351" t="s">
        <v>3244</v>
      </c>
      <c r="E18" s="240" t="s">
        <v>117</v>
      </c>
      <c r="F18" s="239" t="s">
        <v>482</v>
      </c>
      <c r="G18" s="239" t="s">
        <v>391</v>
      </c>
      <c r="H18" s="3" t="s">
        <v>1715</v>
      </c>
      <c r="I18" s="16"/>
      <c r="J18" s="16"/>
      <c r="K18" s="16"/>
    </row>
    <row r="19" spans="1:13" ht="66" hidden="1" customHeight="1">
      <c r="A19" s="240">
        <f>ROW() - ROW(Table493439[[#Headers],[Checklist]])</f>
        <v>18</v>
      </c>
      <c r="B19" s="239" t="s">
        <v>3242</v>
      </c>
      <c r="C19" s="352" t="s">
        <v>3243</v>
      </c>
      <c r="D19" s="351" t="s">
        <v>3244</v>
      </c>
      <c r="E19" s="239" t="s">
        <v>114</v>
      </c>
      <c r="F19" s="239" t="s">
        <v>481</v>
      </c>
      <c r="G19" s="239" t="s">
        <v>391</v>
      </c>
      <c r="H19" s="3" t="s">
        <v>1715</v>
      </c>
      <c r="I19" s="16"/>
      <c r="J19" s="16"/>
      <c r="K19" s="16"/>
    </row>
    <row r="20" spans="1:13" ht="82.35" hidden="1" customHeight="1">
      <c r="A20" s="240">
        <f>ROW() - ROW(Table493439[[#Headers],[Checklist]])</f>
        <v>19</v>
      </c>
      <c r="B20" s="245" t="s">
        <v>3245</v>
      </c>
      <c r="C20" s="36" t="s">
        <v>3246</v>
      </c>
      <c r="D20" s="239" t="s">
        <v>3247</v>
      </c>
      <c r="E20" s="240"/>
      <c r="F20" s="239"/>
      <c r="G20" s="239"/>
      <c r="H20" s="16" t="s">
        <v>3044</v>
      </c>
      <c r="I20" s="16"/>
      <c r="J20" s="16"/>
      <c r="K20" s="16"/>
    </row>
    <row r="21" spans="1:13" ht="155.25" hidden="1" customHeight="1">
      <c r="A21" s="240">
        <f>ROW() - ROW(Table493439[[#Headers],[Checklist]])</f>
        <v>20</v>
      </c>
      <c r="B21" s="239" t="s">
        <v>970</v>
      </c>
      <c r="C21" s="355" t="s">
        <v>3248</v>
      </c>
      <c r="D21" s="355" t="s">
        <v>3249</v>
      </c>
      <c r="E21" s="239" t="s">
        <v>114</v>
      </c>
      <c r="F21" s="239" t="s">
        <v>481</v>
      </c>
      <c r="G21" s="239" t="s">
        <v>391</v>
      </c>
      <c r="H21" s="3" t="s">
        <v>1715</v>
      </c>
      <c r="I21" s="16"/>
      <c r="J21" s="16"/>
      <c r="K21" s="16"/>
      <c r="M21" s="16" t="s">
        <v>853</v>
      </c>
    </row>
    <row r="22" spans="1:13" ht="53.1" hidden="1" customHeight="1">
      <c r="A22" s="240">
        <f>ROW() - ROW(Table493439[[#Headers],[Checklist]])</f>
        <v>21</v>
      </c>
      <c r="B22" s="246" t="s">
        <v>3250</v>
      </c>
      <c r="C22" s="36" t="s">
        <v>3251</v>
      </c>
      <c r="D22" s="244" t="s">
        <v>3252</v>
      </c>
      <c r="E22" s="240" t="s">
        <v>117</v>
      </c>
      <c r="F22" s="239" t="s">
        <v>482</v>
      </c>
      <c r="G22" s="239" t="s">
        <v>391</v>
      </c>
      <c r="H22" s="3" t="s">
        <v>1715</v>
      </c>
      <c r="I22" s="16"/>
      <c r="J22" s="16"/>
      <c r="K22" s="16"/>
    </row>
    <row r="23" spans="1:13" ht="132" hidden="1" customHeight="1">
      <c r="A23" s="240">
        <f>ROW() - ROW(Table493439[[#Headers],[Checklist]])</f>
        <v>22</v>
      </c>
      <c r="B23" s="239" t="s">
        <v>3253</v>
      </c>
      <c r="C23" s="239" t="s">
        <v>3254</v>
      </c>
      <c r="D23" s="239" t="s">
        <v>3255</v>
      </c>
      <c r="E23" s="239"/>
      <c r="F23" s="239"/>
      <c r="G23" s="239"/>
      <c r="H23" s="3" t="s">
        <v>1715</v>
      </c>
      <c r="I23" s="16"/>
      <c r="J23" s="16"/>
      <c r="K23" s="16"/>
      <c r="M23" s="16" t="s">
        <v>853</v>
      </c>
    </row>
    <row r="24" spans="1:13" ht="81.75" hidden="1" customHeight="1">
      <c r="A24" s="240">
        <f>ROW() - ROW(Table493439[[#Headers],[Checklist]])</f>
        <v>23</v>
      </c>
      <c r="B24" s="239" t="s">
        <v>3256</v>
      </c>
      <c r="C24" s="239" t="s">
        <v>3257</v>
      </c>
      <c r="D24" s="239" t="s">
        <v>3258</v>
      </c>
      <c r="E24" s="239" t="s">
        <v>114</v>
      </c>
      <c r="F24" s="239" t="s">
        <v>481</v>
      </c>
      <c r="G24" s="239" t="s">
        <v>391</v>
      </c>
      <c r="H24" s="3" t="s">
        <v>3044</v>
      </c>
      <c r="I24" s="16"/>
      <c r="J24" s="16"/>
      <c r="K24" s="16"/>
      <c r="M24" s="16" t="s">
        <v>853</v>
      </c>
    </row>
    <row r="25" spans="1:13" ht="66" hidden="1" customHeight="1">
      <c r="A25" s="240">
        <f>ROW() - ROW(Table493439[[#Headers],[Checklist]])</f>
        <v>24</v>
      </c>
      <c r="B25" s="241" t="s">
        <v>3259</v>
      </c>
      <c r="C25" s="247" t="s">
        <v>3260</v>
      </c>
      <c r="D25" s="242" t="s">
        <v>3261</v>
      </c>
      <c r="E25" s="240"/>
      <c r="F25" s="240"/>
      <c r="G25" s="240"/>
      <c r="H25" s="3" t="s">
        <v>3044</v>
      </c>
      <c r="I25" s="16"/>
      <c r="J25" s="16"/>
      <c r="K25" s="16"/>
      <c r="M25" s="16" t="s">
        <v>853</v>
      </c>
    </row>
    <row r="26" spans="1:13" ht="31.5" hidden="1">
      <c r="A26" s="240">
        <f>ROW() - ROW(Table493439[[#Headers],[Checklist]])</f>
        <v>25</v>
      </c>
      <c r="B26" s="241" t="s">
        <v>3262</v>
      </c>
      <c r="C26" s="247" t="s">
        <v>3263</v>
      </c>
      <c r="D26" s="242" t="s">
        <v>3264</v>
      </c>
      <c r="E26" s="239"/>
      <c r="F26" s="239"/>
      <c r="G26" s="239"/>
      <c r="H26" s="3" t="s">
        <v>3044</v>
      </c>
      <c r="I26" s="16"/>
      <c r="J26" s="16"/>
      <c r="K26" s="16"/>
      <c r="M26" s="16" t="s">
        <v>853</v>
      </c>
    </row>
    <row r="27" spans="1:13" ht="47.25" hidden="1">
      <c r="A27" s="240">
        <f>ROW() - ROW(Table493439[[#Headers],[Checklist]])</f>
        <v>26</v>
      </c>
      <c r="B27" s="241" t="s">
        <v>977</v>
      </c>
      <c r="C27" s="247" t="s">
        <v>3265</v>
      </c>
      <c r="D27" s="242" t="s">
        <v>3266</v>
      </c>
      <c r="E27" s="239" t="s">
        <v>114</v>
      </c>
      <c r="F27" s="239" t="s">
        <v>481</v>
      </c>
      <c r="G27" s="239" t="s">
        <v>391</v>
      </c>
      <c r="H27" s="3" t="s">
        <v>3044</v>
      </c>
      <c r="I27" s="16"/>
      <c r="J27" s="16"/>
      <c r="K27" s="16"/>
      <c r="M27" s="16" t="s">
        <v>853</v>
      </c>
    </row>
    <row r="28" spans="1:13" ht="63" hidden="1">
      <c r="A28" s="240">
        <f>ROW() - ROW(Table493439[[#Headers],[Checklist]])</f>
        <v>27</v>
      </c>
      <c r="B28" s="241" t="s">
        <v>3267</v>
      </c>
      <c r="C28" s="239" t="s">
        <v>3268</v>
      </c>
      <c r="D28" s="242" t="s">
        <v>3269</v>
      </c>
      <c r="E28" s="240" t="s">
        <v>117</v>
      </c>
      <c r="F28" s="239" t="s">
        <v>482</v>
      </c>
      <c r="G28" s="239"/>
      <c r="H28" s="3" t="s">
        <v>1715</v>
      </c>
      <c r="I28" s="16"/>
      <c r="J28" s="16"/>
      <c r="K28" s="16"/>
    </row>
    <row r="29" spans="1:13" ht="31.5" hidden="1">
      <c r="A29" s="240">
        <f>ROW() - ROW(Table493439[[#Headers],[Checklist]])</f>
        <v>28</v>
      </c>
      <c r="B29" s="241" t="s">
        <v>980</v>
      </c>
      <c r="C29" s="247" t="s">
        <v>3270</v>
      </c>
      <c r="D29" s="242" t="s">
        <v>3271</v>
      </c>
      <c r="E29" s="239" t="s">
        <v>114</v>
      </c>
      <c r="F29" s="239" t="s">
        <v>481</v>
      </c>
      <c r="G29" s="239" t="s">
        <v>391</v>
      </c>
      <c r="H29" s="3" t="s">
        <v>3044</v>
      </c>
      <c r="I29" s="16"/>
      <c r="J29" s="16"/>
      <c r="K29" s="16"/>
      <c r="M29" s="16" t="s">
        <v>853</v>
      </c>
    </row>
    <row r="30" spans="1:13" ht="63" hidden="1">
      <c r="A30" s="240">
        <f>ROW() - ROW(Table493439[[#Headers],[Checklist]])</f>
        <v>29</v>
      </c>
      <c r="B30" s="241" t="s">
        <v>3267</v>
      </c>
      <c r="C30" s="239" t="s">
        <v>3268</v>
      </c>
      <c r="D30" s="242" t="s">
        <v>3269</v>
      </c>
      <c r="E30" s="239" t="s">
        <v>119</v>
      </c>
      <c r="F30" s="239" t="s">
        <v>483</v>
      </c>
      <c r="G30" s="239"/>
      <c r="H30" s="3" t="s">
        <v>1715</v>
      </c>
      <c r="I30" s="16"/>
      <c r="J30" s="16"/>
      <c r="K30" s="16"/>
    </row>
    <row r="31" spans="1:13" ht="32.1" hidden="1" customHeight="1">
      <c r="A31" s="240">
        <f>ROW() - ROW(Table493439[[#Headers],[Checklist]])</f>
        <v>30</v>
      </c>
      <c r="B31" s="241" t="s">
        <v>982</v>
      </c>
      <c r="C31" s="247" t="s">
        <v>3272</v>
      </c>
      <c r="D31" s="242" t="s">
        <v>3273</v>
      </c>
      <c r="E31" s="239" t="s">
        <v>114</v>
      </c>
      <c r="F31" s="239" t="s">
        <v>481</v>
      </c>
      <c r="G31" s="239" t="s">
        <v>391</v>
      </c>
      <c r="H31" s="3" t="s">
        <v>3044</v>
      </c>
      <c r="I31" s="16"/>
      <c r="J31" s="16"/>
      <c r="K31" s="16"/>
      <c r="M31" s="16" t="s">
        <v>853</v>
      </c>
    </row>
    <row r="32" spans="1:13" ht="36" hidden="1" customHeight="1">
      <c r="A32" s="240">
        <f>ROW() - ROW(Table493439[[#Headers],[Checklist]])</f>
        <v>31</v>
      </c>
      <c r="B32" s="241" t="s">
        <v>3274</v>
      </c>
      <c r="C32" s="247" t="s">
        <v>3272</v>
      </c>
      <c r="D32" s="242" t="s">
        <v>3275</v>
      </c>
      <c r="E32" s="240" t="s">
        <v>3276</v>
      </c>
      <c r="F32" s="239" t="s">
        <v>445</v>
      </c>
      <c r="G32" s="239"/>
      <c r="H32" s="3" t="s">
        <v>3044</v>
      </c>
      <c r="I32" s="16"/>
      <c r="J32" s="16"/>
      <c r="K32" s="16"/>
      <c r="M32" s="16" t="s">
        <v>853</v>
      </c>
    </row>
    <row r="33" spans="1:13" ht="20.100000000000001" hidden="1" customHeight="1">
      <c r="A33" s="240">
        <f>ROW() - ROW(Table493439[[#Headers],[Checklist]])</f>
        <v>32</v>
      </c>
      <c r="B33" s="248" t="s">
        <v>3277</v>
      </c>
      <c r="C33" s="239" t="s">
        <v>3268</v>
      </c>
      <c r="D33" s="242" t="s">
        <v>3278</v>
      </c>
      <c r="E33" s="240" t="s">
        <v>117</v>
      </c>
      <c r="F33" s="239" t="s">
        <v>482</v>
      </c>
      <c r="G33" s="239" t="s">
        <v>391</v>
      </c>
      <c r="H33" s="3" t="s">
        <v>1715</v>
      </c>
      <c r="I33" s="16"/>
      <c r="J33" s="16"/>
      <c r="K33" s="16"/>
    </row>
    <row r="34" spans="1:13" ht="32.1" hidden="1" customHeight="1">
      <c r="A34" s="240">
        <f>ROW() - ROW(Table493439[[#Headers],[Checklist]])</f>
        <v>33</v>
      </c>
      <c r="B34" s="241" t="s">
        <v>3279</v>
      </c>
      <c r="C34" s="247" t="s">
        <v>3270</v>
      </c>
      <c r="D34" s="242" t="s">
        <v>3280</v>
      </c>
      <c r="E34" s="239" t="s">
        <v>114</v>
      </c>
      <c r="F34" s="239" t="s">
        <v>481</v>
      </c>
      <c r="G34" s="239" t="s">
        <v>391</v>
      </c>
      <c r="H34" s="3" t="s">
        <v>3044</v>
      </c>
      <c r="I34" s="16"/>
      <c r="J34" s="16"/>
      <c r="K34" s="16"/>
      <c r="M34" s="16" t="s">
        <v>853</v>
      </c>
    </row>
    <row r="35" spans="1:13" ht="31.35" hidden="1" customHeight="1">
      <c r="A35" s="240">
        <f>ROW() - ROW(Table493439[[#Headers],[Checklist]])</f>
        <v>34</v>
      </c>
      <c r="B35" s="248" t="s">
        <v>3277</v>
      </c>
      <c r="C35" s="239" t="s">
        <v>3268</v>
      </c>
      <c r="D35" s="242" t="s">
        <v>3278</v>
      </c>
      <c r="E35" s="239" t="s">
        <v>119</v>
      </c>
      <c r="F35" s="239" t="s">
        <v>483</v>
      </c>
      <c r="G35" s="239" t="s">
        <v>391</v>
      </c>
      <c r="H35" s="3" t="s">
        <v>1715</v>
      </c>
      <c r="I35" s="16"/>
      <c r="J35" s="16"/>
      <c r="K35" s="16"/>
    </row>
    <row r="36" spans="1:13" ht="63">
      <c r="A36" s="240">
        <f>ROW() - ROW(Table493439[[#Headers],[Checklist]])</f>
        <v>35</v>
      </c>
      <c r="B36" s="241" t="s">
        <v>3281</v>
      </c>
      <c r="C36" s="247" t="s">
        <v>3248</v>
      </c>
      <c r="D36" s="242" t="s">
        <v>3282</v>
      </c>
      <c r="E36" s="42" t="s">
        <v>79</v>
      </c>
      <c r="F36" s="240" t="s">
        <v>80</v>
      </c>
      <c r="G36" s="239" t="s">
        <v>951</v>
      </c>
      <c r="H36" s="3" t="s">
        <v>852</v>
      </c>
      <c r="I36" s="16"/>
      <c r="J36" s="16"/>
      <c r="K36" s="16"/>
      <c r="M36" s="16" t="s">
        <v>853</v>
      </c>
    </row>
    <row r="37" spans="1:13" ht="47.25" hidden="1">
      <c r="A37" s="240">
        <f>ROW() - ROW(Table493439[[#Headers],[Checklist]])</f>
        <v>36</v>
      </c>
      <c r="B37" s="241" t="s">
        <v>3283</v>
      </c>
      <c r="C37" s="247" t="s">
        <v>3284</v>
      </c>
      <c r="D37" s="242" t="s">
        <v>3285</v>
      </c>
      <c r="E37" s="239" t="s">
        <v>114</v>
      </c>
      <c r="F37" s="239" t="s">
        <v>481</v>
      </c>
      <c r="G37" s="239" t="s">
        <v>391</v>
      </c>
      <c r="H37" s="3" t="s">
        <v>3044</v>
      </c>
      <c r="I37" s="16"/>
      <c r="J37" s="16"/>
      <c r="K37" s="16"/>
      <c r="M37" s="16" t="s">
        <v>853</v>
      </c>
    </row>
    <row r="38" spans="1:13" ht="66.75" hidden="1" customHeight="1">
      <c r="A38" s="240">
        <f>ROW() - ROW(Table493439[[#Headers],[Checklist]])</f>
        <v>37</v>
      </c>
      <c r="B38" s="247" t="s">
        <v>3286</v>
      </c>
      <c r="C38" s="247" t="s">
        <v>3287</v>
      </c>
      <c r="D38" s="247" t="s">
        <v>3288</v>
      </c>
      <c r="E38" s="240"/>
      <c r="F38" s="239"/>
      <c r="G38" s="239"/>
      <c r="H38" s="3" t="s">
        <v>1715</v>
      </c>
      <c r="I38" s="16"/>
      <c r="J38" s="16"/>
      <c r="K38" s="16"/>
    </row>
    <row r="39" spans="1:13" ht="47.25" hidden="1">
      <c r="A39" s="240">
        <f>ROW() - ROW(Table493439[[#Headers],[Checklist]])</f>
        <v>38</v>
      </c>
      <c r="B39" s="241" t="s">
        <v>3289</v>
      </c>
      <c r="C39" s="247" t="s">
        <v>3290</v>
      </c>
      <c r="D39" s="242" t="s">
        <v>3291</v>
      </c>
      <c r="E39" s="239" t="s">
        <v>114</v>
      </c>
      <c r="F39" s="239" t="s">
        <v>481</v>
      </c>
      <c r="G39" s="239" t="s">
        <v>391</v>
      </c>
      <c r="H39" s="3" t="s">
        <v>3044</v>
      </c>
      <c r="I39" s="16"/>
      <c r="J39" s="16"/>
      <c r="K39" s="16"/>
      <c r="M39" s="16" t="s">
        <v>853</v>
      </c>
    </row>
    <row r="40" spans="1:13" ht="31.5" hidden="1">
      <c r="A40" s="240">
        <f>ROW() - ROW(Table493439[[#Headers],[Checklist]])</f>
        <v>39</v>
      </c>
      <c r="B40" s="241" t="s">
        <v>3292</v>
      </c>
      <c r="C40" s="247" t="s">
        <v>3293</v>
      </c>
      <c r="D40" s="242" t="s">
        <v>3294</v>
      </c>
      <c r="E40" s="239" t="s">
        <v>114</v>
      </c>
      <c r="F40" s="239" t="s">
        <v>481</v>
      </c>
      <c r="G40" s="239" t="s">
        <v>391</v>
      </c>
      <c r="H40" s="3" t="s">
        <v>3044</v>
      </c>
      <c r="I40" s="16"/>
      <c r="J40" s="16"/>
      <c r="K40" s="16"/>
      <c r="M40" s="16" t="s">
        <v>853</v>
      </c>
    </row>
    <row r="41" spans="1:13" ht="31.5" hidden="1">
      <c r="A41" s="240">
        <f>ROW() - ROW(Table493439[[#Headers],[Checklist]])</f>
        <v>40</v>
      </c>
      <c r="B41" s="241" t="s">
        <v>3295</v>
      </c>
      <c r="C41" s="247" t="s">
        <v>3257</v>
      </c>
      <c r="D41" s="242" t="s">
        <v>3296</v>
      </c>
      <c r="E41" s="239" t="s">
        <v>114</v>
      </c>
      <c r="F41" s="239" t="s">
        <v>481</v>
      </c>
      <c r="G41" s="239" t="s">
        <v>391</v>
      </c>
      <c r="H41" s="3" t="s">
        <v>3044</v>
      </c>
      <c r="I41" s="16"/>
      <c r="J41" s="16"/>
      <c r="K41" s="16"/>
      <c r="M41" s="16" t="s">
        <v>853</v>
      </c>
    </row>
    <row r="42" spans="1:13" ht="63" hidden="1">
      <c r="A42" s="240">
        <f>ROW() - ROW(Table493439[[#Headers],[Checklist]])</f>
        <v>41</v>
      </c>
      <c r="B42" s="247" t="s">
        <v>3297</v>
      </c>
      <c r="C42" s="247" t="s">
        <v>202</v>
      </c>
      <c r="D42" s="247" t="s">
        <v>3298</v>
      </c>
      <c r="E42" s="239" t="s">
        <v>119</v>
      </c>
      <c r="F42" s="239" t="s">
        <v>483</v>
      </c>
      <c r="G42" s="239" t="s">
        <v>391</v>
      </c>
      <c r="H42" s="3" t="s">
        <v>1715</v>
      </c>
      <c r="I42" s="16"/>
      <c r="J42" s="16"/>
      <c r="K42" s="16"/>
    </row>
    <row r="43" spans="1:13" ht="50.1" hidden="1" customHeight="1">
      <c r="A43" s="240">
        <f>ROW() - ROW(Table493439[[#Headers],[Checklist]])</f>
        <v>42</v>
      </c>
      <c r="B43" s="241" t="s">
        <v>3299</v>
      </c>
      <c r="C43" s="247" t="s">
        <v>3300</v>
      </c>
      <c r="D43" s="242" t="s">
        <v>3301</v>
      </c>
      <c r="E43" s="239" t="s">
        <v>114</v>
      </c>
      <c r="F43" s="239" t="s">
        <v>481</v>
      </c>
      <c r="G43" s="239" t="s">
        <v>391</v>
      </c>
      <c r="H43" s="3" t="s">
        <v>3044</v>
      </c>
      <c r="I43" s="16"/>
      <c r="J43" s="16"/>
      <c r="K43" s="16"/>
      <c r="M43" s="16" t="s">
        <v>853</v>
      </c>
    </row>
    <row r="44" spans="1:13" ht="66.75" hidden="1" customHeight="1">
      <c r="A44" s="240">
        <f>ROW() - ROW(Table493439[[#Headers],[Checklist]])</f>
        <v>43</v>
      </c>
      <c r="B44" s="247" t="s">
        <v>3297</v>
      </c>
      <c r="C44" s="247" t="s">
        <v>202</v>
      </c>
      <c r="D44" s="247" t="s">
        <v>3298</v>
      </c>
      <c r="E44" s="240"/>
      <c r="F44" s="239"/>
      <c r="G44" s="239"/>
      <c r="H44" s="16"/>
      <c r="I44" s="16"/>
      <c r="J44" s="16"/>
      <c r="K44" s="16"/>
    </row>
    <row r="45" spans="1:13" ht="63.75" hidden="1" customHeight="1">
      <c r="A45" s="240">
        <f>ROW() - ROW(Table493439[[#Headers],[Checklist]])</f>
        <v>44</v>
      </c>
      <c r="B45" s="241" t="s">
        <v>3302</v>
      </c>
      <c r="C45" s="247" t="s">
        <v>3303</v>
      </c>
      <c r="D45" s="242" t="s">
        <v>3304</v>
      </c>
      <c r="E45" s="239" t="s">
        <v>114</v>
      </c>
      <c r="F45" s="239" t="s">
        <v>481</v>
      </c>
      <c r="G45" s="239" t="s">
        <v>391</v>
      </c>
      <c r="H45" s="16"/>
      <c r="I45" s="16"/>
      <c r="J45" s="16"/>
      <c r="K45" s="16"/>
      <c r="M45" s="16" t="s">
        <v>853</v>
      </c>
    </row>
    <row r="46" spans="1:13" ht="63" hidden="1">
      <c r="A46" s="240">
        <f>ROW() - ROW(Table493439[[#Headers],[Checklist]])</f>
        <v>45</v>
      </c>
      <c r="B46" s="241" t="s">
        <v>3305</v>
      </c>
      <c r="C46" s="247" t="s">
        <v>3306</v>
      </c>
      <c r="D46" s="242" t="s">
        <v>3307</v>
      </c>
      <c r="E46" s="239" t="s">
        <v>114</v>
      </c>
      <c r="F46" s="239" t="s">
        <v>481</v>
      </c>
      <c r="G46" s="239" t="s">
        <v>391</v>
      </c>
      <c r="H46" s="16"/>
      <c r="I46" s="16"/>
      <c r="J46" s="16"/>
      <c r="K46" s="16"/>
      <c r="M46" s="16" t="s">
        <v>853</v>
      </c>
    </row>
    <row r="47" spans="1:13" ht="78.75" hidden="1">
      <c r="A47" s="240">
        <f>ROW() - ROW(Table493439[[#Headers],[Checklist]])</f>
        <v>46</v>
      </c>
      <c r="B47" s="247" t="s">
        <v>3308</v>
      </c>
      <c r="C47" s="247" t="s">
        <v>3309</v>
      </c>
      <c r="D47" s="247" t="s">
        <v>3310</v>
      </c>
      <c r="E47" s="240" t="s">
        <v>117</v>
      </c>
      <c r="F47" s="239" t="s">
        <v>482</v>
      </c>
      <c r="G47" s="239" t="s">
        <v>391</v>
      </c>
      <c r="H47" s="3" t="s">
        <v>1715</v>
      </c>
      <c r="I47" s="16"/>
      <c r="J47" s="16"/>
      <c r="K47" s="16"/>
    </row>
    <row r="48" spans="1:13" ht="110.25" hidden="1">
      <c r="A48" s="240">
        <f>ROW() - ROW(Table493439[[#Headers],[Checklist]])</f>
        <v>47</v>
      </c>
      <c r="B48" s="241" t="s">
        <v>3311</v>
      </c>
      <c r="C48" s="247" t="s">
        <v>3312</v>
      </c>
      <c r="D48" s="242" t="s">
        <v>3313</v>
      </c>
      <c r="E48" s="239" t="s">
        <v>114</v>
      </c>
      <c r="F48" s="239" t="s">
        <v>481</v>
      </c>
      <c r="G48" s="239" t="s">
        <v>391</v>
      </c>
      <c r="H48" s="16"/>
      <c r="I48" s="16"/>
      <c r="J48" s="16"/>
      <c r="K48" s="16"/>
      <c r="M48" s="16" t="s">
        <v>853</v>
      </c>
    </row>
    <row r="49" spans="1:13" ht="83.1" hidden="1" customHeight="1">
      <c r="A49" s="240">
        <f>ROW() - ROW(Table493439[[#Headers],[Checklist]])</f>
        <v>48</v>
      </c>
      <c r="B49" s="241" t="s">
        <v>3314</v>
      </c>
      <c r="C49" s="247" t="s">
        <v>3315</v>
      </c>
      <c r="D49" s="242" t="s">
        <v>3316</v>
      </c>
      <c r="E49" s="239" t="s">
        <v>114</v>
      </c>
      <c r="F49" s="239" t="s">
        <v>481</v>
      </c>
      <c r="G49" s="239" t="s">
        <v>391</v>
      </c>
      <c r="H49" s="16"/>
      <c r="I49" s="16"/>
      <c r="J49" s="16"/>
      <c r="K49" s="16"/>
      <c r="M49" s="16" t="s">
        <v>853</v>
      </c>
    </row>
    <row r="50" spans="1:13" ht="107.85" hidden="1" customHeight="1">
      <c r="A50" s="240">
        <f>ROW() - ROW(Table493439[[#Headers],[Checklist]])</f>
        <v>49</v>
      </c>
      <c r="B50" s="247" t="s">
        <v>3317</v>
      </c>
      <c r="C50" s="247" t="s">
        <v>3236</v>
      </c>
      <c r="D50" s="247" t="s">
        <v>3318</v>
      </c>
      <c r="E50" s="240" t="s">
        <v>117</v>
      </c>
      <c r="F50" s="239" t="s">
        <v>482</v>
      </c>
      <c r="G50" s="239" t="s">
        <v>391</v>
      </c>
      <c r="H50" s="3" t="s">
        <v>1715</v>
      </c>
      <c r="I50" s="16"/>
      <c r="J50" s="16"/>
      <c r="K50" s="16"/>
    </row>
    <row r="51" spans="1:13" ht="146.25" hidden="1" customHeight="1">
      <c r="A51" s="240">
        <f>ROW() - ROW(Table493439[[#Headers],[Checklist]])</f>
        <v>50</v>
      </c>
      <c r="B51" s="241" t="s">
        <v>3319</v>
      </c>
      <c r="C51" s="247" t="s">
        <v>3263</v>
      </c>
      <c r="D51" s="242" t="s">
        <v>3320</v>
      </c>
      <c r="E51" s="239" t="s">
        <v>114</v>
      </c>
      <c r="F51" s="239" t="s">
        <v>481</v>
      </c>
      <c r="G51" s="239" t="s">
        <v>391</v>
      </c>
      <c r="H51" s="16"/>
      <c r="I51" s="16"/>
      <c r="J51" s="16"/>
      <c r="K51" s="16"/>
      <c r="M51" s="16" t="s">
        <v>853</v>
      </c>
    </row>
    <row r="52" spans="1:13" ht="102" hidden="1" customHeight="1">
      <c r="A52" s="240">
        <f>ROW() - ROW(Table493439[[#Headers],[Checklist]])</f>
        <v>51</v>
      </c>
      <c r="B52" s="241" t="s">
        <v>3321</v>
      </c>
      <c r="C52" s="247" t="s">
        <v>3322</v>
      </c>
      <c r="D52" s="242" t="s">
        <v>3323</v>
      </c>
      <c r="E52" s="239" t="s">
        <v>114</v>
      </c>
      <c r="F52" s="239" t="s">
        <v>481</v>
      </c>
      <c r="G52" s="239" t="s">
        <v>391</v>
      </c>
      <c r="H52" s="16"/>
      <c r="I52" s="16"/>
      <c r="J52" s="16"/>
      <c r="K52" s="16"/>
      <c r="M52" s="16" t="s">
        <v>853</v>
      </c>
    </row>
    <row r="53" spans="1:13" ht="97.35" hidden="1" customHeight="1">
      <c r="A53" s="240">
        <f>ROW() - ROW(Table493439[[#Headers],[Checklist]])</f>
        <v>52</v>
      </c>
      <c r="B53" s="247" t="s">
        <v>3324</v>
      </c>
      <c r="C53" s="247" t="s">
        <v>3254</v>
      </c>
      <c r="D53" s="247" t="s">
        <v>3325</v>
      </c>
      <c r="E53" s="240"/>
      <c r="F53" s="239"/>
      <c r="G53" s="239"/>
      <c r="H53" s="3"/>
      <c r="I53" s="16"/>
      <c r="J53" s="16"/>
      <c r="K53" s="16"/>
    </row>
    <row r="54" spans="1:13" ht="65.099999999999994" hidden="1" customHeight="1">
      <c r="A54" s="240">
        <f>ROW() - ROW(Table493439[[#Headers],[Checklist]])</f>
        <v>53</v>
      </c>
      <c r="B54" s="241" t="s">
        <v>3326</v>
      </c>
      <c r="C54" s="247" t="s">
        <v>3327</v>
      </c>
      <c r="D54" s="242" t="s">
        <v>3328</v>
      </c>
      <c r="E54" s="240"/>
      <c r="F54" s="240"/>
      <c r="G54" s="240"/>
      <c r="H54" s="16"/>
      <c r="I54" s="16"/>
      <c r="J54" s="16"/>
      <c r="K54" s="16"/>
      <c r="M54" s="16" t="s">
        <v>853</v>
      </c>
    </row>
    <row r="55" spans="1:13" ht="65.099999999999994" hidden="1" customHeight="1">
      <c r="A55" s="240">
        <f>ROW() - ROW(Table493439[[#Headers],[Checklist]])</f>
        <v>54</v>
      </c>
      <c r="B55" s="241" t="s">
        <v>3329</v>
      </c>
      <c r="C55" s="247" t="s">
        <v>3327</v>
      </c>
      <c r="D55" s="242" t="s">
        <v>3330</v>
      </c>
      <c r="E55" s="240"/>
      <c r="F55" s="240"/>
      <c r="G55" s="240"/>
      <c r="H55" s="16"/>
      <c r="I55" s="16"/>
      <c r="J55" s="16"/>
      <c r="K55" s="16"/>
      <c r="M55" s="16" t="s">
        <v>853</v>
      </c>
    </row>
    <row r="56" spans="1:13" ht="150" hidden="1" customHeight="1">
      <c r="A56" s="240">
        <f>ROW() - ROW(Table493439[[#Headers],[Checklist]])</f>
        <v>55</v>
      </c>
      <c r="B56" s="247" t="s">
        <v>3331</v>
      </c>
      <c r="C56" s="247" t="s">
        <v>3309</v>
      </c>
      <c r="D56" s="242" t="s">
        <v>3332</v>
      </c>
      <c r="E56" s="240"/>
      <c r="F56" s="239"/>
      <c r="G56" s="239"/>
      <c r="H56" s="16"/>
      <c r="I56" s="16"/>
      <c r="J56" s="16"/>
      <c r="K56" s="16"/>
    </row>
    <row r="57" spans="1:13" ht="145.35" hidden="1" customHeight="1">
      <c r="A57" s="240">
        <f>ROW() - ROW(Table493439[[#Headers],[Checklist]])</f>
        <v>56</v>
      </c>
      <c r="B57" s="241" t="s">
        <v>3333</v>
      </c>
      <c r="C57" s="247"/>
      <c r="D57" s="242" t="s">
        <v>3334</v>
      </c>
      <c r="E57" s="240"/>
      <c r="F57" s="240"/>
      <c r="G57" s="240"/>
      <c r="H57" s="16"/>
      <c r="I57" s="16"/>
      <c r="J57" s="16"/>
      <c r="K57" s="16"/>
      <c r="M57" s="16" t="s">
        <v>853</v>
      </c>
    </row>
    <row r="58" spans="1:13" ht="149.1" hidden="1" customHeight="1">
      <c r="A58" s="240">
        <f>ROW() - ROW(Table493439[[#Headers],[Checklist]])</f>
        <v>57</v>
      </c>
      <c r="B58" s="239" t="s">
        <v>3335</v>
      </c>
      <c r="C58" s="239" t="s">
        <v>3336</v>
      </c>
      <c r="D58" s="239" t="s">
        <v>3337</v>
      </c>
      <c r="E58" s="239" t="s">
        <v>114</v>
      </c>
      <c r="F58" s="239" t="s">
        <v>481</v>
      </c>
      <c r="G58" s="239" t="s">
        <v>391</v>
      </c>
      <c r="H58" s="3" t="s">
        <v>1715</v>
      </c>
      <c r="I58" s="16"/>
      <c r="J58" s="16"/>
      <c r="K58" s="16"/>
    </row>
    <row r="59" spans="1:13" ht="149.1" hidden="1" customHeight="1">
      <c r="A59" s="240">
        <f>ROW() - ROW(Table493439[[#Headers],[Checklist]])</f>
        <v>58</v>
      </c>
      <c r="B59" s="241" t="s">
        <v>3338</v>
      </c>
      <c r="C59" s="247"/>
      <c r="D59" s="242" t="s">
        <v>3339</v>
      </c>
      <c r="E59" s="240"/>
      <c r="F59" s="240"/>
      <c r="G59" s="240"/>
      <c r="H59" s="16"/>
      <c r="I59" s="16"/>
      <c r="J59" s="16"/>
      <c r="K59" s="16"/>
      <c r="M59" s="16" t="s">
        <v>853</v>
      </c>
    </row>
    <row r="60" spans="1:13" ht="152.1" hidden="1" customHeight="1">
      <c r="A60" s="240">
        <f>ROW() - ROW(Table493439[[#Headers],[Checklist]])</f>
        <v>59</v>
      </c>
      <c r="B60" s="239" t="s">
        <v>3335</v>
      </c>
      <c r="C60" s="239" t="s">
        <v>3336</v>
      </c>
      <c r="D60" s="239" t="s">
        <v>3337</v>
      </c>
      <c r="E60" s="42" t="s">
        <v>73</v>
      </c>
      <c r="F60" s="36" t="s">
        <v>464</v>
      </c>
      <c r="G60" s="239" t="s">
        <v>951</v>
      </c>
      <c r="H60" s="3" t="s">
        <v>852</v>
      </c>
      <c r="I60" s="16"/>
      <c r="J60" s="16"/>
      <c r="K60" s="16"/>
    </row>
    <row r="61" spans="1:13" ht="154.35" hidden="1" customHeight="1">
      <c r="A61" s="240">
        <f>ROW() - ROW(Table493439[[#Headers],[Checklist]])</f>
        <v>60</v>
      </c>
      <c r="B61" s="239" t="s">
        <v>970</v>
      </c>
      <c r="C61" s="239" t="s">
        <v>3248</v>
      </c>
      <c r="D61" s="239" t="s">
        <v>3249</v>
      </c>
      <c r="E61" s="240" t="s">
        <v>117</v>
      </c>
      <c r="F61" s="239" t="s">
        <v>482</v>
      </c>
      <c r="G61" s="239" t="s">
        <v>391</v>
      </c>
      <c r="H61" s="3" t="s">
        <v>1715</v>
      </c>
      <c r="I61" s="16"/>
      <c r="J61" s="16"/>
      <c r="K61" s="16"/>
    </row>
    <row r="62" spans="1:13" ht="126" hidden="1" customHeight="1">
      <c r="A62" s="240">
        <f>ROW() - ROW(Table493439[[#Headers],[Checklist]])</f>
        <v>61</v>
      </c>
      <c r="B62" s="239" t="s">
        <v>970</v>
      </c>
      <c r="C62" s="239" t="s">
        <v>3248</v>
      </c>
      <c r="D62" s="239" t="s">
        <v>3249</v>
      </c>
      <c r="E62" s="239" t="s">
        <v>119</v>
      </c>
      <c r="F62" s="239" t="s">
        <v>483</v>
      </c>
      <c r="G62" s="239" t="s">
        <v>391</v>
      </c>
      <c r="H62" s="3" t="s">
        <v>1715</v>
      </c>
      <c r="I62" s="16"/>
      <c r="J62" s="16"/>
      <c r="K62" s="16"/>
    </row>
    <row r="63" spans="1:13" ht="165" customHeight="1">
      <c r="A63" s="240">
        <f>ROW() - ROW(Table493439[[#Headers],[Checklist]])</f>
        <v>62</v>
      </c>
      <c r="B63" s="239" t="s">
        <v>970</v>
      </c>
      <c r="C63" s="239" t="s">
        <v>3248</v>
      </c>
      <c r="D63" s="239" t="s">
        <v>3249</v>
      </c>
      <c r="E63" s="42" t="s">
        <v>79</v>
      </c>
      <c r="F63" s="240" t="s">
        <v>80</v>
      </c>
      <c r="G63" s="239" t="s">
        <v>951</v>
      </c>
      <c r="H63" s="3" t="s">
        <v>852</v>
      </c>
      <c r="I63" s="16"/>
      <c r="J63" s="16"/>
      <c r="K63" s="16"/>
    </row>
    <row r="64" spans="1:13" hidden="1">
      <c r="A64" s="240">
        <f>ROW() - ROW(Table493439[[#Headers],[Checklist]])</f>
        <v>63</v>
      </c>
      <c r="B64" s="245"/>
      <c r="C64" s="239"/>
      <c r="D64" s="239"/>
      <c r="E64" s="240"/>
      <c r="F64" s="239"/>
      <c r="G64" s="239"/>
      <c r="H64" s="16"/>
      <c r="I64" s="16"/>
      <c r="J64" s="16"/>
      <c r="K64" s="16"/>
    </row>
    <row r="65" spans="1:11" ht="63" hidden="1">
      <c r="A65" s="240">
        <f>ROW() - ROW(Table493439[[#Headers],[Checklist]])</f>
        <v>64</v>
      </c>
      <c r="B65" s="239" t="s">
        <v>3256</v>
      </c>
      <c r="C65" s="239" t="s">
        <v>3257</v>
      </c>
      <c r="D65" s="239" t="s">
        <v>3258</v>
      </c>
      <c r="E65" s="240" t="s">
        <v>117</v>
      </c>
      <c r="F65" s="239" t="s">
        <v>482</v>
      </c>
      <c r="G65" s="239" t="s">
        <v>391</v>
      </c>
      <c r="H65" s="3" t="s">
        <v>3044</v>
      </c>
      <c r="I65" s="16"/>
      <c r="J65" s="16"/>
      <c r="K65" s="16"/>
    </row>
    <row r="66" spans="1:11" hidden="1">
      <c r="A66" s="240">
        <f>ROW() - ROW(Table493439[[#Headers],[Checklist]])</f>
        <v>65</v>
      </c>
      <c r="B66" s="245"/>
      <c r="C66" s="239"/>
      <c r="D66" s="239"/>
      <c r="E66" s="240"/>
      <c r="F66" s="239"/>
      <c r="G66" s="239"/>
      <c r="H66" s="16"/>
      <c r="I66" s="16"/>
      <c r="J66" s="16"/>
      <c r="K66" s="16"/>
    </row>
    <row r="67" spans="1:11" ht="63" hidden="1">
      <c r="A67" s="240">
        <f>ROW() - ROW(Table493439[[#Headers],[Checklist]])</f>
        <v>66</v>
      </c>
      <c r="B67" s="241" t="s">
        <v>3259</v>
      </c>
      <c r="C67" s="247" t="s">
        <v>3260</v>
      </c>
      <c r="D67" s="242" t="s">
        <v>3261</v>
      </c>
      <c r="E67" s="240"/>
      <c r="F67" s="240"/>
      <c r="G67" s="240"/>
      <c r="H67" s="3" t="s">
        <v>3044</v>
      </c>
      <c r="I67" s="16"/>
      <c r="J67" s="16"/>
      <c r="K67" s="16"/>
    </row>
    <row r="68" spans="1:11" ht="47.25" hidden="1">
      <c r="A68" s="240">
        <f>ROW() - ROW(Table493439[[#Headers],[Checklist]])</f>
        <v>67</v>
      </c>
      <c r="B68" s="241" t="s">
        <v>977</v>
      </c>
      <c r="C68" s="247" t="s">
        <v>3265</v>
      </c>
      <c r="D68" s="242" t="s">
        <v>3266</v>
      </c>
      <c r="E68" s="240" t="s">
        <v>117</v>
      </c>
      <c r="F68" s="239" t="s">
        <v>482</v>
      </c>
      <c r="G68" s="239" t="s">
        <v>391</v>
      </c>
      <c r="H68" s="3" t="s">
        <v>3044</v>
      </c>
      <c r="I68" s="16"/>
      <c r="J68" s="16"/>
      <c r="K68" s="16"/>
    </row>
    <row r="69" spans="1:11" ht="47.25" hidden="1">
      <c r="A69" s="240">
        <f>ROW() - ROW(Table493439[[#Headers],[Checklist]])</f>
        <v>68</v>
      </c>
      <c r="B69" s="249" t="s">
        <v>977</v>
      </c>
      <c r="C69" s="250" t="s">
        <v>3265</v>
      </c>
      <c r="D69" s="251" t="s">
        <v>3266</v>
      </c>
      <c r="E69" s="239" t="s">
        <v>119</v>
      </c>
      <c r="F69" s="239" t="s">
        <v>483</v>
      </c>
      <c r="G69" s="239" t="s">
        <v>391</v>
      </c>
      <c r="H69" s="3" t="s">
        <v>3044</v>
      </c>
      <c r="I69" s="16"/>
      <c r="J69" s="16"/>
      <c r="K69" s="16"/>
    </row>
    <row r="70" spans="1:11" ht="31.5" hidden="1">
      <c r="A70" s="240">
        <f>ROW() - ROW(Table493439[[#Headers],[Checklist]])</f>
        <v>69</v>
      </c>
      <c r="B70" s="241" t="s">
        <v>980</v>
      </c>
      <c r="C70" s="247" t="s">
        <v>3270</v>
      </c>
      <c r="D70" s="242" t="s">
        <v>3271</v>
      </c>
      <c r="E70" s="240" t="s">
        <v>117</v>
      </c>
      <c r="F70" s="239" t="s">
        <v>482</v>
      </c>
      <c r="G70" s="239" t="s">
        <v>391</v>
      </c>
      <c r="H70" s="3" t="s">
        <v>3044</v>
      </c>
      <c r="I70" s="16"/>
      <c r="J70" s="16"/>
      <c r="K70" s="16"/>
    </row>
    <row r="71" spans="1:11" ht="47.25" hidden="1">
      <c r="A71" s="240">
        <f>ROW() - ROW(Table493439[[#Headers],[Checklist]])</f>
        <v>70</v>
      </c>
      <c r="B71" s="241" t="s">
        <v>982</v>
      </c>
      <c r="C71" s="247" t="s">
        <v>3272</v>
      </c>
      <c r="D71" s="242" t="s">
        <v>3273</v>
      </c>
      <c r="E71" s="240" t="s">
        <v>3276</v>
      </c>
      <c r="F71" s="239" t="s">
        <v>445</v>
      </c>
      <c r="G71" s="239"/>
      <c r="H71" s="16"/>
      <c r="I71" s="16"/>
      <c r="J71" s="16"/>
      <c r="K71" s="16"/>
    </row>
    <row r="72" spans="1:11" ht="110.25" hidden="1">
      <c r="A72" s="240">
        <f>ROW() - ROW(Table493439[[#Headers],[Checklist]])</f>
        <v>71</v>
      </c>
      <c r="B72" s="241" t="s">
        <v>3274</v>
      </c>
      <c r="C72" s="247" t="s">
        <v>3272</v>
      </c>
      <c r="D72" s="242" t="s">
        <v>3275</v>
      </c>
      <c r="E72" s="240"/>
      <c r="F72" s="239"/>
      <c r="G72" s="239"/>
      <c r="H72" s="16"/>
      <c r="I72" s="16"/>
      <c r="J72" s="16"/>
      <c r="K72" s="16"/>
    </row>
    <row r="73" spans="1:11" ht="63" hidden="1">
      <c r="A73" s="240">
        <f>ROW() - ROW(Table493439[[#Headers],[Checklist]])</f>
        <v>72</v>
      </c>
      <c r="B73" s="252" t="s">
        <v>3279</v>
      </c>
      <c r="C73" s="253" t="s">
        <v>3270</v>
      </c>
      <c r="D73" s="254" t="s">
        <v>3280</v>
      </c>
      <c r="E73" s="240" t="s">
        <v>117</v>
      </c>
      <c r="F73" s="239" t="s">
        <v>482</v>
      </c>
      <c r="G73" s="239" t="s">
        <v>391</v>
      </c>
      <c r="H73" s="3" t="s">
        <v>3044</v>
      </c>
      <c r="I73" s="16"/>
      <c r="J73" s="16"/>
      <c r="K73" s="16"/>
    </row>
    <row r="74" spans="1:11" ht="63" hidden="1">
      <c r="A74" s="240">
        <f>ROW() - ROW(Table493439[[#Headers],[Checklist]])</f>
        <v>73</v>
      </c>
      <c r="B74" s="241" t="s">
        <v>3281</v>
      </c>
      <c r="C74" s="247" t="s">
        <v>3248</v>
      </c>
      <c r="D74" s="242" t="s">
        <v>3282</v>
      </c>
      <c r="E74" s="240"/>
      <c r="F74" s="239"/>
      <c r="G74" s="239"/>
      <c r="H74" s="16"/>
      <c r="I74" s="16"/>
      <c r="J74" s="16"/>
      <c r="K74" s="16"/>
    </row>
    <row r="75" spans="1:11" ht="47.25" hidden="1">
      <c r="A75" s="240">
        <f>ROW() - ROW(Table493439[[#Headers],[Checklist]])</f>
        <v>74</v>
      </c>
      <c r="B75" s="255" t="s">
        <v>3283</v>
      </c>
      <c r="C75" s="189" t="s">
        <v>3284</v>
      </c>
      <c r="D75" s="209" t="s">
        <v>3285</v>
      </c>
      <c r="E75" s="240" t="s">
        <v>117</v>
      </c>
      <c r="F75" s="239" t="s">
        <v>482</v>
      </c>
      <c r="G75" s="239" t="s">
        <v>391</v>
      </c>
      <c r="H75" s="3" t="s">
        <v>3044</v>
      </c>
      <c r="I75" s="16"/>
      <c r="J75" s="16"/>
      <c r="K75" s="16"/>
    </row>
    <row r="76" spans="1:11" hidden="1">
      <c r="A76" s="240">
        <f>ROW() - ROW(Table493439[[#Headers],[Checklist]])</f>
        <v>75</v>
      </c>
      <c r="B76" s="255"/>
      <c r="C76" s="189"/>
      <c r="D76" s="209"/>
      <c r="E76" s="240"/>
      <c r="F76" s="239"/>
      <c r="G76" s="239"/>
      <c r="H76" s="16"/>
      <c r="I76" s="16"/>
      <c r="J76" s="16"/>
      <c r="K76" s="16"/>
    </row>
    <row r="77" spans="1:11" ht="47.25" hidden="1">
      <c r="A77" s="240">
        <f>ROW() - ROW(Table493439[[#Headers],[Checklist]])</f>
        <v>76</v>
      </c>
      <c r="B77" s="241" t="s">
        <v>3289</v>
      </c>
      <c r="C77" s="247" t="s">
        <v>3290</v>
      </c>
      <c r="D77" s="242" t="s">
        <v>3291</v>
      </c>
      <c r="E77" s="240" t="s">
        <v>117</v>
      </c>
      <c r="F77" s="239" t="s">
        <v>482</v>
      </c>
      <c r="G77" s="239" t="s">
        <v>391</v>
      </c>
      <c r="H77" s="3" t="s">
        <v>3044</v>
      </c>
      <c r="I77" s="16"/>
      <c r="J77" s="16"/>
      <c r="K77" s="16"/>
    </row>
    <row r="78" spans="1:11" hidden="1">
      <c r="A78" s="240">
        <f>ROW() - ROW(Table493439[[#Headers],[Checklist]])</f>
        <v>77</v>
      </c>
      <c r="B78" s="241"/>
      <c r="C78" s="247"/>
      <c r="D78" s="242"/>
      <c r="E78" s="240"/>
      <c r="F78" s="239"/>
      <c r="G78" s="239"/>
      <c r="H78" s="16"/>
      <c r="I78" s="16"/>
      <c r="J78" s="16"/>
      <c r="K78" s="16"/>
    </row>
    <row r="79" spans="1:11" ht="31.5" hidden="1">
      <c r="A79" s="240">
        <f>ROW() - ROW(Table493439[[#Headers],[Checklist]])</f>
        <v>78</v>
      </c>
      <c r="B79" s="241" t="s">
        <v>3295</v>
      </c>
      <c r="C79" s="247" t="s">
        <v>3340</v>
      </c>
      <c r="D79" s="242" t="s">
        <v>3341</v>
      </c>
      <c r="E79" s="239" t="s">
        <v>114</v>
      </c>
      <c r="F79" s="239" t="s">
        <v>481</v>
      </c>
      <c r="G79" s="239" t="s">
        <v>391</v>
      </c>
      <c r="H79" s="3" t="s">
        <v>3044</v>
      </c>
      <c r="I79" s="16"/>
      <c r="J79" s="16"/>
      <c r="K79" s="16"/>
    </row>
    <row r="80" spans="1:11" ht="186" hidden="1" customHeight="1">
      <c r="A80" s="240">
        <f>ROW() - ROW(Table493439[[#Headers],[Checklist]])</f>
        <v>79</v>
      </c>
      <c r="B80" s="241" t="s">
        <v>3299</v>
      </c>
      <c r="C80" s="247" t="s">
        <v>3342</v>
      </c>
      <c r="D80" s="256" t="s">
        <v>3343</v>
      </c>
      <c r="E80" s="239" t="s">
        <v>114</v>
      </c>
      <c r="F80" s="239" t="s">
        <v>481</v>
      </c>
      <c r="G80" s="239" t="s">
        <v>391</v>
      </c>
      <c r="H80" s="3" t="s">
        <v>3044</v>
      </c>
      <c r="I80" s="16"/>
      <c r="J80" s="16"/>
      <c r="K80" s="16"/>
    </row>
    <row r="81" spans="1:11" hidden="1">
      <c r="A81" s="240">
        <f>ROW() - ROW(Table493439[[#Headers],[Checklist]])</f>
        <v>80</v>
      </c>
      <c r="B81" s="241" t="s">
        <v>3299</v>
      </c>
      <c r="C81" s="247" t="s">
        <v>3342</v>
      </c>
      <c r="D81" s="256"/>
      <c r="E81" s="240" t="s">
        <v>117</v>
      </c>
      <c r="F81" s="239" t="s">
        <v>482</v>
      </c>
      <c r="G81" s="239" t="s">
        <v>391</v>
      </c>
      <c r="H81" s="3" t="s">
        <v>3044</v>
      </c>
      <c r="I81" s="16"/>
      <c r="J81" s="16"/>
      <c r="K81" s="16"/>
    </row>
    <row r="82" spans="1:11" hidden="1">
      <c r="A82" s="240">
        <f>ROW() - ROW(Table493439[[#Headers],[Checklist]])</f>
        <v>81</v>
      </c>
      <c r="B82" s="241" t="s">
        <v>3299</v>
      </c>
      <c r="C82" s="247" t="s">
        <v>3342</v>
      </c>
      <c r="D82" s="256"/>
      <c r="E82" s="239" t="s">
        <v>119</v>
      </c>
      <c r="F82" s="239" t="s">
        <v>483</v>
      </c>
      <c r="G82" s="239" t="s">
        <v>391</v>
      </c>
      <c r="H82" s="3" t="s">
        <v>3044</v>
      </c>
      <c r="I82" s="16"/>
      <c r="J82" s="16"/>
      <c r="K82" s="16"/>
    </row>
    <row r="83" spans="1:11" hidden="1">
      <c r="A83" s="240">
        <f>ROW() - ROW(Table493439[[#Headers],[Checklist]])</f>
        <v>82</v>
      </c>
      <c r="B83" s="241" t="s">
        <v>3299</v>
      </c>
      <c r="C83" s="247" t="s">
        <v>3342</v>
      </c>
      <c r="D83" s="242"/>
      <c r="E83" s="240"/>
      <c r="F83" s="239"/>
      <c r="G83" s="239"/>
      <c r="H83" s="16"/>
      <c r="I83" s="16"/>
      <c r="J83" s="16"/>
      <c r="K83" s="16"/>
    </row>
    <row r="84" spans="1:11" ht="78.75" hidden="1">
      <c r="A84" s="240">
        <f>ROW() - ROW(Table493439[[#Headers],[Checklist]])</f>
        <v>83</v>
      </c>
      <c r="B84" s="241" t="s">
        <v>3302</v>
      </c>
      <c r="C84" s="247" t="s">
        <v>3303</v>
      </c>
      <c r="D84" s="242" t="s">
        <v>3344</v>
      </c>
      <c r="E84" s="239" t="s">
        <v>114</v>
      </c>
      <c r="F84" s="239" t="s">
        <v>481</v>
      </c>
      <c r="G84" s="239" t="s">
        <v>391</v>
      </c>
      <c r="H84" s="3" t="s">
        <v>3044</v>
      </c>
      <c r="I84" s="16"/>
      <c r="J84" s="16"/>
      <c r="K84" s="16"/>
    </row>
    <row r="85" spans="1:11" ht="78.75" hidden="1">
      <c r="A85" s="240">
        <f>ROW() - ROW(Table493439[[#Headers],[Checklist]])</f>
        <v>84</v>
      </c>
      <c r="B85" s="241" t="s">
        <v>3302</v>
      </c>
      <c r="C85" s="247" t="s">
        <v>3303</v>
      </c>
      <c r="D85" s="242" t="s">
        <v>3344</v>
      </c>
      <c r="E85" s="240" t="s">
        <v>117</v>
      </c>
      <c r="F85" s="239" t="s">
        <v>482</v>
      </c>
      <c r="G85" s="239" t="s">
        <v>391</v>
      </c>
      <c r="H85" s="3" t="s">
        <v>3044</v>
      </c>
      <c r="I85" s="16"/>
      <c r="J85" s="16"/>
      <c r="K85" s="16"/>
    </row>
    <row r="86" spans="1:11" ht="63" hidden="1">
      <c r="A86" s="240">
        <f>ROW() - ROW(Table493439[[#Headers],[Checklist]])</f>
        <v>85</v>
      </c>
      <c r="B86" s="241" t="s">
        <v>3305</v>
      </c>
      <c r="C86" s="247" t="s">
        <v>3306</v>
      </c>
      <c r="D86" s="242" t="s">
        <v>3345</v>
      </c>
      <c r="E86" s="239" t="s">
        <v>114</v>
      </c>
      <c r="F86" s="239" t="s">
        <v>481</v>
      </c>
      <c r="G86" s="239" t="s">
        <v>391</v>
      </c>
      <c r="H86" s="3" t="s">
        <v>3044</v>
      </c>
      <c r="I86" s="16"/>
      <c r="J86" s="16"/>
      <c r="K86" s="16"/>
    </row>
    <row r="87" spans="1:11" ht="48" hidden="1" customHeight="1">
      <c r="A87" s="240">
        <f>ROW() - ROW(Table493439[[#Headers],[Checklist]])</f>
        <v>86</v>
      </c>
      <c r="B87" s="241" t="s">
        <v>3305</v>
      </c>
      <c r="C87" s="247" t="s">
        <v>3306</v>
      </c>
      <c r="D87" s="242" t="s">
        <v>3345</v>
      </c>
      <c r="E87" s="240" t="s">
        <v>117</v>
      </c>
      <c r="F87" s="239" t="s">
        <v>482</v>
      </c>
      <c r="G87" s="239" t="s">
        <v>391</v>
      </c>
      <c r="H87" s="3" t="s">
        <v>3044</v>
      </c>
      <c r="I87" s="16"/>
      <c r="J87" s="16"/>
      <c r="K87" s="16"/>
    </row>
    <row r="88" spans="1:11" ht="36" hidden="1" customHeight="1">
      <c r="A88" s="240">
        <f>ROW() - ROW(Table493439[[#Headers],[Checklist]])</f>
        <v>87</v>
      </c>
      <c r="B88" s="241" t="s">
        <v>3346</v>
      </c>
      <c r="C88" s="247" t="s">
        <v>3347</v>
      </c>
      <c r="D88" s="243" t="s">
        <v>3348</v>
      </c>
      <c r="E88" s="239" t="s">
        <v>114</v>
      </c>
      <c r="F88" s="239" t="s">
        <v>481</v>
      </c>
      <c r="G88" s="239" t="s">
        <v>391</v>
      </c>
      <c r="H88" s="16"/>
      <c r="I88" s="16"/>
      <c r="J88" s="16"/>
      <c r="K88" s="16"/>
    </row>
    <row r="89" spans="1:11" ht="122.1" hidden="1" customHeight="1">
      <c r="A89" s="240">
        <f>ROW() - ROW(Table493439[[#Headers],[Checklist]])</f>
        <v>88</v>
      </c>
      <c r="B89" s="257" t="s">
        <v>3349</v>
      </c>
      <c r="C89" s="247" t="s">
        <v>3350</v>
      </c>
      <c r="D89" s="242" t="s">
        <v>3351</v>
      </c>
      <c r="E89" s="239" t="s">
        <v>114</v>
      </c>
      <c r="F89" s="239" t="s">
        <v>481</v>
      </c>
      <c r="G89" s="239" t="s">
        <v>391</v>
      </c>
      <c r="H89" s="3" t="s">
        <v>3044</v>
      </c>
      <c r="I89" s="16"/>
      <c r="J89" s="16"/>
      <c r="K89" s="16"/>
    </row>
    <row r="90" spans="1:11" ht="150" hidden="1" customHeight="1">
      <c r="A90" s="240">
        <f>ROW() - ROW(Table493439[[#Headers],[Checklist]])</f>
        <v>89</v>
      </c>
      <c r="B90" s="257" t="s">
        <v>3349</v>
      </c>
      <c r="C90" s="247" t="s">
        <v>3350</v>
      </c>
      <c r="D90" s="242" t="s">
        <v>3351</v>
      </c>
      <c r="E90" s="240" t="s">
        <v>117</v>
      </c>
      <c r="F90" s="239" t="s">
        <v>482</v>
      </c>
      <c r="G90" s="239" t="s">
        <v>391</v>
      </c>
      <c r="H90" s="3" t="s">
        <v>3044</v>
      </c>
      <c r="I90" s="16"/>
      <c r="J90" s="16"/>
      <c r="K90" s="16"/>
    </row>
    <row r="91" spans="1:11" ht="142.35" hidden="1" customHeight="1">
      <c r="A91" s="240">
        <f>ROW() - ROW(Table493439[[#Headers],[Checklist]])</f>
        <v>90</v>
      </c>
      <c r="B91" s="241" t="s">
        <v>3314</v>
      </c>
      <c r="C91" s="247" t="s">
        <v>3352</v>
      </c>
      <c r="D91" s="242" t="s">
        <v>3353</v>
      </c>
      <c r="E91" s="239" t="s">
        <v>114</v>
      </c>
      <c r="F91" s="239" t="s">
        <v>481</v>
      </c>
      <c r="G91" s="239" t="s">
        <v>391</v>
      </c>
      <c r="H91" s="3" t="s">
        <v>3044</v>
      </c>
      <c r="I91" s="16"/>
      <c r="J91" s="16"/>
      <c r="K91" s="16"/>
    </row>
    <row r="92" spans="1:11" ht="147" hidden="1" customHeight="1">
      <c r="A92" s="240">
        <f>ROW() - ROW(Table493439[[#Headers],[Checklist]])</f>
        <v>91</v>
      </c>
      <c r="B92" s="241" t="s">
        <v>3314</v>
      </c>
      <c r="C92" s="247" t="s">
        <v>3352</v>
      </c>
      <c r="D92" s="242" t="s">
        <v>3353</v>
      </c>
      <c r="E92" s="240" t="s">
        <v>117</v>
      </c>
      <c r="F92" s="239" t="s">
        <v>482</v>
      </c>
      <c r="G92" s="239" t="s">
        <v>391</v>
      </c>
      <c r="H92" s="3" t="s">
        <v>3044</v>
      </c>
      <c r="I92" s="16"/>
      <c r="J92" s="16"/>
      <c r="K92" s="16"/>
    </row>
    <row r="93" spans="1:11" ht="154.35" hidden="1" customHeight="1">
      <c r="A93" s="240">
        <f>ROW() - ROW(Table493439[[#Headers],[Checklist]])</f>
        <v>92</v>
      </c>
      <c r="B93" s="241" t="s">
        <v>3319</v>
      </c>
      <c r="C93" s="247" t="s">
        <v>3354</v>
      </c>
      <c r="D93" s="209" t="s">
        <v>3355</v>
      </c>
      <c r="E93" s="239" t="s">
        <v>114</v>
      </c>
      <c r="F93" s="239" t="s">
        <v>481</v>
      </c>
      <c r="G93" s="239" t="s">
        <v>391</v>
      </c>
      <c r="H93" s="3" t="s">
        <v>3044</v>
      </c>
      <c r="I93" s="16"/>
      <c r="J93" s="16"/>
      <c r="K93" s="16"/>
    </row>
    <row r="94" spans="1:11" ht="155.1" hidden="1" customHeight="1">
      <c r="A94" s="240">
        <f>ROW() - ROW(Table493439[[#Headers],[Checklist]])</f>
        <v>93</v>
      </c>
      <c r="B94" s="241" t="s">
        <v>3319</v>
      </c>
      <c r="C94" s="247" t="s">
        <v>3354</v>
      </c>
      <c r="D94" s="209" t="s">
        <v>3355</v>
      </c>
      <c r="E94" s="240" t="s">
        <v>117</v>
      </c>
      <c r="F94" s="239" t="s">
        <v>482</v>
      </c>
      <c r="G94" s="239" t="s">
        <v>391</v>
      </c>
      <c r="H94" s="3" t="s">
        <v>3044</v>
      </c>
      <c r="I94" s="16"/>
      <c r="J94" s="16"/>
      <c r="K94" s="16"/>
    </row>
    <row r="95" spans="1:11" ht="154.35" customHeight="1">
      <c r="A95" s="240">
        <f>ROW() - ROW(Table493439[[#Headers],[Checklist]])</f>
        <v>94</v>
      </c>
      <c r="B95" s="241" t="s">
        <v>3319</v>
      </c>
      <c r="C95" s="247" t="s">
        <v>3354</v>
      </c>
      <c r="D95" s="209" t="s">
        <v>3355</v>
      </c>
      <c r="E95" s="258" t="s">
        <v>79</v>
      </c>
      <c r="F95" s="258" t="s">
        <v>80</v>
      </c>
      <c r="G95" s="41" t="s">
        <v>951</v>
      </c>
      <c r="H95" s="3" t="s">
        <v>3044</v>
      </c>
      <c r="I95" s="16"/>
      <c r="J95" s="16"/>
      <c r="K95" s="16"/>
    </row>
    <row r="96" spans="1:11" ht="90" hidden="1" customHeight="1">
      <c r="A96" s="240">
        <f>ROW() - ROW(Table493439[[#Headers],[Checklist]])</f>
        <v>95</v>
      </c>
      <c r="B96" s="241" t="s">
        <v>3321</v>
      </c>
      <c r="C96" s="247" t="s">
        <v>3356</v>
      </c>
      <c r="D96" s="209" t="s">
        <v>3357</v>
      </c>
      <c r="E96" s="239" t="s">
        <v>114</v>
      </c>
      <c r="F96" s="239" t="s">
        <v>481</v>
      </c>
      <c r="G96" s="239" t="s">
        <v>391</v>
      </c>
      <c r="H96" s="3" t="s">
        <v>3044</v>
      </c>
      <c r="I96" s="16"/>
      <c r="J96" s="16"/>
      <c r="K96" s="16"/>
    </row>
    <row r="97" spans="1:13" ht="15.75" hidden="1" customHeight="1">
      <c r="A97" s="240">
        <f>ROW() - ROW(Table493439[[#Headers],[Checklist]])</f>
        <v>96</v>
      </c>
      <c r="B97" s="241" t="s">
        <v>3358</v>
      </c>
      <c r="C97" s="239" t="s">
        <v>3327</v>
      </c>
      <c r="D97" s="239" t="s">
        <v>3359</v>
      </c>
      <c r="E97" s="239"/>
      <c r="F97" s="239"/>
      <c r="G97" s="239"/>
      <c r="H97" s="16"/>
      <c r="I97" s="16"/>
      <c r="J97" s="16"/>
      <c r="K97" s="16"/>
      <c r="M97" s="16" t="s">
        <v>853</v>
      </c>
    </row>
    <row r="98" spans="1:13" ht="243" hidden="1" customHeight="1">
      <c r="A98" s="240">
        <f>ROW() - ROW(Table493439[[#Headers],[Checklist]])</f>
        <v>97</v>
      </c>
      <c r="B98" s="241" t="s">
        <v>3326</v>
      </c>
      <c r="C98" s="239" t="s">
        <v>3327</v>
      </c>
      <c r="D98" s="209" t="s">
        <v>3360</v>
      </c>
      <c r="E98" s="239" t="s">
        <v>114</v>
      </c>
      <c r="F98" s="239" t="s">
        <v>481</v>
      </c>
      <c r="G98" s="239" t="s">
        <v>391</v>
      </c>
      <c r="H98" s="3" t="s">
        <v>3044</v>
      </c>
      <c r="I98" s="16"/>
      <c r="J98" s="16"/>
      <c r="K98" s="16"/>
      <c r="M98" s="16" t="s">
        <v>853</v>
      </c>
    </row>
    <row r="99" spans="1:13" ht="15" customHeight="1">
      <c r="A99" s="240">
        <f>ROW() - ROW(Table493439[[#Headers],[Checklist]])</f>
        <v>98</v>
      </c>
      <c r="B99" s="241" t="s">
        <v>3326</v>
      </c>
      <c r="C99" s="239" t="s">
        <v>3327</v>
      </c>
      <c r="D99" s="209" t="s">
        <v>3360</v>
      </c>
      <c r="E99" s="258" t="s">
        <v>79</v>
      </c>
      <c r="F99" s="258" t="s">
        <v>80</v>
      </c>
      <c r="G99" s="41" t="s">
        <v>951</v>
      </c>
      <c r="H99" s="3" t="s">
        <v>3044</v>
      </c>
      <c r="I99" s="3"/>
      <c r="J99" s="3"/>
      <c r="K99" s="3"/>
      <c r="M99" s="16" t="s">
        <v>853</v>
      </c>
    </row>
    <row r="100" spans="1:13" ht="121.35" customHeight="1">
      <c r="A100" s="240">
        <f>ROW() - ROW(Table493439[[#Headers],[Checklist]])</f>
        <v>99</v>
      </c>
      <c r="B100" s="259" t="s">
        <v>3329</v>
      </c>
      <c r="C100" s="239" t="s">
        <v>3327</v>
      </c>
      <c r="D100" s="209" t="s">
        <v>3361</v>
      </c>
      <c r="E100" s="260" t="s">
        <v>79</v>
      </c>
      <c r="F100" s="260" t="s">
        <v>80</v>
      </c>
      <c r="G100" s="213" t="s">
        <v>951</v>
      </c>
      <c r="H100" s="212" t="s">
        <v>3044</v>
      </c>
      <c r="I100" s="16"/>
      <c r="J100" s="16"/>
      <c r="K100" s="16"/>
      <c r="M100" s="16" t="s">
        <v>853</v>
      </c>
    </row>
    <row r="101" spans="1:13" ht="55.35" hidden="1" customHeight="1">
      <c r="A101" s="240">
        <f>ROW() - ROW(Table493439[[#Headers],[Checklist]])</f>
        <v>100</v>
      </c>
      <c r="B101" s="259" t="s">
        <v>3329</v>
      </c>
      <c r="C101" s="239" t="s">
        <v>3327</v>
      </c>
      <c r="D101" s="209" t="s">
        <v>3362</v>
      </c>
      <c r="E101" s="239"/>
      <c r="F101" s="239"/>
      <c r="G101" s="239"/>
      <c r="H101" s="16"/>
      <c r="I101" s="16"/>
      <c r="J101" s="16"/>
      <c r="K101" s="16"/>
      <c r="M101" s="16" t="s">
        <v>853</v>
      </c>
    </row>
    <row r="102" spans="1:13" ht="161.1" hidden="1" customHeight="1">
      <c r="A102" s="240">
        <f>ROW() - ROW(Table493439[[#Headers],[Checklist]])</f>
        <v>101</v>
      </c>
      <c r="B102" s="245" t="s">
        <v>3333</v>
      </c>
      <c r="C102" s="239" t="s">
        <v>3327</v>
      </c>
      <c r="D102" s="209" t="s">
        <v>3363</v>
      </c>
      <c r="E102" s="239" t="s">
        <v>114</v>
      </c>
      <c r="F102" s="239" t="s">
        <v>481</v>
      </c>
      <c r="G102" s="239" t="s">
        <v>391</v>
      </c>
      <c r="H102" s="3" t="s">
        <v>3044</v>
      </c>
      <c r="I102" s="16"/>
      <c r="J102" s="16"/>
      <c r="K102" s="16"/>
    </row>
    <row r="103" spans="1:13" ht="15.75" hidden="1" customHeight="1">
      <c r="A103" s="240">
        <f>ROW() - ROW(Table493439[[#Headers],[Checklist]])</f>
        <v>102</v>
      </c>
      <c r="B103" s="245" t="s">
        <v>3333</v>
      </c>
      <c r="C103" s="239" t="s">
        <v>3327</v>
      </c>
      <c r="D103" s="209" t="s">
        <v>3363</v>
      </c>
      <c r="E103" s="240" t="s">
        <v>117</v>
      </c>
      <c r="F103" s="239" t="s">
        <v>482</v>
      </c>
      <c r="G103" s="239" t="s">
        <v>391</v>
      </c>
      <c r="H103" s="3" t="s">
        <v>3044</v>
      </c>
      <c r="I103" s="3"/>
      <c r="J103" s="3"/>
      <c r="K103" s="3"/>
      <c r="M103" s="16" t="s">
        <v>853</v>
      </c>
    </row>
    <row r="104" spans="1:13" ht="15.75" hidden="1" customHeight="1">
      <c r="A104" s="240">
        <f>ROW() - ROW(Table493439[[#Headers],[Checklist]])</f>
        <v>103</v>
      </c>
      <c r="B104" s="245" t="s">
        <v>3333</v>
      </c>
      <c r="C104" s="239" t="s">
        <v>3327</v>
      </c>
      <c r="D104" s="209" t="s">
        <v>3363</v>
      </c>
      <c r="E104" s="239" t="s">
        <v>119</v>
      </c>
      <c r="F104" s="239" t="s">
        <v>483</v>
      </c>
      <c r="G104" s="239" t="s">
        <v>391</v>
      </c>
      <c r="H104" s="3" t="s">
        <v>3044</v>
      </c>
      <c r="I104" s="16"/>
      <c r="J104" s="16"/>
      <c r="K104" s="16"/>
      <c r="M104" s="16" t="s">
        <v>853</v>
      </c>
    </row>
    <row r="105" spans="1:13" ht="86.1" hidden="1" customHeight="1">
      <c r="A105" s="240">
        <f>ROW() - ROW(Table493439[[#Headers],[Checklist]])</f>
        <v>104</v>
      </c>
      <c r="B105" s="245" t="s">
        <v>3338</v>
      </c>
      <c r="C105" s="36"/>
      <c r="D105" s="209" t="s">
        <v>3364</v>
      </c>
      <c r="E105" s="240"/>
      <c r="F105" s="239"/>
      <c r="G105" s="239"/>
      <c r="H105" s="16"/>
      <c r="I105" s="16"/>
      <c r="J105" s="16"/>
      <c r="K105" s="16"/>
      <c r="M105" s="16" t="s">
        <v>853</v>
      </c>
    </row>
    <row r="106" spans="1:13" ht="35.1" hidden="1" customHeight="1">
      <c r="A106" s="240">
        <f>ROW() - ROW(Table493439[[#Headers],[Checklist]])</f>
        <v>105</v>
      </c>
      <c r="B106" s="261" t="s">
        <v>3365</v>
      </c>
      <c r="C106" s="261" t="s">
        <v>635</v>
      </c>
      <c r="D106" s="262" t="s">
        <v>3366</v>
      </c>
      <c r="E106" s="239"/>
      <c r="F106" s="239"/>
      <c r="G106" s="239"/>
      <c r="H106" s="3"/>
      <c r="I106" s="3"/>
      <c r="J106" s="3"/>
      <c r="K106" s="3"/>
      <c r="M106" s="16" t="s">
        <v>853</v>
      </c>
    </row>
    <row r="107" spans="1:13" ht="15.75" hidden="1" customHeight="1">
      <c r="A107" s="240">
        <f>ROW() - ROW(Table493439[[#Headers],[Checklist]])</f>
        <v>106</v>
      </c>
      <c r="B107" s="263" t="s">
        <v>3367</v>
      </c>
      <c r="C107" s="261" t="s">
        <v>635</v>
      </c>
      <c r="D107" s="264"/>
      <c r="E107" s="239"/>
      <c r="F107" s="239"/>
      <c r="G107" s="239"/>
      <c r="H107" s="16"/>
      <c r="I107" s="16"/>
      <c r="J107" s="16"/>
      <c r="K107" s="16"/>
      <c r="M107" s="16" t="s">
        <v>853</v>
      </c>
    </row>
    <row r="108" spans="1:13" ht="15.75" hidden="1" customHeight="1">
      <c r="A108" s="240">
        <f>ROW() - ROW(Table493439[[#Headers],[Checklist]])</f>
        <v>107</v>
      </c>
      <c r="B108" s="263" t="s">
        <v>3368</v>
      </c>
      <c r="C108" s="261" t="s">
        <v>635</v>
      </c>
      <c r="D108" s="264"/>
      <c r="E108" s="42"/>
      <c r="F108" s="239"/>
      <c r="G108" s="239"/>
      <c r="H108" s="3"/>
      <c r="I108" s="16"/>
      <c r="J108" s="16"/>
      <c r="K108" s="16"/>
      <c r="M108" s="16" t="s">
        <v>853</v>
      </c>
    </row>
    <row r="109" spans="1:13" ht="15.75" hidden="1" customHeight="1">
      <c r="A109" s="240">
        <f>ROW() - ROW(Table493439[[#Headers],[Checklist]])</f>
        <v>108</v>
      </c>
      <c r="B109" s="265" t="s">
        <v>3369</v>
      </c>
      <c r="C109" s="261" t="s">
        <v>635</v>
      </c>
      <c r="D109" s="261"/>
      <c r="E109" s="240"/>
      <c r="F109" s="239"/>
      <c r="G109" s="239"/>
      <c r="H109" s="16"/>
      <c r="I109" s="16"/>
      <c r="J109" s="16"/>
      <c r="K109" s="16"/>
      <c r="M109" s="16" t="s">
        <v>853</v>
      </c>
    </row>
    <row r="110" spans="1:13" ht="15.75" hidden="1" customHeight="1">
      <c r="A110" s="240">
        <f>ROW() - ROW(Table493439[[#Headers],[Checklist]])</f>
        <v>109</v>
      </c>
      <c r="B110" s="245" t="s">
        <v>3370</v>
      </c>
      <c r="C110" s="239" t="s">
        <v>3272</v>
      </c>
      <c r="D110" s="266" t="s">
        <v>3371</v>
      </c>
      <c r="E110" s="240"/>
      <c r="F110" s="239"/>
      <c r="G110" s="239"/>
      <c r="H110" s="16"/>
      <c r="I110" s="16"/>
      <c r="J110" s="16"/>
      <c r="K110" s="16"/>
      <c r="M110" s="16" t="s">
        <v>853</v>
      </c>
    </row>
    <row r="111" spans="1:13" ht="19.350000000000001" hidden="1" customHeight="1">
      <c r="A111" s="240">
        <f>ROW() - ROW(Table493439[[#Headers],[Checklist]])</f>
        <v>110</v>
      </c>
      <c r="B111" s="259" t="s">
        <v>3372</v>
      </c>
      <c r="C111" s="267" t="s">
        <v>3272</v>
      </c>
      <c r="D111" s="266" t="s">
        <v>3373</v>
      </c>
      <c r="E111" s="240"/>
      <c r="F111" s="239"/>
      <c r="G111" s="239"/>
      <c r="H111" s="16"/>
      <c r="I111" s="16"/>
      <c r="J111" s="16"/>
      <c r="K111" s="16"/>
    </row>
    <row r="112" spans="1:13" ht="36" hidden="1" customHeight="1">
      <c r="A112" s="240">
        <f>ROW() - ROW(Table493439[[#Headers],[Checklist]])</f>
        <v>111</v>
      </c>
      <c r="B112" s="245" t="s">
        <v>3374</v>
      </c>
      <c r="C112" s="239" t="s">
        <v>3272</v>
      </c>
      <c r="D112" s="209" t="s">
        <v>3375</v>
      </c>
      <c r="E112" s="239"/>
      <c r="F112" s="239"/>
      <c r="G112" s="239"/>
      <c r="H112" s="16"/>
      <c r="I112" s="16"/>
      <c r="J112" s="16"/>
      <c r="K112" s="16"/>
      <c r="M112" s="16" t="s">
        <v>853</v>
      </c>
    </row>
    <row r="113" spans="1:13" ht="18" hidden="1" customHeight="1">
      <c r="A113" s="240">
        <f>ROW() - ROW(Table493439[[#Headers],[Checklist]])</f>
        <v>112</v>
      </c>
      <c r="B113" s="259" t="s">
        <v>3376</v>
      </c>
      <c r="C113" s="267" t="s">
        <v>3272</v>
      </c>
      <c r="D113" s="209" t="s">
        <v>3377</v>
      </c>
      <c r="E113" s="239"/>
      <c r="F113" s="239"/>
      <c r="G113" s="239"/>
      <c r="H113" s="3"/>
      <c r="I113" s="16"/>
      <c r="J113" s="16"/>
      <c r="K113" s="16"/>
      <c r="M113" s="16" t="s">
        <v>853</v>
      </c>
    </row>
    <row r="114" spans="1:13" ht="52.35" hidden="1" customHeight="1">
      <c r="A114" s="240">
        <f>ROW() - ROW(Table493439[[#Headers],[Checklist]])</f>
        <v>113</v>
      </c>
      <c r="B114" s="245" t="s">
        <v>3378</v>
      </c>
      <c r="C114" s="239" t="s">
        <v>3272</v>
      </c>
      <c r="D114" s="209" t="s">
        <v>3379</v>
      </c>
      <c r="E114" s="239"/>
      <c r="F114" s="239"/>
      <c r="G114" s="239"/>
      <c r="H114" s="3"/>
      <c r="I114" s="3"/>
      <c r="J114" s="3"/>
      <c r="K114" s="3"/>
      <c r="M114" s="16" t="s">
        <v>853</v>
      </c>
    </row>
    <row r="115" spans="1:13" ht="15.75" hidden="1" customHeight="1">
      <c r="A115" s="240">
        <f>ROW() - ROW(Table493439[[#Headers],[Checklist]])</f>
        <v>114</v>
      </c>
      <c r="B115" s="245" t="s">
        <v>3380</v>
      </c>
      <c r="C115" s="239" t="s">
        <v>3272</v>
      </c>
      <c r="D115" s="266" t="s">
        <v>3381</v>
      </c>
      <c r="E115" s="239"/>
      <c r="F115" s="239"/>
      <c r="G115" s="239"/>
      <c r="H115" s="3"/>
      <c r="I115" s="3"/>
      <c r="J115" s="3"/>
      <c r="K115" s="3"/>
      <c r="M115" s="16" t="s">
        <v>853</v>
      </c>
    </row>
    <row r="116" spans="1:13" ht="33" hidden="1" customHeight="1">
      <c r="A116" s="240">
        <f>ROW() - ROW(Table493439[[#Headers],[Checklist]])</f>
        <v>115</v>
      </c>
      <c r="B116" s="245" t="s">
        <v>3382</v>
      </c>
      <c r="C116" s="239" t="s">
        <v>3272</v>
      </c>
      <c r="D116" s="209" t="s">
        <v>3383</v>
      </c>
      <c r="E116" s="239"/>
      <c r="F116" s="239"/>
      <c r="G116" s="239"/>
      <c r="H116" s="3"/>
      <c r="I116" s="3"/>
      <c r="J116" s="3"/>
      <c r="K116" s="3"/>
      <c r="M116" s="16" t="s">
        <v>853</v>
      </c>
    </row>
    <row r="117" spans="1:13" ht="124.35" hidden="1" customHeight="1">
      <c r="A117" s="240">
        <f>ROW() - ROW(Table493439[[#Headers],[Checklist]])</f>
        <v>116</v>
      </c>
      <c r="B117" s="245" t="s">
        <v>3384</v>
      </c>
      <c r="C117" s="239" t="s">
        <v>3272</v>
      </c>
      <c r="D117" s="209" t="s">
        <v>3385</v>
      </c>
      <c r="E117" s="239"/>
      <c r="F117" s="239"/>
      <c r="G117" s="239"/>
      <c r="H117" s="3"/>
      <c r="I117" s="3"/>
      <c r="J117" s="3"/>
      <c r="K117" s="3"/>
      <c r="M117" s="16" t="s">
        <v>853</v>
      </c>
    </row>
    <row r="118" spans="1:13" ht="85.35" hidden="1" customHeight="1">
      <c r="A118" s="240">
        <f>ROW() - ROW(Table493439[[#Headers],[Checklist]])</f>
        <v>117</v>
      </c>
      <c r="B118" s="247" t="s">
        <v>3386</v>
      </c>
      <c r="C118" s="239" t="s">
        <v>3272</v>
      </c>
      <c r="D118" s="209" t="s">
        <v>3387</v>
      </c>
      <c r="E118" s="240" t="s">
        <v>46</v>
      </c>
      <c r="F118" s="239" t="s">
        <v>445</v>
      </c>
      <c r="G118" s="239"/>
      <c r="H118" s="3" t="s">
        <v>3044</v>
      </c>
      <c r="I118" s="3"/>
      <c r="J118" s="3"/>
      <c r="K118" s="3"/>
      <c r="M118" s="16" t="s">
        <v>853</v>
      </c>
    </row>
    <row r="119" spans="1:13" ht="34.35" hidden="1" customHeight="1">
      <c r="A119" s="240">
        <f>ROW() - ROW(Table493439[[#Headers],[Checklist]])</f>
        <v>118</v>
      </c>
      <c r="B119" s="247" t="s">
        <v>3388</v>
      </c>
      <c r="C119" s="247" t="s">
        <v>3389</v>
      </c>
      <c r="D119" s="209" t="s">
        <v>3390</v>
      </c>
      <c r="E119" s="239" t="s">
        <v>114</v>
      </c>
      <c r="F119" s="239" t="s">
        <v>481</v>
      </c>
      <c r="G119" s="239" t="s">
        <v>391</v>
      </c>
      <c r="H119" s="3" t="s">
        <v>3044</v>
      </c>
      <c r="I119" s="3"/>
      <c r="J119" s="3"/>
      <c r="K119" s="3"/>
      <c r="M119" s="16" t="s">
        <v>853</v>
      </c>
    </row>
    <row r="120" spans="1:13" ht="15.75" hidden="1" customHeight="1">
      <c r="A120" s="240">
        <f>ROW() - ROW(Table493439[[#Headers],[Checklist]])</f>
        <v>119</v>
      </c>
      <c r="B120" s="247" t="s">
        <v>3388</v>
      </c>
      <c r="C120" s="247" t="s">
        <v>3389</v>
      </c>
      <c r="D120" s="209" t="s">
        <v>3390</v>
      </c>
      <c r="E120" s="240" t="s">
        <v>117</v>
      </c>
      <c r="F120" s="239" t="s">
        <v>482</v>
      </c>
      <c r="G120" s="239" t="s">
        <v>391</v>
      </c>
      <c r="H120" s="3" t="s">
        <v>3044</v>
      </c>
      <c r="I120" s="16"/>
      <c r="J120" s="16"/>
      <c r="K120" s="16"/>
      <c r="M120" s="16" t="s">
        <v>853</v>
      </c>
    </row>
    <row r="121" spans="1:13" ht="15.75" hidden="1" customHeight="1">
      <c r="A121" s="240">
        <f>ROW() - ROW(Table493439[[#Headers],[Checklist]])</f>
        <v>120</v>
      </c>
      <c r="B121" s="247" t="s">
        <v>3388</v>
      </c>
      <c r="C121" s="247" t="s">
        <v>3389</v>
      </c>
      <c r="D121" s="209" t="s">
        <v>3390</v>
      </c>
      <c r="E121" s="239" t="s">
        <v>119</v>
      </c>
      <c r="F121" s="239" t="s">
        <v>483</v>
      </c>
      <c r="G121" s="239" t="s">
        <v>391</v>
      </c>
      <c r="H121" s="3" t="s">
        <v>3044</v>
      </c>
      <c r="I121" s="16"/>
      <c r="J121" s="16"/>
      <c r="K121" s="16"/>
      <c r="M121" s="16" t="s">
        <v>853</v>
      </c>
    </row>
    <row r="122" spans="1:13" ht="15.75" hidden="1" customHeight="1">
      <c r="A122" s="240">
        <f>ROW() - ROW(Table493439[[#Headers],[Checklist]])</f>
        <v>121</v>
      </c>
      <c r="B122" s="268" t="s">
        <v>3391</v>
      </c>
      <c r="C122" s="268" t="s">
        <v>3392</v>
      </c>
      <c r="D122" s="242" t="s">
        <v>3393</v>
      </c>
      <c r="E122" s="239"/>
      <c r="F122" s="240"/>
      <c r="G122" s="240"/>
      <c r="H122" s="3" t="s">
        <v>3044</v>
      </c>
      <c r="I122" s="16"/>
      <c r="J122" s="16"/>
      <c r="K122" s="16"/>
      <c r="M122" s="16" t="s">
        <v>853</v>
      </c>
    </row>
    <row r="123" spans="1:13" ht="36" hidden="1" customHeight="1">
      <c r="A123" s="240">
        <f>ROW() - ROW(Table493439[[#Headers],[Checklist]])</f>
        <v>122</v>
      </c>
      <c r="B123" s="269" t="s">
        <v>3394</v>
      </c>
      <c r="C123" s="268" t="s">
        <v>3395</v>
      </c>
      <c r="D123" s="209" t="s">
        <v>3396</v>
      </c>
      <c r="E123" s="240"/>
      <c r="F123" s="240"/>
      <c r="G123" s="240"/>
      <c r="H123" s="16"/>
      <c r="I123" s="16"/>
      <c r="J123" s="16"/>
      <c r="K123" s="16"/>
      <c r="M123" s="16" t="s">
        <v>853</v>
      </c>
    </row>
    <row r="124" spans="1:13" ht="15.75" hidden="1" customHeight="1">
      <c r="A124" s="240">
        <f>ROW() - ROW(Table493439[[#Headers],[Checklist]])</f>
        <v>123</v>
      </c>
      <c r="B124" s="241" t="s">
        <v>3397</v>
      </c>
      <c r="C124" s="247" t="s">
        <v>3398</v>
      </c>
      <c r="D124" s="266" t="s">
        <v>3399</v>
      </c>
      <c r="E124" s="239"/>
      <c r="F124" s="239"/>
      <c r="G124" s="239"/>
      <c r="H124" s="3"/>
      <c r="I124" s="16"/>
      <c r="J124" s="16"/>
      <c r="K124" s="16"/>
      <c r="M124" s="16" t="s">
        <v>853</v>
      </c>
    </row>
    <row r="125" spans="1:13" ht="34.35" hidden="1" customHeight="1">
      <c r="A125" s="240">
        <f>ROW() - ROW(Table493439[[#Headers],[Checklist]])</f>
        <v>124</v>
      </c>
      <c r="B125" s="241" t="s">
        <v>3400</v>
      </c>
      <c r="C125" s="247" t="s">
        <v>3398</v>
      </c>
      <c r="D125" s="209" t="s">
        <v>3401</v>
      </c>
      <c r="E125" s="239" t="s">
        <v>119</v>
      </c>
      <c r="F125" s="239" t="s">
        <v>483</v>
      </c>
      <c r="G125" s="239" t="s">
        <v>391</v>
      </c>
      <c r="H125" s="3" t="s">
        <v>3044</v>
      </c>
      <c r="I125" s="16"/>
      <c r="J125" s="16"/>
      <c r="K125" s="16"/>
    </row>
    <row r="126" spans="1:13" ht="190.35" hidden="1" customHeight="1">
      <c r="A126" s="240">
        <f>ROW() - ROW(Table493439[[#Headers],[Checklist]])</f>
        <v>125</v>
      </c>
      <c r="B126" s="241" t="s">
        <v>3402</v>
      </c>
      <c r="C126" s="247" t="s">
        <v>3398</v>
      </c>
      <c r="D126" s="209" t="s">
        <v>3403</v>
      </c>
      <c r="E126" s="239" t="s">
        <v>119</v>
      </c>
      <c r="F126" s="239" t="s">
        <v>483</v>
      </c>
      <c r="G126" s="239" t="s">
        <v>391</v>
      </c>
      <c r="H126" s="3" t="s">
        <v>3044</v>
      </c>
      <c r="I126" s="16"/>
      <c r="J126" s="16"/>
      <c r="K126" s="16"/>
    </row>
    <row r="127" spans="1:13" ht="273" hidden="1" customHeight="1">
      <c r="A127" s="240">
        <f>ROW() - ROW(Table493439[[#Headers],[Checklist]])</f>
        <v>126</v>
      </c>
      <c r="B127" s="241" t="s">
        <v>3404</v>
      </c>
      <c r="C127" s="247" t="s">
        <v>3398</v>
      </c>
      <c r="D127" s="242" t="s">
        <v>3405</v>
      </c>
      <c r="E127" s="239" t="s">
        <v>119</v>
      </c>
      <c r="F127" s="239" t="s">
        <v>483</v>
      </c>
      <c r="G127" s="239" t="s">
        <v>391</v>
      </c>
      <c r="H127" s="3" t="s">
        <v>3044</v>
      </c>
      <c r="I127" s="16"/>
      <c r="J127" s="16"/>
      <c r="K127" s="16"/>
    </row>
    <row r="128" spans="1:13" ht="15.75" customHeight="1">
      <c r="A128" s="240">
        <f>ROW() - ROW(Table493439[[#Headers],[Checklist]])</f>
        <v>127</v>
      </c>
      <c r="B128" s="241" t="s">
        <v>3404</v>
      </c>
      <c r="C128" s="247" t="s">
        <v>3398</v>
      </c>
      <c r="D128" s="242" t="s">
        <v>3405</v>
      </c>
      <c r="E128" s="260" t="s">
        <v>79</v>
      </c>
      <c r="F128" s="260" t="s">
        <v>80</v>
      </c>
      <c r="G128" s="213" t="s">
        <v>951</v>
      </c>
      <c r="H128" s="212" t="s">
        <v>3044</v>
      </c>
      <c r="I128" s="16"/>
      <c r="J128" s="16"/>
      <c r="K128" s="16"/>
    </row>
    <row r="129" spans="1:11" ht="90" hidden="1" customHeight="1">
      <c r="A129" s="240">
        <f>ROW() - ROW(Table493439[[#Headers],[Checklist]])</f>
        <v>128</v>
      </c>
      <c r="B129" s="241" t="s">
        <v>3406</v>
      </c>
      <c r="C129" s="247" t="s">
        <v>3398</v>
      </c>
      <c r="D129" s="209" t="s">
        <v>3407</v>
      </c>
      <c r="E129" s="239" t="s">
        <v>119</v>
      </c>
      <c r="F129" s="239" t="s">
        <v>483</v>
      </c>
      <c r="G129" s="239" t="s">
        <v>391</v>
      </c>
      <c r="H129" s="3" t="s">
        <v>3044</v>
      </c>
      <c r="I129" s="16"/>
      <c r="J129" s="16"/>
      <c r="K129" s="16"/>
    </row>
    <row r="130" spans="1:11" ht="52.35" hidden="1" customHeight="1">
      <c r="A130" s="240">
        <f>ROW() - ROW(Table493439[[#Headers],[Checklist]])</f>
        <v>129</v>
      </c>
      <c r="B130" s="241" t="s">
        <v>3408</v>
      </c>
      <c r="C130" s="247" t="s">
        <v>3398</v>
      </c>
      <c r="D130" s="209" t="s">
        <v>3409</v>
      </c>
      <c r="E130" s="239" t="s">
        <v>119</v>
      </c>
      <c r="F130" s="239" t="s">
        <v>483</v>
      </c>
      <c r="G130" s="239" t="s">
        <v>391</v>
      </c>
      <c r="H130" s="3" t="s">
        <v>3044</v>
      </c>
      <c r="I130" s="16"/>
      <c r="J130" s="16"/>
      <c r="K130" s="16"/>
    </row>
    <row r="131" spans="1:11" ht="33" hidden="1" customHeight="1">
      <c r="A131" s="240">
        <f>ROW() - ROW(Table493439[[#Headers],[Checklist]])</f>
        <v>130</v>
      </c>
      <c r="B131" s="269" t="s">
        <v>3410</v>
      </c>
      <c r="C131" s="268" t="s">
        <v>3411</v>
      </c>
      <c r="D131" s="270" t="s">
        <v>3412</v>
      </c>
      <c r="E131" s="240"/>
      <c r="F131" s="240"/>
      <c r="G131" s="240"/>
      <c r="H131" s="16"/>
      <c r="I131" s="16"/>
      <c r="J131" s="16"/>
      <c r="K131" s="16"/>
    </row>
    <row r="132" spans="1:11" ht="291" hidden="1" customHeight="1">
      <c r="A132" s="240">
        <f>ROW() - ROW(Table493439[[#Headers],[Checklist]])</f>
        <v>131</v>
      </c>
      <c r="B132" s="241" t="s">
        <v>3413</v>
      </c>
      <c r="C132" s="247"/>
      <c r="D132" s="242" t="s">
        <v>3414</v>
      </c>
      <c r="E132" s="239" t="s">
        <v>119</v>
      </c>
      <c r="F132" s="239" t="s">
        <v>483</v>
      </c>
      <c r="G132" s="239" t="s">
        <v>391</v>
      </c>
      <c r="H132" s="3" t="s">
        <v>3044</v>
      </c>
      <c r="I132" s="16"/>
      <c r="J132" s="16"/>
      <c r="K132" s="16"/>
    </row>
    <row r="133" spans="1:11" ht="53.1" hidden="1" customHeight="1">
      <c r="A133" s="240">
        <f>ROW() - ROW(Table493439[[#Headers],[Checklist]])</f>
        <v>132</v>
      </c>
      <c r="B133" s="241" t="s">
        <v>3415</v>
      </c>
      <c r="C133" s="247"/>
      <c r="D133" s="209" t="s">
        <v>3416</v>
      </c>
      <c r="E133" s="240"/>
      <c r="F133" s="240"/>
      <c r="G133" s="240"/>
      <c r="H133" s="16"/>
      <c r="I133" s="16"/>
      <c r="J133" s="16"/>
      <c r="K133" s="16"/>
    </row>
    <row r="134" spans="1:11" ht="157.35" hidden="1" customHeight="1">
      <c r="A134" s="240">
        <f>ROW() - ROW(Table493439[[#Headers],[Checklist]])</f>
        <v>133</v>
      </c>
      <c r="B134" s="271" t="s">
        <v>3417</v>
      </c>
      <c r="C134" s="247"/>
      <c r="D134" s="209" t="s">
        <v>3418</v>
      </c>
      <c r="E134" s="240"/>
      <c r="F134" s="240"/>
      <c r="G134" s="240"/>
      <c r="H134" s="16"/>
      <c r="I134" s="16"/>
      <c r="J134" s="16"/>
      <c r="K134" s="16"/>
    </row>
    <row r="135" spans="1:11" ht="137.1" hidden="1" customHeight="1">
      <c r="A135" s="240">
        <f>ROW() - ROW(Table493439[[#Headers],[Checklist]])</f>
        <v>134</v>
      </c>
      <c r="B135" s="271" t="s">
        <v>3419</v>
      </c>
      <c r="C135" s="247"/>
      <c r="D135" s="209" t="s">
        <v>3420</v>
      </c>
      <c r="E135" s="240"/>
      <c r="F135" s="240"/>
      <c r="G135" s="240"/>
      <c r="H135" s="16"/>
      <c r="I135" s="16"/>
      <c r="J135" s="16"/>
      <c r="K135" s="16"/>
    </row>
    <row r="136" spans="1:11" ht="136.35" hidden="1" customHeight="1">
      <c r="A136" s="240">
        <f>ROW() - ROW(Table493439[[#Headers],[Checklist]])</f>
        <v>135</v>
      </c>
      <c r="B136" s="271" t="s">
        <v>3421</v>
      </c>
      <c r="C136" s="247"/>
      <c r="D136" s="209" t="s">
        <v>3422</v>
      </c>
      <c r="E136" s="240"/>
      <c r="F136" s="240"/>
      <c r="G136" s="240"/>
      <c r="H136" s="16"/>
      <c r="I136" s="16"/>
      <c r="J136" s="16"/>
      <c r="K136" s="16"/>
    </row>
    <row r="137" spans="1:11" ht="173.1" hidden="1" customHeight="1">
      <c r="A137" s="240">
        <f>ROW() - ROW(Table493439[[#Headers],[Checklist]])</f>
        <v>136</v>
      </c>
      <c r="B137" s="271" t="s">
        <v>3423</v>
      </c>
      <c r="C137" s="247"/>
      <c r="D137" s="209" t="s">
        <v>3424</v>
      </c>
      <c r="E137" s="240"/>
      <c r="F137" s="240"/>
      <c r="G137" s="240"/>
      <c r="H137" s="16"/>
      <c r="I137" s="16"/>
      <c r="J137" s="16"/>
      <c r="K137" s="16"/>
    </row>
    <row r="138" spans="1:11" ht="32.1" hidden="1" customHeight="1">
      <c r="A138" s="240">
        <f>ROW() - ROW(Table493439[[#Headers],[Checklist]])</f>
        <v>137</v>
      </c>
      <c r="B138" s="271" t="s">
        <v>3425</v>
      </c>
      <c r="C138" s="247"/>
      <c r="D138" s="242" t="s">
        <v>3426</v>
      </c>
      <c r="E138" s="240"/>
      <c r="F138" s="240"/>
      <c r="G138" s="240"/>
      <c r="H138" s="16"/>
      <c r="I138" s="16"/>
      <c r="J138" s="16"/>
      <c r="K138" s="16"/>
    </row>
    <row r="139" spans="1:11" ht="31.35" hidden="1" customHeight="1">
      <c r="A139" s="240">
        <f>ROW() - ROW(Table493439[[#Headers],[Checklist]])</f>
        <v>138</v>
      </c>
      <c r="B139" s="271" t="s">
        <v>3427</v>
      </c>
      <c r="C139" s="247"/>
      <c r="D139" s="242" t="s">
        <v>3428</v>
      </c>
      <c r="E139" s="240"/>
      <c r="F139" s="240"/>
      <c r="G139" s="240"/>
      <c r="H139" s="16"/>
      <c r="I139" s="16"/>
      <c r="J139" s="16"/>
      <c r="K139" s="16"/>
    </row>
    <row r="140" spans="1:11" ht="48" hidden="1" customHeight="1">
      <c r="A140" s="240">
        <f>ROW() - ROW(Table493439[[#Headers],[Checklist]])</f>
        <v>139</v>
      </c>
      <c r="B140" s="269" t="s">
        <v>3429</v>
      </c>
      <c r="C140" s="268"/>
      <c r="D140" s="272" t="s">
        <v>3430</v>
      </c>
      <c r="E140" s="240"/>
      <c r="F140" s="240"/>
      <c r="G140" s="240"/>
      <c r="H140" s="16"/>
      <c r="I140" s="16"/>
      <c r="J140" s="16"/>
      <c r="K140" s="16"/>
    </row>
    <row r="141" spans="1:11" ht="88.35" hidden="1" customHeight="1">
      <c r="A141" s="240">
        <f>ROW() - ROW(Table493439[[#Headers],[Checklist]])</f>
        <v>140</v>
      </c>
      <c r="B141" s="241" t="s">
        <v>3431</v>
      </c>
      <c r="C141" s="247" t="s">
        <v>3432</v>
      </c>
      <c r="D141" s="209" t="s">
        <v>3433</v>
      </c>
      <c r="E141" s="240"/>
      <c r="F141" s="240"/>
      <c r="G141" s="240"/>
      <c r="H141" s="16"/>
      <c r="I141" s="16"/>
      <c r="J141" s="16"/>
      <c r="K141" s="16"/>
    </row>
    <row r="142" spans="1:11" ht="33" hidden="1" customHeight="1">
      <c r="A142" s="240">
        <f>ROW() - ROW(Table493439[[#Headers],[Checklist]])</f>
        <v>141</v>
      </c>
      <c r="B142" s="241" t="s">
        <v>3434</v>
      </c>
      <c r="C142" s="247"/>
      <c r="D142" s="209" t="s">
        <v>3435</v>
      </c>
      <c r="E142" s="240"/>
      <c r="F142" s="243"/>
      <c r="G142" s="243"/>
      <c r="H142" s="16"/>
      <c r="I142" s="16"/>
      <c r="J142" s="16"/>
      <c r="K142" s="16"/>
    </row>
    <row r="143" spans="1:11" ht="70.349999999999994" hidden="1" customHeight="1">
      <c r="A143" s="240">
        <f>ROW() - ROW(Table493439[[#Headers],[Checklist]])</f>
        <v>142</v>
      </c>
      <c r="B143" s="241" t="s">
        <v>3436</v>
      </c>
      <c r="C143" s="247" t="s">
        <v>3437</v>
      </c>
      <c r="D143" s="209" t="s">
        <v>3438</v>
      </c>
      <c r="E143" s="239" t="s">
        <v>114</v>
      </c>
      <c r="F143" s="239" t="s">
        <v>481</v>
      </c>
      <c r="G143" s="239" t="s">
        <v>391</v>
      </c>
      <c r="H143" s="3" t="s">
        <v>3044</v>
      </c>
      <c r="I143" s="16"/>
      <c r="J143" s="16"/>
      <c r="K143" s="16"/>
    </row>
    <row r="144" spans="1:11" ht="71.099999999999994" customHeight="1">
      <c r="A144" s="240">
        <f>ROW() - ROW(Table493439[[#Headers],[Checklist]])</f>
        <v>143</v>
      </c>
      <c r="B144" s="241" t="s">
        <v>3436</v>
      </c>
      <c r="C144" s="247" t="s">
        <v>3437</v>
      </c>
      <c r="D144" s="209" t="s">
        <v>3438</v>
      </c>
      <c r="E144" s="260" t="s">
        <v>79</v>
      </c>
      <c r="F144" s="260" t="s">
        <v>80</v>
      </c>
      <c r="G144" s="213" t="s">
        <v>951</v>
      </c>
      <c r="H144" s="212" t="s">
        <v>3044</v>
      </c>
      <c r="I144" s="16"/>
      <c r="J144" s="16"/>
      <c r="K144" s="16"/>
    </row>
    <row r="145" spans="1:11" ht="72" hidden="1" customHeight="1">
      <c r="A145" s="240">
        <f>ROW() - ROW(Table493439[[#Headers],[Checklist]])</f>
        <v>144</v>
      </c>
      <c r="B145" s="241" t="s">
        <v>3439</v>
      </c>
      <c r="C145" s="247" t="s">
        <v>3440</v>
      </c>
      <c r="D145" s="209" t="s">
        <v>3441</v>
      </c>
      <c r="E145" s="41" t="s">
        <v>114</v>
      </c>
      <c r="F145" s="41" t="s">
        <v>481</v>
      </c>
      <c r="G145" s="41" t="s">
        <v>391</v>
      </c>
      <c r="H145" s="212" t="s">
        <v>3044</v>
      </c>
      <c r="I145" s="16"/>
      <c r="J145" s="16"/>
      <c r="K145" s="16"/>
    </row>
    <row r="146" spans="1:11" ht="52.35" customHeight="1">
      <c r="A146" s="240">
        <f>ROW() - ROW(Table493439[[#Headers],[Checklist]])</f>
        <v>145</v>
      </c>
      <c r="B146" s="241" t="s">
        <v>3439</v>
      </c>
      <c r="C146" s="247" t="s">
        <v>3440</v>
      </c>
      <c r="D146" s="209" t="s">
        <v>3441</v>
      </c>
      <c r="E146" s="260" t="s">
        <v>79</v>
      </c>
      <c r="F146" s="260" t="s">
        <v>80</v>
      </c>
      <c r="G146" s="213" t="s">
        <v>951</v>
      </c>
      <c r="H146" s="212" t="s">
        <v>3044</v>
      </c>
      <c r="I146" s="16"/>
      <c r="J146" s="16"/>
      <c r="K146" s="16"/>
    </row>
    <row r="147" spans="1:11" ht="72" hidden="1" customHeight="1">
      <c r="A147" s="240">
        <f>ROW() - ROW(Table493439[[#Headers],[Checklist]])</f>
        <v>146</v>
      </c>
      <c r="B147" s="241" t="s">
        <v>3442</v>
      </c>
      <c r="C147" s="247"/>
      <c r="D147" s="209" t="s">
        <v>3443</v>
      </c>
      <c r="E147" s="41" t="s">
        <v>114</v>
      </c>
      <c r="F147" s="41" t="s">
        <v>481</v>
      </c>
      <c r="G147" s="41" t="s">
        <v>391</v>
      </c>
      <c r="H147" s="212" t="s">
        <v>3044</v>
      </c>
      <c r="I147" s="16"/>
      <c r="J147" s="16"/>
      <c r="K147" s="16"/>
    </row>
    <row r="148" spans="1:11" ht="15.75" customHeight="1">
      <c r="A148" s="240">
        <f>ROW() - ROW(Table493439[[#Headers],[Checklist]])</f>
        <v>147</v>
      </c>
      <c r="B148" s="241" t="s">
        <v>3442</v>
      </c>
      <c r="C148" s="247"/>
      <c r="D148" s="209" t="s">
        <v>3443</v>
      </c>
      <c r="E148" s="260" t="s">
        <v>79</v>
      </c>
      <c r="F148" s="260" t="s">
        <v>80</v>
      </c>
      <c r="G148" s="213" t="s">
        <v>951</v>
      </c>
      <c r="H148" s="212" t="s">
        <v>3044</v>
      </c>
      <c r="I148" s="16"/>
      <c r="J148" s="16"/>
      <c r="K148" s="16"/>
    </row>
    <row r="149" spans="1:11" ht="15.75" hidden="1" customHeight="1">
      <c r="A149" s="240">
        <f>ROW() - ROW(Table493439[[#Headers],[Checklist]])</f>
        <v>148</v>
      </c>
      <c r="B149" s="241" t="s">
        <v>3444</v>
      </c>
      <c r="C149" s="247"/>
      <c r="D149" s="266" t="s">
        <v>3445</v>
      </c>
      <c r="E149" s="240"/>
      <c r="F149" s="240"/>
      <c r="G149" s="240"/>
      <c r="H149" s="16"/>
      <c r="I149" s="16"/>
      <c r="J149" s="16"/>
      <c r="K149" s="16"/>
    </row>
    <row r="150" spans="1:11" ht="35.1" hidden="1" customHeight="1">
      <c r="A150" s="240">
        <f>ROW() - ROW(Table493439[[#Headers],[Checklist]])</f>
        <v>149</v>
      </c>
      <c r="B150" s="241" t="s">
        <v>3446</v>
      </c>
      <c r="C150" s="247"/>
      <c r="D150" s="209" t="s">
        <v>3447</v>
      </c>
      <c r="E150" s="41" t="s">
        <v>114</v>
      </c>
      <c r="F150" s="41" t="s">
        <v>481</v>
      </c>
      <c r="G150" s="41" t="s">
        <v>391</v>
      </c>
      <c r="H150" s="212" t="s">
        <v>3044</v>
      </c>
      <c r="I150" s="16"/>
      <c r="J150" s="16"/>
      <c r="K150" s="16"/>
    </row>
    <row r="151" spans="1:11" ht="32.1" customHeight="1">
      <c r="A151" s="240">
        <f>ROW() - ROW(Table493439[[#Headers],[Checklist]])</f>
        <v>150</v>
      </c>
      <c r="B151" s="241" t="s">
        <v>3446</v>
      </c>
      <c r="C151" s="247"/>
      <c r="D151" s="209" t="s">
        <v>3447</v>
      </c>
      <c r="E151" s="260" t="s">
        <v>79</v>
      </c>
      <c r="F151" s="260" t="s">
        <v>80</v>
      </c>
      <c r="G151" s="213" t="s">
        <v>951</v>
      </c>
      <c r="H151" s="212" t="s">
        <v>3044</v>
      </c>
      <c r="I151" s="16"/>
      <c r="J151" s="16"/>
      <c r="K151" s="16"/>
    </row>
    <row r="152" spans="1:11" ht="33" hidden="1" customHeight="1">
      <c r="A152" s="240">
        <f>ROW() - ROW(Table493439[[#Headers],[Checklist]])</f>
        <v>151</v>
      </c>
      <c r="B152" s="273" t="s">
        <v>3448</v>
      </c>
      <c r="C152" s="247"/>
      <c r="D152" s="209" t="s">
        <v>3449</v>
      </c>
      <c r="E152" s="41" t="s">
        <v>114</v>
      </c>
      <c r="F152" s="41" t="s">
        <v>481</v>
      </c>
      <c r="G152" s="41" t="s">
        <v>391</v>
      </c>
      <c r="H152" s="212" t="s">
        <v>3044</v>
      </c>
      <c r="I152" s="16"/>
      <c r="J152" s="16"/>
      <c r="K152" s="16"/>
    </row>
    <row r="153" spans="1:11" ht="34.35" customHeight="1">
      <c r="A153" s="240">
        <f>ROW() - ROW(Table493439[[#Headers],[Checklist]])</f>
        <v>152</v>
      </c>
      <c r="B153" s="273" t="s">
        <v>3448</v>
      </c>
      <c r="C153" s="247"/>
      <c r="D153" s="209" t="s">
        <v>3449</v>
      </c>
      <c r="E153" s="260" t="s">
        <v>79</v>
      </c>
      <c r="F153" s="260" t="s">
        <v>80</v>
      </c>
      <c r="G153" s="213" t="s">
        <v>951</v>
      </c>
      <c r="H153" s="212" t="s">
        <v>3044</v>
      </c>
      <c r="I153" s="16"/>
      <c r="J153" s="16"/>
      <c r="K153" s="16"/>
    </row>
    <row r="154" spans="1:11" ht="15.75" customHeight="1">
      <c r="A154" s="240">
        <f>ROW() - ROW(Table493439[[#Headers],[Checklist]])</f>
        <v>153</v>
      </c>
      <c r="B154" s="273" t="s">
        <v>3450</v>
      </c>
      <c r="C154" s="247"/>
      <c r="D154" s="266" t="s">
        <v>3451</v>
      </c>
      <c r="E154" s="260" t="s">
        <v>79</v>
      </c>
      <c r="F154" s="260" t="s">
        <v>80</v>
      </c>
      <c r="G154" s="213" t="s">
        <v>951</v>
      </c>
      <c r="H154" s="212" t="s">
        <v>3044</v>
      </c>
      <c r="I154" s="16"/>
      <c r="J154" s="16"/>
      <c r="K154" s="16"/>
    </row>
    <row r="155" spans="1:11" ht="124.35" hidden="1" customHeight="1">
      <c r="A155" s="240">
        <f>ROW() - ROW(Table493439[[#Headers],[Checklist]])</f>
        <v>154</v>
      </c>
      <c r="B155" s="273" t="s">
        <v>3452</v>
      </c>
      <c r="C155" s="247"/>
      <c r="D155" s="209" t="s">
        <v>3453</v>
      </c>
      <c r="E155" s="41" t="s">
        <v>114</v>
      </c>
      <c r="F155" s="41" t="s">
        <v>481</v>
      </c>
      <c r="G155" s="41" t="s">
        <v>391</v>
      </c>
      <c r="H155" s="212" t="s">
        <v>3044</v>
      </c>
      <c r="I155" s="16"/>
      <c r="J155" s="16"/>
      <c r="K155" s="16"/>
    </row>
    <row r="156" spans="1:11" ht="15.75" customHeight="1">
      <c r="A156" s="240">
        <f>ROW() - ROW(Table493439[[#Headers],[Checklist]])</f>
        <v>155</v>
      </c>
      <c r="B156" s="273" t="s">
        <v>3452</v>
      </c>
      <c r="C156" s="247"/>
      <c r="D156" s="209" t="s">
        <v>3453</v>
      </c>
      <c r="E156" s="260" t="s">
        <v>79</v>
      </c>
      <c r="F156" s="260" t="s">
        <v>80</v>
      </c>
      <c r="G156" s="213" t="s">
        <v>951</v>
      </c>
      <c r="H156" s="212" t="s">
        <v>3044</v>
      </c>
      <c r="I156" s="16"/>
      <c r="J156" s="16"/>
      <c r="K156" s="16"/>
    </row>
    <row r="157" spans="1:11" ht="51" customHeight="1">
      <c r="A157" s="240">
        <f>ROW() - ROW(Table493439[[#Headers],[Checklist]])</f>
        <v>156</v>
      </c>
      <c r="B157" s="273" t="s">
        <v>3454</v>
      </c>
      <c r="C157" s="247"/>
      <c r="D157" s="209" t="s">
        <v>3455</v>
      </c>
      <c r="E157" s="260" t="s">
        <v>79</v>
      </c>
      <c r="F157" s="260" t="s">
        <v>80</v>
      </c>
      <c r="G157" s="213" t="s">
        <v>951</v>
      </c>
      <c r="H157" s="212" t="s">
        <v>3044</v>
      </c>
      <c r="I157" s="16"/>
      <c r="J157" s="16"/>
      <c r="K157" s="16"/>
    </row>
    <row r="158" spans="1:11" ht="15.75" hidden="1" customHeight="1">
      <c r="A158" s="240">
        <f>ROW() - ROW(Table493439[[#Headers],[Checklist]])</f>
        <v>157</v>
      </c>
      <c r="B158" s="273" t="s">
        <v>3456</v>
      </c>
      <c r="C158" s="247"/>
      <c r="D158" s="266" t="s">
        <v>3457</v>
      </c>
      <c r="E158" s="240"/>
      <c r="F158" s="240"/>
      <c r="G158" s="240"/>
      <c r="H158" s="16"/>
      <c r="I158" s="16"/>
      <c r="J158" s="16"/>
      <c r="K158" s="16"/>
    </row>
    <row r="159" spans="1:11" ht="32.1" hidden="1" customHeight="1">
      <c r="A159" s="240">
        <f>ROW() - ROW(Table493439[[#Headers],[Checklist]])</f>
        <v>158</v>
      </c>
      <c r="B159" s="273" t="s">
        <v>3458</v>
      </c>
      <c r="C159" s="247"/>
      <c r="D159" s="242" t="s">
        <v>3459</v>
      </c>
      <c r="E159" s="240"/>
      <c r="F159" s="240"/>
      <c r="G159" s="240"/>
      <c r="H159" s="16"/>
      <c r="I159" s="16"/>
      <c r="J159" s="16"/>
      <c r="K159" s="16"/>
    </row>
    <row r="160" spans="1:11" ht="48" hidden="1" customHeight="1">
      <c r="A160" s="240">
        <f>ROW() - ROW(Table493439[[#Headers],[Checklist]])</f>
        <v>159</v>
      </c>
      <c r="B160" s="273" t="s">
        <v>3460</v>
      </c>
      <c r="C160" s="247"/>
      <c r="D160" s="209" t="s">
        <v>3461</v>
      </c>
      <c r="E160" s="240"/>
      <c r="F160" s="240"/>
      <c r="G160" s="240"/>
      <c r="H160" s="16"/>
      <c r="I160" s="16"/>
      <c r="J160" s="16"/>
      <c r="K160" s="16"/>
    </row>
    <row r="161" spans="1:11" ht="15.75" hidden="1" customHeight="1">
      <c r="A161" s="240">
        <f>ROW() - ROW(Table493439[[#Headers],[Checklist]])</f>
        <v>160</v>
      </c>
      <c r="B161" s="241" t="s">
        <v>3462</v>
      </c>
      <c r="C161" s="247"/>
      <c r="D161" s="266" t="s">
        <v>3463</v>
      </c>
      <c r="E161" s="240"/>
      <c r="F161" s="240"/>
      <c r="G161" s="240"/>
      <c r="H161" s="16"/>
      <c r="I161" s="16"/>
      <c r="J161" s="16"/>
      <c r="K161" s="16"/>
    </row>
    <row r="162" spans="1:11" ht="33" hidden="1" customHeight="1">
      <c r="A162" s="240">
        <f>ROW() - ROW(Table493439[[#Headers],[Checklist]])</f>
        <v>161</v>
      </c>
      <c r="B162" s="241" t="s">
        <v>3464</v>
      </c>
      <c r="C162" s="247"/>
      <c r="D162" s="209" t="s">
        <v>3465</v>
      </c>
      <c r="E162" s="240"/>
      <c r="F162" s="240"/>
      <c r="G162" s="240"/>
      <c r="H162" s="16"/>
      <c r="I162" s="16"/>
      <c r="J162" s="16"/>
      <c r="K162" s="16"/>
    </row>
    <row r="163" spans="1:11" ht="34.35" hidden="1" customHeight="1">
      <c r="A163" s="240">
        <f>ROW() - ROW(Table493439[[#Headers],[Checklist]])</f>
        <v>162</v>
      </c>
      <c r="B163" s="273" t="s">
        <v>3466</v>
      </c>
      <c r="C163" s="247"/>
      <c r="D163" s="209" t="s">
        <v>3467</v>
      </c>
      <c r="E163" s="240"/>
      <c r="F163" s="240"/>
      <c r="G163" s="240"/>
      <c r="H163" s="16"/>
      <c r="I163" s="16"/>
      <c r="J163" s="16"/>
      <c r="K163" s="16"/>
    </row>
    <row r="164" spans="1:11" ht="34.35" hidden="1" customHeight="1">
      <c r="A164" s="240">
        <f>ROW() - ROW(Table493439[[#Headers],[Checklist]])</f>
        <v>163</v>
      </c>
      <c r="B164" s="241" t="s">
        <v>3468</v>
      </c>
      <c r="C164" s="247"/>
      <c r="D164" s="209" t="s">
        <v>3469</v>
      </c>
      <c r="E164" s="240"/>
      <c r="F164" s="240"/>
      <c r="G164" s="240"/>
      <c r="H164" s="16"/>
      <c r="I164" s="16"/>
      <c r="J164" s="16"/>
      <c r="K164" s="16"/>
    </row>
    <row r="165" spans="1:11" ht="173.1" hidden="1" customHeight="1">
      <c r="A165" s="240">
        <f>ROW() - ROW(Table493439[[#Headers],[Checklist]])</f>
        <v>164</v>
      </c>
      <c r="B165" s="241" t="s">
        <v>3470</v>
      </c>
      <c r="C165" s="247"/>
      <c r="D165" s="209" t="s">
        <v>3471</v>
      </c>
      <c r="E165" s="240"/>
      <c r="F165" s="240"/>
      <c r="G165" s="240"/>
      <c r="H165" s="16"/>
      <c r="I165" s="16"/>
      <c r="J165" s="16"/>
      <c r="K165" s="16"/>
    </row>
    <row r="166" spans="1:11" ht="52.35" hidden="1" customHeight="1">
      <c r="A166" s="240">
        <f>ROW() - ROW(Table493439[[#Headers],[Checklist]])</f>
        <v>165</v>
      </c>
      <c r="B166" s="241" t="s">
        <v>3472</v>
      </c>
      <c r="C166" s="247"/>
      <c r="D166" s="209" t="s">
        <v>3473</v>
      </c>
      <c r="E166" s="240"/>
      <c r="F166" s="240"/>
      <c r="G166" s="240"/>
      <c r="H166" s="16"/>
      <c r="I166" s="16"/>
      <c r="J166" s="16"/>
      <c r="K166" s="16"/>
    </row>
    <row r="167" spans="1:11" ht="59.1" hidden="1" customHeight="1">
      <c r="A167" s="240">
        <f>ROW() - ROW(Table493439[[#Headers],[Checklist]])</f>
        <v>166</v>
      </c>
      <c r="B167" s="241" t="s">
        <v>3474</v>
      </c>
      <c r="C167" s="247"/>
      <c r="D167" s="209" t="s">
        <v>3475</v>
      </c>
      <c r="E167" s="240"/>
      <c r="F167" s="240"/>
      <c r="G167" s="240"/>
      <c r="H167" s="16"/>
      <c r="I167" s="16"/>
      <c r="J167" s="16"/>
      <c r="K167" s="16"/>
    </row>
    <row r="168" spans="1:11" ht="96" hidden="1" customHeight="1">
      <c r="A168" s="240">
        <f>ROW() - ROW(Table493439[[#Headers],[Checklist]])</f>
        <v>167</v>
      </c>
      <c r="B168" s="241" t="s">
        <v>3476</v>
      </c>
      <c r="C168" s="247"/>
      <c r="D168" s="209" t="s">
        <v>3477</v>
      </c>
      <c r="E168" s="240"/>
      <c r="F168" s="240"/>
      <c r="G168" s="240"/>
      <c r="H168" s="16"/>
      <c r="I168" s="16"/>
      <c r="J168" s="16"/>
      <c r="K168" s="16"/>
    </row>
    <row r="169" spans="1:11" ht="54" hidden="1" customHeight="1">
      <c r="A169" s="240">
        <f>ROW() - ROW(Table493439[[#Headers],[Checklist]])</f>
        <v>168</v>
      </c>
      <c r="B169" s="241" t="s">
        <v>3478</v>
      </c>
      <c r="C169" s="247"/>
      <c r="D169" s="209" t="s">
        <v>3479</v>
      </c>
      <c r="E169" s="240"/>
      <c r="F169" s="240"/>
      <c r="G169" s="240"/>
      <c r="H169" s="16"/>
      <c r="I169" s="16"/>
      <c r="J169" s="16"/>
      <c r="K169" s="16"/>
    </row>
    <row r="170" spans="1:11" ht="15.75" hidden="1" customHeight="1">
      <c r="A170" s="240">
        <f>ROW() - ROW(Table493439[[#Headers],[Checklist]])</f>
        <v>169</v>
      </c>
      <c r="B170" s="241"/>
      <c r="C170" s="247"/>
      <c r="D170" s="242"/>
      <c r="E170" s="240"/>
      <c r="F170" s="240"/>
      <c r="G170" s="240"/>
      <c r="H170" s="16"/>
      <c r="I170" s="16"/>
      <c r="J170" s="16"/>
      <c r="K170" s="16"/>
    </row>
    <row r="171" spans="1:11" ht="34.35" hidden="1" customHeight="1">
      <c r="A171" s="240">
        <f>ROW() - ROW(Table493439[[#Headers],[Checklist]])</f>
        <v>170</v>
      </c>
      <c r="B171" s="240">
        <v>6</v>
      </c>
      <c r="C171" s="247" t="s">
        <v>3480</v>
      </c>
      <c r="D171" s="209" t="s">
        <v>3481</v>
      </c>
      <c r="E171" s="240"/>
      <c r="F171" s="240"/>
      <c r="G171" s="240"/>
      <c r="H171" s="16"/>
      <c r="I171" s="16"/>
      <c r="J171" s="16"/>
      <c r="K171" s="16"/>
    </row>
    <row r="172" spans="1:11" ht="15.75" hidden="1" customHeight="1">
      <c r="A172" s="16">
        <f>ROW() - ROW(Table493439[[#Headers],[Checklist]])</f>
        <v>171</v>
      </c>
      <c r="E172" s="16"/>
      <c r="F172" s="16"/>
      <c r="G172" s="16"/>
      <c r="H172" s="16"/>
      <c r="I172" s="16"/>
      <c r="J172" s="16"/>
      <c r="K172" s="16"/>
    </row>
    <row r="173" spans="1:11" ht="15.75" hidden="1" customHeight="1">
      <c r="A173" s="16">
        <f>ROW() - ROW(Table493439[[#Headers],[Checklist]])</f>
        <v>172</v>
      </c>
      <c r="E173" s="16"/>
      <c r="F173" s="16"/>
      <c r="G173" s="16"/>
      <c r="H173" s="16"/>
      <c r="I173" s="16"/>
      <c r="J173" s="16"/>
      <c r="K173" s="16"/>
    </row>
    <row r="174" spans="1:11" ht="15.75" hidden="1" customHeight="1">
      <c r="A174" s="16">
        <f>ROW() - ROW(Table493439[[#Headers],[Checklist]])</f>
        <v>173</v>
      </c>
      <c r="E174" s="16"/>
      <c r="F174" s="16"/>
      <c r="G174" s="16"/>
      <c r="H174" s="16"/>
      <c r="I174" s="16"/>
      <c r="J174" s="16"/>
      <c r="K174" s="16"/>
    </row>
    <row r="175" spans="1:11" ht="15.75" hidden="1" customHeight="1">
      <c r="A175" s="16">
        <f>ROW() - ROW(Table493439[[#Headers],[Checklist]])</f>
        <v>174</v>
      </c>
      <c r="E175" s="16"/>
      <c r="F175" s="16"/>
      <c r="G175" s="16"/>
      <c r="H175" s="16"/>
      <c r="I175" s="16"/>
      <c r="J175" s="16"/>
      <c r="K175" s="16"/>
    </row>
    <row r="176" spans="1:11" ht="15.75" customHeight="1">
      <c r="G176" s="16"/>
      <c r="H176" s="16"/>
    </row>
    <row r="177" spans="7:8" ht="15.75" customHeight="1">
      <c r="G177" s="16"/>
      <c r="H177" s="16"/>
    </row>
    <row r="178" spans="7:8" ht="15.75" customHeight="1">
      <c r="G178" s="16"/>
      <c r="H178" s="16"/>
    </row>
    <row r="179" spans="7:8" ht="15.75" customHeight="1">
      <c r="G179" s="16"/>
      <c r="H179" s="16"/>
    </row>
    <row r="180" spans="7:8" ht="15.75" customHeight="1">
      <c r="G180" s="16"/>
      <c r="H180" s="16"/>
    </row>
    <row r="181" spans="7:8" ht="15.75" customHeight="1">
      <c r="G181" s="16"/>
      <c r="H181" s="16"/>
    </row>
    <row r="182" spans="7:8" ht="15.75" customHeight="1">
      <c r="G182" s="16"/>
      <c r="H182" s="16"/>
    </row>
    <row r="183" spans="7:8" ht="15.75" customHeight="1">
      <c r="G183" s="16"/>
      <c r="H183" s="16"/>
    </row>
    <row r="184" spans="7:8" ht="15.75" customHeight="1">
      <c r="G184" s="16"/>
      <c r="H184" s="16"/>
    </row>
    <row r="185" spans="7:8" ht="15.75" customHeight="1">
      <c r="G185" s="16"/>
      <c r="H185" s="16"/>
    </row>
    <row r="186" spans="7:8" ht="15.75" customHeight="1">
      <c r="G186" s="16"/>
      <c r="H186" s="16"/>
    </row>
    <row r="187" spans="7:8" ht="15.75" customHeight="1">
      <c r="G187" s="16"/>
      <c r="H187" s="16"/>
    </row>
    <row r="188" spans="7:8" ht="15.75" customHeight="1">
      <c r="G188" s="16"/>
      <c r="H188" s="16"/>
    </row>
    <row r="189" spans="7:8" ht="15.75" customHeight="1">
      <c r="G189" s="16"/>
      <c r="H189" s="16"/>
    </row>
    <row r="190" spans="7:8" ht="15.75" customHeight="1">
      <c r="G190" s="16"/>
      <c r="H190" s="16"/>
    </row>
    <row r="191" spans="7:8" ht="15.75" customHeight="1">
      <c r="G191" s="16"/>
      <c r="H191" s="16"/>
    </row>
    <row r="192" spans="7:8" ht="15.75" customHeight="1">
      <c r="G192" s="16"/>
      <c r="H192" s="16"/>
    </row>
    <row r="193" spans="7:8" ht="15.75" customHeight="1">
      <c r="G193" s="16"/>
      <c r="H193" s="16"/>
    </row>
    <row r="194" spans="7:8" ht="15.75" customHeight="1">
      <c r="G194" s="16"/>
      <c r="H194" s="16"/>
    </row>
    <row r="195" spans="7:8" ht="15.75" customHeight="1">
      <c r="G195" s="16"/>
      <c r="H195" s="16"/>
    </row>
    <row r="196" spans="7:8" ht="15.75" customHeight="1">
      <c r="G196" s="16"/>
      <c r="H196" s="16"/>
    </row>
    <row r="197" spans="7:8" ht="15.75" customHeight="1">
      <c r="G197" s="16"/>
      <c r="H197" s="16"/>
    </row>
    <row r="198" spans="7:8" ht="15.75" customHeight="1">
      <c r="G198" s="16"/>
      <c r="H198" s="16"/>
    </row>
    <row r="199" spans="7:8" ht="15.75" customHeight="1">
      <c r="G199" s="16"/>
      <c r="H199" s="16"/>
    </row>
    <row r="200" spans="7:8" ht="15.75" customHeight="1">
      <c r="G200" s="16"/>
      <c r="H200" s="16"/>
    </row>
    <row r="201" spans="7:8" ht="15.75" customHeight="1">
      <c r="G201" s="16"/>
      <c r="H201" s="16"/>
    </row>
    <row r="202" spans="7:8" ht="15.75" customHeight="1">
      <c r="G202" s="16"/>
      <c r="H202" s="16"/>
    </row>
    <row r="203" spans="7:8" ht="15.75" customHeight="1">
      <c r="G203" s="16"/>
      <c r="H203" s="16"/>
    </row>
    <row r="204" spans="7:8" ht="15.75" customHeight="1">
      <c r="G204" s="16"/>
      <c r="H204" s="16"/>
    </row>
    <row r="205" spans="7:8" ht="15.75" customHeight="1">
      <c r="G205" s="16"/>
      <c r="H205" s="16"/>
    </row>
    <row r="206" spans="7:8" ht="15.75" customHeight="1">
      <c r="G206" s="16"/>
      <c r="H206" s="16"/>
    </row>
    <row r="207" spans="7:8" ht="15.75" customHeight="1">
      <c r="G207" s="16"/>
      <c r="H207" s="16"/>
    </row>
    <row r="208" spans="7:8" ht="15.75" customHeight="1">
      <c r="G208" s="16"/>
      <c r="H208" s="16"/>
    </row>
    <row r="209" spans="7:8" ht="15.75" customHeight="1">
      <c r="G209" s="16"/>
      <c r="H209" s="16"/>
    </row>
    <row r="210" spans="7:8" ht="15.75" customHeight="1">
      <c r="G210" s="16"/>
      <c r="H210" s="16"/>
    </row>
    <row r="211" spans="7:8" ht="15.75" customHeight="1">
      <c r="G211" s="16"/>
      <c r="H211" s="16"/>
    </row>
    <row r="212" spans="7:8" ht="15.75" customHeight="1">
      <c r="G212" s="16"/>
      <c r="H212" s="16"/>
    </row>
    <row r="213" spans="7:8" ht="15.75" customHeight="1">
      <c r="G213" s="16"/>
      <c r="H213" s="16"/>
    </row>
    <row r="214" spans="7:8" ht="15.75" customHeight="1">
      <c r="G214" s="16"/>
      <c r="H214" s="16"/>
    </row>
    <row r="215" spans="7:8" ht="15.75" customHeight="1">
      <c r="G215" s="16"/>
      <c r="H215" s="16"/>
    </row>
    <row r="216" spans="7:8" ht="15.75" customHeight="1">
      <c r="G216" s="16"/>
      <c r="H216" s="16"/>
    </row>
    <row r="217" spans="7:8" ht="15.75" customHeight="1">
      <c r="G217" s="16"/>
      <c r="H217" s="16"/>
    </row>
    <row r="218" spans="7:8" ht="15.75" customHeight="1">
      <c r="G218" s="16"/>
      <c r="H218" s="16"/>
    </row>
    <row r="219" spans="7:8" ht="15.75" customHeight="1">
      <c r="G219" s="16"/>
      <c r="H219" s="16"/>
    </row>
    <row r="220" spans="7:8" ht="15.75" customHeight="1">
      <c r="G220" s="16"/>
      <c r="H220" s="16"/>
    </row>
    <row r="221" spans="7:8" ht="15.75" customHeight="1">
      <c r="G221" s="16"/>
      <c r="H221" s="16"/>
    </row>
    <row r="222" spans="7:8" ht="15.75" customHeight="1">
      <c r="G222" s="16"/>
      <c r="H222" s="16"/>
    </row>
    <row r="223" spans="7:8" ht="15.75" customHeight="1">
      <c r="G223" s="16"/>
      <c r="H223" s="16"/>
    </row>
    <row r="224" spans="7:8" ht="15.75" customHeight="1">
      <c r="G224" s="16"/>
      <c r="H224" s="16"/>
    </row>
    <row r="225" spans="7:8" ht="15.75" customHeight="1">
      <c r="G225" s="16"/>
      <c r="H225" s="16"/>
    </row>
    <row r="226" spans="7:8" ht="15.75" customHeight="1">
      <c r="G226" s="16"/>
      <c r="H226" s="16"/>
    </row>
    <row r="227" spans="7:8" ht="15.75" customHeight="1">
      <c r="G227" s="16"/>
      <c r="H227" s="16"/>
    </row>
    <row r="228" spans="7:8" ht="15.75" customHeight="1">
      <c r="G228" s="16"/>
      <c r="H228" s="16"/>
    </row>
    <row r="229" spans="7:8" ht="15.75" customHeight="1">
      <c r="G229" s="16"/>
      <c r="H229" s="16"/>
    </row>
    <row r="230" spans="7:8" ht="15.75" customHeight="1">
      <c r="G230" s="16"/>
      <c r="H230" s="16"/>
    </row>
    <row r="231" spans="7:8" ht="15.75" customHeight="1">
      <c r="G231" s="16"/>
      <c r="H231" s="16"/>
    </row>
    <row r="232" spans="7:8" ht="15.75" customHeight="1">
      <c r="G232" s="16"/>
      <c r="H232" s="16"/>
    </row>
    <row r="233" spans="7:8" ht="15.75" customHeight="1">
      <c r="G233" s="16"/>
      <c r="H233" s="16"/>
    </row>
    <row r="234" spans="7:8" ht="15.75" customHeight="1">
      <c r="G234" s="16"/>
      <c r="H234" s="16"/>
    </row>
  </sheetData>
  <conditionalFormatting sqref="H1:H3 H4:K99 I100:K100 H101:K127 I128:K130 H129:H130 H131:K141 I142:K143 H144:K144 I145:K146 H146 H147:K1048576">
    <cfRule type="containsText" dxfId="605" priority="9" operator="containsText" text="Pending">
      <formula>NOT(ISERROR(SEARCH("Pending",H1)))</formula>
    </cfRule>
  </conditionalFormatting>
  <conditionalFormatting sqref="H143">
    <cfRule type="containsText" dxfId="604" priority="1" operator="containsText" text="Yes">
      <formula>NOT(ISERROR(SEARCH("Yes",H143)))</formula>
    </cfRule>
    <cfRule type="containsText" dxfId="603" priority="2" operator="containsText" text="Pending">
      <formula>NOT(ISERROR(SEARCH("Pending",H143)))</formula>
    </cfRule>
  </conditionalFormatting>
  <conditionalFormatting sqref="H4:K99 I100:K100 H101:K127 I128:K130 H131:K141 I142:K143 H144:K144 I145:K146 H147:K1048576 H1:H3 H129:H130 H146">
    <cfRule type="containsText" dxfId="602" priority="6" operator="containsText" text="Yes">
      <formula>NOT(ISERROR(SEARCH("Yes",H1)))</formula>
    </cfRule>
  </conditionalFormatting>
  <conditionalFormatting sqref="I4:I1048576">
    <cfRule type="containsText" dxfId="601" priority="3" operator="containsText" text="No">
      <formula>NOT(ISERROR(SEARCH("No",I4)))</formula>
    </cfRule>
  </conditionalFormatting>
  <conditionalFormatting sqref="J1:K3">
    <cfRule type="containsText" dxfId="600" priority="4" operator="containsText" text="Yes">
      <formula>NOT(ISERROR(SEARCH("Yes",J1)))</formula>
    </cfRule>
    <cfRule type="containsText" dxfId="599" priority="5" operator="containsText" text="Pending">
      <formula>NOT(ISERROR(SEARCH("Pending",J1)))</formula>
    </cfRule>
  </conditionalFormatting>
  <conditionalFormatting sqref="M1:M1048576 N4">
    <cfRule type="containsText" dxfId="598" priority="7" operator="containsText" text="Yes">
      <formula>NOT(ISERROR(SEARCH("Yes",M1)))</formula>
    </cfRule>
    <cfRule type="containsText" dxfId="597" priority="8" operator="containsText" text="No">
      <formula>NOT(ISERROR(SEARCH("No",M1)))</formula>
    </cfRule>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0F5735E-370D-40DD-869D-4B29E0362ABD}">
          <x14:formula1>
            <xm:f>'Drop Down Menu''s'!$C$2:$C$14</xm:f>
          </x14:formula1>
          <xm:sqref>G176:K234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CAAF-A452-455E-A2D7-BFC77BA22F65}">
  <dimension ref="A1:T157"/>
  <sheetViews>
    <sheetView zoomScale="35" workbookViewId="0">
      <selection activeCell="D6" sqref="D6"/>
    </sheetView>
  </sheetViews>
  <sheetFormatPr defaultColWidth="8.875" defaultRowHeight="15.75" customHeight="1"/>
  <cols>
    <col min="1" max="1" width="10.625" style="16" bestFit="1" customWidth="1"/>
    <col min="2" max="2" width="16" style="16" bestFit="1" customWidth="1"/>
    <col min="3" max="3" width="36" style="23" bestFit="1" customWidth="1"/>
    <col min="4" max="4" width="78.125" style="21" customWidth="1"/>
    <col min="5" max="5" width="16.625" customWidth="1"/>
    <col min="6" max="6" width="16.625" bestFit="1" customWidth="1"/>
    <col min="7" max="7" width="20.625" bestFit="1" customWidth="1"/>
    <col min="8" max="8" width="27.875" customWidth="1"/>
    <col min="9" max="11" width="32.625" customWidth="1"/>
    <col min="12" max="12" width="60.125" style="3" customWidth="1"/>
    <col min="13" max="13" width="68.625" style="16" customWidth="1"/>
    <col min="14" max="14" width="9"/>
    <col min="15" max="15" width="20.625" bestFit="1" customWidth="1"/>
    <col min="16" max="16" width="16" bestFit="1" customWidth="1"/>
    <col min="17" max="17" width="24" bestFit="1" customWidth="1"/>
  </cols>
  <sheetData>
    <row r="1" spans="1:20" ht="63">
      <c r="A1" s="16" t="s">
        <v>834</v>
      </c>
      <c r="B1" s="16" t="s">
        <v>835</v>
      </c>
      <c r="C1" s="23" t="s">
        <v>836</v>
      </c>
      <c r="D1" s="21" t="s">
        <v>837</v>
      </c>
      <c r="E1" t="s">
        <v>0</v>
      </c>
      <c r="F1" t="s">
        <v>838</v>
      </c>
      <c r="G1" t="s">
        <v>839</v>
      </c>
      <c r="H1" s="21" t="s">
        <v>898</v>
      </c>
      <c r="I1" s="3" t="s">
        <v>841</v>
      </c>
      <c r="J1" s="3" t="s">
        <v>900</v>
      </c>
      <c r="K1" s="3" t="s">
        <v>843</v>
      </c>
      <c r="L1" s="3" t="s">
        <v>844</v>
      </c>
      <c r="M1" s="16" t="s">
        <v>845</v>
      </c>
      <c r="O1" t="s">
        <v>846</v>
      </c>
      <c r="P1" t="s">
        <v>847</v>
      </c>
      <c r="Q1" t="s">
        <v>848</v>
      </c>
    </row>
    <row r="2" spans="1:20" s="69" customFormat="1">
      <c r="A2" s="136" t="s">
        <v>635</v>
      </c>
      <c r="B2" s="66"/>
      <c r="C2" s="137" t="s">
        <v>3482</v>
      </c>
      <c r="D2" s="147" t="s">
        <v>3483</v>
      </c>
      <c r="E2" s="66"/>
      <c r="H2" s="66"/>
      <c r="I2" s="95"/>
      <c r="J2" s="95"/>
      <c r="K2" s="95"/>
      <c r="L2" s="95"/>
      <c r="M2" s="66"/>
    </row>
    <row r="3" spans="1:20" s="69" customFormat="1">
      <c r="A3" s="66"/>
      <c r="B3" s="66"/>
      <c r="C3" s="89"/>
      <c r="D3" s="68"/>
      <c r="E3" s="66"/>
      <c r="H3" s="66"/>
      <c r="I3" s="95"/>
      <c r="J3" s="95"/>
      <c r="K3" s="95"/>
      <c r="L3" s="95"/>
      <c r="M3" s="66"/>
    </row>
    <row r="4" spans="1:20" s="69" customFormat="1">
      <c r="A4" s="136" t="s">
        <v>635</v>
      </c>
      <c r="B4" s="136">
        <v>5</v>
      </c>
      <c r="C4" s="137" t="s">
        <v>1770</v>
      </c>
      <c r="D4" s="70"/>
      <c r="E4" s="66"/>
      <c r="F4" s="66"/>
      <c r="G4" s="66"/>
      <c r="H4" s="66"/>
      <c r="I4" s="95"/>
      <c r="J4" s="95"/>
      <c r="K4" s="95"/>
      <c r="L4" s="95"/>
      <c r="M4" s="66"/>
      <c r="O4" s="69">
        <f>MAX(A:A)</f>
        <v>0</v>
      </c>
      <c r="P4" s="69">
        <f>COUNTIF(M:M,"Yes")</f>
        <v>0</v>
      </c>
      <c r="Q4" s="69">
        <f>O4-P4</f>
        <v>0</v>
      </c>
      <c r="T4" s="69" t="s">
        <v>11</v>
      </c>
    </row>
    <row r="5" spans="1:20" s="69" customFormat="1">
      <c r="A5" s="136" t="s">
        <v>635</v>
      </c>
      <c r="B5" s="136">
        <v>5.0999999999999996</v>
      </c>
      <c r="C5" s="137" t="s">
        <v>3484</v>
      </c>
      <c r="D5" s="70" t="s">
        <v>3485</v>
      </c>
      <c r="E5" s="66"/>
      <c r="F5" s="66"/>
      <c r="G5" s="66"/>
      <c r="H5" s="66"/>
      <c r="I5" s="95"/>
      <c r="J5" s="95"/>
      <c r="K5" s="95"/>
      <c r="L5" s="95"/>
      <c r="M5" s="66"/>
      <c r="O5" s="69" t="s">
        <v>620</v>
      </c>
    </row>
    <row r="6" spans="1:20" s="69" customFormat="1" ht="333" customHeight="1">
      <c r="A6" s="66" t="s">
        <v>635</v>
      </c>
      <c r="B6" s="66" t="s">
        <v>1487</v>
      </c>
      <c r="C6" s="67" t="s">
        <v>3486</v>
      </c>
      <c r="D6" s="70" t="s">
        <v>3487</v>
      </c>
      <c r="E6" s="66"/>
      <c r="F6" s="66"/>
      <c r="G6" s="66"/>
      <c r="H6" s="66"/>
      <c r="I6" s="95"/>
      <c r="J6" s="95"/>
      <c r="K6" s="95"/>
      <c r="L6" s="95"/>
      <c r="M6" s="66"/>
    </row>
    <row r="7" spans="1:20" s="69" customFormat="1" ht="46.5">
      <c r="A7" s="66" t="s">
        <v>635</v>
      </c>
      <c r="B7" s="66" t="s">
        <v>2989</v>
      </c>
      <c r="C7" s="89" t="s">
        <v>3488</v>
      </c>
      <c r="D7" s="70" t="s">
        <v>3489</v>
      </c>
      <c r="E7" s="66"/>
      <c r="F7" s="66"/>
      <c r="G7" s="66"/>
      <c r="H7" s="66"/>
      <c r="I7" s="95"/>
      <c r="J7" s="95"/>
      <c r="K7" s="95"/>
      <c r="L7" s="95"/>
      <c r="M7" s="66"/>
    </row>
    <row r="8" spans="1:20" s="69" customFormat="1">
      <c r="A8" s="66" t="s">
        <v>635</v>
      </c>
      <c r="B8" s="66" t="s">
        <v>1504</v>
      </c>
      <c r="C8" s="89" t="s">
        <v>3490</v>
      </c>
      <c r="D8" s="68" t="s">
        <v>3491</v>
      </c>
      <c r="E8" s="66"/>
      <c r="F8" s="66"/>
      <c r="G8" s="66"/>
      <c r="H8" s="66"/>
      <c r="I8" s="95"/>
      <c r="J8" s="95"/>
      <c r="K8" s="95"/>
      <c r="L8" s="95"/>
      <c r="M8" s="66"/>
      <c r="O8" s="138"/>
    </row>
    <row r="9" spans="1:20" s="69" customFormat="1" ht="61.9">
      <c r="A9" s="66" t="s">
        <v>635</v>
      </c>
      <c r="B9" s="66" t="s">
        <v>3242</v>
      </c>
      <c r="C9" s="89" t="s">
        <v>3492</v>
      </c>
      <c r="D9" s="70" t="s">
        <v>3493</v>
      </c>
      <c r="E9" s="66"/>
      <c r="F9" s="66"/>
      <c r="G9" s="66"/>
      <c r="H9" s="66"/>
      <c r="I9" s="95"/>
      <c r="J9" s="95"/>
      <c r="K9" s="95"/>
      <c r="L9" s="95"/>
      <c r="M9" s="66"/>
    </row>
    <row r="10" spans="1:20" s="69" customFormat="1" ht="46.5">
      <c r="A10" s="66" t="s">
        <v>635</v>
      </c>
      <c r="B10" s="66" t="s">
        <v>3245</v>
      </c>
      <c r="C10" s="89" t="s">
        <v>3494</v>
      </c>
      <c r="D10" s="70" t="s">
        <v>3495</v>
      </c>
      <c r="E10" s="66"/>
      <c r="F10" s="66"/>
      <c r="G10" s="66"/>
      <c r="H10" s="66"/>
      <c r="I10" s="95"/>
      <c r="J10" s="95"/>
      <c r="K10" s="95"/>
      <c r="L10" s="95"/>
      <c r="M10" s="66"/>
    </row>
    <row r="11" spans="1:20" s="69" customFormat="1" ht="46.5">
      <c r="A11" s="66" t="s">
        <v>635</v>
      </c>
      <c r="B11" s="66" t="s">
        <v>3250</v>
      </c>
      <c r="C11" s="89" t="s">
        <v>3496</v>
      </c>
      <c r="D11" s="70" t="s">
        <v>3497</v>
      </c>
      <c r="E11" s="66"/>
      <c r="F11" s="66"/>
      <c r="G11" s="66"/>
      <c r="H11" s="66"/>
      <c r="I11" s="95"/>
      <c r="J11" s="95"/>
      <c r="K11" s="95"/>
      <c r="L11" s="95"/>
      <c r="M11" s="66"/>
    </row>
    <row r="12" spans="1:20" s="69" customFormat="1" ht="31.5">
      <c r="A12" s="136" t="s">
        <v>635</v>
      </c>
      <c r="B12" s="136">
        <v>6</v>
      </c>
      <c r="C12" s="139" t="s">
        <v>3498</v>
      </c>
      <c r="D12" s="70"/>
      <c r="E12" s="66"/>
      <c r="F12" s="66"/>
      <c r="G12" s="66"/>
      <c r="H12" s="66"/>
      <c r="I12" s="95"/>
      <c r="J12" s="95"/>
      <c r="K12" s="95"/>
      <c r="L12" s="95"/>
      <c r="M12" s="66"/>
    </row>
    <row r="13" spans="1:20" s="69" customFormat="1">
      <c r="A13" s="136" t="s">
        <v>635</v>
      </c>
      <c r="B13" s="136">
        <v>6.1</v>
      </c>
      <c r="C13" s="137" t="s">
        <v>3499</v>
      </c>
      <c r="D13" s="68"/>
      <c r="E13" s="66"/>
      <c r="F13" s="66"/>
      <c r="G13" s="66"/>
      <c r="H13" s="66"/>
      <c r="I13" s="95"/>
      <c r="J13" s="95"/>
      <c r="K13" s="95"/>
      <c r="L13" s="95"/>
      <c r="M13" s="66"/>
      <c r="R13" s="69" t="str">
        <f ca="1">IFERROR(
  IF(
    COUNTIF(
      INDIRECT("'" &amp; "ADR " &amp; VALUE(MID(R$1, FIND("-", R$1) + 1, LEN(R$1) - FIND("-", R$1))) &amp; "'!E:E"), $A13
    ) = 0,
    "",
    COUNTIFS(
      INDIRECT("'" &amp; "ADR " &amp; VALUE(MID(R$1, FIND("-", R$1) + 1, LEN(R$1) - FIND("-", R$1))) &amp; "'!E:E"), $A13,
      INDIRECT("'" &amp; "ADR " &amp; VALUE(MID(R$1, FIND("-", R$1) + 1, LEN(R$1) - FIND("-", R$1))) &amp; "'!I:I"), "NO"
    )
  ),
  ""
)</f>
        <v/>
      </c>
    </row>
    <row r="14" spans="1:20" s="69" customFormat="1" ht="31.5">
      <c r="A14" s="66" t="s">
        <v>635</v>
      </c>
      <c r="B14" s="66" t="s">
        <v>1043</v>
      </c>
      <c r="C14" s="89" t="s">
        <v>3500</v>
      </c>
      <c r="D14" s="68" t="s">
        <v>3501</v>
      </c>
      <c r="E14" s="66"/>
      <c r="F14" s="66"/>
      <c r="G14" s="66"/>
      <c r="H14" s="66"/>
      <c r="I14" s="95"/>
      <c r="J14" s="95"/>
      <c r="K14" s="95"/>
      <c r="L14" s="95"/>
      <c r="M14" s="66"/>
    </row>
    <row r="15" spans="1:20" s="69" customFormat="1">
      <c r="A15" s="136" t="s">
        <v>635</v>
      </c>
      <c r="B15" s="136">
        <v>7</v>
      </c>
      <c r="C15" s="137" t="s">
        <v>3502</v>
      </c>
      <c r="D15" s="140"/>
      <c r="E15" s="66"/>
      <c r="F15" s="66"/>
      <c r="G15" s="66"/>
      <c r="H15" s="66"/>
      <c r="I15" s="95"/>
      <c r="J15" s="95"/>
      <c r="K15" s="95"/>
      <c r="L15" s="95"/>
      <c r="M15" s="66"/>
    </row>
    <row r="16" spans="1:20" s="69" customFormat="1">
      <c r="A16" s="136" t="s">
        <v>635</v>
      </c>
      <c r="B16" s="136">
        <v>7.1</v>
      </c>
      <c r="C16" s="137" t="s">
        <v>3503</v>
      </c>
      <c r="D16" s="140"/>
      <c r="E16" s="66"/>
      <c r="F16" s="66"/>
      <c r="G16" s="66"/>
      <c r="H16" s="66"/>
      <c r="I16" s="95"/>
      <c r="J16" s="95"/>
      <c r="K16" s="95"/>
      <c r="L16" s="95"/>
      <c r="M16" s="66"/>
    </row>
    <row r="17" spans="1:13" s="69" customFormat="1" ht="106.5" customHeight="1">
      <c r="A17" s="66" t="s">
        <v>635</v>
      </c>
      <c r="B17" s="66" t="s">
        <v>859</v>
      </c>
      <c r="C17" s="67" t="s">
        <v>3504</v>
      </c>
      <c r="D17" s="70" t="s">
        <v>3505</v>
      </c>
      <c r="E17" s="66"/>
      <c r="F17" s="66"/>
      <c r="G17" s="66"/>
      <c r="H17" s="66"/>
      <c r="I17" s="66"/>
      <c r="J17" s="66"/>
      <c r="K17" s="66"/>
      <c r="L17" s="95"/>
      <c r="M17" s="66"/>
    </row>
    <row r="18" spans="1:13" s="69" customFormat="1" ht="47.25">
      <c r="A18" s="66" t="s">
        <v>635</v>
      </c>
      <c r="B18" s="66" t="s">
        <v>3506</v>
      </c>
      <c r="C18" s="67" t="s">
        <v>3507</v>
      </c>
      <c r="D18" s="68" t="s">
        <v>3508</v>
      </c>
      <c r="E18" s="66"/>
      <c r="F18" s="66"/>
      <c r="G18" s="66"/>
      <c r="H18" s="66"/>
      <c r="I18" s="66"/>
      <c r="J18" s="66"/>
      <c r="K18" s="66"/>
      <c r="L18" s="95"/>
      <c r="M18" s="66"/>
    </row>
    <row r="19" spans="1:13" s="69" customFormat="1" ht="63">
      <c r="A19" s="66" t="s">
        <v>635</v>
      </c>
      <c r="B19" s="66" t="s">
        <v>3509</v>
      </c>
      <c r="C19" s="67" t="s">
        <v>3510</v>
      </c>
      <c r="D19" s="68" t="s">
        <v>3511</v>
      </c>
      <c r="E19" s="66"/>
      <c r="F19" s="66"/>
      <c r="G19" s="66"/>
      <c r="H19" s="66"/>
      <c r="I19" s="95"/>
      <c r="J19" s="95"/>
      <c r="K19" s="95"/>
      <c r="L19" s="95"/>
      <c r="M19" s="66"/>
    </row>
    <row r="20" spans="1:13" s="69" customFormat="1" ht="31.5">
      <c r="A20" s="66" t="s">
        <v>635</v>
      </c>
      <c r="B20" s="66" t="s">
        <v>3512</v>
      </c>
      <c r="C20" s="67" t="s">
        <v>3513</v>
      </c>
      <c r="D20" s="68" t="s">
        <v>3514</v>
      </c>
      <c r="E20" s="66"/>
      <c r="F20" s="66"/>
      <c r="G20" s="66"/>
      <c r="H20" s="66"/>
      <c r="I20" s="95"/>
      <c r="J20" s="95"/>
      <c r="K20" s="95"/>
      <c r="L20" s="95"/>
      <c r="M20" s="66"/>
    </row>
    <row r="21" spans="1:13" s="69" customFormat="1" ht="31.5">
      <c r="A21" s="136" t="s">
        <v>635</v>
      </c>
      <c r="B21" s="136">
        <v>8</v>
      </c>
      <c r="C21" s="139" t="s">
        <v>3515</v>
      </c>
      <c r="D21" s="68"/>
      <c r="E21" s="66"/>
      <c r="F21" s="66"/>
      <c r="G21" s="66"/>
      <c r="H21" s="66"/>
      <c r="I21" s="95"/>
      <c r="J21" s="95"/>
      <c r="K21" s="95"/>
      <c r="L21" s="95"/>
      <c r="M21" s="66"/>
    </row>
    <row r="22" spans="1:13" s="69" customFormat="1">
      <c r="A22" s="136" t="s">
        <v>635</v>
      </c>
      <c r="B22" s="136">
        <v>8.1</v>
      </c>
      <c r="C22" s="137" t="s">
        <v>3503</v>
      </c>
      <c r="D22" s="68"/>
      <c r="E22" s="66"/>
      <c r="F22" s="66"/>
      <c r="G22" s="66"/>
      <c r="H22" s="66"/>
      <c r="I22" s="95"/>
      <c r="J22" s="95"/>
      <c r="K22" s="95"/>
      <c r="L22" s="95"/>
      <c r="M22" s="66"/>
    </row>
    <row r="23" spans="1:13" s="69" customFormat="1" ht="31.5">
      <c r="A23" s="66" t="s">
        <v>635</v>
      </c>
      <c r="B23" s="66" t="s">
        <v>3516</v>
      </c>
      <c r="C23" s="67" t="s">
        <v>3517</v>
      </c>
      <c r="D23" s="68" t="s">
        <v>3518</v>
      </c>
      <c r="E23" s="66"/>
      <c r="F23" s="66"/>
      <c r="G23" s="66"/>
      <c r="H23" s="66"/>
      <c r="I23" s="95"/>
      <c r="J23" s="95"/>
      <c r="K23" s="95"/>
      <c r="L23" s="95"/>
      <c r="M23" s="66"/>
    </row>
    <row r="24" spans="1:13" s="69" customFormat="1" ht="97.5" customHeight="1">
      <c r="A24" s="66" t="s">
        <v>635</v>
      </c>
      <c r="B24" s="66" t="s">
        <v>3519</v>
      </c>
      <c r="C24" s="89" t="s">
        <v>3520</v>
      </c>
      <c r="D24" s="68" t="s">
        <v>3521</v>
      </c>
      <c r="E24" s="66"/>
      <c r="F24" s="66"/>
      <c r="G24" s="66"/>
      <c r="H24" s="66"/>
      <c r="I24" s="95"/>
      <c r="J24" s="95"/>
      <c r="K24" s="95"/>
      <c r="L24" s="95"/>
      <c r="M24" s="66"/>
    </row>
    <row r="25" spans="1:13" s="69" customFormat="1" ht="110.25">
      <c r="A25" s="66" t="s">
        <v>635</v>
      </c>
      <c r="B25" s="66" t="s">
        <v>1382</v>
      </c>
      <c r="C25" s="89" t="s">
        <v>3522</v>
      </c>
      <c r="D25" s="68" t="s">
        <v>3523</v>
      </c>
      <c r="E25" s="66"/>
      <c r="F25" s="66"/>
      <c r="G25" s="66"/>
      <c r="H25" s="66"/>
      <c r="I25" s="95"/>
      <c r="J25" s="95"/>
      <c r="K25" s="95"/>
      <c r="L25" s="95"/>
      <c r="M25" s="66"/>
    </row>
    <row r="26" spans="1:13" s="69" customFormat="1" ht="47.25">
      <c r="A26" s="66" t="s">
        <v>635</v>
      </c>
      <c r="B26" s="66" t="s">
        <v>3524</v>
      </c>
      <c r="C26" s="89" t="s">
        <v>3525</v>
      </c>
      <c r="D26" s="68" t="s">
        <v>3526</v>
      </c>
      <c r="E26" s="66"/>
      <c r="F26" s="66"/>
      <c r="G26" s="66"/>
      <c r="H26" s="66"/>
      <c r="I26" s="95"/>
      <c r="J26" s="95"/>
      <c r="K26" s="95"/>
      <c r="L26" s="95"/>
      <c r="M26" s="66"/>
    </row>
    <row r="27" spans="1:13" s="69" customFormat="1" ht="94.5">
      <c r="A27" s="66" t="s">
        <v>635</v>
      </c>
      <c r="B27" s="66" t="s">
        <v>1384</v>
      </c>
      <c r="C27" s="89" t="s">
        <v>3527</v>
      </c>
      <c r="D27" s="68" t="s">
        <v>3528</v>
      </c>
      <c r="E27" s="66"/>
      <c r="F27" s="66"/>
      <c r="G27" s="66"/>
      <c r="H27" s="66"/>
      <c r="I27" s="95"/>
      <c r="J27" s="95"/>
      <c r="K27" s="95"/>
      <c r="L27" s="95"/>
      <c r="M27" s="66"/>
    </row>
    <row r="28" spans="1:13" s="69" customFormat="1" ht="204" customHeight="1">
      <c r="A28" s="66" t="s">
        <v>635</v>
      </c>
      <c r="B28" s="66" t="s">
        <v>3529</v>
      </c>
      <c r="C28" s="67" t="s">
        <v>3530</v>
      </c>
      <c r="D28" s="68" t="s">
        <v>3531</v>
      </c>
      <c r="E28" s="66"/>
      <c r="F28" s="66"/>
      <c r="G28" s="66"/>
      <c r="H28" s="66"/>
      <c r="I28" s="95"/>
      <c r="J28" s="95"/>
      <c r="K28" s="95"/>
      <c r="L28" s="95"/>
      <c r="M28" s="66"/>
    </row>
    <row r="29" spans="1:13" s="69" customFormat="1" ht="31.5">
      <c r="A29" s="136" t="s">
        <v>635</v>
      </c>
      <c r="B29" s="136">
        <v>9</v>
      </c>
      <c r="C29" s="139" t="s">
        <v>3532</v>
      </c>
      <c r="D29" s="68"/>
      <c r="E29" s="66"/>
      <c r="F29" s="66"/>
      <c r="G29" s="66"/>
      <c r="H29" s="66"/>
      <c r="I29" s="95"/>
      <c r="J29" s="95"/>
      <c r="K29" s="95"/>
      <c r="L29" s="95"/>
      <c r="M29" s="66"/>
    </row>
    <row r="30" spans="1:13" s="69" customFormat="1">
      <c r="A30" s="136" t="s">
        <v>635</v>
      </c>
      <c r="B30" s="136">
        <v>9.1</v>
      </c>
      <c r="C30" s="137" t="s">
        <v>3503</v>
      </c>
      <c r="D30" s="68"/>
      <c r="E30" s="66"/>
      <c r="F30" s="66"/>
      <c r="G30" s="66"/>
      <c r="H30" s="66"/>
      <c r="I30" s="95"/>
      <c r="J30" s="95"/>
      <c r="K30" s="95"/>
      <c r="L30" s="95"/>
      <c r="M30" s="66"/>
    </row>
    <row r="31" spans="1:13" s="69" customFormat="1" ht="47.25">
      <c r="A31" s="66" t="s">
        <v>635</v>
      </c>
      <c r="B31" s="66" t="s">
        <v>1828</v>
      </c>
      <c r="C31" s="89" t="s">
        <v>3533</v>
      </c>
      <c r="D31" s="68" t="s">
        <v>3534</v>
      </c>
      <c r="E31" s="66"/>
      <c r="F31" s="66"/>
      <c r="G31" s="66"/>
      <c r="H31" s="66"/>
      <c r="I31" s="95"/>
      <c r="J31" s="95"/>
      <c r="K31" s="95"/>
      <c r="L31" s="95"/>
      <c r="M31" s="66"/>
    </row>
    <row r="32" spans="1:13" s="69" customFormat="1" ht="278.25" customHeight="1">
      <c r="A32" s="66" t="s">
        <v>635</v>
      </c>
      <c r="B32" s="66" t="s">
        <v>1831</v>
      </c>
      <c r="C32" s="89" t="s">
        <v>3535</v>
      </c>
      <c r="D32" s="68" t="s">
        <v>3536</v>
      </c>
      <c r="E32" s="66"/>
      <c r="F32" s="66"/>
      <c r="G32" s="66"/>
      <c r="H32" s="66"/>
      <c r="I32" s="95"/>
      <c r="J32" s="95"/>
      <c r="K32" s="95"/>
      <c r="L32" s="95"/>
      <c r="M32" s="66"/>
    </row>
    <row r="33" spans="1:13" s="69" customFormat="1">
      <c r="A33" s="136" t="s">
        <v>635</v>
      </c>
      <c r="B33" s="136">
        <v>10</v>
      </c>
      <c r="C33" s="139" t="s">
        <v>3537</v>
      </c>
      <c r="D33" s="68"/>
      <c r="E33" s="66"/>
      <c r="F33" s="66"/>
      <c r="G33" s="66"/>
      <c r="H33" s="66"/>
      <c r="I33" s="95"/>
      <c r="J33" s="95"/>
      <c r="K33" s="95"/>
      <c r="L33" s="95"/>
      <c r="M33" s="66"/>
    </row>
    <row r="34" spans="1:13" s="69" customFormat="1">
      <c r="A34" s="136" t="s">
        <v>635</v>
      </c>
      <c r="B34" s="136">
        <v>10.1</v>
      </c>
      <c r="C34" s="137" t="s">
        <v>3503</v>
      </c>
      <c r="D34" s="68"/>
      <c r="E34" s="66"/>
      <c r="F34" s="66"/>
      <c r="G34" s="66"/>
      <c r="H34" s="66"/>
      <c r="I34" s="95"/>
      <c r="J34" s="95"/>
      <c r="K34" s="95"/>
      <c r="L34" s="95"/>
      <c r="M34" s="66"/>
    </row>
    <row r="35" spans="1:13" s="69" customFormat="1" ht="47.25">
      <c r="A35" s="66" t="s">
        <v>635</v>
      </c>
      <c r="B35" s="66" t="s">
        <v>1930</v>
      </c>
      <c r="C35" s="67" t="s">
        <v>3538</v>
      </c>
      <c r="D35" s="68" t="s">
        <v>3539</v>
      </c>
      <c r="E35" s="66"/>
      <c r="F35" s="66"/>
      <c r="G35" s="66"/>
      <c r="H35" s="66"/>
      <c r="I35" s="95"/>
      <c r="J35" s="95"/>
      <c r="K35" s="95"/>
      <c r="L35" s="95"/>
      <c r="M35" s="66"/>
    </row>
    <row r="36" spans="1:13" s="69" customFormat="1" ht="47.25">
      <c r="A36" s="66" t="s">
        <v>635</v>
      </c>
      <c r="B36" s="66" t="s">
        <v>3540</v>
      </c>
      <c r="C36" s="89" t="s">
        <v>3541</v>
      </c>
      <c r="D36" s="68" t="s">
        <v>3542</v>
      </c>
      <c r="E36" s="66"/>
      <c r="F36" s="66"/>
      <c r="G36" s="66"/>
      <c r="H36" s="66"/>
      <c r="I36" s="95"/>
      <c r="J36" s="95"/>
      <c r="K36" s="95"/>
      <c r="L36" s="95"/>
      <c r="M36" s="66"/>
    </row>
    <row r="37" spans="1:13" s="69" customFormat="1" ht="310.5" customHeight="1">
      <c r="A37" s="66" t="s">
        <v>635</v>
      </c>
      <c r="B37" s="66" t="s">
        <v>1932</v>
      </c>
      <c r="C37" s="89" t="s">
        <v>3543</v>
      </c>
      <c r="D37" s="68" t="s">
        <v>3544</v>
      </c>
      <c r="E37" s="66"/>
      <c r="F37" s="66"/>
      <c r="G37" s="66"/>
      <c r="H37" s="66"/>
      <c r="I37" s="95"/>
      <c r="J37" s="95"/>
      <c r="K37" s="95"/>
      <c r="L37" s="95"/>
      <c r="M37" s="66"/>
    </row>
    <row r="38" spans="1:13" s="69" customFormat="1" ht="63">
      <c r="A38" s="66" t="s">
        <v>635</v>
      </c>
      <c r="B38" s="66" t="s">
        <v>1934</v>
      </c>
      <c r="C38" s="89" t="s">
        <v>3545</v>
      </c>
      <c r="D38" s="262" t="s">
        <v>3546</v>
      </c>
      <c r="E38" s="66"/>
      <c r="F38" s="66"/>
      <c r="G38" s="66"/>
      <c r="H38" s="66"/>
      <c r="I38" s="95"/>
      <c r="J38" s="95"/>
      <c r="K38" s="95"/>
      <c r="L38" s="95"/>
      <c r="M38" s="66"/>
    </row>
    <row r="39" spans="1:13" s="69" customFormat="1" ht="147" customHeight="1">
      <c r="A39" s="66" t="s">
        <v>635</v>
      </c>
      <c r="B39" s="66" t="s">
        <v>3547</v>
      </c>
      <c r="C39" s="89" t="s">
        <v>3548</v>
      </c>
      <c r="D39" s="68" t="s">
        <v>3549</v>
      </c>
      <c r="E39" s="66"/>
      <c r="F39" s="66"/>
      <c r="G39" s="66"/>
      <c r="H39" s="66"/>
      <c r="I39" s="95"/>
      <c r="J39" s="95"/>
      <c r="K39" s="95"/>
      <c r="L39" s="95"/>
      <c r="M39" s="66"/>
    </row>
    <row r="40" spans="1:13" s="69" customFormat="1" ht="31.5">
      <c r="A40" s="66" t="s">
        <v>635</v>
      </c>
      <c r="B40" s="66" t="s">
        <v>3550</v>
      </c>
      <c r="C40" s="89" t="s">
        <v>3551</v>
      </c>
      <c r="D40" s="68" t="s">
        <v>3552</v>
      </c>
      <c r="E40" s="66"/>
      <c r="F40" s="66"/>
      <c r="G40" s="66"/>
      <c r="H40" s="66"/>
      <c r="I40" s="95"/>
      <c r="J40" s="95"/>
      <c r="K40" s="95"/>
      <c r="L40" s="95"/>
      <c r="M40" s="66"/>
    </row>
    <row r="41" spans="1:13" s="69" customFormat="1" ht="236.25">
      <c r="A41" s="66" t="s">
        <v>635</v>
      </c>
      <c r="B41" s="66" t="s">
        <v>3553</v>
      </c>
      <c r="C41" s="89" t="s">
        <v>3554</v>
      </c>
      <c r="D41" s="68" t="s">
        <v>3555</v>
      </c>
      <c r="E41" s="66"/>
      <c r="F41" s="66"/>
      <c r="G41" s="66"/>
      <c r="H41" s="66"/>
      <c r="I41" s="95"/>
      <c r="J41" s="95"/>
      <c r="K41" s="95"/>
      <c r="L41" s="95"/>
      <c r="M41" s="66"/>
    </row>
    <row r="42" spans="1:13" s="69" customFormat="1" ht="47.25">
      <c r="A42" s="66" t="s">
        <v>635</v>
      </c>
      <c r="B42" s="66" t="s">
        <v>3556</v>
      </c>
      <c r="C42" s="89" t="s">
        <v>3557</v>
      </c>
      <c r="D42" s="68" t="s">
        <v>3558</v>
      </c>
      <c r="E42" s="66"/>
      <c r="F42" s="66"/>
      <c r="G42" s="66"/>
      <c r="H42" s="66"/>
      <c r="I42" s="95"/>
      <c r="J42" s="95"/>
      <c r="K42" s="95"/>
      <c r="L42" s="95"/>
      <c r="M42" s="66"/>
    </row>
    <row r="43" spans="1:13" s="69" customFormat="1" ht="63">
      <c r="A43" s="136" t="s">
        <v>635</v>
      </c>
      <c r="B43" s="136">
        <v>11</v>
      </c>
      <c r="C43" s="139" t="s">
        <v>3559</v>
      </c>
      <c r="D43" s="68"/>
      <c r="E43" s="66"/>
      <c r="F43" s="66"/>
      <c r="G43" s="66"/>
      <c r="H43" s="66"/>
      <c r="I43" s="95"/>
      <c r="J43" s="95"/>
      <c r="K43" s="95"/>
      <c r="L43" s="95"/>
      <c r="M43" s="66"/>
    </row>
    <row r="44" spans="1:13" s="69" customFormat="1">
      <c r="A44" s="136" t="s">
        <v>635</v>
      </c>
      <c r="B44" s="136">
        <v>11.1</v>
      </c>
      <c r="C44" s="137" t="s">
        <v>3503</v>
      </c>
      <c r="D44" s="68"/>
      <c r="E44" s="66"/>
      <c r="F44" s="66"/>
      <c r="G44" s="66"/>
      <c r="H44" s="66"/>
      <c r="I44" s="95"/>
      <c r="J44" s="95"/>
      <c r="K44" s="95"/>
      <c r="L44" s="95"/>
      <c r="M44" s="66"/>
    </row>
    <row r="45" spans="1:13" s="69" customFormat="1" ht="378.75" customHeight="1">
      <c r="A45" s="66" t="s">
        <v>635</v>
      </c>
      <c r="B45" s="66" t="s">
        <v>3560</v>
      </c>
      <c r="C45" s="89" t="s">
        <v>3561</v>
      </c>
      <c r="D45" s="68" t="s">
        <v>3562</v>
      </c>
      <c r="E45" s="66"/>
      <c r="F45" s="66"/>
      <c r="G45" s="66"/>
      <c r="H45" s="66"/>
      <c r="I45" s="95"/>
      <c r="J45" s="95"/>
      <c r="K45" s="95"/>
      <c r="L45" s="95"/>
      <c r="M45" s="66"/>
    </row>
    <row r="46" spans="1:13">
      <c r="E46" s="16"/>
      <c r="F46" s="16"/>
      <c r="G46" s="16"/>
      <c r="H46" s="16"/>
      <c r="I46" s="3"/>
      <c r="J46" s="3"/>
      <c r="K46" s="3"/>
    </row>
    <row r="47" spans="1:13">
      <c r="E47" s="16"/>
      <c r="F47" s="16"/>
      <c r="G47" s="16"/>
      <c r="H47" s="16"/>
      <c r="I47" s="3"/>
      <c r="J47" s="3"/>
      <c r="K47" s="3"/>
    </row>
    <row r="48" spans="1:13">
      <c r="E48" s="16"/>
      <c r="F48" s="16"/>
      <c r="G48" s="16"/>
      <c r="H48" s="16"/>
      <c r="I48" s="3"/>
      <c r="J48" s="3"/>
      <c r="K48" s="3"/>
    </row>
    <row r="49" spans="5:11">
      <c r="E49" s="16"/>
      <c r="F49" s="16"/>
      <c r="G49" s="16"/>
      <c r="H49" s="16"/>
      <c r="I49" s="3"/>
      <c r="J49" s="3"/>
      <c r="K49" s="3"/>
    </row>
    <row r="50" spans="5:11">
      <c r="E50" s="16"/>
      <c r="F50" s="16"/>
      <c r="G50" s="16"/>
      <c r="H50" s="16"/>
      <c r="I50" s="3"/>
      <c r="J50" s="3"/>
      <c r="K50" s="3"/>
    </row>
    <row r="51" spans="5:11">
      <c r="E51" s="16"/>
      <c r="F51" s="16"/>
      <c r="G51" s="16"/>
      <c r="H51" s="16"/>
      <c r="I51" s="3"/>
      <c r="J51" s="3"/>
      <c r="K51" s="3"/>
    </row>
    <row r="52" spans="5:11">
      <c r="E52" s="16"/>
      <c r="F52" s="16"/>
      <c r="G52" s="16"/>
      <c r="H52" s="16"/>
      <c r="I52" s="3"/>
      <c r="J52" s="3"/>
      <c r="K52" s="3"/>
    </row>
    <row r="53" spans="5:11">
      <c r="E53" s="16"/>
      <c r="F53" s="16"/>
      <c r="G53" s="16"/>
      <c r="H53" s="16"/>
      <c r="I53" s="3"/>
      <c r="J53" s="3"/>
      <c r="K53" s="3"/>
    </row>
    <row r="54" spans="5:11">
      <c r="E54" s="16"/>
      <c r="F54" s="16"/>
      <c r="G54" s="16"/>
      <c r="H54" s="16"/>
      <c r="I54" s="3"/>
      <c r="J54" s="3"/>
      <c r="K54" s="3"/>
    </row>
    <row r="55" spans="5:11">
      <c r="E55" s="16"/>
      <c r="F55" s="16"/>
      <c r="G55" s="16"/>
      <c r="H55" s="16"/>
      <c r="I55" s="3"/>
      <c r="J55" s="3"/>
      <c r="K55" s="3"/>
    </row>
    <row r="56" spans="5:11">
      <c r="E56" s="16"/>
      <c r="F56" s="16"/>
      <c r="G56" s="16"/>
      <c r="H56" s="16"/>
      <c r="I56" s="3"/>
      <c r="J56" s="3"/>
      <c r="K56" s="3"/>
    </row>
    <row r="57" spans="5:11">
      <c r="E57" s="16"/>
      <c r="F57" s="16"/>
      <c r="G57" s="16"/>
      <c r="H57" s="16"/>
      <c r="I57" s="3"/>
      <c r="J57" s="3"/>
      <c r="K57" s="3"/>
    </row>
    <row r="58" spans="5:11">
      <c r="E58" s="16"/>
      <c r="F58" s="16"/>
      <c r="G58" s="4"/>
      <c r="H58" s="4"/>
      <c r="I58" s="16"/>
      <c r="J58" s="16"/>
      <c r="K58" s="16"/>
    </row>
    <row r="59" spans="5:11">
      <c r="E59" s="16"/>
      <c r="F59" s="16"/>
      <c r="G59" s="4"/>
      <c r="H59" s="4"/>
      <c r="I59" s="16"/>
      <c r="J59" s="16"/>
      <c r="K59" s="16"/>
    </row>
    <row r="60" spans="5:11">
      <c r="E60" s="16"/>
      <c r="F60" s="16"/>
      <c r="G60" s="4"/>
      <c r="H60" s="4"/>
      <c r="I60" s="16"/>
      <c r="J60" s="16"/>
      <c r="K60" s="16"/>
    </row>
    <row r="61" spans="5:11">
      <c r="E61" s="16"/>
      <c r="F61" s="16"/>
      <c r="G61" s="4"/>
      <c r="H61" s="4"/>
      <c r="I61" s="16"/>
      <c r="J61" s="16"/>
      <c r="K61" s="16"/>
    </row>
    <row r="62" spans="5:11">
      <c r="E62" s="16"/>
      <c r="F62" s="16"/>
      <c r="G62" s="4"/>
      <c r="H62" s="4"/>
      <c r="I62" s="16"/>
      <c r="J62" s="16"/>
      <c r="K62" s="16"/>
    </row>
    <row r="63" spans="5:11">
      <c r="E63" s="16"/>
      <c r="F63" s="16"/>
      <c r="G63" s="4"/>
      <c r="H63" s="4"/>
      <c r="I63" s="16"/>
      <c r="J63" s="16"/>
      <c r="K63" s="16"/>
    </row>
    <row r="64" spans="5:11">
      <c r="E64" s="16"/>
      <c r="F64" s="16"/>
      <c r="G64" s="4"/>
      <c r="H64" s="4"/>
      <c r="I64" s="16"/>
      <c r="J64" s="16"/>
      <c r="K64" s="16"/>
    </row>
    <row r="65" spans="5:11">
      <c r="E65" s="16"/>
      <c r="F65" s="16"/>
      <c r="G65" s="4"/>
      <c r="H65" s="4"/>
      <c r="I65" s="16"/>
      <c r="J65" s="16"/>
      <c r="K65" s="16"/>
    </row>
    <row r="66" spans="5:11">
      <c r="E66" s="16"/>
      <c r="F66" s="16"/>
      <c r="G66" s="4"/>
      <c r="H66" s="4"/>
      <c r="I66" s="16"/>
      <c r="J66" s="16"/>
      <c r="K66" s="16"/>
    </row>
    <row r="67" spans="5:11">
      <c r="E67" s="16"/>
      <c r="F67" s="16"/>
      <c r="G67" s="4"/>
      <c r="H67" s="4"/>
      <c r="I67" s="16"/>
      <c r="J67" s="16"/>
      <c r="K67" s="16"/>
    </row>
    <row r="68" spans="5:11">
      <c r="E68" s="16"/>
      <c r="F68" s="16"/>
      <c r="G68" s="4"/>
      <c r="H68" s="4"/>
      <c r="I68" s="16"/>
      <c r="J68" s="16"/>
      <c r="K68" s="16"/>
    </row>
    <row r="69" spans="5:11">
      <c r="E69" s="16"/>
      <c r="F69" s="16"/>
      <c r="G69" s="4"/>
      <c r="H69" s="4"/>
      <c r="I69" s="16"/>
      <c r="J69" s="16"/>
      <c r="K69" s="16"/>
    </row>
    <row r="70" spans="5:11">
      <c r="E70" s="16"/>
      <c r="F70" s="16"/>
      <c r="G70" s="4"/>
      <c r="H70" s="4"/>
      <c r="I70" s="16"/>
      <c r="J70" s="16"/>
      <c r="K70" s="16"/>
    </row>
    <row r="71" spans="5:11">
      <c r="E71" s="16"/>
      <c r="F71" s="16"/>
      <c r="G71" s="4"/>
      <c r="H71" s="4"/>
      <c r="I71" s="16"/>
      <c r="J71" s="16"/>
      <c r="K71" s="16"/>
    </row>
    <row r="72" spans="5:11">
      <c r="E72" s="16"/>
      <c r="F72" s="16"/>
      <c r="G72" s="4"/>
      <c r="H72" s="4"/>
      <c r="I72" s="16"/>
      <c r="J72" s="16"/>
      <c r="K72" s="16"/>
    </row>
    <row r="73" spans="5:11">
      <c r="G73" s="4"/>
      <c r="H73" s="4"/>
      <c r="I73" s="16"/>
      <c r="J73" s="16"/>
      <c r="K73" s="16"/>
    </row>
    <row r="74" spans="5:11">
      <c r="G74" s="4"/>
      <c r="H74" s="4"/>
      <c r="I74" s="16"/>
      <c r="J74" s="16"/>
      <c r="K74" s="16"/>
    </row>
    <row r="75" spans="5:11">
      <c r="G75" s="4"/>
      <c r="H75" s="4"/>
      <c r="I75" s="16"/>
      <c r="J75" s="16"/>
      <c r="K75" s="16"/>
    </row>
    <row r="76" spans="5:11">
      <c r="G76" s="4"/>
      <c r="H76" s="4"/>
      <c r="I76" s="16"/>
      <c r="J76" s="16"/>
      <c r="K76" s="16"/>
    </row>
    <row r="77" spans="5:11">
      <c r="G77" s="4"/>
      <c r="H77" s="4"/>
      <c r="I77" s="16"/>
      <c r="J77" s="16"/>
      <c r="K77" s="16"/>
    </row>
    <row r="78" spans="5:11">
      <c r="G78" s="4"/>
      <c r="H78" s="4"/>
      <c r="I78" s="16"/>
      <c r="J78" s="16"/>
      <c r="K78" s="16"/>
    </row>
    <row r="79" spans="5:11">
      <c r="G79" s="16"/>
      <c r="H79" s="16"/>
      <c r="I79" s="16"/>
      <c r="J79" s="16"/>
      <c r="K79" s="16"/>
    </row>
    <row r="80" spans="5: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c r="I88" s="16"/>
      <c r="J88" s="16"/>
      <c r="K88" s="16"/>
    </row>
    <row r="89" spans="7:11">
      <c r="G89" s="16"/>
      <c r="H89" s="16"/>
      <c r="I89" s="16"/>
      <c r="J89" s="16"/>
      <c r="K89" s="16"/>
    </row>
    <row r="90" spans="7:11">
      <c r="G90" s="16"/>
      <c r="H90" s="16"/>
      <c r="I90" s="16"/>
      <c r="J90" s="16"/>
      <c r="K90" s="16"/>
    </row>
    <row r="91" spans="7:11">
      <c r="G91" s="16"/>
      <c r="H91" s="16"/>
      <c r="I91" s="16"/>
      <c r="J91" s="16"/>
      <c r="K91" s="16"/>
    </row>
    <row r="92" spans="7:11">
      <c r="G92" s="16"/>
      <c r="H92" s="16"/>
      <c r="I92" s="16"/>
      <c r="J92" s="16"/>
      <c r="K92" s="16"/>
    </row>
    <row r="93" spans="7:11">
      <c r="G93" s="16"/>
      <c r="H93" s="16"/>
      <c r="I93" s="16"/>
      <c r="J93" s="16"/>
      <c r="K93" s="16"/>
    </row>
    <row r="94" spans="7:11">
      <c r="G94" s="16"/>
      <c r="H94" s="16"/>
      <c r="I94" s="16"/>
      <c r="J94" s="16"/>
      <c r="K94" s="16"/>
    </row>
    <row r="95" spans="7:11">
      <c r="G95" s="16"/>
      <c r="H95" s="16"/>
      <c r="I95" s="16"/>
      <c r="J95" s="16"/>
      <c r="K95" s="16"/>
    </row>
    <row r="96" spans="7:11">
      <c r="G96" s="16"/>
      <c r="H96" s="16"/>
      <c r="I96" s="16"/>
      <c r="J96" s="16"/>
      <c r="K96" s="16"/>
    </row>
    <row r="97" spans="7:11">
      <c r="G97" s="16"/>
      <c r="H97" s="16"/>
      <c r="I97" s="16"/>
      <c r="J97" s="16"/>
      <c r="K97" s="16"/>
    </row>
    <row r="98" spans="7:11">
      <c r="G98" s="16"/>
      <c r="H98" s="16"/>
      <c r="I98" s="16"/>
      <c r="J98" s="16"/>
      <c r="K98" s="16"/>
    </row>
    <row r="99" spans="7:11">
      <c r="G99" s="16"/>
      <c r="H99" s="16"/>
      <c r="I99" s="16"/>
      <c r="J99" s="16"/>
      <c r="K99" s="16"/>
    </row>
    <row r="100" spans="7:11">
      <c r="G100" s="16"/>
      <c r="H100" s="16"/>
      <c r="I100" s="16"/>
      <c r="J100" s="16"/>
      <c r="K100" s="16"/>
    </row>
    <row r="101" spans="7:11">
      <c r="G101" s="16"/>
      <c r="H101" s="16"/>
      <c r="I101" s="16"/>
      <c r="J101" s="16"/>
      <c r="K101" s="16"/>
    </row>
    <row r="102" spans="7:11">
      <c r="G102" s="16"/>
      <c r="H102" s="16"/>
      <c r="I102" s="16"/>
      <c r="J102" s="16"/>
      <c r="K102" s="16"/>
    </row>
    <row r="103" spans="7:11">
      <c r="G103" s="16"/>
      <c r="H103" s="16"/>
      <c r="I103" s="16"/>
      <c r="J103" s="16"/>
      <c r="K103" s="16"/>
    </row>
    <row r="104" spans="7:11">
      <c r="G104" s="16"/>
      <c r="H104" s="16"/>
      <c r="I104" s="16"/>
      <c r="J104" s="16"/>
      <c r="K104" s="16"/>
    </row>
    <row r="105" spans="7:11">
      <c r="G105" s="16"/>
      <c r="H105" s="16"/>
      <c r="I105" s="16"/>
      <c r="J105" s="16"/>
      <c r="K105" s="16"/>
    </row>
    <row r="106" spans="7:11">
      <c r="G106" s="16"/>
      <c r="H106" s="16"/>
      <c r="I106" s="16"/>
      <c r="J106" s="16"/>
      <c r="K106" s="16"/>
    </row>
    <row r="107" spans="7:11">
      <c r="G107" s="16"/>
      <c r="H107" s="16"/>
      <c r="I107" s="16"/>
      <c r="J107" s="16"/>
      <c r="K107" s="16"/>
    </row>
    <row r="108" spans="7:11">
      <c r="G108" s="16"/>
      <c r="H108" s="16"/>
      <c r="I108" s="16"/>
      <c r="J108" s="16"/>
      <c r="K108" s="16"/>
    </row>
    <row r="109" spans="7:11">
      <c r="G109" s="16"/>
      <c r="H109" s="16"/>
      <c r="I109" s="16"/>
      <c r="J109" s="16"/>
      <c r="K109" s="16"/>
    </row>
    <row r="110" spans="7:11">
      <c r="G110" s="16"/>
      <c r="H110" s="16"/>
      <c r="I110" s="16"/>
      <c r="J110" s="16"/>
      <c r="K110" s="16"/>
    </row>
    <row r="111" spans="7:11">
      <c r="G111" s="16"/>
      <c r="H111" s="16"/>
      <c r="I111" s="16"/>
      <c r="J111" s="16"/>
      <c r="K111" s="16"/>
    </row>
    <row r="112" spans="7:11">
      <c r="G112" s="16"/>
      <c r="H112" s="16"/>
      <c r="I112" s="16"/>
      <c r="J112" s="16"/>
      <c r="K112" s="16"/>
    </row>
    <row r="113" spans="7:11">
      <c r="G113" s="16"/>
      <c r="H113" s="16"/>
      <c r="I113" s="16"/>
      <c r="J113" s="16"/>
      <c r="K113" s="16"/>
    </row>
    <row r="114" spans="7:11">
      <c r="G114" s="16"/>
      <c r="H114" s="16"/>
      <c r="I114" s="16"/>
      <c r="J114" s="16"/>
      <c r="K114" s="16"/>
    </row>
    <row r="115" spans="7:11">
      <c r="G115" s="16"/>
      <c r="H115" s="16"/>
      <c r="I115" s="16"/>
      <c r="J115" s="16"/>
      <c r="K115" s="16"/>
    </row>
    <row r="116" spans="7:11">
      <c r="G116" s="16"/>
      <c r="H116" s="16"/>
      <c r="I116" s="16"/>
      <c r="J116" s="16"/>
      <c r="K116" s="16"/>
    </row>
    <row r="117" spans="7:11">
      <c r="G117" s="16"/>
      <c r="H117" s="16"/>
      <c r="I117" s="16"/>
      <c r="J117" s="16"/>
      <c r="K117" s="16"/>
    </row>
    <row r="118" spans="7:11">
      <c r="G118" s="16"/>
      <c r="H118" s="16"/>
      <c r="I118" s="16"/>
      <c r="J118" s="16"/>
      <c r="K118" s="16"/>
    </row>
    <row r="119" spans="7:11" ht="15.75" customHeight="1">
      <c r="G119" s="16"/>
      <c r="H119" s="16"/>
      <c r="I119" s="16"/>
      <c r="J119" s="16"/>
      <c r="K119" s="16"/>
    </row>
    <row r="120" spans="7:11" ht="15.75" customHeight="1">
      <c r="G120" s="16"/>
      <c r="H120" s="16"/>
      <c r="I120" s="16"/>
      <c r="J120" s="16"/>
      <c r="K120" s="16"/>
    </row>
    <row r="121" spans="7:11" ht="15.75" customHeight="1">
      <c r="G121" s="16"/>
      <c r="H121" s="16"/>
      <c r="I121" s="16"/>
      <c r="J121" s="16"/>
      <c r="K121" s="16"/>
    </row>
    <row r="122" spans="7:11" ht="15.75" customHeight="1">
      <c r="G122" s="16"/>
      <c r="H122" s="16"/>
      <c r="I122" s="16"/>
      <c r="J122" s="16"/>
      <c r="K122" s="16"/>
    </row>
    <row r="123" spans="7:11" ht="15.75" customHeight="1">
      <c r="G123" s="16"/>
      <c r="H123" s="16"/>
      <c r="I123" s="16"/>
      <c r="J123" s="16"/>
      <c r="K123" s="16"/>
    </row>
    <row r="124" spans="7:11" ht="15.75" customHeight="1">
      <c r="G124" s="16"/>
      <c r="H124" s="16"/>
      <c r="I124" s="16"/>
      <c r="J124" s="16"/>
      <c r="K124" s="16"/>
    </row>
    <row r="125" spans="7:11" ht="15.75" customHeight="1">
      <c r="G125" s="16"/>
      <c r="H125" s="16"/>
      <c r="I125" s="16"/>
      <c r="J125" s="16"/>
      <c r="K125" s="16"/>
    </row>
    <row r="126" spans="7:11" ht="15.75" customHeight="1">
      <c r="G126" s="16"/>
      <c r="H126" s="16"/>
      <c r="I126" s="16"/>
      <c r="J126" s="16"/>
      <c r="K126" s="16"/>
    </row>
    <row r="127" spans="7:11" ht="15.75" customHeight="1">
      <c r="G127" s="16"/>
      <c r="H127" s="16"/>
      <c r="I127" s="16"/>
      <c r="J127" s="16"/>
      <c r="K127" s="16"/>
    </row>
    <row r="128" spans="7:11" ht="15.75" customHeight="1">
      <c r="G128" s="16"/>
      <c r="H128" s="16"/>
    </row>
    <row r="129" spans="7:8" ht="15.75" customHeight="1">
      <c r="G129" s="16"/>
      <c r="H129" s="16"/>
    </row>
    <row r="130" spans="7:8" ht="15.75" customHeight="1">
      <c r="G130" s="16"/>
      <c r="H130" s="16"/>
    </row>
    <row r="131" spans="7:8" ht="15.75" customHeight="1">
      <c r="G131" s="16"/>
      <c r="H131" s="16"/>
    </row>
    <row r="132" spans="7:8" ht="15.75" customHeight="1">
      <c r="G132" s="16"/>
      <c r="H132" s="16"/>
    </row>
    <row r="133" spans="7:8" ht="15.75" customHeight="1">
      <c r="G133" s="16"/>
      <c r="H133" s="16"/>
    </row>
    <row r="134" spans="7:8" ht="15.75" customHeight="1">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row r="142" spans="7:8" ht="15.75" customHeight="1">
      <c r="G142" s="16"/>
      <c r="H142" s="16"/>
    </row>
    <row r="143" spans="7:8" ht="15.75" customHeight="1">
      <c r="G143" s="16"/>
      <c r="H143" s="16"/>
    </row>
    <row r="144" spans="7:8" ht="15.75" customHeight="1">
      <c r="G144" s="16"/>
      <c r="H144" s="16"/>
    </row>
    <row r="145" spans="7:8" ht="15.75" customHeight="1">
      <c r="G145" s="16"/>
      <c r="H145" s="16"/>
    </row>
    <row r="146" spans="7:8" ht="15.75" customHeight="1">
      <c r="G146" s="16"/>
      <c r="H146" s="16"/>
    </row>
    <row r="147" spans="7:8" ht="15.75" customHeight="1">
      <c r="G147" s="16"/>
      <c r="H147" s="16"/>
    </row>
    <row r="148" spans="7:8" ht="15.75" customHeight="1">
      <c r="G148" s="16"/>
      <c r="H148" s="16"/>
    </row>
    <row r="149" spans="7:8" ht="15.75" customHeight="1">
      <c r="G149" s="16"/>
      <c r="H149" s="16"/>
    </row>
    <row r="150" spans="7:8" ht="15.75" customHeight="1">
      <c r="G150" s="16"/>
      <c r="H150" s="16"/>
    </row>
    <row r="151" spans="7:8" ht="15.75" customHeight="1">
      <c r="G151" s="16"/>
      <c r="H151" s="16"/>
    </row>
    <row r="152" spans="7:8" ht="15.75" customHeight="1">
      <c r="G152" s="16"/>
      <c r="H152" s="16"/>
    </row>
    <row r="153" spans="7:8" ht="15.75" customHeight="1">
      <c r="G153" s="16"/>
      <c r="H153" s="16"/>
    </row>
    <row r="154" spans="7:8" ht="15.75" customHeight="1">
      <c r="G154" s="16"/>
      <c r="H154" s="16"/>
    </row>
    <row r="155" spans="7:8" ht="15.75" customHeight="1">
      <c r="G155" s="16"/>
      <c r="H155" s="16"/>
    </row>
    <row r="156" spans="7:8" ht="15.75" customHeight="1">
      <c r="G156" s="16"/>
      <c r="H156" s="16"/>
    </row>
    <row r="157" spans="7:8" ht="15.75" customHeight="1">
      <c r="G157" s="16"/>
      <c r="H157" s="16"/>
    </row>
  </sheetData>
  <conditionalFormatting sqref="H1:H1048576 I4:K1048576">
    <cfRule type="containsText" dxfId="585" priority="7" operator="containsText" text="Pending">
      <formula>NOT(ISERROR(SEARCH("Pending",H1)))</formula>
    </cfRule>
  </conditionalFormatting>
  <conditionalFormatting sqref="I4:I1048576">
    <cfRule type="containsText" dxfId="584" priority="1" operator="containsText" text="No">
      <formula>NOT(ISERROR(SEARCH("No",I4)))</formula>
    </cfRule>
  </conditionalFormatting>
  <conditionalFormatting sqref="I4:K1048576 H1:H1048576">
    <cfRule type="containsText" dxfId="583" priority="4" operator="containsText" text="Yes">
      <formula>NOT(ISERROR(SEARCH("Yes",H1)))</formula>
    </cfRule>
  </conditionalFormatting>
  <conditionalFormatting sqref="J1:K3">
    <cfRule type="containsText" dxfId="582" priority="2" operator="containsText" text="Yes">
      <formula>NOT(ISERROR(SEARCH("Yes",J1)))</formula>
    </cfRule>
    <cfRule type="containsText" dxfId="581" priority="3" operator="containsText" text="Pending">
      <formula>NOT(ISERROR(SEARCH("Pending",J1)))</formula>
    </cfRule>
  </conditionalFormatting>
  <conditionalFormatting sqref="M1:M1048576">
    <cfRule type="containsText" dxfId="580" priority="5" operator="containsText" text="Yes">
      <formula>NOT(ISERROR(SEARCH("Yes",M1)))</formula>
    </cfRule>
    <cfRule type="containsText" dxfId="579" priority="6" operator="containsText" text="No">
      <formula>NOT(ISERROR(SEARCH("No",M1)))</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6153C364-6983-4DF3-A5A9-93363146F39F}">
          <x14:formula1>
            <xm:f>'Drop Down Menu''s'!$C$2:$C$14</xm:f>
          </x14:formula1>
          <xm:sqref>G58:K157</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83F6C-744E-47C7-8B46-955595EB5723}">
  <dimension ref="A1:R195"/>
  <sheetViews>
    <sheetView zoomScale="70" zoomScaleNormal="70" workbookViewId="0">
      <selection activeCell="F1" sqref="F1"/>
    </sheetView>
  </sheetViews>
  <sheetFormatPr defaultColWidth="8.875" defaultRowHeight="15.75" customHeight="1"/>
  <cols>
    <col min="1" max="1" width="12.625" style="16" customWidth="1"/>
    <col min="2" max="2" width="11" style="16" bestFit="1" customWidth="1"/>
    <col min="3" max="3" width="25.125" style="29" bestFit="1" customWidth="1"/>
    <col min="4" max="4" width="55.875" style="21" customWidth="1"/>
    <col min="5" max="5" width="16.625" customWidth="1"/>
    <col min="6" max="6" width="21.125" customWidth="1"/>
    <col min="7" max="7" width="20.625" bestFit="1" customWidth="1"/>
    <col min="8" max="8" width="20.62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18" ht="63">
      <c r="A1" s="16" t="s">
        <v>834</v>
      </c>
      <c r="B1" s="16" t="s">
        <v>835</v>
      </c>
      <c r="C1" s="29" t="s">
        <v>836</v>
      </c>
      <c r="D1" s="21" t="s">
        <v>837</v>
      </c>
      <c r="E1" t="s">
        <v>0</v>
      </c>
      <c r="F1" t="s">
        <v>838</v>
      </c>
      <c r="G1" t="s">
        <v>839</v>
      </c>
      <c r="H1" s="3" t="s">
        <v>898</v>
      </c>
      <c r="I1" s="3" t="s">
        <v>841</v>
      </c>
      <c r="J1" s="3" t="s">
        <v>900</v>
      </c>
      <c r="K1" s="3" t="s">
        <v>843</v>
      </c>
      <c r="L1" s="3" t="s">
        <v>844</v>
      </c>
      <c r="M1" s="16" t="s">
        <v>845</v>
      </c>
      <c r="O1" t="s">
        <v>846</v>
      </c>
      <c r="P1" t="s">
        <v>847</v>
      </c>
      <c r="Q1" t="s">
        <v>848</v>
      </c>
    </row>
    <row r="2" spans="1:18" ht="31.15" hidden="1">
      <c r="A2" s="16">
        <v>1</v>
      </c>
      <c r="B2" s="16">
        <v>5</v>
      </c>
      <c r="C2" s="29" t="s">
        <v>3563</v>
      </c>
      <c r="D2" s="20" t="s">
        <v>3564</v>
      </c>
      <c r="E2" s="16" t="s">
        <v>62</v>
      </c>
      <c r="F2" s="16" t="s">
        <v>455</v>
      </c>
      <c r="G2" s="16" t="s">
        <v>951</v>
      </c>
      <c r="H2" s="16" t="s">
        <v>1715</v>
      </c>
      <c r="I2" s="3" t="s">
        <v>853</v>
      </c>
      <c r="J2" s="3"/>
      <c r="K2" s="3"/>
      <c r="M2" s="16" t="s">
        <v>853</v>
      </c>
      <c r="O2">
        <f>MAX(A:A)</f>
        <v>63</v>
      </c>
      <c r="P2">
        <f>COUNTIF(M:M,"Yes")</f>
        <v>0</v>
      </c>
      <c r="Q2">
        <f>O2-P2</f>
        <v>63</v>
      </c>
    </row>
    <row r="3" spans="1:18" ht="63" hidden="1">
      <c r="A3" s="16">
        <v>2</v>
      </c>
      <c r="B3" s="16">
        <v>6.2</v>
      </c>
      <c r="C3" s="29" t="s">
        <v>3565</v>
      </c>
      <c r="D3" s="20" t="s">
        <v>3566</v>
      </c>
      <c r="E3" s="16" t="s">
        <v>201</v>
      </c>
      <c r="F3" s="16" t="s">
        <v>202</v>
      </c>
      <c r="G3" s="42" t="s">
        <v>3567</v>
      </c>
      <c r="H3" s="16" t="s">
        <v>853</v>
      </c>
      <c r="I3" s="3" t="s">
        <v>853</v>
      </c>
      <c r="J3" s="3" t="s">
        <v>931</v>
      </c>
      <c r="K3" s="3" t="s">
        <v>3568</v>
      </c>
      <c r="M3" s="16" t="s">
        <v>853</v>
      </c>
    </row>
    <row r="4" spans="1:18" ht="63" hidden="1">
      <c r="A4" s="16">
        <f>A3+1</f>
        <v>3</v>
      </c>
      <c r="B4" s="16">
        <v>6.2</v>
      </c>
      <c r="C4" s="29" t="s">
        <v>3565</v>
      </c>
      <c r="D4" s="20" t="s">
        <v>3566</v>
      </c>
      <c r="E4" s="16" t="s">
        <v>384</v>
      </c>
      <c r="F4" s="16" t="s">
        <v>385</v>
      </c>
      <c r="G4" s="16" t="s">
        <v>383</v>
      </c>
      <c r="H4" s="16" t="s">
        <v>904</v>
      </c>
      <c r="I4" s="3" t="s">
        <v>853</v>
      </c>
      <c r="J4" s="3" t="s">
        <v>931</v>
      </c>
      <c r="K4" s="3" t="s">
        <v>3568</v>
      </c>
      <c r="M4" s="16" t="s">
        <v>853</v>
      </c>
      <c r="O4" t="s">
        <v>65</v>
      </c>
    </row>
    <row r="5" spans="1:18" ht="47.25" hidden="1">
      <c r="A5" s="16">
        <f t="shared" ref="A5:A13" si="0">A4+1</f>
        <v>4</v>
      </c>
      <c r="B5" s="16">
        <v>7.1</v>
      </c>
      <c r="C5" s="29" t="s">
        <v>3569</v>
      </c>
      <c r="D5" s="21" t="s">
        <v>3570</v>
      </c>
      <c r="E5" s="16" t="s">
        <v>22</v>
      </c>
      <c r="F5" s="16" t="s">
        <v>440</v>
      </c>
      <c r="G5" s="16" t="s">
        <v>2437</v>
      </c>
      <c r="H5" s="16" t="s">
        <v>852</v>
      </c>
      <c r="I5" s="3" t="s">
        <v>853</v>
      </c>
      <c r="J5" s="3"/>
      <c r="K5" s="3"/>
      <c r="M5" s="16" t="s">
        <v>853</v>
      </c>
      <c r="O5" t="s">
        <v>914</v>
      </c>
    </row>
    <row r="6" spans="1:18" ht="63" hidden="1">
      <c r="A6" s="16">
        <f t="shared" si="0"/>
        <v>5</v>
      </c>
      <c r="B6" s="16">
        <v>7.2</v>
      </c>
      <c r="C6" s="29" t="s">
        <v>3571</v>
      </c>
      <c r="D6" s="21" t="s">
        <v>3572</v>
      </c>
      <c r="E6" s="16" t="s">
        <v>22</v>
      </c>
      <c r="F6" s="16" t="s">
        <v>440</v>
      </c>
      <c r="G6" s="16" t="s">
        <v>2437</v>
      </c>
      <c r="H6" s="16" t="s">
        <v>852</v>
      </c>
      <c r="I6" s="3" t="s">
        <v>853</v>
      </c>
      <c r="J6" s="3"/>
      <c r="K6" s="3"/>
      <c r="M6" s="16" t="s">
        <v>853</v>
      </c>
      <c r="O6" s="18">
        <f>P2/O2</f>
        <v>0</v>
      </c>
    </row>
    <row r="7" spans="1:18" ht="54" hidden="1" customHeight="1">
      <c r="A7" s="16">
        <f t="shared" si="0"/>
        <v>6</v>
      </c>
      <c r="B7" s="16" t="s">
        <v>1400</v>
      </c>
      <c r="C7" s="29" t="s">
        <v>3573</v>
      </c>
      <c r="D7" s="21" t="s">
        <v>3574</v>
      </c>
      <c r="E7" s="16" t="s">
        <v>193</v>
      </c>
      <c r="F7" s="16" t="s">
        <v>3575</v>
      </c>
      <c r="G7" s="16" t="s">
        <v>2437</v>
      </c>
      <c r="H7" s="16" t="s">
        <v>852</v>
      </c>
      <c r="I7" s="3" t="s">
        <v>853</v>
      </c>
      <c r="J7" s="3"/>
      <c r="K7" s="3"/>
      <c r="M7" s="16" t="s">
        <v>853</v>
      </c>
    </row>
    <row r="8" spans="1:18" ht="31.5" hidden="1">
      <c r="A8" s="16">
        <f t="shared" si="0"/>
        <v>7</v>
      </c>
      <c r="B8" s="16" t="s">
        <v>3576</v>
      </c>
      <c r="C8" s="29" t="s">
        <v>3577</v>
      </c>
      <c r="D8" s="21" t="s">
        <v>3578</v>
      </c>
      <c r="E8" s="16" t="s">
        <v>62</v>
      </c>
      <c r="F8" s="16" t="s">
        <v>455</v>
      </c>
      <c r="G8" s="16" t="s">
        <v>951</v>
      </c>
      <c r="H8" s="16" t="s">
        <v>1715</v>
      </c>
      <c r="I8" s="3" t="s">
        <v>853</v>
      </c>
      <c r="J8" s="3"/>
      <c r="K8" s="3"/>
      <c r="M8" s="16" t="s">
        <v>853</v>
      </c>
    </row>
    <row r="9" spans="1:18" ht="147" hidden="1" customHeight="1">
      <c r="A9" s="16">
        <f t="shared" si="0"/>
        <v>8</v>
      </c>
      <c r="B9" s="16" t="s">
        <v>1828</v>
      </c>
      <c r="C9" s="29" t="s">
        <v>3579</v>
      </c>
      <c r="D9" s="21" t="s">
        <v>3580</v>
      </c>
      <c r="E9" s="16" t="s">
        <v>215</v>
      </c>
      <c r="F9" s="16" t="s">
        <v>3581</v>
      </c>
      <c r="G9" s="16" t="s">
        <v>2437</v>
      </c>
      <c r="H9" s="16" t="s">
        <v>852</v>
      </c>
      <c r="I9" s="3" t="s">
        <v>853</v>
      </c>
      <c r="J9" s="3" t="s">
        <v>931</v>
      </c>
      <c r="K9" s="3" t="s">
        <v>3582</v>
      </c>
      <c r="M9" s="16" t="s">
        <v>853</v>
      </c>
    </row>
    <row r="10" spans="1:18" ht="273" hidden="1" customHeight="1">
      <c r="A10" s="16">
        <f t="shared" si="0"/>
        <v>9</v>
      </c>
      <c r="B10" s="16">
        <v>10.1</v>
      </c>
      <c r="C10" s="29" t="s">
        <v>3583</v>
      </c>
      <c r="D10" s="21" t="s">
        <v>3584</v>
      </c>
      <c r="E10" s="16" t="s">
        <v>114</v>
      </c>
      <c r="F10" s="16" t="s">
        <v>481</v>
      </c>
      <c r="G10" s="16" t="s">
        <v>391</v>
      </c>
      <c r="H10" s="16" t="s">
        <v>1715</v>
      </c>
      <c r="I10" s="3" t="s">
        <v>853</v>
      </c>
      <c r="J10" s="3"/>
      <c r="K10" s="3"/>
      <c r="M10" s="16" t="s">
        <v>853</v>
      </c>
      <c r="R10" t="str">
        <f ca="1">IFERROR(
  IF(
    COUNTIF(
      INDIRECT("'" &amp; "ADR " &amp; VALUE(MID(R$1, FIND("-", R$1) + 1, LEN(R$1) - FIND("-", R$1))) &amp; "'!E:E"),#REF!
    ) = 0,
    "",
    COUNTIFS(
      INDIRECT("'" &amp; "ADR " &amp; VALUE(MID(R$1, FIND("-", R$1) + 1, LEN(R$1) - FIND("-", R$1))) &amp; "'!E:E"),#REF!,
      INDIRECT( "'" &amp; "ADR " &amp; VALUE(MID(R$1, FIND("-", R$1) + 1, LEN(R$1) - FIND("-", R$1))) &amp; "'!I:I"), "NO"
    )
  ),
  ""
)</f>
        <v/>
      </c>
    </row>
    <row r="11" spans="1:18" ht="267" hidden="1" customHeight="1">
      <c r="A11" s="16">
        <f t="shared" si="0"/>
        <v>10</v>
      </c>
      <c r="B11" s="16">
        <v>10.1</v>
      </c>
      <c r="C11" s="29" t="s">
        <v>3585</v>
      </c>
      <c r="D11" s="21" t="s">
        <v>3584</v>
      </c>
      <c r="E11" s="16" t="s">
        <v>117</v>
      </c>
      <c r="F11" s="16" t="s">
        <v>482</v>
      </c>
      <c r="G11" s="16" t="s">
        <v>391</v>
      </c>
      <c r="H11" s="16" t="s">
        <v>1715</v>
      </c>
      <c r="I11" s="3" t="s">
        <v>853</v>
      </c>
      <c r="J11" s="3"/>
      <c r="K11" s="3"/>
      <c r="M11" s="16" t="s">
        <v>853</v>
      </c>
    </row>
    <row r="12" spans="1:18" ht="47.25" hidden="1">
      <c r="A12" s="16">
        <f t="shared" si="0"/>
        <v>11</v>
      </c>
      <c r="B12" s="16" t="s">
        <v>1771</v>
      </c>
      <c r="C12" s="29" t="s">
        <v>3586</v>
      </c>
      <c r="D12" s="21" t="s">
        <v>3587</v>
      </c>
      <c r="E12" s="16" t="s">
        <v>84</v>
      </c>
      <c r="F12" s="16" t="s">
        <v>469</v>
      </c>
      <c r="G12" s="16" t="s">
        <v>951</v>
      </c>
      <c r="H12" s="16" t="s">
        <v>952</v>
      </c>
      <c r="I12" s="3" t="s">
        <v>853</v>
      </c>
      <c r="J12" s="3"/>
      <c r="K12" s="3"/>
      <c r="M12" s="16" t="s">
        <v>853</v>
      </c>
    </row>
    <row r="13" spans="1:18" ht="47.25" hidden="1">
      <c r="A13" s="16">
        <f t="shared" si="0"/>
        <v>12</v>
      </c>
      <c r="B13" s="16">
        <v>12.1</v>
      </c>
      <c r="C13" s="29" t="s">
        <v>3588</v>
      </c>
      <c r="D13" s="21" t="s">
        <v>3589</v>
      </c>
      <c r="E13" s="16" t="s">
        <v>84</v>
      </c>
      <c r="F13" s="317" t="s">
        <v>3590</v>
      </c>
      <c r="G13" s="16" t="s">
        <v>951</v>
      </c>
      <c r="H13" s="16" t="s">
        <v>952</v>
      </c>
      <c r="I13" s="3" t="s">
        <v>853</v>
      </c>
      <c r="J13" s="3"/>
      <c r="K13" s="3"/>
      <c r="M13" s="16" t="s">
        <v>853</v>
      </c>
    </row>
    <row r="14" spans="1:18" ht="26.25" hidden="1" customHeight="1">
      <c r="A14" s="16">
        <f xml:space="preserve"> A13 +1</f>
        <v>13</v>
      </c>
      <c r="B14" s="16">
        <v>12.1</v>
      </c>
      <c r="C14" s="29" t="s">
        <v>3588</v>
      </c>
      <c r="D14" s="112" t="s">
        <v>3591</v>
      </c>
      <c r="E14" s="16" t="s">
        <v>75</v>
      </c>
      <c r="F14" s="16" t="s">
        <v>76</v>
      </c>
      <c r="G14" s="16" t="s">
        <v>951</v>
      </c>
      <c r="H14" s="16" t="s">
        <v>852</v>
      </c>
      <c r="I14" s="3" t="s">
        <v>853</v>
      </c>
      <c r="J14" s="3"/>
      <c r="K14" s="3"/>
      <c r="M14" s="16" t="s">
        <v>853</v>
      </c>
    </row>
    <row r="15" spans="1:18" ht="47.25" hidden="1">
      <c r="A15" s="16">
        <v>13</v>
      </c>
      <c r="B15" s="16">
        <v>12.1</v>
      </c>
      <c r="C15" s="29" t="s">
        <v>3588</v>
      </c>
      <c r="D15" s="112" t="s">
        <v>3591</v>
      </c>
      <c r="E15" s="16" t="s">
        <v>93</v>
      </c>
      <c r="F15" s="16" t="s">
        <v>473</v>
      </c>
      <c r="G15" s="16" t="s">
        <v>951</v>
      </c>
      <c r="H15" s="16" t="s">
        <v>952</v>
      </c>
      <c r="I15" s="3" t="s">
        <v>853</v>
      </c>
      <c r="J15" s="3"/>
      <c r="K15" s="3"/>
      <c r="M15" s="16" t="s">
        <v>853</v>
      </c>
    </row>
    <row r="16" spans="1:18" ht="47.25" hidden="1">
      <c r="A16" s="16">
        <v>14</v>
      </c>
      <c r="B16" s="16">
        <v>12.1</v>
      </c>
      <c r="C16" s="29" t="s">
        <v>3588</v>
      </c>
      <c r="D16" s="112" t="s">
        <v>3591</v>
      </c>
      <c r="E16" s="16" t="s">
        <v>88</v>
      </c>
      <c r="F16" s="16" t="s">
        <v>3592</v>
      </c>
      <c r="G16" s="16" t="s">
        <v>951</v>
      </c>
      <c r="H16" s="16" t="s">
        <v>1715</v>
      </c>
      <c r="I16" s="3" t="s">
        <v>853</v>
      </c>
      <c r="J16" s="16"/>
      <c r="K16" s="16"/>
      <c r="M16" s="16" t="s">
        <v>853</v>
      </c>
    </row>
    <row r="17" spans="1:13" ht="31.5">
      <c r="A17" s="16" t="s">
        <v>635</v>
      </c>
      <c r="B17" s="16">
        <v>13.1</v>
      </c>
      <c r="C17" s="29" t="s">
        <v>3593</v>
      </c>
      <c r="D17" s="21" t="s">
        <v>3594</v>
      </c>
      <c r="E17" s="16" t="s">
        <v>77</v>
      </c>
      <c r="F17" s="16" t="s">
        <v>468</v>
      </c>
      <c r="G17" s="16" t="s">
        <v>951</v>
      </c>
      <c r="H17" s="16" t="s">
        <v>852</v>
      </c>
      <c r="I17" s="3" t="s">
        <v>853</v>
      </c>
      <c r="J17" s="16"/>
      <c r="K17" s="16"/>
      <c r="M17" s="16" t="s">
        <v>853</v>
      </c>
    </row>
    <row r="18" spans="1:13" ht="31.5" hidden="1">
      <c r="A18" s="16" t="s">
        <v>635</v>
      </c>
      <c r="B18" s="16">
        <v>13.1</v>
      </c>
      <c r="C18" s="29" t="s">
        <v>3593</v>
      </c>
      <c r="D18" s="21" t="s">
        <v>3594</v>
      </c>
      <c r="E18" s="16" t="s">
        <v>79</v>
      </c>
      <c r="F18" s="16" t="s">
        <v>80</v>
      </c>
      <c r="G18" s="16" t="s">
        <v>951</v>
      </c>
      <c r="H18" s="16" t="s">
        <v>852</v>
      </c>
      <c r="I18" s="3" t="s">
        <v>853</v>
      </c>
      <c r="J18" s="16"/>
      <c r="K18" s="16"/>
      <c r="M18" s="16" t="s">
        <v>853</v>
      </c>
    </row>
    <row r="19" spans="1:13">
      <c r="A19" s="16">
        <v>15</v>
      </c>
      <c r="B19" s="16" t="s">
        <v>3595</v>
      </c>
      <c r="C19" s="29" t="s">
        <v>3596</v>
      </c>
      <c r="D19" s="21" t="s">
        <v>3597</v>
      </c>
      <c r="E19" s="16" t="s">
        <v>77</v>
      </c>
      <c r="F19" s="16" t="s">
        <v>468</v>
      </c>
      <c r="G19" s="16" t="s">
        <v>951</v>
      </c>
      <c r="H19" s="16" t="s">
        <v>852</v>
      </c>
      <c r="I19" s="3" t="s">
        <v>853</v>
      </c>
      <c r="J19" s="16"/>
      <c r="K19" s="16"/>
      <c r="M19" s="16" t="s">
        <v>853</v>
      </c>
    </row>
    <row r="20" spans="1:13" hidden="1">
      <c r="A20" s="16">
        <f t="shared" ref="A20:A26" si="1">A19+1</f>
        <v>16</v>
      </c>
      <c r="B20" s="16" t="s">
        <v>3595</v>
      </c>
      <c r="C20" s="29" t="s">
        <v>3596</v>
      </c>
      <c r="D20" s="21" t="s">
        <v>3597</v>
      </c>
      <c r="E20" s="16" t="s">
        <v>79</v>
      </c>
      <c r="F20" s="16" t="s">
        <v>80</v>
      </c>
      <c r="G20" s="16" t="s">
        <v>951</v>
      </c>
      <c r="H20" s="16" t="s">
        <v>852</v>
      </c>
      <c r="I20" s="3" t="s">
        <v>853</v>
      </c>
      <c r="J20" s="16"/>
      <c r="K20" s="16"/>
      <c r="M20" s="16" t="s">
        <v>853</v>
      </c>
    </row>
    <row r="21" spans="1:13" ht="31.5">
      <c r="A21" s="16">
        <f t="shared" si="1"/>
        <v>17</v>
      </c>
      <c r="B21" s="16" t="s">
        <v>3598</v>
      </c>
      <c r="C21" s="29" t="s">
        <v>3599</v>
      </c>
      <c r="D21" s="21" t="s">
        <v>3600</v>
      </c>
      <c r="E21" s="16" t="s">
        <v>77</v>
      </c>
      <c r="F21" s="16" t="s">
        <v>468</v>
      </c>
      <c r="G21" s="16" t="s">
        <v>951</v>
      </c>
      <c r="H21" s="16" t="s">
        <v>852</v>
      </c>
      <c r="I21" s="3" t="s">
        <v>853</v>
      </c>
      <c r="J21" s="16"/>
      <c r="K21" s="16"/>
      <c r="M21" s="16" t="s">
        <v>853</v>
      </c>
    </row>
    <row r="22" spans="1:13" ht="31.5" hidden="1">
      <c r="A22" s="16">
        <f t="shared" si="1"/>
        <v>18</v>
      </c>
      <c r="B22" s="16" t="s">
        <v>3598</v>
      </c>
      <c r="C22" s="29" t="s">
        <v>3599</v>
      </c>
      <c r="D22" s="21" t="s">
        <v>3600</v>
      </c>
      <c r="E22" s="16" t="s">
        <v>79</v>
      </c>
      <c r="F22" s="16" t="s">
        <v>80</v>
      </c>
      <c r="G22" s="16" t="s">
        <v>951</v>
      </c>
      <c r="H22" s="16" t="s">
        <v>852</v>
      </c>
      <c r="I22" s="3" t="s">
        <v>853</v>
      </c>
      <c r="J22" s="16"/>
      <c r="K22" s="16"/>
      <c r="M22" s="16" t="s">
        <v>853</v>
      </c>
    </row>
    <row r="23" spans="1:13">
      <c r="A23" s="16">
        <f t="shared" si="1"/>
        <v>19</v>
      </c>
      <c r="B23" s="16" t="s">
        <v>3601</v>
      </c>
      <c r="C23" s="29" t="s">
        <v>3602</v>
      </c>
      <c r="D23" s="21" t="s">
        <v>3603</v>
      </c>
      <c r="E23" s="16" t="s">
        <v>77</v>
      </c>
      <c r="F23" s="16" t="s">
        <v>468</v>
      </c>
      <c r="G23" s="16" t="s">
        <v>951</v>
      </c>
      <c r="H23" s="16" t="s">
        <v>852</v>
      </c>
      <c r="I23" s="3" t="s">
        <v>853</v>
      </c>
      <c r="J23" s="16"/>
      <c r="K23" s="16"/>
      <c r="M23" s="16" t="s">
        <v>853</v>
      </c>
    </row>
    <row r="24" spans="1:13" hidden="1">
      <c r="A24" s="16">
        <f t="shared" si="1"/>
        <v>20</v>
      </c>
      <c r="B24" s="16" t="s">
        <v>3601</v>
      </c>
      <c r="C24" s="29" t="s">
        <v>3602</v>
      </c>
      <c r="D24" s="21" t="s">
        <v>3603</v>
      </c>
      <c r="E24" s="16" t="s">
        <v>79</v>
      </c>
      <c r="F24" s="16" t="s">
        <v>80</v>
      </c>
      <c r="G24" s="16" t="s">
        <v>951</v>
      </c>
      <c r="H24" s="16" t="s">
        <v>852</v>
      </c>
      <c r="I24" s="3" t="s">
        <v>853</v>
      </c>
      <c r="J24" s="16"/>
      <c r="K24" s="16"/>
      <c r="M24" s="16" t="s">
        <v>853</v>
      </c>
    </row>
    <row r="25" spans="1:13" ht="47.25">
      <c r="A25" s="16">
        <f t="shared" si="1"/>
        <v>21</v>
      </c>
      <c r="B25" s="16">
        <v>13.2</v>
      </c>
      <c r="C25" s="29" t="s">
        <v>3604</v>
      </c>
      <c r="D25" s="21" t="s">
        <v>3605</v>
      </c>
      <c r="E25" s="16" t="s">
        <v>77</v>
      </c>
      <c r="F25" s="16" t="s">
        <v>468</v>
      </c>
      <c r="G25" s="16" t="s">
        <v>951</v>
      </c>
      <c r="H25" s="16" t="s">
        <v>852</v>
      </c>
      <c r="I25" s="3" t="s">
        <v>853</v>
      </c>
      <c r="J25" s="16"/>
      <c r="K25" s="16"/>
      <c r="M25" s="16" t="s">
        <v>853</v>
      </c>
    </row>
    <row r="26" spans="1:13" ht="47.25" hidden="1">
      <c r="A26" s="16">
        <f t="shared" si="1"/>
        <v>22</v>
      </c>
      <c r="B26" s="16">
        <v>13.2</v>
      </c>
      <c r="C26" s="29" t="s">
        <v>3604</v>
      </c>
      <c r="D26" s="21" t="s">
        <v>3605</v>
      </c>
      <c r="E26" s="16" t="s">
        <v>79</v>
      </c>
      <c r="F26" s="16" t="s">
        <v>80</v>
      </c>
      <c r="G26" s="16" t="s">
        <v>951</v>
      </c>
      <c r="H26" s="16" t="s">
        <v>852</v>
      </c>
      <c r="I26" s="3" t="s">
        <v>853</v>
      </c>
      <c r="J26" s="16"/>
      <c r="K26" s="16"/>
      <c r="M26" s="16" t="s">
        <v>853</v>
      </c>
    </row>
    <row r="27" spans="1:13" ht="63" hidden="1">
      <c r="A27" s="16" t="s">
        <v>635</v>
      </c>
      <c r="B27" s="16" t="s">
        <v>3606</v>
      </c>
      <c r="C27" s="29" t="s">
        <v>3607</v>
      </c>
      <c r="D27" s="21" t="s">
        <v>3608</v>
      </c>
      <c r="E27" s="16" t="s">
        <v>384</v>
      </c>
      <c r="F27" s="16" t="s">
        <v>385</v>
      </c>
      <c r="G27" s="16" t="s">
        <v>383</v>
      </c>
      <c r="H27" s="16" t="s">
        <v>1715</v>
      </c>
      <c r="I27" s="3" t="s">
        <v>853</v>
      </c>
      <c r="J27" s="16"/>
      <c r="K27" s="16"/>
      <c r="M27" s="16" t="s">
        <v>853</v>
      </c>
    </row>
    <row r="28" spans="1:13" ht="63" hidden="1">
      <c r="A28" s="16" t="s">
        <v>635</v>
      </c>
      <c r="B28" s="16" t="s">
        <v>3606</v>
      </c>
      <c r="C28" s="29" t="s">
        <v>3607</v>
      </c>
      <c r="D28" s="21" t="s">
        <v>3608</v>
      </c>
      <c r="E28" s="16" t="s">
        <v>253</v>
      </c>
      <c r="F28" s="16" t="s">
        <v>493</v>
      </c>
      <c r="G28" s="16" t="s">
        <v>2437</v>
      </c>
      <c r="H28" s="16" t="s">
        <v>1715</v>
      </c>
      <c r="I28" s="3" t="s">
        <v>853</v>
      </c>
      <c r="J28" s="16"/>
      <c r="K28" s="16"/>
      <c r="M28" s="16" t="s">
        <v>853</v>
      </c>
    </row>
    <row r="29" spans="1:13" ht="31.5" hidden="1">
      <c r="A29" s="16">
        <v>23</v>
      </c>
      <c r="B29" s="16" t="s">
        <v>3609</v>
      </c>
      <c r="C29" s="29" t="s">
        <v>3610</v>
      </c>
      <c r="D29" s="21" t="s">
        <v>3611</v>
      </c>
      <c r="E29" s="16" t="s">
        <v>253</v>
      </c>
      <c r="F29" s="16" t="s">
        <v>493</v>
      </c>
      <c r="G29" s="16" t="s">
        <v>2437</v>
      </c>
      <c r="H29" s="16" t="s">
        <v>1715</v>
      </c>
      <c r="I29" s="3" t="s">
        <v>853</v>
      </c>
      <c r="J29" s="16"/>
      <c r="K29" s="16"/>
      <c r="M29" s="16" t="s">
        <v>853</v>
      </c>
    </row>
    <row r="30" spans="1:13" ht="47.25" hidden="1">
      <c r="A30" s="16">
        <f t="shared" ref="A30:A37" si="2">A29+1</f>
        <v>24</v>
      </c>
      <c r="B30" s="16" t="s">
        <v>3612</v>
      </c>
      <c r="C30" s="29" t="s">
        <v>3613</v>
      </c>
      <c r="D30" s="21" t="s">
        <v>3614</v>
      </c>
      <c r="E30" s="16" t="s">
        <v>253</v>
      </c>
      <c r="F30" s="16" t="s">
        <v>493</v>
      </c>
      <c r="G30" s="16" t="s">
        <v>2437</v>
      </c>
      <c r="H30" s="16" t="s">
        <v>1715</v>
      </c>
      <c r="I30" s="3" t="s">
        <v>853</v>
      </c>
      <c r="J30" s="16"/>
      <c r="K30" s="16"/>
      <c r="M30" s="16" t="s">
        <v>853</v>
      </c>
    </row>
    <row r="31" spans="1:13" ht="20.25" hidden="1" customHeight="1">
      <c r="A31" s="16">
        <f t="shared" si="2"/>
        <v>25</v>
      </c>
      <c r="B31" s="16" t="s">
        <v>3615</v>
      </c>
      <c r="C31" s="29" t="s">
        <v>3616</v>
      </c>
      <c r="D31" s="21" t="s">
        <v>3617</v>
      </c>
      <c r="E31" s="16" t="s">
        <v>251</v>
      </c>
      <c r="F31" s="16" t="s">
        <v>492</v>
      </c>
      <c r="G31" s="16" t="s">
        <v>383</v>
      </c>
      <c r="H31" s="16" t="s">
        <v>904</v>
      </c>
      <c r="I31" s="3" t="s">
        <v>853</v>
      </c>
      <c r="J31" s="16"/>
      <c r="K31" s="16"/>
      <c r="M31" s="16" t="s">
        <v>853</v>
      </c>
    </row>
    <row r="32" spans="1:13" ht="31.5" hidden="1">
      <c r="A32" s="16">
        <f t="shared" si="2"/>
        <v>26</v>
      </c>
      <c r="B32" s="16" t="s">
        <v>3618</v>
      </c>
      <c r="C32" s="29" t="s">
        <v>3619</v>
      </c>
      <c r="D32" s="21" t="s">
        <v>3620</v>
      </c>
      <c r="E32" s="16" t="s">
        <v>251</v>
      </c>
      <c r="F32" s="16" t="s">
        <v>492</v>
      </c>
      <c r="G32" s="16" t="s">
        <v>383</v>
      </c>
      <c r="H32" s="16" t="s">
        <v>904</v>
      </c>
      <c r="I32" s="3" t="s">
        <v>853</v>
      </c>
      <c r="J32" s="16"/>
      <c r="K32" s="16"/>
      <c r="M32" s="16" t="s">
        <v>853</v>
      </c>
    </row>
    <row r="33" spans="1:13" ht="68.25" hidden="1" customHeight="1">
      <c r="A33" s="16">
        <f t="shared" si="2"/>
        <v>27</v>
      </c>
      <c r="B33" s="16" t="s">
        <v>3621</v>
      </c>
      <c r="C33" s="29" t="s">
        <v>3622</v>
      </c>
      <c r="D33" s="21" t="s">
        <v>3623</v>
      </c>
      <c r="E33" s="16" t="s">
        <v>251</v>
      </c>
      <c r="F33" s="16" t="s">
        <v>492</v>
      </c>
      <c r="G33" s="16" t="s">
        <v>383</v>
      </c>
      <c r="H33" s="16" t="s">
        <v>904</v>
      </c>
      <c r="I33" s="3" t="s">
        <v>853</v>
      </c>
      <c r="J33" s="16"/>
      <c r="K33" s="16"/>
      <c r="M33" s="16" t="s">
        <v>853</v>
      </c>
    </row>
    <row r="34" spans="1:13" ht="187.35" hidden="1" customHeight="1">
      <c r="A34" s="16">
        <f t="shared" si="2"/>
        <v>28</v>
      </c>
      <c r="B34" s="16" t="s">
        <v>3624</v>
      </c>
      <c r="C34" s="29" t="s">
        <v>3625</v>
      </c>
      <c r="D34" s="21" t="s">
        <v>3626</v>
      </c>
      <c r="E34" s="16" t="s">
        <v>253</v>
      </c>
      <c r="F34" s="16" t="s">
        <v>493</v>
      </c>
      <c r="G34" s="16" t="s">
        <v>2437</v>
      </c>
      <c r="H34" s="16" t="s">
        <v>1715</v>
      </c>
      <c r="I34" s="3" t="s">
        <v>853</v>
      </c>
      <c r="J34" s="16"/>
      <c r="K34" s="16"/>
      <c r="M34" s="16" t="s">
        <v>853</v>
      </c>
    </row>
    <row r="35" spans="1:13" ht="69" hidden="1" customHeight="1">
      <c r="A35" s="16">
        <f t="shared" si="2"/>
        <v>29</v>
      </c>
      <c r="B35" s="16" t="s">
        <v>3627</v>
      </c>
      <c r="C35" s="29" t="s">
        <v>3628</v>
      </c>
      <c r="D35" s="21" t="s">
        <v>3629</v>
      </c>
      <c r="E35" s="16" t="s">
        <v>253</v>
      </c>
      <c r="F35" s="16" t="s">
        <v>493</v>
      </c>
      <c r="G35" s="16" t="s">
        <v>2437</v>
      </c>
      <c r="H35" s="16" t="s">
        <v>1715</v>
      </c>
      <c r="I35" s="3" t="s">
        <v>853</v>
      </c>
      <c r="J35" s="16"/>
      <c r="K35" s="16"/>
      <c r="M35" s="16" t="s">
        <v>853</v>
      </c>
    </row>
    <row r="36" spans="1:13" ht="110.25" hidden="1">
      <c r="A36" s="16">
        <f t="shared" si="2"/>
        <v>30</v>
      </c>
      <c r="B36" s="16" t="s">
        <v>3630</v>
      </c>
      <c r="C36" s="29" t="s">
        <v>3631</v>
      </c>
      <c r="D36" s="21" t="s">
        <v>3632</v>
      </c>
      <c r="E36" s="16" t="s">
        <v>253</v>
      </c>
      <c r="F36" s="16" t="s">
        <v>493</v>
      </c>
      <c r="G36" s="16" t="s">
        <v>2437</v>
      </c>
      <c r="H36" s="16" t="s">
        <v>1715</v>
      </c>
      <c r="I36" s="3" t="s">
        <v>853</v>
      </c>
      <c r="J36" s="16"/>
      <c r="K36" s="16"/>
      <c r="M36" s="16" t="s">
        <v>853</v>
      </c>
    </row>
    <row r="37" spans="1:13" ht="220.5" hidden="1">
      <c r="A37" s="16">
        <f t="shared" si="2"/>
        <v>31</v>
      </c>
      <c r="B37" s="16" t="s">
        <v>3633</v>
      </c>
      <c r="C37" s="29" t="s">
        <v>3634</v>
      </c>
      <c r="D37" s="21" t="s">
        <v>3635</v>
      </c>
      <c r="E37" s="16" t="s">
        <v>253</v>
      </c>
      <c r="F37" s="16" t="s">
        <v>493</v>
      </c>
      <c r="G37" s="16" t="s">
        <v>2437</v>
      </c>
      <c r="H37" s="16" t="s">
        <v>1715</v>
      </c>
      <c r="I37" s="3" t="s">
        <v>853</v>
      </c>
      <c r="J37" s="16"/>
      <c r="K37" s="16"/>
      <c r="M37" s="16" t="s">
        <v>853</v>
      </c>
    </row>
    <row r="38" spans="1:13" ht="126" hidden="1">
      <c r="A38" s="16" t="s">
        <v>635</v>
      </c>
      <c r="B38" s="16" t="s">
        <v>3636</v>
      </c>
      <c r="C38" s="29" t="s">
        <v>3637</v>
      </c>
      <c r="D38" s="21" t="s">
        <v>3638</v>
      </c>
      <c r="E38" s="16" t="s">
        <v>253</v>
      </c>
      <c r="F38" s="16" t="s">
        <v>493</v>
      </c>
      <c r="G38" s="16" t="s">
        <v>2437</v>
      </c>
      <c r="H38" s="16" t="s">
        <v>1715</v>
      </c>
      <c r="I38" s="3" t="s">
        <v>853</v>
      </c>
      <c r="J38" s="16"/>
      <c r="K38" s="16"/>
      <c r="M38" s="16" t="s">
        <v>853</v>
      </c>
    </row>
    <row r="39" spans="1:13" ht="31.5" hidden="1">
      <c r="A39" s="16">
        <v>32</v>
      </c>
      <c r="B39" s="16">
        <v>15.1</v>
      </c>
      <c r="C39" s="29" t="s">
        <v>3639</v>
      </c>
      <c r="D39" s="21" t="s">
        <v>3640</v>
      </c>
      <c r="E39" s="16" t="s">
        <v>253</v>
      </c>
      <c r="F39" s="16" t="s">
        <v>493</v>
      </c>
      <c r="G39" s="16" t="s">
        <v>2437</v>
      </c>
      <c r="H39" s="16" t="s">
        <v>1715</v>
      </c>
      <c r="I39" s="3" t="s">
        <v>853</v>
      </c>
      <c r="J39" s="16"/>
      <c r="K39" s="16"/>
      <c r="M39" s="16" t="s">
        <v>853</v>
      </c>
    </row>
    <row r="40" spans="1:13" ht="31.5" hidden="1">
      <c r="A40" s="16">
        <f>A39+1</f>
        <v>33</v>
      </c>
      <c r="B40" s="16" t="s">
        <v>3641</v>
      </c>
      <c r="C40" s="29" t="s">
        <v>3642</v>
      </c>
      <c r="D40" s="21" t="s">
        <v>3643</v>
      </c>
      <c r="E40" s="16" t="s">
        <v>125</v>
      </c>
      <c r="F40" s="16" t="s">
        <v>486</v>
      </c>
      <c r="G40" s="16" t="s">
        <v>391</v>
      </c>
      <c r="H40" s="16" t="s">
        <v>1715</v>
      </c>
      <c r="I40" s="3" t="s">
        <v>853</v>
      </c>
      <c r="J40" s="16"/>
      <c r="K40" s="16"/>
      <c r="M40" s="16" t="s">
        <v>853</v>
      </c>
    </row>
    <row r="41" spans="1:13" ht="31.5" hidden="1">
      <c r="A41" s="16">
        <f>A40+1</f>
        <v>34</v>
      </c>
      <c r="B41" s="16" t="s">
        <v>3641</v>
      </c>
      <c r="C41" s="29" t="s">
        <v>3642</v>
      </c>
      <c r="D41" s="21" t="s">
        <v>3643</v>
      </c>
      <c r="E41" s="16" t="s">
        <v>128</v>
      </c>
      <c r="F41" s="16" t="s">
        <v>487</v>
      </c>
      <c r="G41" s="16" t="s">
        <v>391</v>
      </c>
      <c r="H41" s="16" t="s">
        <v>1715</v>
      </c>
      <c r="I41" s="3" t="s">
        <v>853</v>
      </c>
      <c r="J41" s="16"/>
      <c r="K41" s="16"/>
      <c r="M41" s="16" t="s">
        <v>853</v>
      </c>
    </row>
    <row r="42" spans="1:13" ht="69.75" hidden="1" customHeight="1">
      <c r="A42" s="16">
        <f>A41+1</f>
        <v>35</v>
      </c>
      <c r="B42" s="16" t="s">
        <v>3644</v>
      </c>
      <c r="C42" s="29" t="s">
        <v>3645</v>
      </c>
      <c r="D42" s="21" t="s">
        <v>3646</v>
      </c>
      <c r="E42" s="16" t="s">
        <v>125</v>
      </c>
      <c r="F42" s="16" t="s">
        <v>486</v>
      </c>
      <c r="G42" s="16" t="s">
        <v>391</v>
      </c>
      <c r="H42" s="16" t="s">
        <v>1715</v>
      </c>
      <c r="I42" s="3" t="s">
        <v>853</v>
      </c>
      <c r="J42" s="16"/>
      <c r="K42" s="16"/>
      <c r="M42" s="16" t="s">
        <v>853</v>
      </c>
    </row>
    <row r="43" spans="1:13" ht="69.75" hidden="1" customHeight="1">
      <c r="A43" s="16">
        <f>A42+1</f>
        <v>36</v>
      </c>
      <c r="B43" s="16" t="s">
        <v>3644</v>
      </c>
      <c r="C43" s="29" t="s">
        <v>3645</v>
      </c>
      <c r="D43" s="21" t="s">
        <v>3646</v>
      </c>
      <c r="E43" s="16" t="s">
        <v>128</v>
      </c>
      <c r="F43" s="16" t="s">
        <v>129</v>
      </c>
      <c r="G43" s="16" t="s">
        <v>391</v>
      </c>
      <c r="H43" s="16" t="s">
        <v>1715</v>
      </c>
      <c r="I43" s="3" t="s">
        <v>853</v>
      </c>
      <c r="J43" s="16"/>
      <c r="K43" s="16"/>
      <c r="M43" s="16" t="s">
        <v>853</v>
      </c>
    </row>
    <row r="44" spans="1:13" hidden="1">
      <c r="A44" s="16" t="s">
        <v>635</v>
      </c>
      <c r="B44" s="16" t="s">
        <v>3647</v>
      </c>
      <c r="C44" s="29" t="s">
        <v>3648</v>
      </c>
      <c r="D44" s="21" t="s">
        <v>3649</v>
      </c>
      <c r="E44" s="16" t="s">
        <v>125</v>
      </c>
      <c r="F44" s="16" t="s">
        <v>486</v>
      </c>
      <c r="G44" s="16" t="s">
        <v>391</v>
      </c>
      <c r="H44" s="16" t="s">
        <v>1715</v>
      </c>
      <c r="I44" s="3" t="s">
        <v>853</v>
      </c>
      <c r="J44" s="16"/>
      <c r="K44" s="16"/>
      <c r="M44" s="16" t="s">
        <v>853</v>
      </c>
    </row>
    <row r="45" spans="1:13" hidden="1">
      <c r="A45" s="16" t="s">
        <v>635</v>
      </c>
      <c r="B45" s="16" t="s">
        <v>3647</v>
      </c>
      <c r="C45" s="29" t="s">
        <v>3648</v>
      </c>
      <c r="D45" s="21" t="s">
        <v>3649</v>
      </c>
      <c r="E45" s="16" t="s">
        <v>128</v>
      </c>
      <c r="F45" s="16" t="s">
        <v>129</v>
      </c>
      <c r="G45" s="16" t="s">
        <v>391</v>
      </c>
      <c r="H45" s="16" t="s">
        <v>1715</v>
      </c>
      <c r="I45" s="3" t="s">
        <v>853</v>
      </c>
      <c r="J45" s="16"/>
      <c r="K45" s="16"/>
      <c r="M45" s="16" t="s">
        <v>853</v>
      </c>
    </row>
    <row r="46" spans="1:13" ht="108.4" hidden="1">
      <c r="A46" s="16">
        <v>37</v>
      </c>
      <c r="B46" s="16" t="s">
        <v>3650</v>
      </c>
      <c r="C46" s="29" t="s">
        <v>3651</v>
      </c>
      <c r="D46" s="21" t="s">
        <v>3652</v>
      </c>
      <c r="E46" s="16" t="s">
        <v>125</v>
      </c>
      <c r="F46" s="16" t="s">
        <v>486</v>
      </c>
      <c r="G46" s="16" t="s">
        <v>391</v>
      </c>
      <c r="H46" s="16" t="s">
        <v>1715</v>
      </c>
      <c r="I46" s="3" t="s">
        <v>853</v>
      </c>
      <c r="J46" s="16"/>
      <c r="K46" s="16"/>
      <c r="M46" s="16" t="s">
        <v>853</v>
      </c>
    </row>
    <row r="47" spans="1:13" ht="108.4" hidden="1">
      <c r="A47" s="16">
        <v>38</v>
      </c>
      <c r="B47" s="16" t="s">
        <v>3650</v>
      </c>
      <c r="C47" s="29" t="s">
        <v>3651</v>
      </c>
      <c r="D47" s="21" t="s">
        <v>3652</v>
      </c>
      <c r="E47" s="16" t="s">
        <v>128</v>
      </c>
      <c r="F47" s="16" t="s">
        <v>129</v>
      </c>
      <c r="G47" s="16" t="s">
        <v>391</v>
      </c>
      <c r="H47" s="16" t="s">
        <v>1715</v>
      </c>
      <c r="I47" s="3" t="s">
        <v>853</v>
      </c>
      <c r="J47" s="16"/>
      <c r="K47" s="16"/>
      <c r="M47" s="16" t="s">
        <v>853</v>
      </c>
    </row>
    <row r="48" spans="1:13" ht="78.75" hidden="1">
      <c r="A48" s="16">
        <f t="shared" ref="A48:A55" si="3">A47+1</f>
        <v>39</v>
      </c>
      <c r="B48" s="16" t="s">
        <v>3653</v>
      </c>
      <c r="C48" s="29" t="s">
        <v>3654</v>
      </c>
      <c r="D48" s="21" t="s">
        <v>3655</v>
      </c>
      <c r="E48" s="16" t="s">
        <v>125</v>
      </c>
      <c r="F48" s="16" t="s">
        <v>486</v>
      </c>
      <c r="G48" s="16" t="s">
        <v>391</v>
      </c>
      <c r="H48" s="16" t="s">
        <v>1715</v>
      </c>
      <c r="I48" s="3" t="s">
        <v>853</v>
      </c>
      <c r="J48" s="16"/>
      <c r="K48" s="16"/>
      <c r="M48" s="16" t="s">
        <v>853</v>
      </c>
    </row>
    <row r="49" spans="1:13" ht="78.75" hidden="1">
      <c r="A49" s="16">
        <f t="shared" si="3"/>
        <v>40</v>
      </c>
      <c r="B49" s="16" t="s">
        <v>3653</v>
      </c>
      <c r="C49" s="29" t="s">
        <v>3654</v>
      </c>
      <c r="D49" s="21" t="s">
        <v>3655</v>
      </c>
      <c r="E49" s="16" t="s">
        <v>128</v>
      </c>
      <c r="F49" s="16" t="s">
        <v>129</v>
      </c>
      <c r="G49" s="16" t="s">
        <v>391</v>
      </c>
      <c r="H49" s="16" t="s">
        <v>1715</v>
      </c>
      <c r="I49" s="3" t="s">
        <v>853</v>
      </c>
      <c r="J49" s="16"/>
      <c r="K49" s="16"/>
      <c r="M49" s="16" t="s">
        <v>853</v>
      </c>
    </row>
    <row r="50" spans="1:13" ht="47.25" hidden="1">
      <c r="A50" s="16">
        <f t="shared" si="3"/>
        <v>41</v>
      </c>
      <c r="B50" s="16" t="s">
        <v>3656</v>
      </c>
      <c r="C50" s="29" t="s">
        <v>3657</v>
      </c>
      <c r="D50" s="21" t="s">
        <v>3658</v>
      </c>
      <c r="E50" s="16" t="s">
        <v>125</v>
      </c>
      <c r="F50" s="16" t="s">
        <v>486</v>
      </c>
      <c r="G50" s="16" t="s">
        <v>391</v>
      </c>
      <c r="H50" s="16" t="s">
        <v>1715</v>
      </c>
      <c r="I50" s="3" t="s">
        <v>853</v>
      </c>
      <c r="J50" s="16"/>
      <c r="K50" s="16"/>
      <c r="M50" s="16" t="s">
        <v>853</v>
      </c>
    </row>
    <row r="51" spans="1:13" ht="47.25" hidden="1">
      <c r="A51" s="16">
        <f t="shared" si="3"/>
        <v>42</v>
      </c>
      <c r="B51" s="16" t="s">
        <v>3656</v>
      </c>
      <c r="C51" s="29" t="s">
        <v>3657</v>
      </c>
      <c r="D51" s="21" t="s">
        <v>3658</v>
      </c>
      <c r="E51" s="16" t="s">
        <v>128</v>
      </c>
      <c r="F51" s="16" t="s">
        <v>129</v>
      </c>
      <c r="G51" s="16" t="s">
        <v>391</v>
      </c>
      <c r="H51" s="16" t="s">
        <v>1715</v>
      </c>
      <c r="I51" s="3" t="s">
        <v>853</v>
      </c>
      <c r="J51" s="16"/>
      <c r="K51" s="16"/>
      <c r="M51" s="16" t="s">
        <v>853</v>
      </c>
    </row>
    <row r="52" spans="1:13" ht="63" hidden="1">
      <c r="A52" s="16">
        <f t="shared" si="3"/>
        <v>43</v>
      </c>
      <c r="B52" s="16" t="s">
        <v>3659</v>
      </c>
      <c r="C52" s="29" t="s">
        <v>3660</v>
      </c>
      <c r="D52" s="21" t="s">
        <v>3661</v>
      </c>
      <c r="E52" s="16" t="s">
        <v>125</v>
      </c>
      <c r="F52" s="16" t="s">
        <v>486</v>
      </c>
      <c r="G52" s="16" t="s">
        <v>391</v>
      </c>
      <c r="H52" s="16" t="s">
        <v>1715</v>
      </c>
      <c r="I52" s="3" t="s">
        <v>853</v>
      </c>
      <c r="J52" s="16"/>
      <c r="K52" s="16"/>
      <c r="M52" s="16" t="s">
        <v>853</v>
      </c>
    </row>
    <row r="53" spans="1:13" ht="63" hidden="1">
      <c r="A53" s="16">
        <f t="shared" si="3"/>
        <v>44</v>
      </c>
      <c r="B53" s="16" t="s">
        <v>3659</v>
      </c>
      <c r="C53" s="29" t="s">
        <v>3660</v>
      </c>
      <c r="D53" s="21" t="s">
        <v>3661</v>
      </c>
      <c r="E53" s="16" t="s">
        <v>128</v>
      </c>
      <c r="F53" s="16" t="s">
        <v>129</v>
      </c>
      <c r="G53" s="16" t="s">
        <v>391</v>
      </c>
      <c r="H53" s="16" t="s">
        <v>1715</v>
      </c>
      <c r="I53" s="3" t="s">
        <v>853</v>
      </c>
      <c r="J53" s="16"/>
      <c r="K53" s="16"/>
      <c r="M53" s="16" t="s">
        <v>853</v>
      </c>
    </row>
    <row r="54" spans="1:13" ht="47.25" hidden="1">
      <c r="A54" s="16">
        <f t="shared" si="3"/>
        <v>45</v>
      </c>
      <c r="B54" s="16" t="s">
        <v>3662</v>
      </c>
      <c r="C54" s="29" t="s">
        <v>3663</v>
      </c>
      <c r="D54" s="21" t="s">
        <v>3664</v>
      </c>
      <c r="E54" s="16" t="s">
        <v>125</v>
      </c>
      <c r="F54" s="16" t="s">
        <v>486</v>
      </c>
      <c r="G54" s="16" t="s">
        <v>391</v>
      </c>
      <c r="H54" s="16" t="s">
        <v>1715</v>
      </c>
      <c r="I54" s="3" t="s">
        <v>853</v>
      </c>
      <c r="J54" s="16"/>
      <c r="K54" s="16"/>
      <c r="M54" s="16" t="s">
        <v>853</v>
      </c>
    </row>
    <row r="55" spans="1:13" ht="47.25" hidden="1">
      <c r="A55" s="16">
        <f t="shared" si="3"/>
        <v>46</v>
      </c>
      <c r="B55" s="16" t="s">
        <v>3662</v>
      </c>
      <c r="C55" s="29" t="s">
        <v>3663</v>
      </c>
      <c r="D55" s="21" t="s">
        <v>3664</v>
      </c>
      <c r="E55" s="16" t="s">
        <v>128</v>
      </c>
      <c r="F55" s="16" t="s">
        <v>129</v>
      </c>
      <c r="G55" s="16" t="s">
        <v>391</v>
      </c>
      <c r="H55" s="16" t="s">
        <v>1715</v>
      </c>
      <c r="I55" s="3" t="s">
        <v>853</v>
      </c>
      <c r="J55" s="16"/>
      <c r="K55" s="16"/>
      <c r="M55" s="16" t="s">
        <v>853</v>
      </c>
    </row>
    <row r="56" spans="1:13" s="69" customFormat="1" ht="47.25" hidden="1">
      <c r="A56" s="16" t="s">
        <v>635</v>
      </c>
      <c r="B56" s="16" t="s">
        <v>3665</v>
      </c>
      <c r="C56" s="29" t="s">
        <v>3666</v>
      </c>
      <c r="D56" s="21" t="s">
        <v>3667</v>
      </c>
      <c r="E56" s="16" t="s">
        <v>125</v>
      </c>
      <c r="F56" s="16" t="s">
        <v>486</v>
      </c>
      <c r="G56" s="16" t="s">
        <v>391</v>
      </c>
      <c r="H56" s="16" t="s">
        <v>1715</v>
      </c>
      <c r="I56" s="3" t="s">
        <v>853</v>
      </c>
      <c r="J56" s="16"/>
      <c r="K56" s="16"/>
      <c r="L56" s="3"/>
      <c r="M56" s="16" t="s">
        <v>853</v>
      </c>
    </row>
    <row r="57" spans="1:13" s="69" customFormat="1" ht="47.25" hidden="1">
      <c r="A57" s="16" t="s">
        <v>635</v>
      </c>
      <c r="B57" s="16" t="s">
        <v>3665</v>
      </c>
      <c r="C57" s="29" t="s">
        <v>3666</v>
      </c>
      <c r="D57" s="21" t="s">
        <v>3667</v>
      </c>
      <c r="E57" s="16" t="s">
        <v>128</v>
      </c>
      <c r="F57" s="16" t="s">
        <v>129</v>
      </c>
      <c r="G57" s="16" t="s">
        <v>391</v>
      </c>
      <c r="H57" s="16" t="s">
        <v>1715</v>
      </c>
      <c r="I57" s="3" t="s">
        <v>853</v>
      </c>
      <c r="J57" s="16"/>
      <c r="K57" s="16"/>
      <c r="L57" s="3"/>
      <c r="M57" s="16" t="s">
        <v>853</v>
      </c>
    </row>
    <row r="58" spans="1:13" s="69" customFormat="1" ht="47.25" hidden="1">
      <c r="A58" s="16" t="s">
        <v>635</v>
      </c>
      <c r="B58" s="16" t="s">
        <v>3668</v>
      </c>
      <c r="C58" s="29" t="s">
        <v>3669</v>
      </c>
      <c r="D58" s="21" t="s">
        <v>3670</v>
      </c>
      <c r="E58" s="16" t="s">
        <v>125</v>
      </c>
      <c r="F58" s="16" t="s">
        <v>486</v>
      </c>
      <c r="G58" s="16" t="s">
        <v>391</v>
      </c>
      <c r="H58" s="16" t="s">
        <v>1715</v>
      </c>
      <c r="I58" s="3" t="s">
        <v>853</v>
      </c>
      <c r="J58" s="16"/>
      <c r="K58" s="16"/>
      <c r="L58" s="3"/>
      <c r="M58" s="16" t="s">
        <v>853</v>
      </c>
    </row>
    <row r="59" spans="1:13" s="69" customFormat="1" ht="47.25" hidden="1">
      <c r="A59" s="16" t="s">
        <v>635</v>
      </c>
      <c r="B59" s="16" t="s">
        <v>3668</v>
      </c>
      <c r="C59" s="29" t="s">
        <v>3669</v>
      </c>
      <c r="D59" s="21" t="s">
        <v>3670</v>
      </c>
      <c r="E59" s="16" t="s">
        <v>128</v>
      </c>
      <c r="F59" s="16" t="s">
        <v>129</v>
      </c>
      <c r="G59" s="16" t="s">
        <v>391</v>
      </c>
      <c r="H59" s="16" t="s">
        <v>1715</v>
      </c>
      <c r="I59" s="3" t="s">
        <v>853</v>
      </c>
      <c r="J59" s="16"/>
      <c r="K59" s="16"/>
      <c r="L59" s="3"/>
      <c r="M59" s="16" t="s">
        <v>853</v>
      </c>
    </row>
    <row r="60" spans="1:13" s="69" customFormat="1" ht="94.5" hidden="1">
      <c r="A60" s="16">
        <f>A55+1</f>
        <v>47</v>
      </c>
      <c r="B60" s="16" t="s">
        <v>3671</v>
      </c>
      <c r="C60" s="29" t="s">
        <v>3672</v>
      </c>
      <c r="D60" s="21" t="s">
        <v>3673</v>
      </c>
      <c r="E60" s="16" t="s">
        <v>125</v>
      </c>
      <c r="F60" s="16" t="s">
        <v>126</v>
      </c>
      <c r="G60" s="16" t="s">
        <v>391</v>
      </c>
      <c r="H60" s="16" t="s">
        <v>1715</v>
      </c>
      <c r="I60" s="3" t="s">
        <v>853</v>
      </c>
      <c r="J60" s="16"/>
      <c r="K60" s="16"/>
      <c r="L60" s="3"/>
      <c r="M60" s="16" t="s">
        <v>853</v>
      </c>
    </row>
    <row r="61" spans="1:13" s="69" customFormat="1" ht="94.5" hidden="1">
      <c r="A61" s="16">
        <f>A60+1</f>
        <v>48</v>
      </c>
      <c r="B61" s="16" t="s">
        <v>3671</v>
      </c>
      <c r="C61" s="29" t="s">
        <v>3672</v>
      </c>
      <c r="D61" s="21" t="s">
        <v>3673</v>
      </c>
      <c r="E61" s="16" t="s">
        <v>128</v>
      </c>
      <c r="F61" s="16" t="s">
        <v>129</v>
      </c>
      <c r="G61" s="16" t="s">
        <v>391</v>
      </c>
      <c r="H61" s="16" t="s">
        <v>1715</v>
      </c>
      <c r="I61" s="3" t="s">
        <v>853</v>
      </c>
      <c r="J61" s="16"/>
      <c r="K61" s="16"/>
      <c r="L61" s="3"/>
      <c r="M61" s="16" t="s">
        <v>853</v>
      </c>
    </row>
    <row r="62" spans="1:13" s="69" customFormat="1" ht="31.5" hidden="1">
      <c r="A62" s="66" t="s">
        <v>635</v>
      </c>
      <c r="B62" s="66">
        <v>18.100000000000001</v>
      </c>
      <c r="C62" s="67" t="s">
        <v>3674</v>
      </c>
      <c r="D62" s="68" t="s">
        <v>3675</v>
      </c>
      <c r="E62" s="66"/>
      <c r="F62" s="66"/>
      <c r="G62" s="66"/>
      <c r="H62" s="66"/>
      <c r="I62" s="3" t="s">
        <v>853</v>
      </c>
      <c r="J62" s="16"/>
      <c r="K62" s="16"/>
      <c r="L62" s="3"/>
      <c r="M62" s="66"/>
    </row>
    <row r="63" spans="1:13" s="69" customFormat="1" ht="31.5" hidden="1">
      <c r="A63" s="66" t="s">
        <v>635</v>
      </c>
      <c r="B63" s="66">
        <v>18.2</v>
      </c>
      <c r="C63" s="67" t="s">
        <v>3676</v>
      </c>
      <c r="D63" s="68" t="s">
        <v>3677</v>
      </c>
      <c r="E63" s="66"/>
      <c r="F63" s="66"/>
      <c r="G63" s="66"/>
      <c r="H63" s="66"/>
      <c r="I63" s="3" t="s">
        <v>853</v>
      </c>
      <c r="J63" s="16"/>
      <c r="K63" s="16"/>
      <c r="L63" s="3"/>
      <c r="M63" s="66"/>
    </row>
    <row r="64" spans="1:13" s="69" customFormat="1" ht="31.5" hidden="1">
      <c r="A64" s="66" t="s">
        <v>635</v>
      </c>
      <c r="B64" s="66" t="s">
        <v>3678</v>
      </c>
      <c r="C64" s="67" t="s">
        <v>3679</v>
      </c>
      <c r="D64" s="68" t="s">
        <v>3680</v>
      </c>
      <c r="E64" s="66"/>
      <c r="F64" s="66"/>
      <c r="G64" s="66"/>
      <c r="H64" s="66"/>
      <c r="I64" s="3" t="s">
        <v>853</v>
      </c>
      <c r="J64" s="16"/>
      <c r="K64" s="16"/>
      <c r="L64" s="3"/>
      <c r="M64" s="66"/>
    </row>
    <row r="65" spans="1:13" s="69" customFormat="1" ht="31.5" hidden="1">
      <c r="A65" s="66" t="s">
        <v>635</v>
      </c>
      <c r="B65" s="66" t="s">
        <v>3681</v>
      </c>
      <c r="C65" s="67" t="s">
        <v>3682</v>
      </c>
      <c r="D65" s="68" t="s">
        <v>3683</v>
      </c>
      <c r="E65" s="66"/>
      <c r="F65" s="66"/>
      <c r="G65" s="66"/>
      <c r="H65" s="66"/>
      <c r="I65" s="3" t="s">
        <v>853</v>
      </c>
      <c r="J65" s="16"/>
      <c r="K65" s="16"/>
      <c r="L65" s="3"/>
      <c r="M65" s="66"/>
    </row>
    <row r="66" spans="1:13" s="69" customFormat="1" ht="31.5" hidden="1">
      <c r="A66" s="66" t="s">
        <v>635</v>
      </c>
      <c r="B66" s="66" t="s">
        <v>3684</v>
      </c>
      <c r="C66" s="67" t="s">
        <v>3685</v>
      </c>
      <c r="D66" s="68" t="s">
        <v>3686</v>
      </c>
      <c r="E66" s="66"/>
      <c r="F66" s="66"/>
      <c r="G66" s="66"/>
      <c r="H66" s="66"/>
      <c r="I66" s="3" t="s">
        <v>853</v>
      </c>
      <c r="J66" s="16"/>
      <c r="K66" s="16"/>
      <c r="L66" s="3"/>
      <c r="M66" s="66"/>
    </row>
    <row r="67" spans="1:13" s="69" customFormat="1" ht="47.25" hidden="1">
      <c r="A67" s="66" t="s">
        <v>635</v>
      </c>
      <c r="B67" s="66">
        <v>18.3</v>
      </c>
      <c r="C67" s="67" t="s">
        <v>3687</v>
      </c>
      <c r="D67" s="68" t="s">
        <v>3688</v>
      </c>
      <c r="E67" s="66"/>
      <c r="F67" s="66"/>
      <c r="G67" s="66"/>
      <c r="H67" s="66"/>
      <c r="I67" s="3" t="s">
        <v>853</v>
      </c>
      <c r="J67" s="16"/>
      <c r="K67" s="16"/>
      <c r="L67" s="3"/>
      <c r="M67" s="66"/>
    </row>
    <row r="68" spans="1:13" ht="47.25" hidden="1">
      <c r="A68" s="66" t="s">
        <v>635</v>
      </c>
      <c r="B68" s="66">
        <v>18.399999999999999</v>
      </c>
      <c r="C68" s="67" t="s">
        <v>3689</v>
      </c>
      <c r="D68" s="68" t="s">
        <v>3690</v>
      </c>
      <c r="E68" s="66"/>
      <c r="F68" s="66"/>
      <c r="G68" s="66"/>
      <c r="H68" s="66"/>
      <c r="I68" s="3" t="s">
        <v>853</v>
      </c>
      <c r="J68" s="16"/>
      <c r="K68" s="16"/>
      <c r="M68" s="66"/>
    </row>
    <row r="69" spans="1:13" ht="31.5" hidden="1">
      <c r="A69" s="66" t="s">
        <v>635</v>
      </c>
      <c r="B69" s="66">
        <v>18.5</v>
      </c>
      <c r="C69" s="67" t="s">
        <v>3691</v>
      </c>
      <c r="D69" s="68" t="s">
        <v>3692</v>
      </c>
      <c r="E69" s="66"/>
      <c r="F69" s="66"/>
      <c r="G69" s="66"/>
      <c r="H69" s="66"/>
      <c r="I69" s="3" t="s">
        <v>853</v>
      </c>
      <c r="J69" s="16"/>
      <c r="K69" s="16"/>
      <c r="M69" s="66"/>
    </row>
    <row r="70" spans="1:13" ht="118.5" hidden="1" customHeight="1">
      <c r="A70" s="66" t="s">
        <v>635</v>
      </c>
      <c r="B70" s="66">
        <v>18.600000000000001</v>
      </c>
      <c r="C70" s="67" t="s">
        <v>3693</v>
      </c>
      <c r="D70" s="68" t="s">
        <v>3694</v>
      </c>
      <c r="E70" s="66"/>
      <c r="F70" s="66"/>
      <c r="G70" s="66"/>
      <c r="H70" s="66"/>
      <c r="I70" s="3" t="s">
        <v>853</v>
      </c>
      <c r="J70" s="16"/>
      <c r="K70" s="16"/>
      <c r="M70" s="66"/>
    </row>
    <row r="71" spans="1:13" ht="47.25" hidden="1">
      <c r="A71" s="16">
        <v>49</v>
      </c>
      <c r="B71" s="16" t="s">
        <v>3695</v>
      </c>
      <c r="C71" s="29" t="s">
        <v>3696</v>
      </c>
      <c r="D71" s="21" t="s">
        <v>3697</v>
      </c>
      <c r="E71" s="16" t="s">
        <v>125</v>
      </c>
      <c r="F71" s="16" t="s">
        <v>486</v>
      </c>
      <c r="G71" s="16" t="s">
        <v>391</v>
      </c>
      <c r="H71" s="16" t="s">
        <v>1715</v>
      </c>
      <c r="I71" s="3" t="s">
        <v>853</v>
      </c>
      <c r="J71" s="16"/>
      <c r="K71" s="16"/>
      <c r="M71" s="16" t="s">
        <v>853</v>
      </c>
    </row>
    <row r="72" spans="1:13" ht="105" hidden="1" customHeight="1">
      <c r="A72" s="16">
        <f t="shared" ref="A72:A85" si="4">A71+1</f>
        <v>50</v>
      </c>
      <c r="B72" s="16" t="s">
        <v>3695</v>
      </c>
      <c r="C72" s="29" t="s">
        <v>3696</v>
      </c>
      <c r="D72" s="21" t="s">
        <v>3697</v>
      </c>
      <c r="E72" s="16" t="s">
        <v>128</v>
      </c>
      <c r="F72" s="16" t="s">
        <v>487</v>
      </c>
      <c r="G72" s="16" t="s">
        <v>391</v>
      </c>
      <c r="H72" s="16" t="s">
        <v>1715</v>
      </c>
      <c r="I72" s="3" t="s">
        <v>853</v>
      </c>
      <c r="J72" s="16"/>
      <c r="K72" s="16"/>
      <c r="M72" s="16" t="s">
        <v>853</v>
      </c>
    </row>
    <row r="73" spans="1:13" ht="172.5" hidden="1" customHeight="1">
      <c r="A73" s="16">
        <f t="shared" si="4"/>
        <v>51</v>
      </c>
      <c r="B73" s="16" t="s">
        <v>3698</v>
      </c>
      <c r="C73" s="29" t="s">
        <v>3699</v>
      </c>
      <c r="D73" s="21" t="s">
        <v>3700</v>
      </c>
      <c r="E73" s="16" t="s">
        <v>125</v>
      </c>
      <c r="F73" s="16" t="s">
        <v>486</v>
      </c>
      <c r="G73" s="16" t="s">
        <v>391</v>
      </c>
      <c r="H73" s="16" t="s">
        <v>1715</v>
      </c>
      <c r="I73" s="3" t="s">
        <v>853</v>
      </c>
      <c r="J73" s="16"/>
      <c r="K73" s="16"/>
      <c r="M73" s="16" t="s">
        <v>853</v>
      </c>
    </row>
    <row r="74" spans="1:13" ht="189" hidden="1">
      <c r="A74" s="16">
        <f t="shared" si="4"/>
        <v>52</v>
      </c>
      <c r="B74" s="16" t="s">
        <v>3698</v>
      </c>
      <c r="C74" s="29" t="s">
        <v>3699</v>
      </c>
      <c r="D74" s="21" t="s">
        <v>3700</v>
      </c>
      <c r="E74" s="16" t="s">
        <v>128</v>
      </c>
      <c r="F74" s="16" t="s">
        <v>487</v>
      </c>
      <c r="G74" s="16" t="s">
        <v>391</v>
      </c>
      <c r="H74" s="16" t="s">
        <v>1715</v>
      </c>
      <c r="I74" s="3" t="s">
        <v>853</v>
      </c>
      <c r="J74" s="16"/>
      <c r="K74" s="16"/>
      <c r="M74" s="16" t="s">
        <v>853</v>
      </c>
    </row>
    <row r="75" spans="1:13" ht="110.25" hidden="1">
      <c r="A75" s="16">
        <f t="shared" si="4"/>
        <v>53</v>
      </c>
      <c r="B75" s="16">
        <v>20.100000000000001</v>
      </c>
      <c r="C75" s="29" t="s">
        <v>3701</v>
      </c>
      <c r="D75" s="21" t="s">
        <v>3702</v>
      </c>
      <c r="E75" s="16" t="s">
        <v>125</v>
      </c>
      <c r="F75" s="16" t="s">
        <v>486</v>
      </c>
      <c r="G75" s="16" t="s">
        <v>391</v>
      </c>
      <c r="H75" s="16" t="s">
        <v>1715</v>
      </c>
      <c r="I75" s="3" t="s">
        <v>853</v>
      </c>
      <c r="J75" s="16"/>
      <c r="K75" s="16"/>
      <c r="M75" s="16" t="s">
        <v>853</v>
      </c>
    </row>
    <row r="76" spans="1:13" ht="138" hidden="1" customHeight="1">
      <c r="A76" s="16">
        <f t="shared" si="4"/>
        <v>54</v>
      </c>
      <c r="B76" s="16">
        <v>20.100000000000001</v>
      </c>
      <c r="C76" s="29" t="s">
        <v>3701</v>
      </c>
      <c r="D76" s="21" t="s">
        <v>3702</v>
      </c>
      <c r="E76" s="16" t="s">
        <v>128</v>
      </c>
      <c r="F76" s="16" t="s">
        <v>487</v>
      </c>
      <c r="G76" s="16" t="s">
        <v>391</v>
      </c>
      <c r="H76" s="16" t="s">
        <v>1715</v>
      </c>
      <c r="I76" s="3" t="s">
        <v>853</v>
      </c>
      <c r="J76" s="16"/>
      <c r="K76" s="16"/>
      <c r="M76" s="16" t="s">
        <v>853</v>
      </c>
    </row>
    <row r="77" spans="1:13" ht="31.5" hidden="1">
      <c r="A77" s="16">
        <f t="shared" si="4"/>
        <v>55</v>
      </c>
      <c r="B77" s="16">
        <v>21.1</v>
      </c>
      <c r="C77" s="29" t="s">
        <v>3703</v>
      </c>
      <c r="D77" s="21" t="s">
        <v>3704</v>
      </c>
      <c r="E77" s="16" t="s">
        <v>136</v>
      </c>
      <c r="F77" s="3" t="s">
        <v>395</v>
      </c>
      <c r="G77" s="16" t="s">
        <v>383</v>
      </c>
      <c r="H77" s="16" t="s">
        <v>904</v>
      </c>
      <c r="I77" s="3" t="s">
        <v>853</v>
      </c>
      <c r="J77" s="16"/>
      <c r="K77" s="16"/>
      <c r="M77" s="16" t="s">
        <v>853</v>
      </c>
    </row>
    <row r="78" spans="1:13" hidden="1">
      <c r="A78" s="16">
        <f t="shared" si="4"/>
        <v>56</v>
      </c>
      <c r="B78" s="16" t="s">
        <v>3705</v>
      </c>
      <c r="C78" s="29" t="s">
        <v>3706</v>
      </c>
      <c r="D78" s="21" t="s">
        <v>3707</v>
      </c>
      <c r="E78" s="16" t="s">
        <v>136</v>
      </c>
      <c r="F78" s="113" t="s">
        <v>395</v>
      </c>
      <c r="G78" s="16" t="s">
        <v>383</v>
      </c>
      <c r="H78" s="16" t="s">
        <v>904</v>
      </c>
      <c r="I78" s="3" t="s">
        <v>853</v>
      </c>
      <c r="J78" s="16"/>
      <c r="K78" s="16"/>
      <c r="M78" s="16" t="s">
        <v>853</v>
      </c>
    </row>
    <row r="79" spans="1:13" ht="47.25" hidden="1">
      <c r="A79" s="16">
        <f t="shared" si="4"/>
        <v>57</v>
      </c>
      <c r="B79" s="16" t="s">
        <v>3708</v>
      </c>
      <c r="C79" s="29" t="s">
        <v>3709</v>
      </c>
      <c r="D79" s="21" t="s">
        <v>3710</v>
      </c>
      <c r="E79" s="16" t="s">
        <v>136</v>
      </c>
      <c r="F79" s="114" t="s">
        <v>395</v>
      </c>
      <c r="G79" s="16" t="s">
        <v>383</v>
      </c>
      <c r="H79" s="16" t="s">
        <v>904</v>
      </c>
      <c r="I79" s="3" t="s">
        <v>853</v>
      </c>
      <c r="J79" s="16"/>
      <c r="K79" s="16"/>
      <c r="M79" s="16" t="s">
        <v>853</v>
      </c>
    </row>
    <row r="80" spans="1:13" ht="27" hidden="1" customHeight="1">
      <c r="A80" s="16">
        <f t="shared" si="4"/>
        <v>58</v>
      </c>
      <c r="B80" s="16" t="s">
        <v>3711</v>
      </c>
      <c r="C80" s="29" t="s">
        <v>3712</v>
      </c>
      <c r="D80" s="21" t="s">
        <v>3713</v>
      </c>
      <c r="E80" s="16" t="s">
        <v>136</v>
      </c>
      <c r="F80" s="3" t="s">
        <v>395</v>
      </c>
      <c r="G80" s="16" t="s">
        <v>383</v>
      </c>
      <c r="H80" s="16" t="s">
        <v>904</v>
      </c>
      <c r="I80" s="3" t="s">
        <v>853</v>
      </c>
      <c r="J80" s="16"/>
      <c r="K80" s="16"/>
      <c r="M80" s="16" t="s">
        <v>853</v>
      </c>
    </row>
    <row r="81" spans="1:13" ht="47.25" hidden="1">
      <c r="A81" s="16">
        <f t="shared" si="4"/>
        <v>59</v>
      </c>
      <c r="B81" s="16" t="s">
        <v>3714</v>
      </c>
      <c r="C81" s="29" t="s">
        <v>3715</v>
      </c>
      <c r="D81" s="21" t="s">
        <v>3716</v>
      </c>
      <c r="E81" s="16" t="s">
        <v>136</v>
      </c>
      <c r="F81" s="113" t="s">
        <v>395</v>
      </c>
      <c r="G81" s="16" t="s">
        <v>383</v>
      </c>
      <c r="H81" s="16" t="s">
        <v>904</v>
      </c>
      <c r="I81" s="3" t="s">
        <v>853</v>
      </c>
      <c r="J81" s="16"/>
      <c r="K81" s="16"/>
      <c r="M81" s="16" t="s">
        <v>853</v>
      </c>
    </row>
    <row r="82" spans="1:13" ht="80.25" hidden="1" customHeight="1">
      <c r="A82" s="16">
        <f t="shared" si="4"/>
        <v>60</v>
      </c>
      <c r="B82" s="16" t="s">
        <v>3717</v>
      </c>
      <c r="C82" s="29" t="s">
        <v>3718</v>
      </c>
      <c r="D82" s="21" t="s">
        <v>3719</v>
      </c>
      <c r="E82" s="16" t="s">
        <v>136</v>
      </c>
      <c r="F82" s="114" t="s">
        <v>395</v>
      </c>
      <c r="G82" s="16" t="s">
        <v>383</v>
      </c>
      <c r="H82" s="16" t="s">
        <v>904</v>
      </c>
      <c r="I82" s="3" t="s">
        <v>853</v>
      </c>
      <c r="J82" s="16"/>
      <c r="K82" s="16"/>
      <c r="M82" s="16" t="s">
        <v>853</v>
      </c>
    </row>
    <row r="83" spans="1:13" s="69" customFormat="1" ht="131.85" hidden="1" customHeight="1">
      <c r="A83" s="16">
        <f t="shared" si="4"/>
        <v>61</v>
      </c>
      <c r="B83" s="16">
        <v>21.7</v>
      </c>
      <c r="C83" s="29" t="s">
        <v>3720</v>
      </c>
      <c r="D83" s="21" t="s">
        <v>3721</v>
      </c>
      <c r="E83" s="16" t="s">
        <v>136</v>
      </c>
      <c r="F83" s="3" t="s">
        <v>395</v>
      </c>
      <c r="G83" s="16" t="s">
        <v>383</v>
      </c>
      <c r="H83" s="16" t="s">
        <v>904</v>
      </c>
      <c r="I83" s="3" t="s">
        <v>853</v>
      </c>
      <c r="J83" s="16"/>
      <c r="K83" s="16"/>
      <c r="L83" s="3"/>
      <c r="M83" s="16" t="s">
        <v>853</v>
      </c>
    </row>
    <row r="84" spans="1:13" ht="78.75" hidden="1">
      <c r="A84" s="16">
        <f t="shared" si="4"/>
        <v>62</v>
      </c>
      <c r="B84" s="16" t="s">
        <v>3722</v>
      </c>
      <c r="C84" s="29" t="s">
        <v>3723</v>
      </c>
      <c r="D84" s="21" t="s">
        <v>3724</v>
      </c>
      <c r="E84" s="16" t="s">
        <v>141</v>
      </c>
      <c r="F84" s="16" t="s">
        <v>142</v>
      </c>
      <c r="G84" s="16" t="s">
        <v>383</v>
      </c>
      <c r="H84" s="16" t="s">
        <v>904</v>
      </c>
      <c r="I84" s="3" t="s">
        <v>853</v>
      </c>
      <c r="J84" s="16"/>
      <c r="K84" s="16"/>
      <c r="M84" s="16" t="s">
        <v>853</v>
      </c>
    </row>
    <row r="85" spans="1:13" ht="132" hidden="1" customHeight="1">
      <c r="A85" s="16">
        <f t="shared" si="4"/>
        <v>63</v>
      </c>
      <c r="B85" s="16" t="s">
        <v>3725</v>
      </c>
      <c r="C85" s="29" t="s">
        <v>3726</v>
      </c>
      <c r="D85" s="21" t="s">
        <v>3727</v>
      </c>
      <c r="E85" s="16" t="s">
        <v>136</v>
      </c>
      <c r="F85" s="16" t="s">
        <v>395</v>
      </c>
      <c r="G85" s="16" t="s">
        <v>442</v>
      </c>
      <c r="H85" s="16" t="s">
        <v>904</v>
      </c>
      <c r="I85" s="3" t="s">
        <v>853</v>
      </c>
      <c r="J85" s="16"/>
      <c r="K85" s="16"/>
      <c r="M85" s="16" t="s">
        <v>853</v>
      </c>
    </row>
    <row r="86" spans="1:13" ht="47.25" hidden="1">
      <c r="A86" s="66" t="s">
        <v>635</v>
      </c>
      <c r="B86" s="66" t="s">
        <v>3728</v>
      </c>
      <c r="C86" s="67" t="s">
        <v>3729</v>
      </c>
      <c r="D86" s="68" t="s">
        <v>3730</v>
      </c>
      <c r="E86" s="66"/>
      <c r="F86" s="66"/>
      <c r="G86" s="66"/>
      <c r="H86" s="66"/>
      <c r="I86" s="3" t="s">
        <v>853</v>
      </c>
      <c r="J86" s="16"/>
      <c r="K86" s="16"/>
      <c r="M86" s="66"/>
    </row>
    <row r="87" spans="1:13" hidden="1">
      <c r="E87" s="16"/>
      <c r="F87" s="16"/>
      <c r="G87" s="16"/>
      <c r="H87" s="16"/>
      <c r="I87" s="16" t="s">
        <v>3731</v>
      </c>
      <c r="J87" s="16"/>
      <c r="K87" s="16"/>
    </row>
    <row r="88" spans="1:13">
      <c r="E88" s="16"/>
      <c r="F88" s="16"/>
      <c r="G88" s="16"/>
      <c r="H88" s="16"/>
      <c r="I88" s="16"/>
      <c r="J88" s="16"/>
      <c r="K88" s="16"/>
    </row>
    <row r="89" spans="1:13">
      <c r="E89" s="16"/>
      <c r="F89" s="16"/>
      <c r="G89" s="16"/>
      <c r="H89" s="16"/>
      <c r="I89" s="16"/>
      <c r="J89" s="16"/>
      <c r="K89" s="16"/>
    </row>
    <row r="90" spans="1:13">
      <c r="E90" s="16"/>
      <c r="F90" s="16"/>
      <c r="G90" s="16"/>
      <c r="H90" s="16"/>
      <c r="I90" s="16"/>
      <c r="J90" s="16"/>
      <c r="K90" s="16"/>
    </row>
    <row r="91" spans="1:13">
      <c r="E91" s="16"/>
      <c r="F91" s="16"/>
      <c r="G91" s="16"/>
      <c r="H91" s="16"/>
      <c r="I91" s="16"/>
      <c r="J91" s="16"/>
      <c r="K91" s="16"/>
    </row>
    <row r="92" spans="1:13">
      <c r="E92" s="16"/>
      <c r="F92" s="16"/>
      <c r="G92" s="16"/>
      <c r="H92" s="16"/>
      <c r="I92" s="16"/>
      <c r="J92" s="16"/>
      <c r="K92" s="16"/>
    </row>
    <row r="93" spans="1:13">
      <c r="E93" s="16"/>
      <c r="F93" s="16"/>
      <c r="G93" s="16"/>
      <c r="H93" s="16"/>
      <c r="I93" s="16"/>
      <c r="J93" s="16"/>
      <c r="K93" s="16"/>
    </row>
    <row r="94" spans="1:13">
      <c r="E94" s="16"/>
      <c r="F94" s="16"/>
      <c r="G94" s="16"/>
      <c r="H94" s="16"/>
      <c r="I94" s="16"/>
      <c r="J94" s="16"/>
      <c r="K94" s="16"/>
    </row>
    <row r="95" spans="1:13">
      <c r="E95" s="16"/>
      <c r="F95" s="16"/>
      <c r="G95" s="16"/>
      <c r="H95" s="16"/>
      <c r="I95" s="16"/>
      <c r="J95" s="16"/>
      <c r="K95" s="16"/>
    </row>
    <row r="96" spans="1:13">
      <c r="E96" s="16"/>
      <c r="F96" s="16"/>
      <c r="G96" s="16"/>
      <c r="H96" s="16"/>
      <c r="I96" s="16"/>
      <c r="J96" s="16"/>
      <c r="K96" s="16"/>
    </row>
    <row r="97" spans="5:11">
      <c r="E97" s="16"/>
      <c r="F97" s="16"/>
      <c r="G97" s="16"/>
      <c r="H97" s="16"/>
      <c r="I97" s="16"/>
      <c r="J97" s="16"/>
      <c r="K97" s="16"/>
    </row>
    <row r="98" spans="5:11">
      <c r="E98" s="16"/>
      <c r="F98" s="16"/>
      <c r="G98" s="16"/>
      <c r="H98" s="16"/>
      <c r="I98" s="16"/>
      <c r="J98" s="16"/>
      <c r="K98" s="16"/>
    </row>
    <row r="99" spans="5:11">
      <c r="E99" s="16"/>
      <c r="F99" s="16"/>
      <c r="G99" s="16"/>
      <c r="H99" s="16"/>
      <c r="I99" s="16"/>
      <c r="J99" s="16"/>
      <c r="K99" s="16"/>
    </row>
    <row r="100" spans="5:11">
      <c r="E100" s="16"/>
      <c r="F100" s="16"/>
      <c r="G100" s="16"/>
      <c r="H100" s="16"/>
      <c r="I100" s="16"/>
      <c r="J100" s="16"/>
      <c r="K100" s="16"/>
    </row>
    <row r="101" spans="5:11">
      <c r="E101" s="16"/>
      <c r="F101" s="16"/>
      <c r="G101" s="16"/>
      <c r="H101" s="16"/>
    </row>
    <row r="102" spans="5:11">
      <c r="E102" s="16"/>
      <c r="F102" s="16"/>
      <c r="G102" s="16"/>
      <c r="H102" s="16"/>
    </row>
    <row r="103" spans="5:11">
      <c r="E103" s="16"/>
      <c r="F103" s="16"/>
      <c r="G103" s="16"/>
      <c r="H103" s="16"/>
    </row>
    <row r="104" spans="5:11">
      <c r="E104" s="16"/>
      <c r="F104" s="16"/>
      <c r="G104" s="16"/>
      <c r="H104" s="16"/>
    </row>
    <row r="105" spans="5:11">
      <c r="E105" s="16"/>
      <c r="F105" s="16"/>
      <c r="G105" s="16"/>
      <c r="H105" s="16"/>
    </row>
    <row r="106" spans="5:11">
      <c r="E106" s="16"/>
      <c r="F106" s="16"/>
      <c r="G106" s="16"/>
      <c r="H106" s="16"/>
    </row>
    <row r="107" spans="5:11">
      <c r="E107" s="16"/>
      <c r="F107" s="16" t="str">
        <f>IFERROR(
  INDEX('Project Assignment Check'!$G$1:$ZX$1,
    MATCH(
      LARGE(
        INDEX('ADR Tracking'!$G:$ZX, MATCH($A107, 'ADR Tracking'!$A:$A, 0), ),
        COLUMN()-4
      ),
      INDEX('ADR Tracking'!$G:$ZX, MATCH($A107, 'ADR Tracking'!$A:$A, 0), ),
      0
    )
  ),
  ""
)</f>
        <v/>
      </c>
      <c r="G107" s="4"/>
      <c r="H107" s="4"/>
    </row>
    <row r="108" spans="5:11">
      <c r="E108" s="16"/>
      <c r="F108" s="16"/>
      <c r="G108" s="4"/>
      <c r="H108" s="4"/>
    </row>
    <row r="109" spans="5:11">
      <c r="E109" s="16"/>
      <c r="F109" s="16"/>
      <c r="G109" s="4"/>
      <c r="H109" s="4"/>
    </row>
    <row r="110" spans="5:11">
      <c r="E110" s="16"/>
      <c r="F110" s="16"/>
      <c r="G110" s="4"/>
      <c r="H110" s="4"/>
    </row>
    <row r="111" spans="5:11">
      <c r="G111" s="4"/>
      <c r="H111" s="4"/>
    </row>
    <row r="112" spans="5:11">
      <c r="G112" s="4"/>
      <c r="H112" s="4"/>
    </row>
    <row r="113" spans="7:8">
      <c r="G113" s="4"/>
      <c r="H113" s="4"/>
    </row>
    <row r="114" spans="7:8">
      <c r="G114" s="4"/>
      <c r="H114" s="4"/>
    </row>
    <row r="115" spans="7:8">
      <c r="G115" s="4"/>
      <c r="H115" s="4"/>
    </row>
    <row r="116" spans="7:8">
      <c r="G116" s="4"/>
      <c r="H116" s="4"/>
    </row>
    <row r="117" spans="7:8">
      <c r="G117" s="16"/>
      <c r="H117" s="16"/>
    </row>
    <row r="118" spans="7:8">
      <c r="G118" s="16"/>
      <c r="H118" s="16"/>
    </row>
    <row r="119" spans="7:8">
      <c r="G119" s="16"/>
      <c r="H119" s="16"/>
    </row>
    <row r="120" spans="7:8">
      <c r="G120" s="16"/>
      <c r="H120" s="16"/>
    </row>
    <row r="121" spans="7:8">
      <c r="G121" s="16"/>
      <c r="H121" s="16"/>
    </row>
    <row r="122" spans="7:8">
      <c r="G122" s="16"/>
      <c r="H122" s="16"/>
    </row>
    <row r="123" spans="7:8">
      <c r="G123" s="16"/>
      <c r="H123" s="16"/>
    </row>
    <row r="124" spans="7:8">
      <c r="G124" s="16"/>
      <c r="H124" s="16"/>
    </row>
    <row r="125" spans="7:8">
      <c r="G125" s="16"/>
      <c r="H125" s="16"/>
    </row>
    <row r="126" spans="7:8">
      <c r="G126" s="16"/>
      <c r="H126" s="16"/>
    </row>
    <row r="127" spans="7:8">
      <c r="G127" s="16"/>
      <c r="H127" s="16"/>
    </row>
    <row r="128" spans="7:8">
      <c r="G128" s="16"/>
      <c r="H128" s="16"/>
    </row>
    <row r="129" spans="7:8">
      <c r="G129" s="16"/>
      <c r="H129" s="16"/>
    </row>
    <row r="130" spans="7:8">
      <c r="G130" s="16"/>
      <c r="H130" s="16"/>
    </row>
    <row r="131" spans="7:8">
      <c r="G131" s="16"/>
      <c r="H131" s="16"/>
    </row>
    <row r="132" spans="7:8">
      <c r="G132" s="16"/>
      <c r="H132" s="16"/>
    </row>
    <row r="133" spans="7:8">
      <c r="G133" s="16"/>
      <c r="H133" s="16"/>
    </row>
    <row r="134" spans="7:8">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row r="142" spans="7:8" ht="15.75" customHeight="1">
      <c r="G142" s="16"/>
      <c r="H142" s="16"/>
    </row>
    <row r="143" spans="7:8" ht="15.75" customHeight="1">
      <c r="G143" s="16"/>
      <c r="H143" s="16"/>
    </row>
    <row r="144" spans="7:8" ht="15.75" customHeight="1">
      <c r="G144" s="16"/>
      <c r="H144" s="16"/>
    </row>
    <row r="145" spans="7:8" ht="15.75" customHeight="1">
      <c r="G145" s="16"/>
      <c r="H145" s="16"/>
    </row>
    <row r="146" spans="7:8" ht="15.75" customHeight="1">
      <c r="G146" s="16"/>
      <c r="H146" s="16"/>
    </row>
    <row r="147" spans="7:8" ht="15.75" customHeight="1">
      <c r="G147" s="16"/>
      <c r="H147" s="16"/>
    </row>
    <row r="148" spans="7:8" ht="15.75" customHeight="1">
      <c r="G148" s="16"/>
      <c r="H148" s="16"/>
    </row>
    <row r="149" spans="7:8" ht="15.75" customHeight="1">
      <c r="G149" s="16"/>
      <c r="H149" s="16"/>
    </row>
    <row r="150" spans="7:8" ht="15.75" customHeight="1">
      <c r="G150" s="16"/>
      <c r="H150" s="16"/>
    </row>
    <row r="151" spans="7:8" ht="15.75" customHeight="1">
      <c r="G151" s="16"/>
      <c r="H151" s="16"/>
    </row>
    <row r="152" spans="7:8" ht="15.75" customHeight="1">
      <c r="G152" s="16"/>
      <c r="H152" s="16"/>
    </row>
    <row r="153" spans="7:8" ht="15.75" customHeight="1">
      <c r="G153" s="16"/>
      <c r="H153" s="16"/>
    </row>
    <row r="154" spans="7:8" ht="15.75" customHeight="1">
      <c r="G154" s="16"/>
      <c r="H154" s="16"/>
    </row>
    <row r="155" spans="7:8" ht="15.75" customHeight="1">
      <c r="G155" s="16"/>
      <c r="H155" s="16"/>
    </row>
    <row r="156" spans="7:8" ht="15.75" customHeight="1">
      <c r="G156" s="16"/>
      <c r="H156" s="16"/>
    </row>
    <row r="157" spans="7:8" ht="15.75" customHeight="1">
      <c r="G157" s="16"/>
      <c r="H157" s="16"/>
    </row>
    <row r="158" spans="7:8" ht="15.75" customHeight="1">
      <c r="G158" s="16"/>
      <c r="H158" s="16"/>
    </row>
    <row r="159" spans="7:8" ht="15.75" customHeight="1">
      <c r="G159" s="16"/>
      <c r="H159" s="16"/>
    </row>
    <row r="160" spans="7:8" ht="15.75" customHeight="1">
      <c r="G160" s="16"/>
      <c r="H160" s="16"/>
    </row>
    <row r="161" spans="7:8" ht="15.75" customHeight="1">
      <c r="G161" s="16"/>
      <c r="H161" s="16"/>
    </row>
    <row r="162" spans="7:8" ht="15.75" customHeight="1">
      <c r="G162" s="16"/>
      <c r="H162" s="16"/>
    </row>
    <row r="163" spans="7:8" ht="15.75" customHeight="1">
      <c r="G163" s="16"/>
      <c r="H163" s="16"/>
    </row>
    <row r="164" spans="7:8" ht="15.75" customHeight="1">
      <c r="G164" s="16"/>
      <c r="H164" s="16"/>
    </row>
    <row r="165" spans="7:8" ht="15.75" customHeight="1">
      <c r="G165" s="16"/>
      <c r="H165" s="16"/>
    </row>
    <row r="166" spans="7:8" ht="15.75" customHeight="1">
      <c r="G166" s="16"/>
      <c r="H166" s="16"/>
    </row>
    <row r="167" spans="7:8" ht="15.75" customHeight="1">
      <c r="G167" s="16"/>
      <c r="H167" s="16"/>
    </row>
    <row r="168" spans="7:8" ht="15.75" customHeight="1">
      <c r="G168" s="16"/>
      <c r="H168" s="16"/>
    </row>
    <row r="169" spans="7:8" ht="15.75" customHeight="1">
      <c r="G169" s="16"/>
      <c r="H169" s="16"/>
    </row>
    <row r="170" spans="7:8" ht="15.75" customHeight="1">
      <c r="G170" s="16"/>
      <c r="H170" s="16"/>
    </row>
    <row r="171" spans="7:8" ht="15.75" customHeight="1">
      <c r="G171" s="16"/>
      <c r="H171" s="16"/>
    </row>
    <row r="172" spans="7:8" ht="15.75" customHeight="1">
      <c r="G172" s="16"/>
      <c r="H172" s="16"/>
    </row>
    <row r="173" spans="7:8" ht="15.75" customHeight="1">
      <c r="G173" s="16"/>
      <c r="H173" s="16"/>
    </row>
    <row r="174" spans="7:8" ht="15.75" customHeight="1">
      <c r="G174" s="16"/>
      <c r="H174" s="16"/>
    </row>
    <row r="175" spans="7:8" ht="15.75" customHeight="1">
      <c r="G175" s="16"/>
      <c r="H175" s="16"/>
    </row>
    <row r="176" spans="7:8" ht="15.75" customHeight="1">
      <c r="G176" s="16"/>
      <c r="H176" s="16"/>
    </row>
    <row r="177" spans="7:8" ht="15.75" customHeight="1">
      <c r="G177" s="16"/>
      <c r="H177" s="16"/>
    </row>
    <row r="178" spans="7:8" ht="15.75" customHeight="1">
      <c r="G178" s="16"/>
      <c r="H178" s="16"/>
    </row>
    <row r="179" spans="7:8" ht="15.75" customHeight="1">
      <c r="G179" s="16"/>
      <c r="H179" s="16"/>
    </row>
    <row r="180" spans="7:8" ht="15.75" customHeight="1">
      <c r="G180" s="16"/>
      <c r="H180" s="16"/>
    </row>
    <row r="181" spans="7:8" ht="15.75" customHeight="1">
      <c r="G181" s="16"/>
      <c r="H181" s="16"/>
    </row>
    <row r="182" spans="7:8" ht="15.75" customHeight="1">
      <c r="G182" s="16"/>
      <c r="H182" s="16"/>
    </row>
    <row r="183" spans="7:8" ht="15.75" customHeight="1">
      <c r="G183" s="16"/>
      <c r="H183" s="16"/>
    </row>
    <row r="184" spans="7:8" ht="15.75" customHeight="1">
      <c r="G184" s="16"/>
      <c r="H184" s="16"/>
    </row>
    <row r="185" spans="7:8" ht="15.75" customHeight="1">
      <c r="G185" s="16"/>
      <c r="H185" s="16"/>
    </row>
    <row r="186" spans="7:8" ht="15.75" customHeight="1">
      <c r="G186" s="16"/>
      <c r="H186" s="16"/>
    </row>
    <row r="187" spans="7:8" ht="15.75" customHeight="1">
      <c r="G187" s="16"/>
      <c r="H187" s="16"/>
    </row>
    <row r="188" spans="7:8" ht="15.75" customHeight="1">
      <c r="G188" s="16"/>
      <c r="H188" s="16"/>
    </row>
    <row r="189" spans="7:8" ht="15.75" customHeight="1">
      <c r="G189" s="16"/>
      <c r="H189" s="16"/>
    </row>
    <row r="190" spans="7:8" ht="15.75" customHeight="1">
      <c r="G190" s="16"/>
      <c r="H190" s="16"/>
    </row>
    <row r="191" spans="7:8" ht="15.75" customHeight="1">
      <c r="G191" s="16"/>
      <c r="H191" s="16"/>
    </row>
    <row r="192" spans="7:8" ht="15.75" customHeight="1">
      <c r="G192" s="16"/>
      <c r="H192" s="16"/>
    </row>
    <row r="193" spans="7:8" ht="15.75" customHeight="1">
      <c r="G193" s="16"/>
      <c r="H193" s="16"/>
    </row>
    <row r="194" spans="7:8" ht="15.75" customHeight="1">
      <c r="G194" s="16"/>
      <c r="H194" s="16"/>
    </row>
    <row r="195" spans="7:8" ht="15.75" customHeight="1">
      <c r="G195" s="16"/>
      <c r="H195" s="16"/>
    </row>
  </sheetData>
  <conditionalFormatting sqref="H1:H1048576">
    <cfRule type="containsText" dxfId="567" priority="4" operator="containsText" text="Yes">
      <formula>NOT(ISERROR(SEARCH("Yes",H1)))</formula>
    </cfRule>
    <cfRule type="containsText" dxfId="566" priority="7" operator="containsText" text="Pending">
      <formula>NOT(ISERROR(SEARCH("Pending",H1)))</formula>
    </cfRule>
  </conditionalFormatting>
  <conditionalFormatting sqref="I2:I1048576">
    <cfRule type="containsText" dxfId="565" priority="1" operator="containsText" text="No">
      <formula>NOT(ISERROR(SEARCH("No",I2)))</formula>
    </cfRule>
  </conditionalFormatting>
  <conditionalFormatting sqref="I2:K1048576 J1:K1">
    <cfRule type="containsText" dxfId="564" priority="2" operator="containsText" text="Yes">
      <formula>NOT(ISERROR(SEARCH("Yes",I1)))</formula>
    </cfRule>
  </conditionalFormatting>
  <conditionalFormatting sqref="J1:K1 I2:K1048576">
    <cfRule type="containsText" dxfId="563" priority="3" operator="containsText" text="Pending">
      <formula>NOT(ISERROR(SEARCH("Pending",I1)))</formula>
    </cfRule>
  </conditionalFormatting>
  <conditionalFormatting sqref="M1:M1048576">
    <cfRule type="containsText" dxfId="562" priority="5" operator="containsText" text="Yes">
      <formula>NOT(ISERROR(SEARCH("Yes",M1)))</formula>
    </cfRule>
    <cfRule type="containsText" dxfId="561" priority="6" operator="containsText" text="No">
      <formula>NOT(ISERROR(SEARCH("No",M1)))</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39ACFD0-DAA8-447C-B0EE-2FEA6E912DE1}">
          <x14:formula1>
            <xm:f>'Drop Down Menu''s'!$C$2:$C$14</xm:f>
          </x14:formula1>
          <xm:sqref>G107:K195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C424-79AE-4C15-A007-50550F2ADF43}">
  <dimension ref="A1:R115"/>
  <sheetViews>
    <sheetView topLeftCell="A2" zoomScale="69" workbookViewId="0">
      <selection activeCell="H2" sqref="H2"/>
    </sheetView>
  </sheetViews>
  <sheetFormatPr defaultColWidth="8.875" defaultRowHeight="15.75" customHeight="1"/>
  <cols>
    <col min="1" max="1" width="10.625" style="16" bestFit="1" customWidth="1"/>
    <col min="2" max="2" width="9" style="16"/>
    <col min="3" max="3" width="25.125" style="23" bestFit="1" customWidth="1"/>
    <col min="4" max="4" width="70.125" style="21" customWidth="1"/>
    <col min="5" max="5" width="16.625" customWidth="1"/>
    <col min="6" max="6" width="19.375" customWidth="1"/>
    <col min="7" max="8" width="20.62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18" ht="63">
      <c r="A1" s="16" t="s">
        <v>834</v>
      </c>
      <c r="B1" s="16" t="s">
        <v>835</v>
      </c>
      <c r="C1" s="23" t="s">
        <v>836</v>
      </c>
      <c r="D1" s="21" t="s">
        <v>837</v>
      </c>
      <c r="E1" t="s">
        <v>0</v>
      </c>
      <c r="F1" t="s">
        <v>838</v>
      </c>
      <c r="G1" t="s">
        <v>839</v>
      </c>
      <c r="H1" s="3" t="s">
        <v>898</v>
      </c>
      <c r="I1" s="3" t="s">
        <v>841</v>
      </c>
      <c r="J1" s="3" t="s">
        <v>900</v>
      </c>
      <c r="K1" s="3" t="s">
        <v>843</v>
      </c>
      <c r="L1" s="3" t="s">
        <v>844</v>
      </c>
      <c r="M1" s="16" t="s">
        <v>845</v>
      </c>
      <c r="O1" t="s">
        <v>846</v>
      </c>
      <c r="P1" t="s">
        <v>847</v>
      </c>
      <c r="Q1" t="s">
        <v>848</v>
      </c>
    </row>
    <row r="2" spans="1:18" ht="46.5">
      <c r="A2" s="16">
        <v>1</v>
      </c>
      <c r="B2" s="16">
        <v>5.0999999999999996</v>
      </c>
      <c r="C2" s="23" t="s">
        <v>3732</v>
      </c>
      <c r="D2" s="20" t="s">
        <v>3733</v>
      </c>
      <c r="E2" s="16" t="s">
        <v>123</v>
      </c>
      <c r="F2" s="16" t="s">
        <v>485</v>
      </c>
      <c r="G2" s="16" t="s">
        <v>391</v>
      </c>
      <c r="H2" s="16" t="s">
        <v>852</v>
      </c>
      <c r="I2" s="3"/>
      <c r="J2" s="3" t="s">
        <v>931</v>
      </c>
      <c r="K2" s="3"/>
      <c r="M2" s="16" t="s">
        <v>853</v>
      </c>
      <c r="O2">
        <f>MAX(A:A)</f>
        <v>30</v>
      </c>
      <c r="P2">
        <f>COUNTIF(M:M,"Yes")</f>
        <v>0</v>
      </c>
      <c r="Q2">
        <f>O2-P2</f>
        <v>30</v>
      </c>
    </row>
    <row r="3" spans="1:18" ht="31.15">
      <c r="A3" s="16">
        <f>A2+1</f>
        <v>2</v>
      </c>
      <c r="B3" s="16" t="s">
        <v>3734</v>
      </c>
      <c r="C3" s="23" t="s">
        <v>3735</v>
      </c>
      <c r="D3" s="20" t="s">
        <v>3736</v>
      </c>
      <c r="E3" s="16" t="s">
        <v>366</v>
      </c>
      <c r="F3" s="16" t="s">
        <v>503</v>
      </c>
      <c r="G3" s="16" t="str">
        <f>+'ADR Tracking'!C$11</f>
        <v xml:space="preserve">Chassis &amp; Bodywork </v>
      </c>
      <c r="H3" s="16" t="s">
        <v>852</v>
      </c>
      <c r="I3" s="3" t="s">
        <v>853</v>
      </c>
      <c r="J3" s="3" t="s">
        <v>905</v>
      </c>
      <c r="K3" s="3"/>
      <c r="M3" s="16" t="s">
        <v>853</v>
      </c>
      <c r="O3" t="s">
        <v>21</v>
      </c>
    </row>
    <row r="4" spans="1:18" ht="31.15">
      <c r="A4" s="16">
        <v>4</v>
      </c>
      <c r="B4" s="16" t="s">
        <v>3734</v>
      </c>
      <c r="C4" s="23" t="s">
        <v>3735</v>
      </c>
      <c r="D4" s="20" t="s">
        <v>3736</v>
      </c>
      <c r="E4" s="16" t="s">
        <v>374</v>
      </c>
      <c r="F4" s="16" t="s">
        <v>506</v>
      </c>
      <c r="G4" s="16" t="s">
        <v>2437</v>
      </c>
      <c r="H4" s="16" t="s">
        <v>3737</v>
      </c>
      <c r="I4" s="3"/>
      <c r="J4" s="3" t="s">
        <v>905</v>
      </c>
      <c r="K4" s="3"/>
      <c r="M4" s="16" t="s">
        <v>853</v>
      </c>
      <c r="O4" s="18">
        <f>P2/O2</f>
        <v>0</v>
      </c>
    </row>
    <row r="5" spans="1:18" ht="31.5">
      <c r="A5" s="16">
        <v>6</v>
      </c>
      <c r="B5" s="16" t="s">
        <v>915</v>
      </c>
      <c r="C5" s="23" t="s">
        <v>3738</v>
      </c>
      <c r="D5" s="21" t="s">
        <v>3739</v>
      </c>
      <c r="E5" s="16" t="s">
        <v>372</v>
      </c>
      <c r="F5" s="16" t="s">
        <v>3740</v>
      </c>
      <c r="G5" s="16" t="str">
        <f>+'ADR Tracking'!C$11</f>
        <v xml:space="preserve">Chassis &amp; Bodywork </v>
      </c>
      <c r="H5" s="16" t="s">
        <v>852</v>
      </c>
      <c r="I5" s="3"/>
      <c r="J5" s="3" t="s">
        <v>905</v>
      </c>
      <c r="K5" s="3"/>
      <c r="M5" s="16" t="s">
        <v>853</v>
      </c>
    </row>
    <row r="6" spans="1:18" ht="31.5">
      <c r="A6" s="16">
        <v>7</v>
      </c>
      <c r="B6" s="16" t="s">
        <v>915</v>
      </c>
      <c r="C6" s="23" t="s">
        <v>3738</v>
      </c>
      <c r="D6" s="21" t="s">
        <v>3739</v>
      </c>
      <c r="E6" s="16" t="s">
        <v>374</v>
      </c>
      <c r="F6" s="16" t="s">
        <v>506</v>
      </c>
      <c r="G6" s="16" t="s">
        <v>2437</v>
      </c>
      <c r="H6" s="16" t="s">
        <v>3741</v>
      </c>
      <c r="I6" s="3"/>
      <c r="J6" s="3" t="s">
        <v>905</v>
      </c>
      <c r="K6" s="3"/>
      <c r="M6" s="16" t="s">
        <v>853</v>
      </c>
    </row>
    <row r="7" spans="1:18" ht="31.5">
      <c r="A7" s="16">
        <v>8</v>
      </c>
      <c r="B7" s="16" t="s">
        <v>915</v>
      </c>
      <c r="C7" s="23" t="s">
        <v>3738</v>
      </c>
      <c r="D7" s="115" t="s">
        <v>3739</v>
      </c>
      <c r="E7" s="16" t="s">
        <v>19</v>
      </c>
      <c r="F7" s="16" t="s">
        <v>439</v>
      </c>
      <c r="G7" s="16" t="s">
        <v>2437</v>
      </c>
      <c r="H7" s="16" t="s">
        <v>1715</v>
      </c>
      <c r="I7" s="3"/>
      <c r="J7" s="3" t="s">
        <v>905</v>
      </c>
      <c r="K7" s="3"/>
      <c r="M7" s="16" t="s">
        <v>853</v>
      </c>
      <c r="R7" t="str">
        <f ca="1">IFERROR(
  IF(
    COUNTIF(
      INDIRECT("'" &amp; "ADR " &amp; VALUE(MID(R$1, FIND("-", R$1) + 1, LEN(R$1) - FIND("-", R$1))) &amp; "'!E:E"),#REF!
    ) = 0,
    "",
    COUNTIFS(
      INDIRECT("'" &amp; "ADR " &amp; VALUE(MID(R$1, FIND("-", R$1) + 1, LEN(R$1) - FIND("-", R$1))) &amp; "'!E:E"),#REF!,
      INDIRECT( "'" &amp; "ADR " &amp; VALUE(MID(R$1, FIND("-", R$1) + 1, LEN(R$1) - FIND("-", R$1))) &amp; "'!I:I"), "NO"
    )
  ),
  ""
)</f>
        <v/>
      </c>
    </row>
    <row r="8" spans="1:18">
      <c r="A8" s="16">
        <v>9</v>
      </c>
      <c r="B8" s="16" t="s">
        <v>921</v>
      </c>
      <c r="C8" s="23" t="s">
        <v>3742</v>
      </c>
      <c r="D8" s="21" t="s">
        <v>3743</v>
      </c>
      <c r="E8" s="16" t="s">
        <v>366</v>
      </c>
      <c r="F8" s="16" t="s">
        <v>503</v>
      </c>
      <c r="G8" s="16" t="str">
        <f>+'ADR Tracking'!C$11</f>
        <v xml:space="preserve">Chassis &amp; Bodywork </v>
      </c>
      <c r="H8" s="16" t="s">
        <v>852</v>
      </c>
      <c r="I8" s="3" t="s">
        <v>853</v>
      </c>
      <c r="J8" s="3" t="s">
        <v>905</v>
      </c>
      <c r="K8" s="3"/>
      <c r="M8" s="16" t="s">
        <v>853</v>
      </c>
    </row>
    <row r="9" spans="1:18" ht="28.5" customHeight="1">
      <c r="A9" s="16">
        <v>10</v>
      </c>
      <c r="B9" s="16" t="s">
        <v>921</v>
      </c>
      <c r="C9" s="23" t="s">
        <v>3742</v>
      </c>
      <c r="D9" s="21" t="s">
        <v>3743</v>
      </c>
      <c r="E9" s="16" t="s">
        <v>159</v>
      </c>
      <c r="F9" s="16" t="s">
        <v>160</v>
      </c>
      <c r="G9" s="16" t="str">
        <f>+'ADR Tracking'!C$11</f>
        <v xml:space="preserve">Chassis &amp; Bodywork </v>
      </c>
      <c r="H9" s="16" t="s">
        <v>1715</v>
      </c>
      <c r="I9" s="3"/>
      <c r="J9" s="3" t="s">
        <v>905</v>
      </c>
      <c r="K9" s="3"/>
      <c r="M9" s="16" t="s">
        <v>853</v>
      </c>
    </row>
    <row r="10" spans="1:18" ht="225.75" customHeight="1">
      <c r="A10" s="16">
        <v>12</v>
      </c>
      <c r="B10" s="16" t="s">
        <v>2255</v>
      </c>
      <c r="C10" s="23" t="s">
        <v>3744</v>
      </c>
      <c r="D10" s="21" t="s">
        <v>3745</v>
      </c>
      <c r="E10" s="16" t="s">
        <v>125</v>
      </c>
      <c r="F10" s="16" t="s">
        <v>3746</v>
      </c>
      <c r="G10" s="16" t="str">
        <f>+'ADR Tracking'!C$11</f>
        <v xml:space="preserve">Chassis &amp; Bodywork </v>
      </c>
      <c r="H10" s="16" t="s">
        <v>1715</v>
      </c>
      <c r="I10" s="3"/>
      <c r="J10" s="3" t="s">
        <v>3747</v>
      </c>
      <c r="K10" s="3"/>
      <c r="M10" s="16" t="s">
        <v>853</v>
      </c>
    </row>
    <row r="11" spans="1:18" ht="231" customHeight="1">
      <c r="A11" s="16">
        <v>13</v>
      </c>
      <c r="B11" s="16" t="s">
        <v>2255</v>
      </c>
      <c r="C11" s="23" t="s">
        <v>3748</v>
      </c>
      <c r="D11" s="21" t="s">
        <v>3745</v>
      </c>
      <c r="E11" s="16" t="s">
        <v>128</v>
      </c>
      <c r="F11" s="16" t="s">
        <v>3749</v>
      </c>
      <c r="G11" s="16" t="str">
        <f>+'ADR Tracking'!C$11</f>
        <v xml:space="preserve">Chassis &amp; Bodywork </v>
      </c>
      <c r="H11" s="16" t="s">
        <v>1715</v>
      </c>
      <c r="I11" s="3"/>
      <c r="J11" s="3" t="s">
        <v>3747</v>
      </c>
      <c r="K11" s="3"/>
      <c r="M11" s="16" t="s">
        <v>853</v>
      </c>
    </row>
    <row r="12" spans="1:18" ht="246.75" customHeight="1">
      <c r="A12" s="16">
        <v>14</v>
      </c>
      <c r="B12" s="16" t="s">
        <v>2255</v>
      </c>
      <c r="C12" s="23" t="s">
        <v>3744</v>
      </c>
      <c r="D12" s="21" t="s">
        <v>3750</v>
      </c>
      <c r="E12" s="16" t="s">
        <v>379</v>
      </c>
      <c r="F12" s="16" t="s">
        <v>380</v>
      </c>
      <c r="G12" s="16" t="str">
        <f>+'ADR Tracking'!C$11</f>
        <v xml:space="preserve">Chassis &amp; Bodywork </v>
      </c>
      <c r="H12" s="16" t="s">
        <v>3751</v>
      </c>
      <c r="I12" s="16"/>
      <c r="J12" s="16" t="s">
        <v>3747</v>
      </c>
      <c r="K12" s="16"/>
      <c r="M12" s="16" t="s">
        <v>853</v>
      </c>
    </row>
    <row r="13" spans="1:18" ht="31.5">
      <c r="A13" s="16">
        <v>15</v>
      </c>
      <c r="B13" s="16" t="s">
        <v>3752</v>
      </c>
      <c r="C13" s="23" t="s">
        <v>3753</v>
      </c>
      <c r="D13" s="21" t="s">
        <v>3754</v>
      </c>
      <c r="E13" s="16" t="s">
        <v>366</v>
      </c>
      <c r="F13" s="16" t="s">
        <v>503</v>
      </c>
      <c r="G13" s="16" t="str">
        <f>+'ADR Tracking'!C$11</f>
        <v xml:space="preserve">Chassis &amp; Bodywork </v>
      </c>
      <c r="H13" s="16" t="s">
        <v>852</v>
      </c>
      <c r="I13" s="16" t="s">
        <v>853</v>
      </c>
      <c r="J13" s="16" t="s">
        <v>905</v>
      </c>
      <c r="K13" s="16"/>
      <c r="M13" s="16" t="s">
        <v>853</v>
      </c>
    </row>
    <row r="14" spans="1:18" ht="31.5">
      <c r="A14" s="16">
        <v>16</v>
      </c>
      <c r="B14" s="16" t="s">
        <v>3752</v>
      </c>
      <c r="C14" s="23" t="s">
        <v>3753</v>
      </c>
      <c r="D14" s="21" t="s">
        <v>3754</v>
      </c>
      <c r="E14" s="16" t="s">
        <v>379</v>
      </c>
      <c r="F14" s="16" t="s">
        <v>380</v>
      </c>
      <c r="G14" s="16" t="str">
        <f>+'ADR Tracking'!C$11</f>
        <v xml:space="preserve">Chassis &amp; Bodywork </v>
      </c>
      <c r="H14" s="16" t="s">
        <v>3737</v>
      </c>
      <c r="I14" s="16"/>
      <c r="J14" s="16" t="s">
        <v>905</v>
      </c>
      <c r="K14" s="16"/>
      <c r="M14" s="16" t="s">
        <v>853</v>
      </c>
    </row>
    <row r="15" spans="1:18" ht="31.5">
      <c r="A15" s="16">
        <v>19</v>
      </c>
      <c r="B15" s="16" t="s">
        <v>3752</v>
      </c>
      <c r="C15" s="23" t="s">
        <v>3753</v>
      </c>
      <c r="D15" s="21" t="s">
        <v>3754</v>
      </c>
      <c r="E15" s="16" t="s">
        <v>372</v>
      </c>
      <c r="F15" s="16" t="s">
        <v>3740</v>
      </c>
      <c r="G15" s="16" t="str">
        <f>+'ADR Tracking'!C$11</f>
        <v xml:space="preserve">Chassis &amp; Bodywork </v>
      </c>
      <c r="H15" s="16" t="s">
        <v>852</v>
      </c>
      <c r="I15" s="16"/>
      <c r="J15" s="16" t="s">
        <v>905</v>
      </c>
      <c r="K15" s="16"/>
      <c r="M15" s="16" t="s">
        <v>853</v>
      </c>
    </row>
    <row r="16" spans="1:18" ht="47.25">
      <c r="A16" s="16">
        <v>20</v>
      </c>
      <c r="B16" s="16" t="s">
        <v>3752</v>
      </c>
      <c r="C16" s="23" t="s">
        <v>3753</v>
      </c>
      <c r="D16" s="21" t="s">
        <v>3755</v>
      </c>
      <c r="E16" s="16" t="s">
        <v>374</v>
      </c>
      <c r="F16" s="16" t="s">
        <v>506</v>
      </c>
      <c r="G16" s="16" t="str">
        <f>+'ADR Tracking'!C$11</f>
        <v xml:space="preserve">Chassis &amp; Bodywork </v>
      </c>
      <c r="H16" s="16" t="s">
        <v>3737</v>
      </c>
      <c r="I16" s="16"/>
      <c r="J16" s="16" t="s">
        <v>905</v>
      </c>
      <c r="K16" s="16"/>
      <c r="M16" s="16" t="s">
        <v>853</v>
      </c>
    </row>
    <row r="17" spans="1:13" ht="31.5">
      <c r="A17" s="16">
        <v>21</v>
      </c>
      <c r="B17" s="16" t="s">
        <v>3756</v>
      </c>
      <c r="C17" s="23" t="s">
        <v>3757</v>
      </c>
      <c r="D17" s="21" t="s">
        <v>3758</v>
      </c>
      <c r="E17" s="16" t="s">
        <v>366</v>
      </c>
      <c r="F17" s="16" t="s">
        <v>503</v>
      </c>
      <c r="G17" s="16" t="s">
        <v>2437</v>
      </c>
      <c r="H17" s="16" t="s">
        <v>852</v>
      </c>
      <c r="I17" s="16" t="s">
        <v>853</v>
      </c>
      <c r="J17" s="16" t="s">
        <v>905</v>
      </c>
      <c r="K17" s="16"/>
      <c r="M17" s="16" t="s">
        <v>853</v>
      </c>
    </row>
    <row r="18" spans="1:13" ht="31.5">
      <c r="A18" s="16">
        <v>22</v>
      </c>
      <c r="B18" s="16" t="s">
        <v>3756</v>
      </c>
      <c r="C18" s="23" t="s">
        <v>3757</v>
      </c>
      <c r="D18" s="21" t="s">
        <v>3758</v>
      </c>
      <c r="E18" s="16" t="s">
        <v>374</v>
      </c>
      <c r="F18" s="16" t="s">
        <v>506</v>
      </c>
      <c r="G18" s="16" t="s">
        <v>2437</v>
      </c>
      <c r="H18" s="16" t="s">
        <v>3737</v>
      </c>
      <c r="I18" s="16"/>
      <c r="J18" s="16" t="s">
        <v>905</v>
      </c>
      <c r="K18" s="16"/>
      <c r="M18" s="16" t="s">
        <v>853</v>
      </c>
    </row>
    <row r="19" spans="1:13" ht="31.5">
      <c r="A19" s="16">
        <v>23</v>
      </c>
      <c r="B19" s="16" t="s">
        <v>3756</v>
      </c>
      <c r="C19" s="23" t="s">
        <v>3757</v>
      </c>
      <c r="D19" s="21" t="s">
        <v>3758</v>
      </c>
      <c r="E19" s="16" t="s">
        <v>379</v>
      </c>
      <c r="F19" s="16" t="s">
        <v>380</v>
      </c>
      <c r="G19" s="16" t="str">
        <f>+'ADR Tracking'!C$11</f>
        <v xml:space="preserve">Chassis &amp; Bodywork </v>
      </c>
      <c r="H19" s="16" t="s">
        <v>3737</v>
      </c>
      <c r="I19" s="16"/>
      <c r="J19" s="16" t="s">
        <v>905</v>
      </c>
      <c r="K19" s="16"/>
      <c r="M19" s="16" t="s">
        <v>853</v>
      </c>
    </row>
    <row r="20" spans="1:13" ht="94.5">
      <c r="A20" s="16">
        <v>24</v>
      </c>
      <c r="B20" s="16">
        <v>7.1</v>
      </c>
      <c r="C20" s="23" t="s">
        <v>3759</v>
      </c>
      <c r="D20" s="21" t="s">
        <v>3760</v>
      </c>
      <c r="E20" s="16" t="s">
        <v>123</v>
      </c>
      <c r="F20" s="16" t="s">
        <v>485</v>
      </c>
      <c r="G20" s="16" t="s">
        <v>391</v>
      </c>
      <c r="H20" s="16" t="s">
        <v>904</v>
      </c>
      <c r="I20" s="16"/>
      <c r="J20" s="16" t="s">
        <v>905</v>
      </c>
      <c r="K20" s="16"/>
      <c r="M20" s="16" t="s">
        <v>853</v>
      </c>
    </row>
    <row r="21" spans="1:13" ht="295.5" customHeight="1">
      <c r="A21" s="66">
        <v>25</v>
      </c>
      <c r="B21" s="66">
        <v>8.1</v>
      </c>
      <c r="C21" s="89" t="s">
        <v>3761</v>
      </c>
      <c r="D21" s="68" t="s">
        <v>3762</v>
      </c>
      <c r="E21" s="66"/>
      <c r="F21" s="66" t="s">
        <v>109</v>
      </c>
      <c r="G21" s="66" t="str">
        <f>+'ADR Tracking'!C$38</f>
        <v xml:space="preserve">Vehicle Dynamics </v>
      </c>
      <c r="H21" s="66"/>
      <c r="I21" s="16"/>
      <c r="J21" s="16" t="s">
        <v>905</v>
      </c>
      <c r="K21" s="16"/>
      <c r="M21" s="16" t="s">
        <v>853</v>
      </c>
    </row>
    <row r="22" spans="1:13" ht="240.75" customHeight="1">
      <c r="A22" s="66">
        <v>26</v>
      </c>
      <c r="B22" s="66">
        <v>8.1</v>
      </c>
      <c r="C22" s="89" t="s">
        <v>3761</v>
      </c>
      <c r="D22" s="68" t="s">
        <v>3763</v>
      </c>
      <c r="E22" s="66"/>
      <c r="F22" s="66" t="str">
        <f>+'ADR Tracking'!B$38</f>
        <v xml:space="preserve">Rear Suspension </v>
      </c>
      <c r="G22" s="66" t="str">
        <f>+'ADR Tracking'!C$38</f>
        <v xml:space="preserve">Vehicle Dynamics </v>
      </c>
      <c r="H22" s="66" t="s">
        <v>852</v>
      </c>
      <c r="I22" s="16"/>
      <c r="J22" s="16" t="s">
        <v>905</v>
      </c>
      <c r="K22" s="16"/>
      <c r="M22" s="16" t="s">
        <v>853</v>
      </c>
    </row>
    <row r="23" spans="1:13" ht="31.5">
      <c r="A23" s="66">
        <v>27</v>
      </c>
      <c r="B23" s="66">
        <v>9.1</v>
      </c>
      <c r="C23" s="89" t="s">
        <v>3764</v>
      </c>
      <c r="D23" s="68" t="s">
        <v>3765</v>
      </c>
      <c r="E23" s="66"/>
      <c r="F23" s="66"/>
      <c r="G23" s="66"/>
      <c r="H23" s="66"/>
      <c r="I23" s="16"/>
      <c r="J23" s="16"/>
      <c r="K23" s="16"/>
      <c r="M23" s="66"/>
    </row>
    <row r="24" spans="1:13" ht="31.5">
      <c r="A24" s="66">
        <v>28</v>
      </c>
      <c r="B24" s="66">
        <v>9.1999999999999993</v>
      </c>
      <c r="C24" s="89" t="s">
        <v>3766</v>
      </c>
      <c r="D24" s="68" t="s">
        <v>3767</v>
      </c>
      <c r="E24" s="66"/>
      <c r="F24" s="66"/>
      <c r="G24" s="66"/>
      <c r="H24" s="66"/>
      <c r="I24" s="16"/>
      <c r="J24" s="16"/>
      <c r="K24" s="16"/>
      <c r="M24" s="66"/>
    </row>
    <row r="25" spans="1:13" ht="110.25">
      <c r="A25" s="66">
        <v>29</v>
      </c>
      <c r="B25" s="66">
        <v>9.3000000000000007</v>
      </c>
      <c r="C25" s="89" t="s">
        <v>3768</v>
      </c>
      <c r="D25" s="68" t="s">
        <v>3769</v>
      </c>
      <c r="E25" s="66"/>
      <c r="F25" s="66"/>
      <c r="G25" s="66"/>
      <c r="H25" s="66"/>
      <c r="I25" s="16"/>
      <c r="J25" s="16"/>
      <c r="K25" s="16"/>
      <c r="M25" s="66"/>
    </row>
    <row r="26" spans="1:13" ht="31.5">
      <c r="A26" s="66">
        <v>30</v>
      </c>
      <c r="B26" s="66">
        <v>9.4</v>
      </c>
      <c r="C26" s="89" t="s">
        <v>3770</v>
      </c>
      <c r="D26" s="68" t="s">
        <v>3771</v>
      </c>
      <c r="E26" s="66"/>
      <c r="F26" s="66"/>
      <c r="G26" s="66"/>
      <c r="H26" s="66"/>
      <c r="I26" s="16"/>
      <c r="J26" s="16"/>
      <c r="K26" s="16"/>
      <c r="M26" s="66"/>
    </row>
    <row r="27" spans="1:13">
      <c r="E27" s="16"/>
      <c r="F27" s="16"/>
      <c r="G27" s="4"/>
      <c r="H27" s="4"/>
      <c r="I27" s="16"/>
      <c r="J27" s="16"/>
      <c r="K27" s="16"/>
    </row>
    <row r="28" spans="1:13">
      <c r="E28" s="16"/>
      <c r="F28" s="16"/>
      <c r="G28" s="4"/>
      <c r="H28" s="4"/>
      <c r="I28" s="16"/>
      <c r="J28" s="16"/>
      <c r="K28" s="16"/>
    </row>
    <row r="29" spans="1:13">
      <c r="E29" s="16"/>
      <c r="F29" s="16"/>
      <c r="G29" s="4"/>
      <c r="H29" s="4"/>
      <c r="I29" s="16"/>
      <c r="J29" s="16"/>
      <c r="K29" s="16"/>
    </row>
    <row r="30" spans="1:13">
      <c r="E30" s="16"/>
      <c r="F30" s="16"/>
      <c r="G30" s="4"/>
      <c r="H30" s="4"/>
      <c r="I30" s="16"/>
      <c r="J30" s="16"/>
      <c r="K30" s="16"/>
    </row>
    <row r="31" spans="1:13">
      <c r="G31" s="4"/>
      <c r="H31" s="4"/>
      <c r="I31" s="16"/>
      <c r="J31" s="16"/>
      <c r="K31" s="16"/>
    </row>
    <row r="32" spans="1:13">
      <c r="G32" s="4"/>
      <c r="H32" s="4"/>
      <c r="I32" s="16"/>
      <c r="J32" s="16"/>
      <c r="K32" s="16"/>
    </row>
    <row r="33" spans="7:11">
      <c r="G33" s="4"/>
      <c r="H33" s="4"/>
      <c r="I33" s="16"/>
      <c r="J33" s="16"/>
      <c r="K33" s="16"/>
    </row>
    <row r="34" spans="7:11">
      <c r="G34" s="4"/>
      <c r="H34" s="4"/>
      <c r="I34" s="16"/>
      <c r="J34" s="16"/>
      <c r="K34" s="16"/>
    </row>
    <row r="35" spans="7:11">
      <c r="G35" s="4"/>
      <c r="H35" s="4"/>
      <c r="I35" s="16"/>
      <c r="J35" s="16"/>
      <c r="K35" s="16"/>
    </row>
    <row r="36" spans="7:11">
      <c r="G36" s="4"/>
      <c r="H36" s="4"/>
      <c r="I36" s="16"/>
      <c r="J36" s="16"/>
      <c r="K36" s="16"/>
    </row>
    <row r="37" spans="7:11">
      <c r="G37" s="16"/>
      <c r="H37" s="16"/>
      <c r="I37" s="16"/>
      <c r="J37" s="16"/>
      <c r="K37" s="16"/>
    </row>
    <row r="38" spans="7:11">
      <c r="G38" s="16"/>
      <c r="H38" s="16"/>
      <c r="I38" s="16"/>
      <c r="J38" s="16"/>
      <c r="K38" s="16"/>
    </row>
    <row r="39" spans="7:11">
      <c r="G39" s="16"/>
      <c r="H39" s="16"/>
      <c r="I39" s="16"/>
      <c r="J39" s="16"/>
      <c r="K39" s="16"/>
    </row>
    <row r="40" spans="7:11">
      <c r="G40" s="16"/>
      <c r="H40" s="16"/>
      <c r="I40" s="16"/>
      <c r="J40" s="16"/>
      <c r="K40" s="16"/>
    </row>
    <row r="41" spans="7:11">
      <c r="G41" s="16"/>
      <c r="H41" s="16"/>
      <c r="I41" s="16"/>
      <c r="J41" s="16"/>
      <c r="K41" s="16"/>
    </row>
    <row r="42" spans="7:11">
      <c r="G42" s="16"/>
      <c r="H42" s="16"/>
      <c r="I42" s="16"/>
      <c r="J42" s="16"/>
      <c r="K42" s="16"/>
    </row>
    <row r="43" spans="7:11">
      <c r="G43" s="16"/>
      <c r="H43" s="16"/>
      <c r="I43" s="16"/>
      <c r="J43" s="16"/>
      <c r="K43" s="16"/>
    </row>
    <row r="44" spans="7:11">
      <c r="G44" s="16"/>
      <c r="H44" s="16"/>
      <c r="I44" s="16"/>
      <c r="J44" s="16"/>
      <c r="K44" s="16"/>
    </row>
    <row r="45" spans="7:11">
      <c r="G45" s="16"/>
      <c r="H45" s="16"/>
      <c r="I45" s="16"/>
      <c r="J45" s="16"/>
      <c r="K45" s="16"/>
    </row>
    <row r="46" spans="7:11">
      <c r="G46" s="16"/>
      <c r="H46" s="16"/>
      <c r="I46" s="16"/>
      <c r="J46" s="16"/>
      <c r="K46" s="16"/>
    </row>
    <row r="47" spans="7:11">
      <c r="G47" s="16"/>
      <c r="H47" s="16"/>
      <c r="I47" s="16"/>
      <c r="J47" s="16"/>
      <c r="K47" s="16"/>
    </row>
    <row r="48" spans="7: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row>
    <row r="84" spans="7:11">
      <c r="G84" s="16"/>
      <c r="H84" s="16"/>
    </row>
    <row r="85" spans="7:11">
      <c r="G85" s="16"/>
      <c r="H85" s="16"/>
    </row>
    <row r="86" spans="7:11">
      <c r="G86" s="16"/>
      <c r="H86" s="16"/>
    </row>
    <row r="87" spans="7:11">
      <c r="G87" s="16"/>
      <c r="H87" s="16"/>
    </row>
    <row r="88" spans="7:11">
      <c r="G88" s="16"/>
      <c r="H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c r="G108" s="16"/>
      <c r="H108" s="16"/>
    </row>
    <row r="109" spans="7:8">
      <c r="G109" s="16"/>
      <c r="H109" s="16"/>
    </row>
    <row r="110" spans="7:8">
      <c r="G110" s="16"/>
      <c r="H110" s="16"/>
    </row>
    <row r="111" spans="7:8" ht="15.75" customHeight="1">
      <c r="G111" s="16"/>
      <c r="H111" s="16"/>
    </row>
    <row r="112" spans="7:8" ht="15.75" customHeight="1">
      <c r="G112" s="16"/>
      <c r="H112" s="16"/>
    </row>
    <row r="113" spans="7:8" ht="15.75" customHeight="1">
      <c r="G113" s="16"/>
      <c r="H113" s="16"/>
    </row>
    <row r="114" spans="7:8" ht="15.75" customHeight="1">
      <c r="G114" s="16"/>
      <c r="H114" s="16"/>
    </row>
    <row r="115" spans="7:8" ht="15.75" customHeight="1">
      <c r="G115" s="16"/>
      <c r="H115" s="16"/>
    </row>
  </sheetData>
  <conditionalFormatting sqref="H1:H21 H23:H1048576">
    <cfRule type="containsText" dxfId="549" priority="4" operator="containsText" text="Yes">
      <formula>NOT(ISERROR(SEARCH("Yes",H1)))</formula>
    </cfRule>
    <cfRule type="containsText" dxfId="548" priority="5" operator="containsText" text="Pend">
      <formula>NOT(ISERROR(SEARCH("Pend",H1)))</formula>
    </cfRule>
  </conditionalFormatting>
  <conditionalFormatting sqref="I2:I1048576">
    <cfRule type="containsText" dxfId="547" priority="1" operator="containsText" text="No">
      <formula>NOT(ISERROR(SEARCH("No",I2)))</formula>
    </cfRule>
  </conditionalFormatting>
  <conditionalFormatting sqref="I2:K1048576 J1:K1">
    <cfRule type="containsText" dxfId="546" priority="2" operator="containsText" text="Yes">
      <formula>NOT(ISERROR(SEARCH("Yes",I1)))</formula>
    </cfRule>
  </conditionalFormatting>
  <conditionalFormatting sqref="J1:K1 I2:K1048576">
    <cfRule type="containsText" dxfId="545" priority="3" operator="containsText" text="Pending">
      <formula>NOT(ISERROR(SEARCH("Pending",I1)))</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85BAA5A-77A7-4914-B46A-3BFB1CCCBE1C}">
          <x14:formula1>
            <xm:f>'Drop Down Menu''s'!$C$2:$C$14</xm:f>
          </x14:formula1>
          <xm:sqref>G27:K115</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72AAC-33FC-4741-BB6A-FD900C3E2B78}">
  <dimension ref="A1:T114"/>
  <sheetViews>
    <sheetView zoomScale="68" workbookViewId="0">
      <selection activeCell="E17" sqref="E17"/>
    </sheetView>
  </sheetViews>
  <sheetFormatPr defaultColWidth="8.875" defaultRowHeight="15.75" customHeight="1"/>
  <cols>
    <col min="1" max="1" width="10.625" style="16" bestFit="1" customWidth="1"/>
    <col min="2" max="2" width="9" style="16"/>
    <col min="3" max="3" width="25.125" style="23" bestFit="1" customWidth="1"/>
    <col min="4" max="4" width="70.125" style="21"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20" ht="63">
      <c r="A1" s="16" t="s">
        <v>834</v>
      </c>
      <c r="B1" s="16" t="s">
        <v>835</v>
      </c>
      <c r="C1" s="23" t="s">
        <v>836</v>
      </c>
      <c r="D1" s="21" t="s">
        <v>837</v>
      </c>
      <c r="E1" t="s">
        <v>0</v>
      </c>
      <c r="F1" t="s">
        <v>838</v>
      </c>
      <c r="G1" t="s">
        <v>839</v>
      </c>
      <c r="H1" s="21" t="s">
        <v>898</v>
      </c>
      <c r="I1" s="3" t="s">
        <v>841</v>
      </c>
      <c r="J1" s="3" t="s">
        <v>900</v>
      </c>
      <c r="K1" s="3" t="s">
        <v>843</v>
      </c>
      <c r="L1" s="3" t="s">
        <v>844</v>
      </c>
      <c r="M1" s="16" t="s">
        <v>845</v>
      </c>
    </row>
    <row r="2" spans="1:20" ht="47.25">
      <c r="A2" s="3">
        <v>1</v>
      </c>
      <c r="B2" s="3">
        <v>5.0999999999999996</v>
      </c>
      <c r="C2" s="189" t="s">
        <v>3772</v>
      </c>
      <c r="D2" s="20" t="s">
        <v>3773</v>
      </c>
      <c r="E2" s="105" t="s">
        <v>136</v>
      </c>
      <c r="F2" s="3" t="s">
        <v>3774</v>
      </c>
      <c r="G2" s="3" t="s">
        <v>383</v>
      </c>
      <c r="H2" s="3" t="s">
        <v>1715</v>
      </c>
      <c r="I2" s="3"/>
      <c r="J2" s="3"/>
      <c r="K2" s="3"/>
      <c r="M2" s="3" t="s">
        <v>853</v>
      </c>
      <c r="T2" t="s">
        <v>11</v>
      </c>
    </row>
    <row r="3" spans="1:20" ht="31.5">
      <c r="A3" s="95">
        <v>2</v>
      </c>
      <c r="B3" s="95" t="s">
        <v>3775</v>
      </c>
      <c r="C3" s="274" t="s">
        <v>3776</v>
      </c>
      <c r="D3" s="70" t="s">
        <v>3777</v>
      </c>
      <c r="E3" s="176"/>
      <c r="F3" s="95" t="s">
        <v>3778</v>
      </c>
      <c r="G3" s="95"/>
      <c r="H3" s="95" t="s">
        <v>1715</v>
      </c>
      <c r="I3" s="95"/>
      <c r="J3" s="95"/>
      <c r="K3" s="95"/>
      <c r="L3" s="95"/>
      <c r="M3" s="95" t="s">
        <v>853</v>
      </c>
    </row>
    <row r="4" spans="1:20" ht="31.5">
      <c r="A4" s="95">
        <v>3</v>
      </c>
      <c r="B4" s="95" t="s">
        <v>3779</v>
      </c>
      <c r="C4" s="67" t="s">
        <v>3780</v>
      </c>
      <c r="D4" s="127" t="s">
        <v>3781</v>
      </c>
      <c r="E4" s="95"/>
      <c r="F4" s="95" t="s">
        <v>3778</v>
      </c>
      <c r="G4" s="95"/>
      <c r="H4" s="95" t="s">
        <v>1715</v>
      </c>
      <c r="I4" s="95"/>
      <c r="J4" s="95"/>
      <c r="K4" s="95"/>
      <c r="L4" s="95"/>
      <c r="M4" s="95" t="s">
        <v>853</v>
      </c>
    </row>
    <row r="5" spans="1:20" ht="31.5">
      <c r="A5" s="95">
        <v>4</v>
      </c>
      <c r="B5" s="95" t="s">
        <v>3782</v>
      </c>
      <c r="C5" s="67" t="s">
        <v>3783</v>
      </c>
      <c r="D5" s="128" t="s">
        <v>3784</v>
      </c>
      <c r="E5" s="95"/>
      <c r="F5" s="95" t="s">
        <v>3778</v>
      </c>
      <c r="G5" s="95"/>
      <c r="H5" s="95" t="s">
        <v>1715</v>
      </c>
      <c r="I5" s="95"/>
      <c r="J5" s="95"/>
      <c r="K5" s="95"/>
      <c r="L5" s="95"/>
      <c r="M5" s="95" t="s">
        <v>853</v>
      </c>
      <c r="O5" s="18"/>
    </row>
    <row r="6" spans="1:20" ht="31.5">
      <c r="A6" s="95">
        <v>5</v>
      </c>
      <c r="B6" s="95" t="s">
        <v>3785</v>
      </c>
      <c r="C6" s="67" t="s">
        <v>3786</v>
      </c>
      <c r="D6" s="128" t="s">
        <v>3787</v>
      </c>
      <c r="E6" s="95"/>
      <c r="F6" s="95" t="s">
        <v>3778</v>
      </c>
      <c r="G6" s="95"/>
      <c r="H6" s="95" t="s">
        <v>1715</v>
      </c>
      <c r="I6" s="95"/>
      <c r="J6" s="95"/>
      <c r="K6" s="95"/>
      <c r="L6" s="95"/>
      <c r="M6" s="95" t="s">
        <v>853</v>
      </c>
    </row>
    <row r="7" spans="1:20">
      <c r="E7" s="16"/>
      <c r="F7" s="16"/>
      <c r="G7" s="4"/>
      <c r="H7" s="4"/>
      <c r="I7" s="3"/>
      <c r="J7" s="3"/>
      <c r="K7" s="3"/>
    </row>
    <row r="8" spans="1:20">
      <c r="E8" s="16"/>
      <c r="F8" s="16"/>
      <c r="G8" s="4"/>
      <c r="H8" s="4"/>
      <c r="I8" s="3"/>
      <c r="J8" s="3"/>
      <c r="K8" s="3"/>
    </row>
    <row r="9" spans="1:20">
      <c r="E9" s="16"/>
      <c r="F9" s="16"/>
      <c r="G9" s="4"/>
      <c r="H9" s="4"/>
      <c r="I9" s="3"/>
      <c r="J9" s="3"/>
      <c r="K9" s="3"/>
      <c r="R9" t="str">
        <f ca="1">IFERROR(
  IF(
    COUNTIF(
      INDIRECT("'" &amp; "ADR " &amp; VALUE(MID(R$1, FIND("-", R$1) + 1, LEN(R$1) - FIND("-", R$1))) &amp; "'!E:E"),#REF!
    ) = 0,
    "",
    COUNTIFS(
      INDIRECT("'" &amp; "ADR " &amp; VALUE(MID(R$1, FIND("-", R$1) + 1, LEN(R$1) - FIND("-", R$1))) &amp; "'!E:E"),#REF!,
      INDIRECT( "'" &amp; "ADR " &amp; VALUE(MID(R$1, FIND("-", R$1) + 1, LEN(R$1) - FIND("-", R$1))) &amp; "'!I:I"), "NO"
    )
  ),
  ""
)</f>
        <v/>
      </c>
    </row>
    <row r="10" spans="1:20">
      <c r="E10" s="16"/>
      <c r="F10" s="16"/>
      <c r="G10" s="4"/>
      <c r="H10" s="4"/>
      <c r="I10" s="3"/>
      <c r="J10" s="3"/>
      <c r="K10" s="3"/>
    </row>
    <row r="11" spans="1:20">
      <c r="E11" s="16"/>
      <c r="F11" s="16"/>
      <c r="G11" s="4"/>
      <c r="H11" s="4"/>
      <c r="I11" s="3"/>
      <c r="J11" s="3"/>
      <c r="K11" s="3"/>
    </row>
    <row r="12" spans="1:20">
      <c r="E12" s="16"/>
      <c r="F12" s="16"/>
      <c r="G12" s="4"/>
      <c r="H12" s="4"/>
      <c r="I12" s="3"/>
      <c r="J12" s="3"/>
      <c r="K12" s="3"/>
    </row>
    <row r="13" spans="1:20">
      <c r="E13" s="16"/>
      <c r="F13" s="16"/>
      <c r="G13" s="4"/>
      <c r="H13" s="4"/>
      <c r="I13" s="3"/>
      <c r="J13" s="3"/>
      <c r="K13" s="3"/>
    </row>
    <row r="14" spans="1:20" ht="177" customHeight="1">
      <c r="E14" s="16"/>
      <c r="F14" s="16"/>
      <c r="G14" s="4"/>
      <c r="H14" s="4"/>
      <c r="I14" s="3"/>
      <c r="J14" s="3"/>
      <c r="K14" s="3"/>
    </row>
    <row r="15" spans="1:20">
      <c r="E15" s="16"/>
      <c r="F15" s="16"/>
      <c r="G15" s="4"/>
      <c r="H15" s="4"/>
      <c r="I15" s="16"/>
      <c r="J15" s="16"/>
      <c r="K15" s="16"/>
    </row>
    <row r="16" spans="1:20">
      <c r="E16" s="16"/>
      <c r="F16" s="16"/>
      <c r="G16" s="4"/>
      <c r="H16" s="4"/>
      <c r="I16" s="16"/>
      <c r="J16" s="16"/>
      <c r="K16" s="16"/>
    </row>
    <row r="17" spans="5:11">
      <c r="E17" s="16"/>
      <c r="F17" s="16"/>
      <c r="G17" s="4"/>
      <c r="H17" s="4"/>
      <c r="I17" s="16"/>
      <c r="J17" s="16"/>
      <c r="K17" s="16"/>
    </row>
    <row r="18" spans="5:11">
      <c r="E18" s="16"/>
      <c r="F18" s="16"/>
      <c r="G18" s="4"/>
      <c r="H18" s="4"/>
      <c r="I18" s="16"/>
      <c r="J18" s="16"/>
      <c r="K18" s="16"/>
    </row>
    <row r="19" spans="5:11">
      <c r="E19" s="16"/>
      <c r="F19" s="16"/>
      <c r="G19" s="4"/>
      <c r="H19" s="4"/>
      <c r="I19" s="16"/>
      <c r="J19" s="16"/>
      <c r="K19" s="16"/>
    </row>
    <row r="20" spans="5:11">
      <c r="E20" s="16"/>
      <c r="F20" s="16"/>
      <c r="G20" s="4"/>
      <c r="H20" s="4"/>
      <c r="I20" s="16"/>
      <c r="J20" s="16"/>
      <c r="K20" s="16"/>
    </row>
    <row r="21" spans="5:11">
      <c r="E21" s="16"/>
      <c r="F21" s="16"/>
      <c r="G21" s="4"/>
      <c r="H21" s="4"/>
      <c r="I21" s="16"/>
      <c r="J21" s="16"/>
      <c r="K21" s="16"/>
    </row>
    <row r="22" spans="5:11">
      <c r="G22" s="4"/>
      <c r="H22" s="4"/>
      <c r="I22" s="16"/>
      <c r="J22" s="16"/>
      <c r="K22" s="16"/>
    </row>
    <row r="23" spans="5:11">
      <c r="G23" s="4"/>
      <c r="H23" s="4"/>
      <c r="I23" s="16"/>
      <c r="J23" s="16"/>
      <c r="K23" s="16"/>
    </row>
    <row r="24" spans="5:11">
      <c r="G24" s="4"/>
      <c r="H24" s="4"/>
      <c r="I24" s="16"/>
      <c r="J24" s="16"/>
      <c r="K24" s="16"/>
    </row>
    <row r="25" spans="5:11">
      <c r="G25" s="4"/>
      <c r="H25" s="4"/>
      <c r="I25" s="16"/>
      <c r="J25" s="16"/>
      <c r="K25" s="16"/>
    </row>
    <row r="26" spans="5:11">
      <c r="G26" s="4"/>
      <c r="H26" s="4"/>
      <c r="I26" s="16"/>
      <c r="J26" s="16"/>
      <c r="K26" s="16"/>
    </row>
    <row r="27" spans="5:11">
      <c r="G27" s="4"/>
      <c r="H27" s="4"/>
      <c r="I27" s="16"/>
      <c r="J27" s="16"/>
      <c r="K27" s="16"/>
    </row>
    <row r="28" spans="5:11">
      <c r="G28" s="16"/>
      <c r="H28" s="16"/>
      <c r="I28" s="16"/>
      <c r="J28" s="16"/>
      <c r="K28" s="16"/>
    </row>
    <row r="29" spans="5:11">
      <c r="G29" s="16"/>
      <c r="H29" s="16"/>
      <c r="I29" s="16"/>
      <c r="J29" s="16"/>
      <c r="K29" s="16"/>
    </row>
    <row r="30" spans="5:11">
      <c r="G30" s="16"/>
      <c r="H30" s="16"/>
      <c r="I30" s="16"/>
      <c r="J30" s="16"/>
      <c r="K30" s="16"/>
    </row>
    <row r="31" spans="5:11">
      <c r="G31" s="16"/>
      <c r="H31" s="16"/>
      <c r="I31" s="16"/>
      <c r="J31" s="16"/>
      <c r="K31" s="16"/>
    </row>
    <row r="32" spans="5:11">
      <c r="G32" s="16"/>
      <c r="H32" s="16"/>
      <c r="I32" s="16"/>
      <c r="J32" s="16"/>
      <c r="K32" s="16"/>
    </row>
    <row r="33" spans="7:11">
      <c r="G33" s="16"/>
      <c r="H33" s="16"/>
      <c r="I33" s="16"/>
      <c r="J33" s="16"/>
      <c r="K33" s="16"/>
    </row>
    <row r="34" spans="7:11">
      <c r="G34" s="16"/>
      <c r="H34" s="16"/>
      <c r="I34" s="16"/>
      <c r="J34" s="16"/>
      <c r="K34" s="16"/>
    </row>
    <row r="35" spans="7:11">
      <c r="G35" s="16"/>
      <c r="H35" s="16"/>
      <c r="I35" s="16"/>
      <c r="J35" s="16"/>
      <c r="K35" s="16"/>
    </row>
    <row r="36" spans="7:11">
      <c r="G36" s="16"/>
      <c r="H36" s="16"/>
      <c r="I36" s="16"/>
      <c r="J36" s="16"/>
      <c r="K36" s="16"/>
    </row>
    <row r="37" spans="7:11">
      <c r="G37" s="16"/>
      <c r="H37" s="16"/>
      <c r="I37" s="16"/>
      <c r="J37" s="16"/>
      <c r="K37" s="16"/>
    </row>
    <row r="38" spans="7:11">
      <c r="G38" s="16"/>
      <c r="H38" s="16"/>
      <c r="I38" s="16"/>
      <c r="J38" s="16"/>
      <c r="K38" s="16"/>
    </row>
    <row r="39" spans="7:11">
      <c r="G39" s="16"/>
      <c r="H39" s="16"/>
      <c r="I39" s="16"/>
      <c r="J39" s="16"/>
      <c r="K39" s="16"/>
    </row>
    <row r="40" spans="7:11">
      <c r="G40" s="16"/>
      <c r="H40" s="16"/>
      <c r="I40" s="16"/>
      <c r="J40" s="16"/>
      <c r="K40" s="16"/>
    </row>
    <row r="41" spans="7:11">
      <c r="G41" s="16"/>
      <c r="H41" s="16"/>
      <c r="I41" s="16"/>
      <c r="J41" s="16"/>
      <c r="K41" s="16"/>
    </row>
    <row r="42" spans="7:11">
      <c r="G42" s="16"/>
      <c r="H42" s="16"/>
      <c r="I42" s="16"/>
      <c r="J42" s="16"/>
      <c r="K42" s="16"/>
    </row>
    <row r="43" spans="7:11">
      <c r="G43" s="16"/>
      <c r="H43" s="16"/>
      <c r="I43" s="16"/>
      <c r="J43" s="16"/>
      <c r="K43" s="16"/>
    </row>
    <row r="44" spans="7:11">
      <c r="G44" s="16"/>
      <c r="H44" s="16"/>
      <c r="I44" s="16"/>
      <c r="J44" s="16"/>
      <c r="K44" s="16"/>
    </row>
    <row r="45" spans="7:11">
      <c r="G45" s="16"/>
      <c r="H45" s="16"/>
      <c r="I45" s="16"/>
      <c r="J45" s="16"/>
      <c r="K45" s="16"/>
    </row>
    <row r="46" spans="7:11">
      <c r="G46" s="16"/>
      <c r="H46" s="16"/>
      <c r="I46" s="16"/>
      <c r="J46" s="16"/>
      <c r="K46" s="16"/>
    </row>
    <row r="47" spans="7:11">
      <c r="G47" s="16"/>
      <c r="H47" s="16"/>
      <c r="I47" s="16"/>
      <c r="J47" s="16"/>
      <c r="K47" s="16"/>
    </row>
    <row r="48" spans="7: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row r="108" spans="7:8"/>
    <row r="109" spans="7:8"/>
    <row r="110" spans="7:8"/>
    <row r="111" spans="7:8"/>
    <row r="112" spans="7:8"/>
    <row r="113"/>
    <row r="114"/>
  </sheetData>
  <conditionalFormatting sqref="E2:E3">
    <cfRule type="containsText" dxfId="533" priority="4" operator="containsText" text="Completed">
      <formula>NOT(ISERROR(SEARCH("Completed",E2)))</formula>
    </cfRule>
    <cfRule type="containsText" dxfId="532" priority="5" operator="containsText" text="Pending Review">
      <formula>NOT(ISERROR(SEARCH("Pending Review",E2)))</formula>
    </cfRule>
    <cfRule type="beginsWith" dxfId="531" priority="6" operator="beginsWith" text="No">
      <formula>LEFT(E2,LEN("No"))="No"</formula>
    </cfRule>
    <cfRule type="containsText" dxfId="530" priority="7" operator="containsText" text="Yes">
      <formula>NOT(ISERROR(SEARCH("Yes",E2)))</formula>
    </cfRule>
    <cfRule type="containsText" dxfId="529" priority="8" operator="containsText" text="In Progress">
      <formula>NOT(ISERROR(SEARCH("In Progress",E2)))</formula>
    </cfRule>
    <cfRule type="expression" dxfId="528" priority="9">
      <formula>$G2="Y"</formula>
    </cfRule>
  </conditionalFormatting>
  <conditionalFormatting sqref="H1:H1048576">
    <cfRule type="containsText" dxfId="527" priority="10" operator="containsText" text="Yes">
      <formula>NOT(ISERROR(SEARCH("Yes",H1)))</formula>
    </cfRule>
    <cfRule type="containsText" dxfId="526" priority="13" operator="containsText" text="Pending">
      <formula>NOT(ISERROR(SEARCH("Pending",H1)))</formula>
    </cfRule>
  </conditionalFormatting>
  <conditionalFormatting sqref="I2:I1048576">
    <cfRule type="containsText" dxfId="525" priority="1" operator="containsText" text="No">
      <formula>NOT(ISERROR(SEARCH("No",I2)))</formula>
    </cfRule>
  </conditionalFormatting>
  <conditionalFormatting sqref="I2:K1048576 J1:K1">
    <cfRule type="containsText" dxfId="524" priority="2" operator="containsText" text="Yes">
      <formula>NOT(ISERROR(SEARCH("Yes",I1)))</formula>
    </cfRule>
  </conditionalFormatting>
  <conditionalFormatting sqref="J1:K1 I2:K1048576">
    <cfRule type="containsText" dxfId="523" priority="3" operator="containsText" text="Pending">
      <formula>NOT(ISERROR(SEARCH("Pending",I1)))</formula>
    </cfRule>
  </conditionalFormatting>
  <conditionalFormatting sqref="M1:M1048576">
    <cfRule type="containsText" dxfId="522" priority="11" operator="containsText" text="Yes">
      <formula>NOT(ISERROR(SEARCH("Yes",M1)))</formula>
    </cfRule>
    <cfRule type="containsText" dxfId="521" priority="12" operator="containsText" text="No">
      <formula>NOT(ISERROR(SEARCH("No",M1)))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7BC83A34-8A0F-414D-8A5A-EEA469017B2D}">
          <x14:formula1>
            <xm:f>'Drop Down Menu''s'!$C$2:$C$14</xm:f>
          </x14:formula1>
          <xm:sqref>G7:K106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C1B1-C89A-4F00-B122-F3BB194D002B}">
  <dimension ref="A1:R141"/>
  <sheetViews>
    <sheetView zoomScale="94" zoomScaleNormal="130" workbookViewId="0">
      <selection activeCell="O53" sqref="O53"/>
    </sheetView>
  </sheetViews>
  <sheetFormatPr defaultColWidth="8.875" defaultRowHeight="15.75" customHeight="1"/>
  <cols>
    <col min="1" max="1" width="10.625" style="16" bestFit="1" customWidth="1"/>
    <col min="2" max="2" width="9" style="16"/>
    <col min="3" max="3" width="33.5" style="23" customWidth="1"/>
    <col min="4" max="4" width="70.125" style="21"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18" ht="63">
      <c r="A1" s="16" t="s">
        <v>834</v>
      </c>
      <c r="B1" s="16" t="s">
        <v>835</v>
      </c>
      <c r="C1" s="23" t="s">
        <v>836</v>
      </c>
      <c r="D1" s="21" t="s">
        <v>837</v>
      </c>
      <c r="E1" t="s">
        <v>0</v>
      </c>
      <c r="F1" t="s">
        <v>838</v>
      </c>
      <c r="G1" t="s">
        <v>839</v>
      </c>
      <c r="H1" s="21" t="s">
        <v>898</v>
      </c>
      <c r="I1" s="3" t="s">
        <v>841</v>
      </c>
      <c r="J1" s="3" t="s">
        <v>900</v>
      </c>
      <c r="K1" s="3" t="s">
        <v>843</v>
      </c>
      <c r="L1" s="3" t="s">
        <v>844</v>
      </c>
      <c r="M1" s="16" t="s">
        <v>845</v>
      </c>
    </row>
    <row r="2" spans="1:18" hidden="1">
      <c r="A2" s="3"/>
      <c r="B2" s="3"/>
      <c r="C2" s="29"/>
      <c r="D2" s="109" t="s">
        <v>2020</v>
      </c>
      <c r="E2" s="3"/>
      <c r="F2" s="21"/>
      <c r="G2" s="21"/>
      <c r="H2" s="3"/>
      <c r="I2" s="3"/>
      <c r="J2" s="3"/>
      <c r="K2" s="3"/>
      <c r="M2" s="3"/>
    </row>
    <row r="3" spans="1:18" ht="78.75">
      <c r="A3" s="3">
        <v>1</v>
      </c>
      <c r="B3" s="3">
        <v>5.2</v>
      </c>
      <c r="C3" s="189" t="s">
        <v>3788</v>
      </c>
      <c r="D3" s="20" t="s">
        <v>3789</v>
      </c>
      <c r="E3" s="3" t="s">
        <v>38</v>
      </c>
      <c r="F3" s="3" t="s">
        <v>39</v>
      </c>
      <c r="G3" s="3" t="s">
        <v>442</v>
      </c>
      <c r="H3" s="3" t="s">
        <v>1715</v>
      </c>
      <c r="I3" s="3"/>
      <c r="J3" s="3" t="s">
        <v>909</v>
      </c>
      <c r="K3" s="3" t="s">
        <v>3790</v>
      </c>
      <c r="M3" s="3" t="s">
        <v>853</v>
      </c>
    </row>
    <row r="4" spans="1:18" ht="46.5" hidden="1">
      <c r="A4" s="3">
        <f>A3 + 1</f>
        <v>2</v>
      </c>
      <c r="B4" s="95">
        <v>5.2</v>
      </c>
      <c r="C4" s="274" t="s">
        <v>3788</v>
      </c>
      <c r="D4" s="70" t="s">
        <v>3789</v>
      </c>
      <c r="E4" s="175" t="s">
        <v>312</v>
      </c>
      <c r="F4" s="95" t="s">
        <v>833</v>
      </c>
      <c r="G4" s="95"/>
      <c r="H4" s="95"/>
      <c r="I4" s="3"/>
      <c r="J4" s="3"/>
      <c r="K4" s="3"/>
      <c r="M4" s="3"/>
    </row>
    <row r="5" spans="1:18" ht="169.5">
      <c r="A5" s="3">
        <f>A4 + 1</f>
        <v>3</v>
      </c>
      <c r="B5" s="3">
        <v>5.3</v>
      </c>
      <c r="C5" s="189" t="s">
        <v>3791</v>
      </c>
      <c r="D5" s="20" t="s">
        <v>3792</v>
      </c>
      <c r="E5" s="105" t="s">
        <v>38</v>
      </c>
      <c r="F5" s="3" t="s">
        <v>3793</v>
      </c>
      <c r="G5" s="3" t="s">
        <v>442</v>
      </c>
      <c r="H5" s="3" t="s">
        <v>1715</v>
      </c>
      <c r="I5" s="3"/>
      <c r="J5" s="3" t="s">
        <v>905</v>
      </c>
      <c r="K5" s="3" t="s">
        <v>3794</v>
      </c>
      <c r="M5" s="3" t="s">
        <v>853</v>
      </c>
      <c r="O5" s="18"/>
    </row>
    <row r="6" spans="1:18" ht="169.5" hidden="1">
      <c r="A6" s="3">
        <f t="shared" ref="A6:A12" si="0">A5 + 1</f>
        <v>4</v>
      </c>
      <c r="B6" s="95">
        <v>5.3</v>
      </c>
      <c r="C6" s="274" t="s">
        <v>3791</v>
      </c>
      <c r="D6" s="70" t="s">
        <v>3792</v>
      </c>
      <c r="E6" s="176" t="s">
        <v>312</v>
      </c>
      <c r="F6" s="95"/>
      <c r="G6" s="95"/>
      <c r="H6" s="95"/>
      <c r="I6" s="3"/>
      <c r="J6" s="3"/>
      <c r="K6" s="3"/>
      <c r="M6" s="3"/>
    </row>
    <row r="7" spans="1:18" ht="200.1" hidden="1" customHeight="1">
      <c r="A7" s="3">
        <f>A6 + 1</f>
        <v>5</v>
      </c>
      <c r="B7" s="95">
        <v>5.4</v>
      </c>
      <c r="C7" s="67" t="s">
        <v>3795</v>
      </c>
      <c r="D7" s="70" t="e" vm="11">
        <v>#VALUE!</v>
      </c>
      <c r="E7" s="176" t="s">
        <v>312</v>
      </c>
      <c r="F7" s="95"/>
      <c r="G7" s="95"/>
      <c r="H7" s="95"/>
      <c r="I7" s="3"/>
      <c r="J7" s="3"/>
      <c r="K7" s="3"/>
      <c r="M7" s="3"/>
    </row>
    <row r="8" spans="1:18" ht="200.1" customHeight="1">
      <c r="A8" s="3">
        <f>A7 + 1</f>
        <v>6</v>
      </c>
      <c r="B8" s="3">
        <v>5.4</v>
      </c>
      <c r="C8" s="29" t="s">
        <v>3795</v>
      </c>
      <c r="D8" s="20" t="e" vm="11">
        <v>#VALUE!</v>
      </c>
      <c r="E8" s="3" t="s">
        <v>38</v>
      </c>
      <c r="F8" s="3" t="s">
        <v>39</v>
      </c>
      <c r="G8" s="3" t="s">
        <v>442</v>
      </c>
      <c r="H8" s="3" t="s">
        <v>1715</v>
      </c>
      <c r="I8" s="3"/>
      <c r="J8" s="3" t="s">
        <v>905</v>
      </c>
      <c r="K8" s="3" t="s">
        <v>3796</v>
      </c>
      <c r="M8" s="3" t="s">
        <v>853</v>
      </c>
    </row>
    <row r="9" spans="1:18" ht="31.15" hidden="1">
      <c r="A9" s="3">
        <f t="shared" si="0"/>
        <v>7</v>
      </c>
      <c r="B9" s="95">
        <v>5.6</v>
      </c>
      <c r="C9" s="67" t="s">
        <v>3797</v>
      </c>
      <c r="D9" s="70" t="s">
        <v>3798</v>
      </c>
      <c r="E9" s="95" t="s">
        <v>312</v>
      </c>
      <c r="F9" s="95"/>
      <c r="G9" s="95"/>
      <c r="H9" s="95"/>
      <c r="I9" s="3"/>
      <c r="J9" s="3"/>
      <c r="K9" s="3"/>
      <c r="M9" s="3"/>
      <c r="R9" t="str">
        <f ca="1">IFERROR(
  IF(
    COUNTIF(
      INDIRECT("'" &amp; "ADR " &amp; VALUE(MID(R$1, FIND("-", R$1) + 1, LEN(R$1) - FIND("-", R$1))) &amp; "'!E:E"),#REF!
    ) = 0,
    "",
    COUNTIFS(
      INDIRECT("'" &amp; "ADR " &amp; VALUE(MID(R$1, FIND("-", R$1) + 1, LEN(R$1) - FIND("-", R$1))) &amp; "'!E:E"),#REF!,
      INDIRECT( "'" &amp; "ADR " &amp; VALUE(MID(R$1, FIND("-", R$1) + 1, LEN(R$1) - FIND("-", R$1))) &amp; "'!I:I"), "NO"
    )
  ),
  ""
)</f>
        <v/>
      </c>
    </row>
    <row r="10" spans="1:18" ht="63">
      <c r="A10" s="3">
        <f>A9 + 1</f>
        <v>8</v>
      </c>
      <c r="B10" s="3">
        <v>5.6</v>
      </c>
      <c r="C10" s="29" t="s">
        <v>3797</v>
      </c>
      <c r="D10" s="20" t="s">
        <v>3798</v>
      </c>
      <c r="E10" s="3" t="s">
        <v>38</v>
      </c>
      <c r="F10" s="3" t="s">
        <v>39</v>
      </c>
      <c r="G10" s="3" t="s">
        <v>442</v>
      </c>
      <c r="H10" s="3" t="s">
        <v>1715</v>
      </c>
      <c r="I10" s="3"/>
      <c r="J10" s="3" t="s">
        <v>909</v>
      </c>
      <c r="K10" s="3" t="s">
        <v>3799</v>
      </c>
      <c r="M10" s="3" t="s">
        <v>853</v>
      </c>
    </row>
    <row r="11" spans="1:18" ht="47.25">
      <c r="A11" s="3">
        <f t="shared" si="0"/>
        <v>9</v>
      </c>
      <c r="B11" s="3">
        <v>5.8</v>
      </c>
      <c r="C11" s="29" t="s">
        <v>3800</v>
      </c>
      <c r="D11" s="20" t="s">
        <v>3801</v>
      </c>
      <c r="E11" s="3" t="s">
        <v>38</v>
      </c>
      <c r="F11" s="3" t="s">
        <v>39</v>
      </c>
      <c r="G11" s="3" t="s">
        <v>442</v>
      </c>
      <c r="H11" s="3" t="s">
        <v>1715</v>
      </c>
      <c r="I11" s="3"/>
      <c r="J11" s="3" t="s">
        <v>909</v>
      </c>
      <c r="K11" s="3" t="s">
        <v>3802</v>
      </c>
      <c r="M11" s="3" t="s">
        <v>853</v>
      </c>
    </row>
    <row r="12" spans="1:18" ht="31.15" hidden="1">
      <c r="A12" s="3">
        <f t="shared" si="0"/>
        <v>10</v>
      </c>
      <c r="B12" s="95">
        <v>5.8</v>
      </c>
      <c r="C12" s="67" t="s">
        <v>3800</v>
      </c>
      <c r="D12" s="70" t="s">
        <v>3801</v>
      </c>
      <c r="E12" s="95" t="s">
        <v>312</v>
      </c>
      <c r="F12" s="95"/>
      <c r="G12" s="95"/>
      <c r="H12" s="95"/>
      <c r="I12" s="3"/>
      <c r="J12" s="3"/>
      <c r="K12" s="3"/>
      <c r="M12" s="3"/>
    </row>
    <row r="13" spans="1:18" hidden="1">
      <c r="A13" s="3"/>
      <c r="B13" s="3"/>
      <c r="C13" s="29"/>
      <c r="D13" s="110" t="s">
        <v>3803</v>
      </c>
      <c r="E13" s="3"/>
      <c r="F13" s="3"/>
      <c r="G13" s="3"/>
      <c r="H13" s="3"/>
      <c r="I13" s="3"/>
      <c r="J13" s="3"/>
      <c r="K13" s="3"/>
      <c r="M13" s="3"/>
    </row>
    <row r="14" spans="1:18" ht="177" customHeight="1">
      <c r="A14" s="3">
        <v>12</v>
      </c>
      <c r="B14" s="3">
        <v>6.1</v>
      </c>
      <c r="C14" s="29" t="s">
        <v>3804</v>
      </c>
      <c r="D14" s="27" t="s">
        <v>3805</v>
      </c>
      <c r="E14" s="3" t="s">
        <v>38</v>
      </c>
      <c r="F14" s="3" t="s">
        <v>39</v>
      </c>
      <c r="G14" s="3" t="s">
        <v>442</v>
      </c>
      <c r="H14" s="3" t="s">
        <v>1715</v>
      </c>
      <c r="I14" s="3"/>
      <c r="J14" s="3" t="s">
        <v>909</v>
      </c>
      <c r="K14" s="3" t="s">
        <v>3806</v>
      </c>
      <c r="M14" s="3" t="s">
        <v>853</v>
      </c>
    </row>
    <row r="15" spans="1:18" ht="47.25" hidden="1">
      <c r="A15" s="3">
        <f>A14+1</f>
        <v>13</v>
      </c>
      <c r="B15" s="95">
        <v>6.1</v>
      </c>
      <c r="C15" s="67" t="s">
        <v>3804</v>
      </c>
      <c r="D15" s="68" t="s">
        <v>3805</v>
      </c>
      <c r="E15" s="95" t="s">
        <v>312</v>
      </c>
      <c r="F15" s="95"/>
      <c r="G15" s="177"/>
      <c r="H15" s="177"/>
      <c r="I15" s="16"/>
      <c r="J15" s="16"/>
      <c r="K15" s="16"/>
      <c r="M15" s="3"/>
    </row>
    <row r="16" spans="1:18" ht="81" customHeight="1">
      <c r="A16" s="3">
        <f t="shared" ref="A16:A44" si="1">A15+1</f>
        <v>14</v>
      </c>
      <c r="B16" s="3" t="s">
        <v>1040</v>
      </c>
      <c r="C16" s="29" t="s">
        <v>3807</v>
      </c>
      <c r="D16" s="21" t="s">
        <v>3808</v>
      </c>
      <c r="E16" s="3" t="s">
        <v>38</v>
      </c>
      <c r="F16" s="3" t="s">
        <v>39</v>
      </c>
      <c r="G16" s="3" t="s">
        <v>442</v>
      </c>
      <c r="H16" s="3" t="s">
        <v>1715</v>
      </c>
      <c r="I16" s="16"/>
      <c r="J16" s="3" t="s">
        <v>909</v>
      </c>
      <c r="K16" s="3" t="s">
        <v>3809</v>
      </c>
      <c r="M16" s="3" t="s">
        <v>853</v>
      </c>
    </row>
    <row r="17" spans="1:13" ht="31.5" hidden="1">
      <c r="A17" s="3">
        <f t="shared" si="1"/>
        <v>15</v>
      </c>
      <c r="B17" s="95" t="s">
        <v>1040</v>
      </c>
      <c r="C17" s="67" t="s">
        <v>3807</v>
      </c>
      <c r="D17" s="68" t="s">
        <v>3808</v>
      </c>
      <c r="E17" s="95" t="s">
        <v>312</v>
      </c>
      <c r="F17" s="95"/>
      <c r="G17" s="177"/>
      <c r="H17" s="177"/>
      <c r="I17" s="16"/>
      <c r="J17" s="16"/>
      <c r="K17" s="16"/>
      <c r="M17" s="3"/>
    </row>
    <row r="18" spans="1:13" ht="285" customHeight="1">
      <c r="A18" s="3">
        <f t="shared" si="1"/>
        <v>16</v>
      </c>
      <c r="B18" s="3" t="s">
        <v>1043</v>
      </c>
      <c r="C18" s="29" t="s">
        <v>3810</v>
      </c>
      <c r="D18" s="21" t="e" vm="12">
        <v>#VALUE!</v>
      </c>
      <c r="E18" s="3" t="s">
        <v>38</v>
      </c>
      <c r="F18" s="3" t="s">
        <v>39</v>
      </c>
      <c r="G18" s="3" t="s">
        <v>442</v>
      </c>
      <c r="H18" s="3" t="s">
        <v>1715</v>
      </c>
      <c r="I18" s="16"/>
      <c r="J18" s="3" t="s">
        <v>909</v>
      </c>
      <c r="K18" s="3" t="s">
        <v>3811</v>
      </c>
      <c r="M18" s="3" t="s">
        <v>853</v>
      </c>
    </row>
    <row r="19" spans="1:13" ht="285" hidden="1" customHeight="1">
      <c r="A19" s="3">
        <f t="shared" si="1"/>
        <v>17</v>
      </c>
      <c r="B19" s="95" t="s">
        <v>1043</v>
      </c>
      <c r="C19" s="67" t="s">
        <v>3810</v>
      </c>
      <c r="D19" s="68" t="e" vm="12">
        <v>#VALUE!</v>
      </c>
      <c r="E19" s="95" t="s">
        <v>312</v>
      </c>
      <c r="F19" s="95"/>
      <c r="G19" s="177"/>
      <c r="H19" s="177"/>
      <c r="I19" s="16"/>
      <c r="J19" s="16"/>
      <c r="K19" s="16"/>
      <c r="M19" s="3"/>
    </row>
    <row r="20" spans="1:13" ht="47.25">
      <c r="A20" s="3">
        <f t="shared" si="1"/>
        <v>18</v>
      </c>
      <c r="B20" s="3" t="s">
        <v>1048</v>
      </c>
      <c r="C20" s="29" t="s">
        <v>3812</v>
      </c>
      <c r="D20" s="21" t="s">
        <v>3813</v>
      </c>
      <c r="E20" s="3" t="s">
        <v>38</v>
      </c>
      <c r="F20" s="38" t="s">
        <v>3814</v>
      </c>
      <c r="G20" s="4" t="s">
        <v>37</v>
      </c>
      <c r="H20" s="3" t="s">
        <v>1715</v>
      </c>
      <c r="I20" s="16"/>
      <c r="J20" s="3" t="s">
        <v>927</v>
      </c>
      <c r="K20" s="3" t="s">
        <v>3815</v>
      </c>
      <c r="M20" s="3" t="s">
        <v>853</v>
      </c>
    </row>
    <row r="21" spans="1:13" ht="47.25" hidden="1">
      <c r="A21" s="3">
        <f t="shared" si="1"/>
        <v>19</v>
      </c>
      <c r="B21" s="95" t="s">
        <v>1048</v>
      </c>
      <c r="C21" s="67" t="s">
        <v>3812</v>
      </c>
      <c r="D21" s="68" t="s">
        <v>3813</v>
      </c>
      <c r="E21" s="95" t="s">
        <v>312</v>
      </c>
      <c r="F21" s="95"/>
      <c r="G21" s="177"/>
      <c r="H21" s="177"/>
      <c r="I21" s="16"/>
      <c r="J21" s="16"/>
      <c r="K21" s="16"/>
      <c r="M21" s="3"/>
    </row>
    <row r="22" spans="1:13" ht="63">
      <c r="A22" s="3">
        <f t="shared" si="1"/>
        <v>20</v>
      </c>
      <c r="B22" s="3" t="s">
        <v>1050</v>
      </c>
      <c r="C22" s="29" t="s">
        <v>3816</v>
      </c>
      <c r="D22" s="21" t="s">
        <v>3817</v>
      </c>
      <c r="E22" s="3" t="s">
        <v>38</v>
      </c>
      <c r="F22" s="3" t="s">
        <v>39</v>
      </c>
      <c r="G22" s="4" t="s">
        <v>37</v>
      </c>
      <c r="H22" s="3" t="s">
        <v>1715</v>
      </c>
      <c r="I22" s="16"/>
      <c r="J22" s="3" t="s">
        <v>909</v>
      </c>
      <c r="K22" s="3" t="s">
        <v>3818</v>
      </c>
      <c r="M22" s="3" t="s">
        <v>853</v>
      </c>
    </row>
    <row r="23" spans="1:13" ht="63" hidden="1">
      <c r="A23" s="3">
        <f t="shared" si="1"/>
        <v>21</v>
      </c>
      <c r="B23" s="95" t="s">
        <v>1050</v>
      </c>
      <c r="C23" s="67" t="s">
        <v>3816</v>
      </c>
      <c r="D23" s="68" t="s">
        <v>3817</v>
      </c>
      <c r="E23" s="95" t="s">
        <v>312</v>
      </c>
      <c r="F23" s="95"/>
      <c r="G23" s="177"/>
      <c r="H23" s="177"/>
      <c r="I23" s="16"/>
      <c r="J23" s="16"/>
      <c r="K23" s="16"/>
      <c r="M23" s="3"/>
    </row>
    <row r="24" spans="1:13" ht="78.75">
      <c r="A24" s="3">
        <f t="shared" si="1"/>
        <v>22</v>
      </c>
      <c r="B24" s="3">
        <v>6.2</v>
      </c>
      <c r="C24" s="29" t="s">
        <v>3819</v>
      </c>
      <c r="D24" s="21" t="s">
        <v>3820</v>
      </c>
      <c r="E24" s="3" t="s">
        <v>38</v>
      </c>
      <c r="F24" s="3" t="s">
        <v>39</v>
      </c>
      <c r="G24" s="4" t="s">
        <v>12</v>
      </c>
      <c r="H24" s="3" t="s">
        <v>852</v>
      </c>
      <c r="I24" s="16"/>
      <c r="J24" s="3" t="s">
        <v>909</v>
      </c>
      <c r="K24" s="3" t="s">
        <v>3821</v>
      </c>
      <c r="M24" s="3" t="s">
        <v>853</v>
      </c>
    </row>
    <row r="25" spans="1:13" ht="78.75" hidden="1">
      <c r="A25" s="3">
        <f t="shared" si="1"/>
        <v>23</v>
      </c>
      <c r="B25" s="95">
        <v>6.2</v>
      </c>
      <c r="C25" s="67" t="s">
        <v>3819</v>
      </c>
      <c r="D25" s="68" t="s">
        <v>3820</v>
      </c>
      <c r="E25" s="95" t="s">
        <v>312</v>
      </c>
      <c r="F25" s="95"/>
      <c r="G25" s="177"/>
      <c r="H25" s="177"/>
      <c r="I25" s="16"/>
      <c r="J25" s="16"/>
      <c r="K25" s="16"/>
      <c r="M25" s="3"/>
    </row>
    <row r="26" spans="1:13" ht="94.5">
      <c r="A26" s="3">
        <f t="shared" si="1"/>
        <v>24</v>
      </c>
      <c r="B26" s="3" t="s">
        <v>1055</v>
      </c>
      <c r="C26" s="29" t="s">
        <v>3822</v>
      </c>
      <c r="D26" s="21" t="s">
        <v>3823</v>
      </c>
      <c r="E26" s="3" t="s">
        <v>38</v>
      </c>
      <c r="F26" s="3" t="s">
        <v>39</v>
      </c>
      <c r="G26" s="4" t="s">
        <v>12</v>
      </c>
      <c r="H26" s="3" t="s">
        <v>852</v>
      </c>
      <c r="I26" s="16"/>
      <c r="J26" s="3" t="s">
        <v>909</v>
      </c>
      <c r="K26" s="3" t="s">
        <v>3824</v>
      </c>
      <c r="M26" s="3" t="s">
        <v>853</v>
      </c>
    </row>
    <row r="27" spans="1:13" ht="63" hidden="1">
      <c r="A27" s="3">
        <f t="shared" si="1"/>
        <v>25</v>
      </c>
      <c r="B27" s="95" t="s">
        <v>1055</v>
      </c>
      <c r="C27" s="67" t="s">
        <v>3822</v>
      </c>
      <c r="D27" s="68" t="s">
        <v>3825</v>
      </c>
      <c r="E27" s="95" t="s">
        <v>312</v>
      </c>
      <c r="F27" s="95"/>
      <c r="G27" s="177"/>
      <c r="H27" s="177"/>
      <c r="I27" s="16"/>
      <c r="J27" s="16"/>
      <c r="K27" s="16"/>
      <c r="M27" s="3"/>
    </row>
    <row r="28" spans="1:13" ht="78.75">
      <c r="A28" s="3">
        <f t="shared" si="1"/>
        <v>26</v>
      </c>
      <c r="B28" s="3" t="s">
        <v>1081</v>
      </c>
      <c r="C28" s="29" t="s">
        <v>3826</v>
      </c>
      <c r="D28" s="21" t="s">
        <v>3827</v>
      </c>
      <c r="E28" s="3" t="s">
        <v>38</v>
      </c>
      <c r="F28" s="3" t="s">
        <v>39</v>
      </c>
      <c r="G28" s="4" t="s">
        <v>12</v>
      </c>
      <c r="H28" s="3" t="s">
        <v>852</v>
      </c>
      <c r="I28" s="16"/>
      <c r="J28" s="3" t="s">
        <v>909</v>
      </c>
      <c r="K28" s="3" t="s">
        <v>3828</v>
      </c>
      <c r="M28" s="3" t="s">
        <v>853</v>
      </c>
    </row>
    <row r="29" spans="1:13" ht="47.25" hidden="1">
      <c r="A29" s="3">
        <f t="shared" si="1"/>
        <v>27</v>
      </c>
      <c r="B29" s="95" t="s">
        <v>1081</v>
      </c>
      <c r="C29" s="67" t="s">
        <v>3826</v>
      </c>
      <c r="D29" s="68" t="s">
        <v>3827</v>
      </c>
      <c r="E29" s="95" t="s">
        <v>312</v>
      </c>
      <c r="F29" s="95"/>
      <c r="G29" s="177"/>
      <c r="H29" s="177"/>
      <c r="I29" s="16"/>
      <c r="J29" s="16"/>
      <c r="K29" s="16"/>
      <c r="M29" s="3"/>
    </row>
    <row r="30" spans="1:13" ht="378">
      <c r="A30" s="3">
        <f t="shared" si="1"/>
        <v>28</v>
      </c>
      <c r="B30" s="3" t="s">
        <v>1133</v>
      </c>
      <c r="C30" s="29" t="s">
        <v>3829</v>
      </c>
      <c r="D30" s="21" t="s">
        <v>3830</v>
      </c>
      <c r="E30" s="3" t="s">
        <v>38</v>
      </c>
      <c r="F30" s="3" t="s">
        <v>39</v>
      </c>
      <c r="G30" s="4" t="s">
        <v>12</v>
      </c>
      <c r="H30" s="3" t="s">
        <v>852</v>
      </c>
      <c r="I30" s="16"/>
      <c r="J30" s="3" t="s">
        <v>909</v>
      </c>
      <c r="K30" s="3" t="s">
        <v>3831</v>
      </c>
      <c r="M30" s="3" t="s">
        <v>853</v>
      </c>
    </row>
    <row r="31" spans="1:13" ht="378" hidden="1">
      <c r="A31" s="3">
        <f t="shared" si="1"/>
        <v>29</v>
      </c>
      <c r="B31" s="95" t="s">
        <v>1133</v>
      </c>
      <c r="C31" s="67" t="s">
        <v>3829</v>
      </c>
      <c r="D31" s="68" t="s">
        <v>3830</v>
      </c>
      <c r="E31" s="95" t="s">
        <v>312</v>
      </c>
      <c r="F31" s="95"/>
      <c r="G31" s="177"/>
      <c r="H31" s="177"/>
      <c r="I31" s="16"/>
      <c r="J31" s="16"/>
      <c r="K31" s="16"/>
      <c r="M31" s="3"/>
    </row>
    <row r="32" spans="1:13" ht="409.35" customHeight="1">
      <c r="A32" s="3">
        <f t="shared" si="1"/>
        <v>30</v>
      </c>
      <c r="B32" s="3">
        <v>6.3</v>
      </c>
      <c r="C32" s="29" t="s">
        <v>3832</v>
      </c>
      <c r="D32" s="21" t="e" vm="13">
        <v>#VALUE!</v>
      </c>
      <c r="E32" s="3" t="s">
        <v>38</v>
      </c>
      <c r="F32" s="3" t="s">
        <v>39</v>
      </c>
      <c r="G32" s="4" t="s">
        <v>37</v>
      </c>
      <c r="H32" s="3" t="s">
        <v>1715</v>
      </c>
      <c r="I32" s="16"/>
      <c r="J32" s="3" t="s">
        <v>909</v>
      </c>
      <c r="K32" s="3" t="s">
        <v>3833</v>
      </c>
      <c r="M32" s="3" t="s">
        <v>853</v>
      </c>
    </row>
    <row r="33" spans="1:13" ht="409.35" hidden="1" customHeight="1">
      <c r="A33" s="3">
        <f t="shared" si="1"/>
        <v>31</v>
      </c>
      <c r="B33" s="95">
        <v>6.3</v>
      </c>
      <c r="C33" s="67" t="s">
        <v>3832</v>
      </c>
      <c r="D33" s="68" t="e" vm="13">
        <v>#VALUE!</v>
      </c>
      <c r="E33" s="95" t="s">
        <v>312</v>
      </c>
      <c r="F33" s="95"/>
      <c r="G33" s="177"/>
      <c r="H33" s="177"/>
      <c r="I33" s="16"/>
      <c r="J33" s="16"/>
      <c r="K33" s="16"/>
      <c r="M33" s="3"/>
    </row>
    <row r="34" spans="1:13" ht="94.5">
      <c r="A34" s="3">
        <f t="shared" si="1"/>
        <v>32</v>
      </c>
      <c r="B34" s="3">
        <v>6.4</v>
      </c>
      <c r="C34" s="29" t="s">
        <v>3834</v>
      </c>
      <c r="D34" s="21" t="s">
        <v>3835</v>
      </c>
      <c r="E34" s="3" t="s">
        <v>38</v>
      </c>
      <c r="F34" s="3" t="s">
        <v>39</v>
      </c>
      <c r="G34" s="4" t="s">
        <v>37</v>
      </c>
      <c r="H34" s="3" t="s">
        <v>1715</v>
      </c>
      <c r="I34" s="16"/>
      <c r="J34" s="3" t="s">
        <v>909</v>
      </c>
      <c r="K34" s="3" t="s">
        <v>3836</v>
      </c>
      <c r="M34" s="3" t="s">
        <v>853</v>
      </c>
    </row>
    <row r="35" spans="1:13" ht="94.5" hidden="1">
      <c r="A35" s="3">
        <f t="shared" si="1"/>
        <v>33</v>
      </c>
      <c r="B35" s="95">
        <v>6.4</v>
      </c>
      <c r="C35" s="67" t="s">
        <v>3834</v>
      </c>
      <c r="D35" s="68" t="s">
        <v>3835</v>
      </c>
      <c r="E35" s="95" t="s">
        <v>312</v>
      </c>
      <c r="F35" s="95"/>
      <c r="G35" s="177"/>
      <c r="H35" s="177"/>
      <c r="I35" s="16"/>
      <c r="J35" s="16"/>
      <c r="K35" s="16"/>
      <c r="M35" s="3"/>
    </row>
    <row r="36" spans="1:13" ht="47.25" hidden="1">
      <c r="A36" s="3">
        <f t="shared" si="1"/>
        <v>34</v>
      </c>
      <c r="B36" s="95">
        <v>6.5</v>
      </c>
      <c r="C36" s="67" t="s">
        <v>3837</v>
      </c>
      <c r="D36" s="68" t="s">
        <v>3838</v>
      </c>
      <c r="E36" s="95" t="s">
        <v>38</v>
      </c>
      <c r="F36" s="95"/>
      <c r="G36" s="177"/>
      <c r="H36" s="177"/>
      <c r="I36" s="16"/>
      <c r="J36" s="16"/>
      <c r="K36" s="16"/>
      <c r="M36" s="3"/>
    </row>
    <row r="37" spans="1:13" ht="47.25" hidden="1">
      <c r="A37" s="3">
        <f t="shared" si="1"/>
        <v>35</v>
      </c>
      <c r="B37" s="95">
        <v>6.5</v>
      </c>
      <c r="C37" s="67" t="s">
        <v>3837</v>
      </c>
      <c r="D37" s="68" t="s">
        <v>3838</v>
      </c>
      <c r="E37" s="95" t="s">
        <v>312</v>
      </c>
      <c r="F37" s="95"/>
      <c r="G37" s="177"/>
      <c r="H37" s="177"/>
      <c r="I37" s="16"/>
      <c r="J37" s="16"/>
      <c r="K37" s="16"/>
      <c r="M37" s="3"/>
    </row>
    <row r="38" spans="1:13" ht="63" hidden="1">
      <c r="A38" s="3">
        <f t="shared" si="1"/>
        <v>36</v>
      </c>
      <c r="B38" s="95" t="s">
        <v>960</v>
      </c>
      <c r="C38" s="67" t="s">
        <v>3837</v>
      </c>
      <c r="D38" s="68" t="s">
        <v>3839</v>
      </c>
      <c r="E38" s="95" t="s">
        <v>38</v>
      </c>
      <c r="F38" s="95"/>
      <c r="G38" s="177"/>
      <c r="H38" s="177"/>
      <c r="I38" s="16"/>
      <c r="J38" s="16"/>
      <c r="K38" s="16"/>
      <c r="M38" s="3"/>
    </row>
    <row r="39" spans="1:13" ht="63" hidden="1">
      <c r="A39" s="3">
        <f t="shared" si="1"/>
        <v>37</v>
      </c>
      <c r="B39" s="95" t="s">
        <v>960</v>
      </c>
      <c r="C39" s="67" t="s">
        <v>3837</v>
      </c>
      <c r="D39" s="68" t="s">
        <v>3839</v>
      </c>
      <c r="E39" s="95" t="s">
        <v>312</v>
      </c>
      <c r="F39" s="95"/>
      <c r="G39" s="177"/>
      <c r="H39" s="177"/>
      <c r="I39" s="16"/>
      <c r="J39" s="16"/>
      <c r="K39" s="16"/>
      <c r="M39" s="3"/>
    </row>
    <row r="40" spans="1:13" ht="31.5" hidden="1">
      <c r="A40" s="3">
        <f t="shared" si="1"/>
        <v>38</v>
      </c>
      <c r="B40" s="95" t="s">
        <v>3840</v>
      </c>
      <c r="C40" s="67" t="s">
        <v>3841</v>
      </c>
      <c r="D40" s="68" t="s">
        <v>3842</v>
      </c>
      <c r="E40" s="95"/>
      <c r="F40" s="95"/>
      <c r="G40" s="177"/>
      <c r="H40" s="177"/>
      <c r="I40" s="16"/>
      <c r="J40" s="16"/>
      <c r="K40" s="16"/>
      <c r="M40" s="3"/>
    </row>
    <row r="41" spans="1:13" ht="31.5" hidden="1">
      <c r="A41" s="3">
        <f t="shared" si="1"/>
        <v>39</v>
      </c>
      <c r="B41" s="95" t="s">
        <v>3840</v>
      </c>
      <c r="C41" s="67" t="s">
        <v>3841</v>
      </c>
      <c r="D41" s="68" t="s">
        <v>3842</v>
      </c>
      <c r="E41" s="95"/>
      <c r="F41" s="95"/>
      <c r="G41" s="177"/>
      <c r="H41" s="177"/>
      <c r="I41" s="16"/>
      <c r="J41" s="16"/>
      <c r="K41" s="16"/>
      <c r="M41" s="3"/>
    </row>
    <row r="42" spans="1:13" ht="126" hidden="1">
      <c r="A42" s="3">
        <f t="shared" si="1"/>
        <v>40</v>
      </c>
      <c r="B42" s="95" t="s">
        <v>2434</v>
      </c>
      <c r="C42" s="67" t="s">
        <v>3843</v>
      </c>
      <c r="D42" s="68" t="s">
        <v>3844</v>
      </c>
      <c r="E42" s="95"/>
      <c r="F42" s="95"/>
      <c r="G42" s="177"/>
      <c r="H42" s="177"/>
      <c r="I42" s="16"/>
      <c r="J42" s="16"/>
      <c r="K42" s="16"/>
      <c r="M42" s="3"/>
    </row>
    <row r="43" spans="1:13" ht="126" hidden="1">
      <c r="A43" s="3">
        <f t="shared" si="1"/>
        <v>41</v>
      </c>
      <c r="B43" s="95" t="s">
        <v>2434</v>
      </c>
      <c r="C43" s="67" t="s">
        <v>3843</v>
      </c>
      <c r="D43" s="68" t="s">
        <v>3844</v>
      </c>
      <c r="E43" s="95"/>
      <c r="F43" s="95"/>
      <c r="G43" s="177"/>
      <c r="H43" s="177"/>
      <c r="I43" s="16"/>
      <c r="J43" s="16"/>
      <c r="K43" s="16"/>
      <c r="M43" s="3"/>
    </row>
    <row r="44" spans="1:13" ht="78.75" hidden="1">
      <c r="A44" s="3">
        <f t="shared" si="1"/>
        <v>42</v>
      </c>
      <c r="B44" s="95" t="s">
        <v>3845</v>
      </c>
      <c r="C44" s="67" t="s">
        <v>3846</v>
      </c>
      <c r="D44" s="68" t="s">
        <v>3847</v>
      </c>
      <c r="E44" s="95"/>
      <c r="F44" s="95"/>
      <c r="G44" s="177"/>
      <c r="H44" s="177"/>
      <c r="I44" s="16"/>
      <c r="J44" s="16"/>
      <c r="K44" s="16"/>
      <c r="M44" s="3"/>
    </row>
    <row r="45" spans="1:13" ht="78.75" hidden="1">
      <c r="A45" s="3">
        <f>A44+1</f>
        <v>43</v>
      </c>
      <c r="B45" s="95" t="s">
        <v>3845</v>
      </c>
      <c r="C45" s="67" t="s">
        <v>3846</v>
      </c>
      <c r="D45" s="68" t="s">
        <v>3847</v>
      </c>
      <c r="E45" s="95"/>
      <c r="F45" s="95"/>
      <c r="G45" s="177"/>
      <c r="H45" s="177"/>
      <c r="I45" s="16"/>
      <c r="J45" s="16"/>
      <c r="K45" s="16"/>
      <c r="M45" s="3"/>
    </row>
    <row r="46" spans="1:13" ht="267.75">
      <c r="A46" s="3">
        <f>A45+1</f>
        <v>44</v>
      </c>
      <c r="B46" s="3">
        <v>6.6</v>
      </c>
      <c r="C46" s="29" t="s">
        <v>3848</v>
      </c>
      <c r="D46" s="21" t="s">
        <v>3849</v>
      </c>
      <c r="E46" s="3" t="s">
        <v>38</v>
      </c>
      <c r="F46" s="3" t="s">
        <v>39</v>
      </c>
      <c r="G46" s="4" t="s">
        <v>37</v>
      </c>
      <c r="H46" s="3" t="s">
        <v>1715</v>
      </c>
      <c r="I46" s="2"/>
      <c r="J46" s="3" t="s">
        <v>909</v>
      </c>
      <c r="K46" s="3" t="s">
        <v>3850</v>
      </c>
      <c r="M46" s="3" t="s">
        <v>853</v>
      </c>
    </row>
    <row r="47" spans="1:13" ht="267.75" hidden="1">
      <c r="A47" s="3">
        <f>A46+1</f>
        <v>45</v>
      </c>
      <c r="B47" s="95">
        <v>6.6</v>
      </c>
      <c r="C47" s="67" t="s">
        <v>3848</v>
      </c>
      <c r="D47" s="68" t="s">
        <v>3849</v>
      </c>
      <c r="E47" s="95" t="s">
        <v>312</v>
      </c>
      <c r="F47" s="95"/>
      <c r="G47" s="177"/>
      <c r="H47" s="177"/>
      <c r="I47" s="2"/>
      <c r="J47" s="2"/>
      <c r="K47" s="2"/>
      <c r="M47" s="3"/>
    </row>
    <row r="48" spans="1:13" ht="84" customHeight="1">
      <c r="A48" s="3">
        <f t="shared" ref="A48:A51" si="2">A47+1</f>
        <v>46</v>
      </c>
      <c r="B48" s="3">
        <v>6.7</v>
      </c>
      <c r="C48" s="29" t="s">
        <v>3851</v>
      </c>
      <c r="D48" s="21" t="s">
        <v>3852</v>
      </c>
      <c r="E48" s="3" t="s">
        <v>38</v>
      </c>
      <c r="F48" s="3" t="s">
        <v>39</v>
      </c>
      <c r="G48" s="4" t="s">
        <v>37</v>
      </c>
      <c r="H48" s="3" t="s">
        <v>1715</v>
      </c>
      <c r="I48" s="2"/>
      <c r="J48" s="3" t="s">
        <v>909</v>
      </c>
      <c r="K48" s="3" t="s">
        <v>3853</v>
      </c>
      <c r="M48" s="3" t="s">
        <v>853</v>
      </c>
    </row>
    <row r="49" spans="1:13" ht="47.25" hidden="1">
      <c r="A49" s="3">
        <f t="shared" si="2"/>
        <v>47</v>
      </c>
      <c r="B49" s="95">
        <v>6.7</v>
      </c>
      <c r="C49" s="67" t="s">
        <v>3851</v>
      </c>
      <c r="D49" s="68" t="s">
        <v>3852</v>
      </c>
      <c r="E49" s="95" t="s">
        <v>312</v>
      </c>
      <c r="F49" s="95"/>
      <c r="G49" s="177"/>
      <c r="H49" s="177"/>
      <c r="I49" s="2"/>
      <c r="J49" s="2"/>
      <c r="K49" s="2"/>
      <c r="M49" s="3"/>
    </row>
    <row r="50" spans="1:13" ht="84.75" customHeight="1">
      <c r="A50" s="3">
        <f t="shared" si="2"/>
        <v>48</v>
      </c>
      <c r="B50" s="3">
        <v>7</v>
      </c>
      <c r="C50" s="29" t="s">
        <v>3854</v>
      </c>
      <c r="D50" s="21" t="s">
        <v>3855</v>
      </c>
      <c r="E50" s="3" t="s">
        <v>38</v>
      </c>
      <c r="F50" s="3" t="s">
        <v>39</v>
      </c>
      <c r="G50" s="4" t="s">
        <v>37</v>
      </c>
      <c r="H50" s="3" t="s">
        <v>1715</v>
      </c>
      <c r="I50" s="2"/>
      <c r="J50" s="3" t="s">
        <v>909</v>
      </c>
      <c r="K50" s="3" t="s">
        <v>3856</v>
      </c>
      <c r="M50" s="3" t="s">
        <v>853</v>
      </c>
    </row>
    <row r="51" spans="1:13" hidden="1">
      <c r="A51" s="3">
        <f t="shared" si="2"/>
        <v>49</v>
      </c>
      <c r="B51" s="95">
        <v>7</v>
      </c>
      <c r="C51" s="67" t="s">
        <v>3854</v>
      </c>
      <c r="D51" s="68" t="s">
        <v>3855</v>
      </c>
      <c r="E51" s="95" t="s">
        <v>312</v>
      </c>
      <c r="F51" s="95"/>
      <c r="G51" s="177"/>
      <c r="H51" s="177"/>
      <c r="I51" s="2"/>
      <c r="J51" s="2"/>
      <c r="K51" s="2"/>
      <c r="M51" s="3"/>
    </row>
    <row r="52" spans="1:13" ht="94.5">
      <c r="A52" s="3">
        <v>50</v>
      </c>
      <c r="B52" s="3">
        <v>8.1999999999999993</v>
      </c>
      <c r="C52" s="29" t="s">
        <v>3857</v>
      </c>
      <c r="D52" s="21" t="s">
        <v>3858</v>
      </c>
      <c r="E52" s="3" t="s">
        <v>38</v>
      </c>
      <c r="F52" s="3" t="s">
        <v>39</v>
      </c>
      <c r="G52" s="4" t="s">
        <v>37</v>
      </c>
      <c r="H52" s="3" t="s">
        <v>1715</v>
      </c>
      <c r="I52" s="2"/>
      <c r="J52" s="3" t="s">
        <v>905</v>
      </c>
      <c r="K52" s="3" t="s">
        <v>3859</v>
      </c>
      <c r="M52" s="3" t="s">
        <v>853</v>
      </c>
    </row>
    <row r="53" spans="1:13" ht="94.5">
      <c r="A53" s="3">
        <v>51</v>
      </c>
      <c r="B53" s="3">
        <v>8.3000000000000007</v>
      </c>
      <c r="C53" s="29" t="s">
        <v>3857</v>
      </c>
      <c r="D53" s="21" t="s">
        <v>3860</v>
      </c>
      <c r="E53" s="3" t="s">
        <v>38</v>
      </c>
      <c r="F53" s="3" t="s">
        <v>39</v>
      </c>
      <c r="G53" s="4" t="s">
        <v>37</v>
      </c>
      <c r="H53" s="3" t="s">
        <v>1715</v>
      </c>
      <c r="I53" s="2"/>
      <c r="J53" s="3" t="s">
        <v>909</v>
      </c>
      <c r="K53" s="3" t="s">
        <v>3861</v>
      </c>
      <c r="M53" s="3" t="s">
        <v>853</v>
      </c>
    </row>
    <row r="54" spans="1:13" ht="94.5">
      <c r="A54" s="3">
        <v>52</v>
      </c>
      <c r="B54" s="3" t="s">
        <v>1428</v>
      </c>
      <c r="C54" s="29" t="s">
        <v>3857</v>
      </c>
      <c r="D54" s="21" t="s">
        <v>3862</v>
      </c>
      <c r="E54" s="3" t="s">
        <v>38</v>
      </c>
      <c r="F54" s="3" t="s">
        <v>39</v>
      </c>
      <c r="G54" s="4" t="s">
        <v>37</v>
      </c>
      <c r="H54" s="3" t="s">
        <v>1715</v>
      </c>
      <c r="I54" s="2"/>
      <c r="J54" s="3" t="s">
        <v>909</v>
      </c>
      <c r="K54" s="3" t="s">
        <v>3863</v>
      </c>
      <c r="M54" s="3" t="s">
        <v>853</v>
      </c>
    </row>
    <row r="55" spans="1:13" ht="110.25">
      <c r="A55" s="3">
        <v>53</v>
      </c>
      <c r="B55" s="3" t="s">
        <v>1431</v>
      </c>
      <c r="C55" s="29" t="s">
        <v>3857</v>
      </c>
      <c r="D55" s="21" t="s">
        <v>3864</v>
      </c>
      <c r="E55" s="3" t="s">
        <v>38</v>
      </c>
      <c r="F55" s="3" t="s">
        <v>39</v>
      </c>
      <c r="G55" s="4" t="s">
        <v>37</v>
      </c>
      <c r="H55" s="3" t="s">
        <v>1715</v>
      </c>
      <c r="I55" s="2"/>
      <c r="J55" s="3" t="s">
        <v>909</v>
      </c>
      <c r="K55" s="3" t="s">
        <v>3865</v>
      </c>
      <c r="M55" s="3" t="s">
        <v>853</v>
      </c>
    </row>
    <row r="56" spans="1:13">
      <c r="A56" s="3"/>
      <c r="B56" s="3"/>
      <c r="C56" s="29"/>
      <c r="E56" s="3"/>
      <c r="F56" s="3"/>
      <c r="G56" s="4"/>
      <c r="H56" s="4"/>
      <c r="I56" s="2"/>
      <c r="J56" s="2"/>
      <c r="K56" s="2"/>
      <c r="M56" s="3"/>
    </row>
    <row r="57" spans="1:13">
      <c r="A57" s="3"/>
      <c r="B57" s="3"/>
      <c r="C57" s="29"/>
      <c r="E57" s="3"/>
      <c r="F57" s="21"/>
      <c r="G57" s="4"/>
      <c r="H57" s="4"/>
      <c r="I57" s="2"/>
      <c r="J57" s="2"/>
      <c r="K57" s="2"/>
      <c r="M57" s="3"/>
    </row>
    <row r="58" spans="1:13">
      <c r="A58" s="3"/>
      <c r="B58" s="3"/>
      <c r="C58" s="29"/>
      <c r="E58" s="3"/>
      <c r="F58" s="3"/>
      <c r="G58" s="4"/>
      <c r="H58" s="4"/>
      <c r="I58" s="2"/>
      <c r="J58" s="2"/>
      <c r="K58" s="2"/>
      <c r="M58" s="3"/>
    </row>
    <row r="59" spans="1:13">
      <c r="A59" s="3"/>
      <c r="B59" s="3"/>
      <c r="C59" s="29"/>
      <c r="E59" s="3"/>
      <c r="F59" s="21"/>
      <c r="G59" s="4"/>
      <c r="H59" s="4"/>
      <c r="I59" s="2"/>
      <c r="J59" s="2"/>
      <c r="K59" s="2"/>
      <c r="M59" s="3"/>
    </row>
    <row r="60" spans="1:13">
      <c r="A60" s="3"/>
      <c r="B60" s="3"/>
      <c r="C60" s="29"/>
      <c r="E60" s="3"/>
      <c r="F60" s="3"/>
      <c r="G60" s="4"/>
      <c r="H60" s="4"/>
      <c r="I60" s="2"/>
      <c r="J60" s="2"/>
      <c r="K60" s="2"/>
      <c r="M60" s="3"/>
    </row>
    <row r="61" spans="1:13">
      <c r="A61" s="3"/>
      <c r="B61" s="3"/>
      <c r="C61" s="29"/>
      <c r="E61" s="3"/>
      <c r="F61" s="21"/>
      <c r="G61" s="4"/>
      <c r="H61" s="4"/>
      <c r="I61" s="2"/>
      <c r="J61" s="2"/>
      <c r="K61" s="2"/>
      <c r="M61" s="3"/>
    </row>
    <row r="62" spans="1:13">
      <c r="A62" s="3"/>
      <c r="B62" s="3"/>
      <c r="C62" s="29"/>
      <c r="E62" s="3"/>
      <c r="F62" s="3"/>
      <c r="G62" s="4"/>
      <c r="H62" s="4"/>
      <c r="I62" s="2"/>
      <c r="J62" s="2"/>
      <c r="K62" s="2"/>
      <c r="M62" s="3"/>
    </row>
    <row r="63" spans="1:13">
      <c r="A63" s="3"/>
      <c r="B63" s="3"/>
      <c r="C63" s="29"/>
      <c r="E63" s="3"/>
      <c r="F63" s="21"/>
      <c r="G63" s="3"/>
      <c r="H63" s="3"/>
      <c r="I63" s="2"/>
      <c r="J63" s="2"/>
      <c r="K63" s="2"/>
      <c r="M63" s="3"/>
    </row>
    <row r="64" spans="1:13">
      <c r="A64" s="3"/>
      <c r="B64" s="3"/>
      <c r="C64" s="29"/>
      <c r="E64" s="3"/>
      <c r="F64" s="3"/>
      <c r="G64" s="3"/>
      <c r="H64" s="3"/>
      <c r="I64" s="2"/>
      <c r="J64" s="2"/>
      <c r="K64" s="2"/>
      <c r="M64" s="3"/>
    </row>
    <row r="65" spans="1:13">
      <c r="A65" s="3"/>
      <c r="B65" s="3"/>
      <c r="C65" s="29"/>
      <c r="E65" s="3"/>
      <c r="F65" s="21"/>
      <c r="G65" s="3"/>
      <c r="H65" s="3"/>
      <c r="I65" s="2"/>
      <c r="J65" s="2"/>
      <c r="K65" s="2"/>
      <c r="M65" s="3"/>
    </row>
    <row r="66" spans="1:13">
      <c r="A66" s="3"/>
      <c r="B66" s="3"/>
      <c r="C66" s="29"/>
      <c r="E66" s="3"/>
      <c r="F66" s="3"/>
      <c r="G66" s="3"/>
      <c r="H66" s="3"/>
      <c r="I66" s="2"/>
      <c r="J66" s="2"/>
      <c r="K66" s="2"/>
      <c r="M66" s="3"/>
    </row>
    <row r="67" spans="1:13">
      <c r="A67" s="3"/>
      <c r="B67" s="3"/>
      <c r="C67" s="29"/>
      <c r="E67" s="3"/>
      <c r="F67" s="21"/>
      <c r="G67" s="3"/>
      <c r="H67" s="3"/>
      <c r="I67" s="2"/>
      <c r="J67" s="2"/>
      <c r="K67" s="2"/>
      <c r="M67" s="3"/>
    </row>
    <row r="68" spans="1:13">
      <c r="G68" s="16"/>
      <c r="H68" s="16"/>
      <c r="I68" s="16"/>
      <c r="J68" s="16"/>
      <c r="K68" s="16"/>
    </row>
    <row r="69" spans="1:13">
      <c r="G69" s="16"/>
      <c r="H69" s="16"/>
      <c r="I69" s="16"/>
      <c r="J69" s="16"/>
      <c r="K69" s="16"/>
    </row>
    <row r="70" spans="1:13">
      <c r="G70" s="16"/>
      <c r="H70" s="16"/>
      <c r="I70" s="16"/>
      <c r="J70" s="16"/>
      <c r="K70" s="16"/>
    </row>
    <row r="71" spans="1:13">
      <c r="G71" s="16"/>
      <c r="H71" s="16"/>
      <c r="I71" s="16"/>
      <c r="J71" s="16"/>
      <c r="K71" s="16"/>
    </row>
    <row r="72" spans="1:13">
      <c r="G72" s="16"/>
      <c r="H72" s="16"/>
      <c r="I72" s="16"/>
      <c r="J72" s="16"/>
      <c r="K72" s="16"/>
    </row>
    <row r="73" spans="1:13">
      <c r="G73" s="16"/>
      <c r="H73" s="16"/>
      <c r="I73" s="16"/>
      <c r="J73" s="16"/>
      <c r="K73" s="16"/>
    </row>
    <row r="74" spans="1:13">
      <c r="G74" s="16"/>
      <c r="H74" s="16"/>
      <c r="I74" s="16"/>
      <c r="J74" s="16"/>
      <c r="K74" s="16"/>
    </row>
    <row r="75" spans="1:13">
      <c r="G75" s="16"/>
      <c r="H75" s="16"/>
      <c r="I75" s="16"/>
      <c r="J75" s="16"/>
      <c r="K75" s="16"/>
    </row>
    <row r="76" spans="1:13">
      <c r="G76" s="16"/>
      <c r="H76" s="16"/>
      <c r="I76" s="16"/>
      <c r="J76" s="16"/>
      <c r="K76" s="16"/>
    </row>
    <row r="77" spans="1:13">
      <c r="G77" s="16"/>
      <c r="H77" s="16"/>
      <c r="I77" s="16"/>
      <c r="J77" s="16"/>
      <c r="K77" s="16"/>
    </row>
    <row r="78" spans="1:13">
      <c r="G78" s="16"/>
      <c r="H78" s="16"/>
      <c r="I78" s="16"/>
      <c r="J78" s="16"/>
      <c r="K78" s="16"/>
    </row>
    <row r="79" spans="1:13">
      <c r="G79" s="16"/>
      <c r="H79" s="16"/>
      <c r="I79" s="16"/>
      <c r="J79" s="16"/>
      <c r="K79" s="16"/>
    </row>
    <row r="80" spans="1:13">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c r="G108" s="16"/>
      <c r="H108" s="16"/>
    </row>
    <row r="109" spans="7:8">
      <c r="G109" s="16"/>
      <c r="H109" s="16"/>
    </row>
    <row r="110" spans="7:8">
      <c r="G110" s="16"/>
      <c r="H110" s="16"/>
    </row>
    <row r="111" spans="7:8">
      <c r="G111" s="16"/>
      <c r="H111" s="16"/>
    </row>
    <row r="112" spans="7:8">
      <c r="G112" s="16"/>
      <c r="H112" s="16"/>
    </row>
    <row r="113" spans="7:8" ht="15.75" customHeight="1">
      <c r="G113" s="16"/>
      <c r="H113" s="16"/>
    </row>
    <row r="114" spans="7:8" ht="15.75" customHeight="1">
      <c r="G114" s="16"/>
      <c r="H114" s="16"/>
    </row>
    <row r="115" spans="7:8" ht="15.75" customHeight="1">
      <c r="G115" s="16"/>
      <c r="H115" s="16"/>
    </row>
    <row r="116" spans="7:8" ht="15.75" customHeight="1">
      <c r="G116" s="16"/>
      <c r="H116" s="16"/>
    </row>
    <row r="117" spans="7:8" ht="15.75" customHeight="1">
      <c r="G117" s="16"/>
      <c r="H117" s="16"/>
    </row>
    <row r="118" spans="7:8" ht="15.75" customHeight="1">
      <c r="G118" s="16"/>
      <c r="H118" s="16"/>
    </row>
    <row r="119" spans="7:8" ht="15.75" customHeight="1">
      <c r="G119" s="16"/>
      <c r="H119" s="16"/>
    </row>
    <row r="120" spans="7:8" ht="15.75" customHeight="1">
      <c r="G120" s="16"/>
      <c r="H120" s="16"/>
    </row>
    <row r="121" spans="7:8" ht="15.75" customHeight="1">
      <c r="G121" s="16"/>
      <c r="H121" s="16"/>
    </row>
    <row r="122" spans="7:8" ht="15.75" customHeight="1">
      <c r="G122" s="16"/>
      <c r="H122" s="16"/>
    </row>
    <row r="123" spans="7:8" ht="15.75" customHeight="1">
      <c r="G123" s="16"/>
      <c r="H123" s="16"/>
    </row>
    <row r="124" spans="7:8" ht="15.75" customHeight="1">
      <c r="G124" s="16"/>
      <c r="H124" s="16"/>
    </row>
    <row r="125" spans="7:8" ht="15.75" customHeight="1">
      <c r="G125" s="16"/>
      <c r="H125" s="16"/>
    </row>
    <row r="126" spans="7:8" ht="15.75" customHeight="1">
      <c r="G126" s="16"/>
      <c r="H126" s="16"/>
    </row>
    <row r="127" spans="7:8" ht="15.75" customHeight="1">
      <c r="G127" s="16"/>
      <c r="H127" s="16"/>
    </row>
    <row r="128" spans="7:8" ht="15.75" customHeight="1">
      <c r="G128" s="16"/>
      <c r="H128" s="16"/>
    </row>
    <row r="129" spans="7:8" ht="15.75" customHeight="1">
      <c r="G129" s="16"/>
      <c r="H129" s="16"/>
    </row>
    <row r="130" spans="7:8" ht="15.75" customHeight="1">
      <c r="G130" s="16"/>
      <c r="H130" s="16"/>
    </row>
    <row r="131" spans="7:8" ht="15.75" customHeight="1">
      <c r="G131" s="16"/>
      <c r="H131" s="16"/>
    </row>
    <row r="132" spans="7:8" ht="15.75" customHeight="1">
      <c r="G132" s="16"/>
      <c r="H132" s="16"/>
    </row>
    <row r="133" spans="7:8" ht="15.75" customHeight="1">
      <c r="G133" s="16"/>
      <c r="H133" s="16"/>
    </row>
    <row r="134" spans="7:8" ht="15.75" customHeight="1">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sheetData>
  <phoneticPr fontId="21" type="noConversion"/>
  <conditionalFormatting sqref="E5:E7">
    <cfRule type="containsText" dxfId="506" priority="4" operator="containsText" text="Completed">
      <formula>NOT(ISERROR(SEARCH("Completed",E5)))</formula>
    </cfRule>
    <cfRule type="containsText" dxfId="505" priority="5" operator="containsText" text="Pending Review">
      <formula>NOT(ISERROR(SEARCH("Pending Review",E5)))</formula>
    </cfRule>
    <cfRule type="beginsWith" dxfId="504" priority="6" operator="beginsWith" text="No">
      <formula>LEFT(E5,LEN("No"))="No"</formula>
    </cfRule>
    <cfRule type="containsText" dxfId="503" priority="7" operator="containsText" text="Yes">
      <formula>NOT(ISERROR(SEARCH("Yes",E5)))</formula>
    </cfRule>
    <cfRule type="containsText" dxfId="502" priority="8" operator="containsText" text="In Progress">
      <formula>NOT(ISERROR(SEARCH("In Progress",E5)))</formula>
    </cfRule>
    <cfRule type="expression" dxfId="501" priority="9">
      <formula>$G5="Y"</formula>
    </cfRule>
  </conditionalFormatting>
  <conditionalFormatting sqref="H1:H1048576">
    <cfRule type="containsText" dxfId="500" priority="10" operator="containsText" text="Yes">
      <formula>NOT(ISERROR(SEARCH("Yes",H1)))</formula>
    </cfRule>
    <cfRule type="containsText" dxfId="499" priority="13" operator="containsText" text="Pending">
      <formula>NOT(ISERROR(SEARCH("Pending",H1)))</formula>
    </cfRule>
  </conditionalFormatting>
  <conditionalFormatting sqref="I2:I1048576">
    <cfRule type="containsText" dxfId="498" priority="1" operator="containsText" text="No">
      <formula>NOT(ISERROR(SEARCH("No",I2)))</formula>
    </cfRule>
  </conditionalFormatting>
  <conditionalFormatting sqref="I2:K4 I5:J5 I6:K13 I14:J14 I15:K15 I16:J16 I17:K17 I18:J18 I19:K19 I20:J20 I21:K21 I22:J22 I23:K23 I24:J24 I25:K25 I26:J26 I27:K27 I28:J28 I29:K29 I30:J30 I31:K31 I32:J32 I33:K33 I34:J34 I35:K45 I46:J46 I47:K47 I48:J48 I49:K49 I50:J50 I51:K51 I52:J55 I56:K1048576 J1:K1">
    <cfRule type="containsText" dxfId="497" priority="2" operator="containsText" text="Yes">
      <formula>NOT(ISERROR(SEARCH("Yes",I1)))</formula>
    </cfRule>
  </conditionalFormatting>
  <conditionalFormatting sqref="J1:K1 I2:K4 I5:J5 I6:K13 I14:J14 I15:K15 I16:J16 I17:K17 I18:J18 I19:K19 I20:J20 I21:K21 I22:J22 I23:K23 I24:J24 I25:K25 I26:J26 I27:K27 I28:J28 I29:K29 I30:J30 I31:K31 I32:J32 I33:K33 I34:J34 I35:K45 I46:J46 I47:K47 I48:J48 I49:K49 I50:J50 I51:K51 I52:J55 I56:K1048576">
    <cfRule type="containsText" dxfId="496" priority="3" operator="containsText" text="Pending">
      <formula>NOT(ISERROR(SEARCH("Pending",I1)))</formula>
    </cfRule>
  </conditionalFormatting>
  <conditionalFormatting sqref="M1:M1048576">
    <cfRule type="containsText" dxfId="495" priority="11" operator="containsText" text="Yes">
      <formula>NOT(ISERROR(SEARCH("Yes",M1)))</formula>
    </cfRule>
    <cfRule type="containsText" dxfId="494" priority="12" operator="containsText" text="No">
      <formula>NOT(ISERROR(SEARCH("No",M1)))</formula>
    </cfRule>
  </conditionalFormatting>
  <pageMargins left="0.7" right="0.7" top="0.75" bottom="0.75" header="0.3" footer="0.3"/>
  <pageSetup paperSize="9" orientation="portrait" horizontalDpi="0" verticalDpi="0"/>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C951B28-2099-48D6-9D7B-2637E63A161B}">
          <x14:formula1>
            <xm:f>'Drop Down Menu''s'!$C$2:$C$14</xm:f>
          </x14:formula1>
          <xm:sqref>G15:H15 G17:H17 G19:G141 H19 H21 H23 H25 H27 H29 H31 H33 H35:H45 H47 H49 I14:I141 J15:K15 J17:K17 J19:K19 J21:K21 J23:K23 J25:K25 J27:K27 J29:K29 J31:K31 J33:K33 J35:K45 J47:K47 J49:K49 H51 H56:H141 J51:K51 J56:K141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BB62-81BB-4C6D-9BE1-57E11E59C2FC}">
  <dimension ref="A1:T121"/>
  <sheetViews>
    <sheetView zoomScale="63" workbookViewId="0">
      <selection activeCell="H2" sqref="H2"/>
    </sheetView>
  </sheetViews>
  <sheetFormatPr defaultColWidth="8.875" defaultRowHeight="15.75" customHeight="1"/>
  <cols>
    <col min="1" max="1" width="10.625" style="16" bestFit="1" customWidth="1"/>
    <col min="2" max="2" width="9" style="16"/>
    <col min="3" max="3" width="25.125" style="23" bestFit="1" customWidth="1"/>
    <col min="4" max="4" width="73.375" style="21"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20" ht="63">
      <c r="A1" s="16" t="s">
        <v>834</v>
      </c>
      <c r="B1" s="16" t="s">
        <v>835</v>
      </c>
      <c r="C1" s="23" t="s">
        <v>836</v>
      </c>
      <c r="D1" s="21" t="s">
        <v>837</v>
      </c>
      <c r="E1" t="s">
        <v>0</v>
      </c>
      <c r="F1" t="s">
        <v>838</v>
      </c>
      <c r="G1" t="s">
        <v>839</v>
      </c>
      <c r="H1" s="21" t="s">
        <v>898</v>
      </c>
      <c r="I1" s="3" t="s">
        <v>841</v>
      </c>
      <c r="J1" s="3" t="s">
        <v>900</v>
      </c>
      <c r="K1" s="3" t="s">
        <v>843</v>
      </c>
      <c r="L1" s="3" t="s">
        <v>844</v>
      </c>
      <c r="M1" s="16" t="s">
        <v>845</v>
      </c>
    </row>
    <row r="2" spans="1:20" ht="85.5" customHeight="1">
      <c r="A2" s="275">
        <v>1</v>
      </c>
      <c r="B2" s="276" t="s">
        <v>3866</v>
      </c>
      <c r="C2" s="277" t="s">
        <v>3867</v>
      </c>
      <c r="D2" s="160" t="s">
        <v>3868</v>
      </c>
      <c r="E2" s="143" t="s">
        <v>374</v>
      </c>
      <c r="F2" s="81" t="s">
        <v>375</v>
      </c>
      <c r="G2" s="3" t="s">
        <v>2437</v>
      </c>
      <c r="H2" s="3" t="s">
        <v>3869</v>
      </c>
      <c r="I2" s="3"/>
      <c r="J2" s="3" t="s">
        <v>905</v>
      </c>
      <c r="K2" s="3" t="s">
        <v>3870</v>
      </c>
      <c r="M2" s="3" t="s">
        <v>853</v>
      </c>
      <c r="T2" t="s">
        <v>11</v>
      </c>
    </row>
    <row r="3" spans="1:20" ht="68.25" customHeight="1">
      <c r="A3" s="278">
        <v>2</v>
      </c>
      <c r="B3" s="279" t="s">
        <v>3871</v>
      </c>
      <c r="C3" s="280" t="s">
        <v>3867</v>
      </c>
      <c r="D3" s="159" t="s">
        <v>3872</v>
      </c>
      <c r="E3" s="143" t="s">
        <v>374</v>
      </c>
      <c r="F3" s="81" t="s">
        <v>375</v>
      </c>
      <c r="G3" s="3" t="s">
        <v>2437</v>
      </c>
      <c r="H3" s="3" t="s">
        <v>3869</v>
      </c>
      <c r="I3" s="122"/>
      <c r="J3" s="122" t="s">
        <v>905</v>
      </c>
      <c r="K3" s="122" t="s">
        <v>3873</v>
      </c>
      <c r="L3" s="122"/>
      <c r="M3" s="3" t="s">
        <v>853</v>
      </c>
      <c r="N3" s="161"/>
      <c r="O3" s="161"/>
      <c r="P3" s="161"/>
      <c r="Q3" s="161"/>
    </row>
    <row r="4" spans="1:20" ht="83.25" customHeight="1">
      <c r="A4" s="275">
        <v>3</v>
      </c>
      <c r="B4" s="165" t="s">
        <v>3874</v>
      </c>
      <c r="C4" s="277" t="s">
        <v>3867</v>
      </c>
      <c r="D4" s="160" t="s">
        <v>3875</v>
      </c>
      <c r="E4" s="143" t="s">
        <v>374</v>
      </c>
      <c r="F4" s="81" t="s">
        <v>375</v>
      </c>
      <c r="G4" s="3" t="s">
        <v>2437</v>
      </c>
      <c r="H4" s="3" t="s">
        <v>3869</v>
      </c>
      <c r="I4" s="163"/>
      <c r="J4" s="163" t="s">
        <v>905</v>
      </c>
      <c r="K4" s="163" t="s">
        <v>3876</v>
      </c>
      <c r="L4" s="163"/>
      <c r="M4" s="3" t="s">
        <v>853</v>
      </c>
      <c r="N4" s="161"/>
      <c r="O4" s="161"/>
      <c r="P4" s="161"/>
      <c r="Q4" s="161"/>
    </row>
    <row r="5" spans="1:20" ht="95.25" customHeight="1">
      <c r="A5" s="278">
        <v>4</v>
      </c>
      <c r="B5" s="279" t="s">
        <v>3877</v>
      </c>
      <c r="C5" s="280" t="s">
        <v>3867</v>
      </c>
      <c r="D5" s="159" t="s">
        <v>3878</v>
      </c>
      <c r="E5" s="143" t="s">
        <v>374</v>
      </c>
      <c r="F5" s="81" t="s">
        <v>375</v>
      </c>
      <c r="G5" s="3" t="s">
        <v>2437</v>
      </c>
      <c r="H5" s="3" t="s">
        <v>3869</v>
      </c>
      <c r="I5" s="122"/>
      <c r="J5" s="122" t="s">
        <v>905</v>
      </c>
      <c r="K5" s="122" t="s">
        <v>3879</v>
      </c>
      <c r="L5" s="122"/>
      <c r="M5" s="3" t="s">
        <v>853</v>
      </c>
      <c r="N5" s="161"/>
      <c r="O5" s="162"/>
      <c r="P5" s="161"/>
      <c r="Q5" s="161"/>
    </row>
    <row r="6" spans="1:20" ht="65.25" customHeight="1">
      <c r="A6" s="275">
        <v>5</v>
      </c>
      <c r="B6" s="276" t="s">
        <v>3880</v>
      </c>
      <c r="C6" s="277" t="s">
        <v>3881</v>
      </c>
      <c r="D6" s="160" t="s">
        <v>3882</v>
      </c>
      <c r="E6" s="143" t="s">
        <v>374</v>
      </c>
      <c r="F6" s="81" t="s">
        <v>375</v>
      </c>
      <c r="G6" s="3" t="s">
        <v>2437</v>
      </c>
      <c r="H6" s="3" t="s">
        <v>3869</v>
      </c>
      <c r="I6" s="163"/>
      <c r="J6" s="163" t="s">
        <v>905</v>
      </c>
      <c r="K6" s="163" t="s">
        <v>3883</v>
      </c>
      <c r="L6" s="163"/>
      <c r="M6" s="3" t="s">
        <v>853</v>
      </c>
      <c r="N6" s="161"/>
      <c r="O6" s="161"/>
      <c r="P6" s="161"/>
      <c r="Q6" s="161"/>
    </row>
    <row r="7" spans="1:20" ht="64.5" customHeight="1">
      <c r="A7" s="278">
        <v>6</v>
      </c>
      <c r="B7" s="279" t="s">
        <v>3884</v>
      </c>
      <c r="C7" s="280" t="s">
        <v>3881</v>
      </c>
      <c r="D7" s="159" t="s">
        <v>3885</v>
      </c>
      <c r="E7" s="143" t="s">
        <v>374</v>
      </c>
      <c r="F7" s="81" t="s">
        <v>375</v>
      </c>
      <c r="G7" s="3" t="s">
        <v>2437</v>
      </c>
      <c r="H7" s="3" t="s">
        <v>3869</v>
      </c>
      <c r="I7" s="122"/>
      <c r="J7" s="122" t="s">
        <v>905</v>
      </c>
      <c r="K7" s="122" t="s">
        <v>3886</v>
      </c>
      <c r="L7" s="122"/>
      <c r="M7" s="3" t="s">
        <v>853</v>
      </c>
      <c r="N7" s="161"/>
      <c r="O7" s="161"/>
      <c r="P7" s="161"/>
      <c r="Q7" s="161"/>
    </row>
    <row r="8" spans="1:20" ht="85.5" customHeight="1">
      <c r="A8" s="275">
        <v>7</v>
      </c>
      <c r="B8" s="276" t="s">
        <v>3887</v>
      </c>
      <c r="C8" s="277" t="s">
        <v>3888</v>
      </c>
      <c r="D8" s="160" t="s">
        <v>3889</v>
      </c>
      <c r="E8" s="143" t="s">
        <v>374</v>
      </c>
      <c r="F8" s="81" t="s">
        <v>375</v>
      </c>
      <c r="G8" s="3" t="s">
        <v>2437</v>
      </c>
      <c r="H8" s="3" t="s">
        <v>3869</v>
      </c>
      <c r="I8" s="163"/>
      <c r="J8" s="163" t="s">
        <v>909</v>
      </c>
      <c r="K8" s="163" t="s">
        <v>3890</v>
      </c>
      <c r="L8" s="163"/>
      <c r="M8" s="3" t="s">
        <v>853</v>
      </c>
      <c r="N8" s="161"/>
      <c r="O8" s="161"/>
      <c r="P8" s="161"/>
      <c r="Q8" s="161"/>
    </row>
    <row r="9" spans="1:20" ht="109.5" customHeight="1">
      <c r="A9" s="278">
        <v>8</v>
      </c>
      <c r="B9" s="279" t="s">
        <v>3891</v>
      </c>
      <c r="C9" s="280" t="s">
        <v>3892</v>
      </c>
      <c r="D9" s="159" t="s">
        <v>3893</v>
      </c>
      <c r="E9" s="143" t="s">
        <v>374</v>
      </c>
      <c r="F9" s="81" t="s">
        <v>375</v>
      </c>
      <c r="G9" s="3" t="s">
        <v>2437</v>
      </c>
      <c r="H9" s="3" t="s">
        <v>3869</v>
      </c>
      <c r="I9" s="122"/>
      <c r="J9" s="122" t="s">
        <v>905</v>
      </c>
      <c r="K9" s="3" t="s">
        <v>3894</v>
      </c>
      <c r="L9" s="122"/>
      <c r="M9" s="3" t="s">
        <v>853</v>
      </c>
      <c r="N9" s="161"/>
      <c r="O9" s="161"/>
      <c r="P9" s="161"/>
      <c r="Q9" s="161"/>
      <c r="R9" t="str">
        <f ca="1">IFERROR(
  IF(
    COUNTIF(
      INDIRECT("'" &amp; "ADR " &amp; VALUE(MID(R$1, FIND("-", R$1) + 1, LEN(R$1) - FIND("-", R$1))) &amp; "'!E:E"),#REF!
    ) = 0,
    "",
    COUNTIFS(
      INDIRECT("'" &amp; "ADR " &amp; VALUE(MID(R$1, FIND("-", R$1) + 1, LEN(R$1) - FIND("-", R$1))) &amp; "'!E:E"),#REF!,
      INDIRECT( "'" &amp; "ADR " &amp; VALUE(MID(R$1, FIND("-", R$1) + 1, LEN(R$1) - FIND("-", R$1))) &amp; "'!I:I"), "NO"
    )
  ),
  ""
)</f>
        <v/>
      </c>
    </row>
    <row r="10" spans="1:20" ht="85.5" customHeight="1">
      <c r="A10" s="275">
        <v>9</v>
      </c>
      <c r="B10" s="276" t="s">
        <v>3895</v>
      </c>
      <c r="C10" s="277" t="s">
        <v>3896</v>
      </c>
      <c r="D10" s="160" t="s">
        <v>3897</v>
      </c>
      <c r="E10" s="143" t="s">
        <v>374</v>
      </c>
      <c r="F10" s="81" t="s">
        <v>375</v>
      </c>
      <c r="G10" s="3" t="s">
        <v>2437</v>
      </c>
      <c r="H10" s="3" t="s">
        <v>3869</v>
      </c>
      <c r="I10" s="163"/>
      <c r="J10" s="163" t="s">
        <v>905</v>
      </c>
      <c r="K10" s="163" t="s">
        <v>3898</v>
      </c>
      <c r="L10" s="163"/>
      <c r="M10" s="3" t="s">
        <v>853</v>
      </c>
      <c r="N10" s="161"/>
      <c r="O10" s="161"/>
      <c r="P10" s="161"/>
      <c r="Q10" s="161"/>
    </row>
    <row r="11" spans="1:20" ht="72.75" customHeight="1">
      <c r="A11" s="278">
        <v>10</v>
      </c>
      <c r="B11" s="279" t="s">
        <v>3899</v>
      </c>
      <c r="C11" s="280" t="s">
        <v>3900</v>
      </c>
      <c r="D11" s="159" t="s">
        <v>3901</v>
      </c>
      <c r="E11" s="143" t="s">
        <v>374</v>
      </c>
      <c r="F11" s="81" t="s">
        <v>375</v>
      </c>
      <c r="G11" s="3" t="s">
        <v>2437</v>
      </c>
      <c r="H11" s="3" t="s">
        <v>3869</v>
      </c>
      <c r="I11" s="122"/>
      <c r="J11" s="122" t="s">
        <v>905</v>
      </c>
      <c r="K11" s="122" t="s">
        <v>3902</v>
      </c>
      <c r="L11" s="122"/>
      <c r="M11" s="3" t="s">
        <v>853</v>
      </c>
      <c r="N11" s="161"/>
      <c r="O11" s="161"/>
      <c r="P11" s="161"/>
      <c r="Q11" s="161"/>
    </row>
    <row r="12" spans="1:20" ht="68.25" customHeight="1">
      <c r="A12" s="275">
        <v>11</v>
      </c>
      <c r="B12" s="276" t="s">
        <v>3903</v>
      </c>
      <c r="C12" s="277" t="s">
        <v>3904</v>
      </c>
      <c r="D12" s="160" t="s">
        <v>3905</v>
      </c>
      <c r="E12" s="143" t="s">
        <v>374</v>
      </c>
      <c r="F12" s="81" t="s">
        <v>375</v>
      </c>
      <c r="G12" s="3" t="s">
        <v>2437</v>
      </c>
      <c r="H12" s="3" t="s">
        <v>3869</v>
      </c>
      <c r="I12" s="163"/>
      <c r="J12" s="163" t="s">
        <v>905</v>
      </c>
      <c r="K12" s="163" t="s">
        <v>3906</v>
      </c>
      <c r="L12" s="163"/>
      <c r="M12" s="3" t="s">
        <v>853</v>
      </c>
      <c r="N12" s="161"/>
      <c r="O12" s="161"/>
      <c r="P12" s="161"/>
      <c r="Q12" s="161"/>
    </row>
    <row r="13" spans="1:20" ht="59.25" customHeight="1">
      <c r="A13" s="278">
        <v>12</v>
      </c>
      <c r="B13" s="279" t="s">
        <v>3907</v>
      </c>
      <c r="C13" s="280" t="s">
        <v>3908</v>
      </c>
      <c r="D13" s="280" t="s">
        <v>3909</v>
      </c>
      <c r="E13" s="143" t="s">
        <v>374</v>
      </c>
      <c r="F13" s="81" t="s">
        <v>375</v>
      </c>
      <c r="G13" s="3" t="s">
        <v>2437</v>
      </c>
      <c r="H13" s="3" t="s">
        <v>3869</v>
      </c>
      <c r="I13" s="122"/>
      <c r="J13" s="122" t="s">
        <v>905</v>
      </c>
      <c r="K13" s="122" t="s">
        <v>3910</v>
      </c>
      <c r="L13" s="122"/>
      <c r="M13" s="3" t="s">
        <v>853</v>
      </c>
      <c r="N13" s="161"/>
      <c r="O13" s="161"/>
      <c r="P13" s="161"/>
      <c r="Q13" s="161"/>
    </row>
    <row r="14" spans="1:20" ht="67.5" customHeight="1">
      <c r="A14" s="275">
        <v>13</v>
      </c>
      <c r="B14" s="276" t="s">
        <v>3911</v>
      </c>
      <c r="C14" s="277" t="s">
        <v>3912</v>
      </c>
      <c r="D14" s="277" t="s">
        <v>3913</v>
      </c>
      <c r="E14" s="143" t="s">
        <v>374</v>
      </c>
      <c r="F14" s="81" t="s">
        <v>375</v>
      </c>
      <c r="G14" s="3" t="s">
        <v>2437</v>
      </c>
      <c r="H14" s="3" t="s">
        <v>3869</v>
      </c>
      <c r="I14" s="163"/>
      <c r="J14" s="163" t="s">
        <v>905</v>
      </c>
      <c r="K14" s="163" t="s">
        <v>3914</v>
      </c>
      <c r="L14" s="163"/>
      <c r="M14" s="3" t="s">
        <v>853</v>
      </c>
      <c r="N14" s="161"/>
      <c r="O14" s="161"/>
      <c r="P14" s="161"/>
      <c r="Q14" s="161"/>
    </row>
    <row r="15" spans="1:20" ht="74.25" customHeight="1">
      <c r="A15" s="278">
        <v>14</v>
      </c>
      <c r="B15" s="279" t="s">
        <v>3915</v>
      </c>
      <c r="C15" s="280" t="s">
        <v>3916</v>
      </c>
      <c r="D15" s="280" t="s">
        <v>3917</v>
      </c>
      <c r="E15" s="143" t="s">
        <v>374</v>
      </c>
      <c r="F15" s="81" t="s">
        <v>375</v>
      </c>
      <c r="G15" s="3" t="s">
        <v>2437</v>
      </c>
      <c r="H15" s="3" t="s">
        <v>3869</v>
      </c>
      <c r="I15" s="122"/>
      <c r="J15" s="122" t="s">
        <v>3918</v>
      </c>
      <c r="K15" s="122" t="s">
        <v>3919</v>
      </c>
      <c r="L15" s="122"/>
      <c r="M15" s="3" t="s">
        <v>853</v>
      </c>
      <c r="N15" s="161"/>
      <c r="O15" s="161"/>
      <c r="P15" s="161"/>
      <c r="Q15" s="161"/>
    </row>
    <row r="16" spans="1:20" ht="57" customHeight="1">
      <c r="A16" s="275">
        <v>15</v>
      </c>
      <c r="B16" s="276" t="s">
        <v>3920</v>
      </c>
      <c r="C16" s="277" t="s">
        <v>3921</v>
      </c>
      <c r="D16" s="277" t="s">
        <v>3922</v>
      </c>
      <c r="E16" s="143" t="s">
        <v>374</v>
      </c>
      <c r="F16" s="81" t="s">
        <v>375</v>
      </c>
      <c r="G16" s="3" t="s">
        <v>2437</v>
      </c>
      <c r="H16" s="3" t="s">
        <v>3869</v>
      </c>
      <c r="I16" s="163"/>
      <c r="J16" s="163" t="s">
        <v>3918</v>
      </c>
      <c r="K16" s="163" t="s">
        <v>3923</v>
      </c>
      <c r="L16" s="163"/>
      <c r="M16" s="3" t="s">
        <v>853</v>
      </c>
      <c r="N16" s="161"/>
      <c r="O16" s="161"/>
      <c r="P16" s="161"/>
      <c r="Q16" s="161"/>
    </row>
    <row r="17" spans="1:17" ht="75.75" customHeight="1">
      <c r="A17" s="278">
        <v>16</v>
      </c>
      <c r="B17" s="279" t="s">
        <v>3924</v>
      </c>
      <c r="C17" s="280" t="s">
        <v>3925</v>
      </c>
      <c r="D17" s="280" t="s">
        <v>3926</v>
      </c>
      <c r="E17" s="143" t="s">
        <v>374</v>
      </c>
      <c r="F17" s="81" t="s">
        <v>375</v>
      </c>
      <c r="G17" s="3" t="s">
        <v>2437</v>
      </c>
      <c r="H17" s="3" t="s">
        <v>3869</v>
      </c>
      <c r="I17" s="122"/>
      <c r="J17" s="122" t="s">
        <v>905</v>
      </c>
      <c r="K17" s="122" t="s">
        <v>3927</v>
      </c>
      <c r="L17" s="122"/>
      <c r="M17" s="3" t="s">
        <v>853</v>
      </c>
      <c r="N17" s="161"/>
      <c r="O17" s="161"/>
      <c r="P17" s="161"/>
      <c r="Q17" s="161"/>
    </row>
    <row r="18" spans="1:17" ht="154.5" customHeight="1">
      <c r="A18" s="275">
        <v>17</v>
      </c>
      <c r="B18" s="276" t="s">
        <v>3928</v>
      </c>
      <c r="C18" s="277" t="s">
        <v>3929</v>
      </c>
      <c r="D18" s="277" t="s">
        <v>3930</v>
      </c>
      <c r="E18" s="143" t="s">
        <v>374</v>
      </c>
      <c r="F18" s="81" t="s">
        <v>375</v>
      </c>
      <c r="G18" s="3" t="s">
        <v>2437</v>
      </c>
      <c r="H18" s="3" t="s">
        <v>3869</v>
      </c>
      <c r="I18" s="163"/>
      <c r="J18" s="163" t="s">
        <v>909</v>
      </c>
      <c r="K18" s="163" t="s">
        <v>3931</v>
      </c>
      <c r="L18" s="163"/>
      <c r="M18" s="3" t="s">
        <v>853</v>
      </c>
      <c r="N18" s="161"/>
      <c r="O18" s="161"/>
      <c r="P18" s="161"/>
      <c r="Q18" s="161"/>
    </row>
    <row r="19" spans="1:17" ht="94.5" customHeight="1">
      <c r="A19" s="278">
        <v>18</v>
      </c>
      <c r="B19" s="279" t="s">
        <v>3932</v>
      </c>
      <c r="C19" s="280" t="s">
        <v>3933</v>
      </c>
      <c r="D19" s="280" t="s">
        <v>3934</v>
      </c>
      <c r="E19" s="143" t="s">
        <v>374</v>
      </c>
      <c r="F19" s="81" t="s">
        <v>375</v>
      </c>
      <c r="G19" s="3" t="s">
        <v>2437</v>
      </c>
      <c r="H19" s="3" t="s">
        <v>3869</v>
      </c>
      <c r="I19" s="122"/>
      <c r="J19" s="122" t="s">
        <v>909</v>
      </c>
      <c r="K19" s="122" t="s">
        <v>3935</v>
      </c>
      <c r="L19" s="122"/>
      <c r="M19" s="3" t="s">
        <v>853</v>
      </c>
      <c r="N19" s="161"/>
      <c r="O19" s="161"/>
      <c r="P19" s="161"/>
      <c r="Q19" s="161"/>
    </row>
    <row r="20" spans="1:17" ht="86.25" customHeight="1">
      <c r="A20" s="278">
        <v>19</v>
      </c>
      <c r="B20" s="279" t="s">
        <v>3936</v>
      </c>
      <c r="C20" s="280" t="s">
        <v>3937</v>
      </c>
      <c r="D20" s="280"/>
      <c r="E20" s="143" t="s">
        <v>374</v>
      </c>
      <c r="F20" s="81" t="s">
        <v>375</v>
      </c>
      <c r="G20" s="3" t="s">
        <v>2437</v>
      </c>
      <c r="H20" s="3" t="s">
        <v>3869</v>
      </c>
      <c r="I20" s="122"/>
      <c r="J20" s="122" t="s">
        <v>909</v>
      </c>
      <c r="K20" s="122" t="s">
        <v>3938</v>
      </c>
      <c r="L20" s="122"/>
      <c r="M20" s="3" t="s">
        <v>853</v>
      </c>
      <c r="N20" s="161"/>
      <c r="O20" s="161"/>
      <c r="P20" s="161"/>
      <c r="Q20" s="161"/>
    </row>
    <row r="21" spans="1:17" ht="78.75">
      <c r="A21" s="275">
        <v>19</v>
      </c>
      <c r="B21" s="276" t="s">
        <v>3939</v>
      </c>
      <c r="C21" s="277" t="s">
        <v>3940</v>
      </c>
      <c r="D21" s="277" t="s">
        <v>3941</v>
      </c>
      <c r="E21" s="143" t="s">
        <v>374</v>
      </c>
      <c r="F21" s="81" t="s">
        <v>375</v>
      </c>
      <c r="G21" s="3" t="s">
        <v>2437</v>
      </c>
      <c r="H21" s="3" t="s">
        <v>3869</v>
      </c>
      <c r="I21" s="163"/>
      <c r="J21" s="163" t="s">
        <v>909</v>
      </c>
      <c r="K21" s="163" t="s">
        <v>3942</v>
      </c>
      <c r="L21" s="163"/>
      <c r="M21" s="3" t="s">
        <v>853</v>
      </c>
    </row>
    <row r="22" spans="1:17">
      <c r="E22" s="16"/>
      <c r="F22" s="16"/>
      <c r="G22" s="4"/>
      <c r="H22" s="4"/>
      <c r="I22" s="3"/>
      <c r="J22" s="3"/>
      <c r="K22" s="3"/>
    </row>
    <row r="23" spans="1:17">
      <c r="E23" s="16"/>
      <c r="F23" s="16"/>
      <c r="G23" s="4"/>
      <c r="H23" s="4"/>
      <c r="I23" s="3"/>
      <c r="J23" s="3"/>
      <c r="K23" s="3"/>
    </row>
    <row r="24" spans="1:17">
      <c r="E24" s="16"/>
      <c r="F24" s="16"/>
      <c r="G24" s="4"/>
      <c r="H24" s="4"/>
      <c r="I24" s="3"/>
      <c r="J24" s="3"/>
      <c r="K24" s="3"/>
    </row>
    <row r="25" spans="1:17">
      <c r="E25" s="16"/>
      <c r="F25" s="16"/>
      <c r="G25" s="4"/>
      <c r="H25" s="4"/>
      <c r="I25" s="3"/>
      <c r="J25" s="3"/>
      <c r="K25" s="3"/>
    </row>
    <row r="26" spans="1:17">
      <c r="E26" s="16"/>
      <c r="F26" s="16"/>
      <c r="G26" s="4"/>
      <c r="H26" s="4"/>
      <c r="I26" s="3"/>
      <c r="J26" s="3"/>
      <c r="K26" s="3"/>
    </row>
    <row r="27" spans="1:17">
      <c r="E27" s="16"/>
      <c r="F27" s="16"/>
      <c r="G27" s="4"/>
      <c r="H27" s="4"/>
      <c r="I27" s="3"/>
      <c r="J27" s="3"/>
      <c r="K27" s="3"/>
    </row>
    <row r="28" spans="1:17">
      <c r="E28" s="16"/>
      <c r="F28" s="16"/>
      <c r="G28" s="4"/>
      <c r="H28" s="4"/>
      <c r="I28" s="3"/>
      <c r="J28" s="3"/>
      <c r="K28" s="3"/>
    </row>
    <row r="29" spans="1:17">
      <c r="E29" s="16"/>
      <c r="F29" s="16"/>
      <c r="G29" s="4"/>
      <c r="H29" s="4"/>
      <c r="I29" s="3"/>
      <c r="J29" s="3"/>
      <c r="K29" s="3"/>
    </row>
    <row r="30" spans="1:17">
      <c r="E30" s="16"/>
      <c r="F30" s="16"/>
      <c r="G30" s="4"/>
      <c r="H30" s="4"/>
      <c r="I30" s="16"/>
      <c r="J30" s="16"/>
      <c r="K30" s="16"/>
    </row>
    <row r="31" spans="1:17">
      <c r="E31" s="16"/>
      <c r="F31" s="16"/>
      <c r="G31" s="4"/>
      <c r="H31" s="4"/>
      <c r="I31" s="16"/>
      <c r="J31" s="16"/>
      <c r="K31" s="16"/>
    </row>
    <row r="32" spans="1:17">
      <c r="E32" s="16"/>
      <c r="F32" s="16"/>
      <c r="G32" s="4"/>
      <c r="H32" s="4"/>
      <c r="I32" s="16"/>
      <c r="J32" s="16"/>
      <c r="K32" s="16"/>
    </row>
    <row r="33" spans="5:11">
      <c r="E33" s="16"/>
      <c r="F33" s="16"/>
      <c r="G33" s="4"/>
      <c r="H33" s="4"/>
      <c r="I33" s="16"/>
      <c r="J33" s="16"/>
      <c r="K33" s="16"/>
    </row>
    <row r="34" spans="5:11">
      <c r="E34" s="16"/>
      <c r="F34" s="16"/>
      <c r="G34" s="4"/>
      <c r="H34" s="4"/>
      <c r="I34" s="16"/>
      <c r="J34" s="16"/>
      <c r="K34" s="16"/>
    </row>
    <row r="35" spans="5:11">
      <c r="E35" s="16"/>
      <c r="F35" s="16"/>
      <c r="G35" s="4"/>
      <c r="H35" s="4"/>
      <c r="I35" s="16"/>
      <c r="J35" s="16"/>
      <c r="K35" s="16"/>
    </row>
    <row r="36" spans="5:11">
      <c r="E36" s="16"/>
      <c r="F36" s="16"/>
      <c r="G36" s="4"/>
      <c r="H36" s="4"/>
      <c r="I36" s="16"/>
      <c r="J36" s="16"/>
      <c r="K36" s="16"/>
    </row>
    <row r="37" spans="5:11">
      <c r="G37" s="4"/>
      <c r="H37" s="4"/>
      <c r="I37" s="16"/>
      <c r="J37" s="16"/>
      <c r="K37" s="16"/>
    </row>
    <row r="38" spans="5:11">
      <c r="G38" s="4"/>
      <c r="H38" s="4"/>
      <c r="I38" s="16"/>
      <c r="J38" s="16"/>
      <c r="K38" s="16"/>
    </row>
    <row r="39" spans="5:11">
      <c r="G39" s="4"/>
      <c r="H39" s="4"/>
      <c r="I39" s="16"/>
      <c r="J39" s="16"/>
      <c r="K39" s="16"/>
    </row>
    <row r="40" spans="5:11">
      <c r="G40" s="4"/>
      <c r="H40" s="4"/>
      <c r="I40" s="16"/>
      <c r="J40" s="16"/>
      <c r="K40" s="16"/>
    </row>
    <row r="41" spans="5:11">
      <c r="G41" s="4"/>
      <c r="H41" s="4"/>
      <c r="I41" s="16"/>
      <c r="J41" s="16"/>
      <c r="K41" s="16"/>
    </row>
    <row r="42" spans="5:11">
      <c r="G42" s="4"/>
      <c r="H42" s="4"/>
      <c r="I42" s="16"/>
      <c r="J42" s="16"/>
      <c r="K42" s="16"/>
    </row>
    <row r="43" spans="5:11">
      <c r="G43" s="16"/>
      <c r="H43" s="16"/>
      <c r="I43" s="16"/>
      <c r="J43" s="16"/>
      <c r="K43" s="16"/>
    </row>
    <row r="44" spans="5:11">
      <c r="G44" s="16"/>
      <c r="H44" s="16"/>
      <c r="I44" s="16"/>
      <c r="J44" s="16"/>
      <c r="K44" s="16"/>
    </row>
    <row r="45" spans="5:11">
      <c r="G45" s="16"/>
      <c r="H45" s="16"/>
      <c r="I45" s="16"/>
      <c r="J45" s="16"/>
      <c r="K45" s="16"/>
    </row>
    <row r="46" spans="5:11">
      <c r="G46" s="16"/>
      <c r="H46" s="16"/>
      <c r="I46" s="16"/>
      <c r="J46" s="16"/>
      <c r="K46" s="16"/>
    </row>
    <row r="47" spans="5:11">
      <c r="G47" s="16"/>
      <c r="H47" s="16"/>
      <c r="I47" s="16"/>
      <c r="J47" s="16"/>
      <c r="K47" s="16"/>
    </row>
    <row r="48" spans="5: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c r="I88" s="16"/>
      <c r="J88" s="16"/>
      <c r="K88" s="16"/>
    </row>
    <row r="89" spans="7:11">
      <c r="G89" s="16"/>
      <c r="H89" s="16"/>
      <c r="I89" s="16"/>
      <c r="J89" s="16"/>
      <c r="K89" s="16"/>
    </row>
    <row r="90" spans="7:11">
      <c r="G90" s="16"/>
      <c r="H90" s="16"/>
      <c r="I90" s="16"/>
      <c r="J90" s="16"/>
      <c r="K90" s="16"/>
    </row>
    <row r="91" spans="7:11">
      <c r="G91" s="16"/>
      <c r="H91" s="16"/>
      <c r="I91" s="16"/>
      <c r="J91" s="16"/>
      <c r="K91" s="16"/>
    </row>
    <row r="92" spans="7:11">
      <c r="G92" s="16"/>
      <c r="H92" s="16"/>
      <c r="I92" s="16"/>
      <c r="J92" s="16"/>
      <c r="K92" s="16"/>
    </row>
    <row r="93" spans="7:11">
      <c r="G93" s="16"/>
      <c r="H93" s="16"/>
      <c r="I93" s="16"/>
      <c r="J93" s="16"/>
      <c r="K93" s="16"/>
    </row>
    <row r="94" spans="7:11">
      <c r="G94" s="16"/>
      <c r="H94" s="16"/>
      <c r="I94" s="16"/>
      <c r="J94" s="16"/>
      <c r="K94" s="16"/>
    </row>
    <row r="95" spans="7:11">
      <c r="G95" s="16"/>
      <c r="H95" s="16"/>
      <c r="I95" s="16"/>
      <c r="J95" s="16"/>
      <c r="K95" s="16"/>
    </row>
    <row r="96" spans="7:11">
      <c r="G96" s="16"/>
      <c r="H96" s="16"/>
      <c r="I96" s="16"/>
      <c r="J96" s="16"/>
      <c r="K96" s="16"/>
    </row>
    <row r="97" spans="7:11">
      <c r="G97" s="16"/>
      <c r="H97" s="16"/>
      <c r="I97" s="16"/>
      <c r="J97" s="16"/>
      <c r="K97" s="16"/>
    </row>
    <row r="98" spans="7:11">
      <c r="G98" s="16"/>
      <c r="H98" s="16"/>
      <c r="I98" s="16"/>
      <c r="J98" s="16"/>
      <c r="K98" s="16"/>
    </row>
    <row r="99" spans="7:11">
      <c r="G99" s="16"/>
      <c r="H99" s="16"/>
      <c r="I99" s="16"/>
      <c r="J99" s="16"/>
      <c r="K99" s="16"/>
    </row>
    <row r="100" spans="7:11">
      <c r="G100" s="16"/>
      <c r="H100" s="16"/>
      <c r="I100" s="16"/>
      <c r="J100" s="16"/>
      <c r="K100" s="16"/>
    </row>
    <row r="101" spans="7:11">
      <c r="G101" s="16"/>
      <c r="H101" s="16"/>
      <c r="I101" s="16"/>
      <c r="J101" s="16"/>
      <c r="K101" s="16"/>
    </row>
    <row r="102" spans="7:11">
      <c r="G102" s="16"/>
      <c r="H102" s="16"/>
      <c r="I102" s="16"/>
      <c r="J102" s="16"/>
      <c r="K102" s="16"/>
    </row>
    <row r="103" spans="7:11">
      <c r="G103" s="16"/>
      <c r="H103" s="16"/>
    </row>
    <row r="104" spans="7:11">
      <c r="G104" s="16"/>
      <c r="H104" s="16"/>
    </row>
    <row r="105" spans="7:11">
      <c r="G105" s="16"/>
      <c r="H105" s="16"/>
    </row>
    <row r="106" spans="7:11">
      <c r="G106" s="16"/>
      <c r="H106" s="16"/>
    </row>
    <row r="107" spans="7:11">
      <c r="G107" s="16"/>
      <c r="H107" s="16"/>
    </row>
    <row r="108" spans="7:11">
      <c r="G108" s="16"/>
      <c r="H108" s="16"/>
    </row>
    <row r="109" spans="7:11">
      <c r="G109" s="16"/>
      <c r="H109" s="16"/>
    </row>
    <row r="110" spans="7:11">
      <c r="G110" s="16"/>
      <c r="H110" s="16"/>
    </row>
    <row r="111" spans="7:11">
      <c r="G111" s="16"/>
      <c r="H111" s="16"/>
    </row>
    <row r="112" spans="7:11">
      <c r="G112" s="16"/>
      <c r="H112" s="16"/>
    </row>
    <row r="113" spans="7:8">
      <c r="G113" s="16"/>
      <c r="H113" s="16"/>
    </row>
    <row r="114" spans="7:8">
      <c r="G114" s="16"/>
      <c r="H114" s="16"/>
    </row>
    <row r="115" spans="7:8" ht="15.75" customHeight="1">
      <c r="G115" s="16"/>
      <c r="H115" s="16"/>
    </row>
    <row r="116" spans="7:8" ht="15.75" customHeight="1">
      <c r="G116" s="16"/>
      <c r="H116" s="16"/>
    </row>
    <row r="117" spans="7:8" ht="15.75" customHeight="1">
      <c r="G117" s="16"/>
      <c r="H117" s="16"/>
    </row>
    <row r="118" spans="7:8" ht="15.75" customHeight="1">
      <c r="G118" s="16"/>
      <c r="H118" s="16"/>
    </row>
    <row r="119" spans="7:8" ht="15.75" customHeight="1">
      <c r="G119" s="16"/>
      <c r="H119" s="16"/>
    </row>
    <row r="120" spans="7:8" ht="15.75" customHeight="1">
      <c r="G120" s="16"/>
      <c r="H120" s="16"/>
    </row>
    <row r="121" spans="7:8" ht="15.75" customHeight="1">
      <c r="G121" s="16"/>
      <c r="H121" s="16"/>
    </row>
  </sheetData>
  <conditionalFormatting sqref="E2:F21">
    <cfRule type="expression" dxfId="479" priority="1">
      <formula>$H2="Obsolete"</formula>
    </cfRule>
  </conditionalFormatting>
  <conditionalFormatting sqref="H1:H1048576 I2:K8 I9:J9 I10:K1048576">
    <cfRule type="containsText" dxfId="478" priority="14" operator="containsText" text="Pending">
      <formula>NOT(ISERROR(SEARCH("Pending",H1)))</formula>
    </cfRule>
  </conditionalFormatting>
  <conditionalFormatting sqref="I2:I1048576">
    <cfRule type="containsText" dxfId="477" priority="2" operator="containsText" text="No">
      <formula>NOT(ISERROR(SEARCH("No",I2)))</formula>
    </cfRule>
  </conditionalFormatting>
  <conditionalFormatting sqref="I2:K8 I9:J9 I10:K1048576 H1:H1048576">
    <cfRule type="containsText" dxfId="476" priority="11" operator="containsText" text="Yes">
      <formula>NOT(ISERROR(SEARCH("Yes",H1)))</formula>
    </cfRule>
  </conditionalFormatting>
  <conditionalFormatting sqref="J1:K1">
    <cfRule type="containsText" dxfId="475" priority="3" operator="containsText" text="Yes">
      <formula>NOT(ISERROR(SEARCH("Yes",J1)))</formula>
    </cfRule>
    <cfRule type="containsText" dxfId="474" priority="4" operator="containsText" text="Pending">
      <formula>NOT(ISERROR(SEARCH("Pending",J1)))</formula>
    </cfRule>
  </conditionalFormatting>
  <conditionalFormatting sqref="M1:M1048576">
    <cfRule type="containsText" dxfId="473" priority="12" operator="containsText" text="Yes">
      <formula>NOT(ISERROR(SEARCH("Yes",M1)))</formula>
    </cfRule>
    <cfRule type="containsText" dxfId="472" priority="13" operator="containsText" text="No">
      <formula>NOT(ISERROR(SEARCH("No",M1)))</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5E9E48C-A9B3-4CFD-827C-A6412D662C6E}">
          <x14:formula1>
            <xm:f>'Drop Down Menu''s'!$C$2:$C$14</xm:f>
          </x14:formula1>
          <xm:sqref>G22:K121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26E7-535D-463A-924A-54C48AC5AF07}">
  <dimension ref="A1:R114"/>
  <sheetViews>
    <sheetView topLeftCell="A2" zoomScale="58" workbookViewId="0">
      <selection activeCell="H6" sqref="H6"/>
    </sheetView>
  </sheetViews>
  <sheetFormatPr defaultColWidth="8.875" defaultRowHeight="15.75" customHeight="1"/>
  <cols>
    <col min="1" max="1" width="10.625" style="16" bestFit="1" customWidth="1"/>
    <col min="2" max="2" width="9" style="16"/>
    <col min="3" max="3" width="25.125" style="23" bestFit="1" customWidth="1"/>
    <col min="4" max="4" width="70.125" style="21"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18" ht="63">
      <c r="A1" s="16" t="s">
        <v>834</v>
      </c>
      <c r="B1" s="16" t="s">
        <v>835</v>
      </c>
      <c r="C1" s="23" t="s">
        <v>836</v>
      </c>
      <c r="D1" s="21" t="s">
        <v>837</v>
      </c>
      <c r="E1" t="s">
        <v>0</v>
      </c>
      <c r="F1" t="s">
        <v>838</v>
      </c>
      <c r="G1" t="s">
        <v>839</v>
      </c>
      <c r="H1" s="21" t="s">
        <v>898</v>
      </c>
      <c r="I1" s="3" t="s">
        <v>841</v>
      </c>
      <c r="J1" s="3" t="s">
        <v>900</v>
      </c>
      <c r="K1" s="3" t="s">
        <v>843</v>
      </c>
      <c r="L1" s="3" t="s">
        <v>844</v>
      </c>
      <c r="M1" s="16" t="s">
        <v>845</v>
      </c>
    </row>
    <row r="2" spans="1:18" ht="63">
      <c r="A2" s="3">
        <v>1</v>
      </c>
      <c r="B2" s="3">
        <v>2</v>
      </c>
      <c r="C2" s="189" t="s">
        <v>3943</v>
      </c>
      <c r="D2" s="98" t="s">
        <v>3944</v>
      </c>
      <c r="E2" s="105" t="s">
        <v>374</v>
      </c>
      <c r="F2" s="3" t="s">
        <v>506</v>
      </c>
      <c r="G2" s="3" t="s">
        <v>2437</v>
      </c>
      <c r="H2" s="3" t="s">
        <v>3945</v>
      </c>
      <c r="I2" s="3"/>
      <c r="J2" s="3" t="s">
        <v>905</v>
      </c>
      <c r="K2" s="3" t="s">
        <v>3946</v>
      </c>
      <c r="M2" s="3" t="s">
        <v>853</v>
      </c>
    </row>
    <row r="3" spans="1:18" ht="108">
      <c r="A3" s="3">
        <v>2</v>
      </c>
      <c r="B3" s="3">
        <v>3</v>
      </c>
      <c r="C3" s="189" t="s">
        <v>3947</v>
      </c>
      <c r="D3" s="20" t="s">
        <v>3948</v>
      </c>
      <c r="E3" s="210" t="s">
        <v>374</v>
      </c>
      <c r="F3" s="3" t="s">
        <v>506</v>
      </c>
      <c r="G3" s="3" t="s">
        <v>2437</v>
      </c>
      <c r="H3" s="3" t="s">
        <v>3945</v>
      </c>
      <c r="I3" s="3"/>
      <c r="J3" s="3" t="s">
        <v>1643</v>
      </c>
      <c r="K3" s="3" t="s">
        <v>3949</v>
      </c>
      <c r="M3" s="3" t="s">
        <v>853</v>
      </c>
    </row>
    <row r="4" spans="1:18" ht="374.25" customHeight="1">
      <c r="A4" s="3">
        <v>3</v>
      </c>
      <c r="B4" s="3">
        <v>5</v>
      </c>
      <c r="C4" s="29" t="s">
        <v>3950</v>
      </c>
      <c r="D4" s="98" t="s">
        <v>3951</v>
      </c>
      <c r="E4" s="3" t="s">
        <v>35</v>
      </c>
      <c r="F4" s="3" t="s">
        <v>441</v>
      </c>
      <c r="G4" s="3" t="s">
        <v>2437</v>
      </c>
      <c r="H4" s="3" t="s">
        <v>852</v>
      </c>
      <c r="I4" s="3"/>
      <c r="J4" s="3" t="s">
        <v>865</v>
      </c>
      <c r="K4" s="3" t="s">
        <v>3952</v>
      </c>
      <c r="M4" s="3" t="s">
        <v>853</v>
      </c>
    </row>
    <row r="5" spans="1:18" ht="78.75">
      <c r="A5" s="3">
        <v>4</v>
      </c>
      <c r="B5" s="3">
        <v>6</v>
      </c>
      <c r="C5" s="29" t="s">
        <v>3953</v>
      </c>
      <c r="D5" s="98" t="s">
        <v>3954</v>
      </c>
      <c r="E5" s="3" t="s">
        <v>374</v>
      </c>
      <c r="F5" s="3" t="s">
        <v>3955</v>
      </c>
      <c r="G5" s="3" t="s">
        <v>2437</v>
      </c>
      <c r="H5" s="3" t="s">
        <v>3945</v>
      </c>
      <c r="I5" s="3"/>
      <c r="J5" s="3" t="s">
        <v>905</v>
      </c>
      <c r="K5" s="3" t="s">
        <v>3956</v>
      </c>
      <c r="M5" s="3" t="s">
        <v>853</v>
      </c>
      <c r="O5" s="18"/>
    </row>
    <row r="6" spans="1:18" ht="123.4">
      <c r="A6" s="3">
        <v>5</v>
      </c>
      <c r="B6" s="3">
        <v>7</v>
      </c>
      <c r="C6" s="29" t="s">
        <v>3957</v>
      </c>
      <c r="D6" s="98" t="s">
        <v>3958</v>
      </c>
      <c r="E6" s="105" t="s">
        <v>374</v>
      </c>
      <c r="F6" s="3" t="s">
        <v>506</v>
      </c>
      <c r="G6" s="3" t="s">
        <v>2437</v>
      </c>
      <c r="H6" s="3" t="s">
        <v>3945</v>
      </c>
      <c r="I6" s="3"/>
      <c r="J6" s="3" t="s">
        <v>885</v>
      </c>
      <c r="K6" s="3" t="s">
        <v>3959</v>
      </c>
      <c r="M6" s="3" t="s">
        <v>853</v>
      </c>
    </row>
    <row r="7" spans="1:18" ht="105" customHeight="1">
      <c r="A7" s="3">
        <v>6</v>
      </c>
      <c r="B7" s="3">
        <v>8</v>
      </c>
      <c r="C7" s="29" t="s">
        <v>3960</v>
      </c>
      <c r="D7" s="98" t="s">
        <v>3961</v>
      </c>
      <c r="E7" s="210" t="s">
        <v>3962</v>
      </c>
      <c r="F7" s="3" t="s">
        <v>441</v>
      </c>
      <c r="G7" s="3" t="s">
        <v>2437</v>
      </c>
      <c r="H7" s="3" t="s">
        <v>852</v>
      </c>
      <c r="I7" s="3"/>
      <c r="J7" s="3" t="s">
        <v>865</v>
      </c>
      <c r="K7" s="3" t="s">
        <v>3963</v>
      </c>
      <c r="M7" s="3" t="s">
        <v>853</v>
      </c>
    </row>
    <row r="8" spans="1:18" ht="108">
      <c r="A8" s="3">
        <v>7</v>
      </c>
      <c r="B8" s="3">
        <v>9</v>
      </c>
      <c r="C8" s="29" t="s">
        <v>3964</v>
      </c>
      <c r="D8" s="117" t="s">
        <v>3965</v>
      </c>
      <c r="E8" s="3" t="s">
        <v>35</v>
      </c>
      <c r="F8" s="3" t="s">
        <v>441</v>
      </c>
      <c r="G8" s="3" t="s">
        <v>2437</v>
      </c>
      <c r="H8" s="3" t="s">
        <v>852</v>
      </c>
      <c r="I8" s="3"/>
      <c r="J8" s="3" t="s">
        <v>865</v>
      </c>
      <c r="K8" s="3" t="s">
        <v>3952</v>
      </c>
      <c r="M8" s="3" t="s">
        <v>853</v>
      </c>
    </row>
    <row r="9" spans="1:18" ht="92.65">
      <c r="A9" s="180">
        <v>8</v>
      </c>
      <c r="B9" s="181" t="s">
        <v>3966</v>
      </c>
      <c r="C9" s="182" t="s">
        <v>3967</v>
      </c>
      <c r="D9" s="183" t="s">
        <v>3968</v>
      </c>
      <c r="E9" s="181" t="s">
        <v>35</v>
      </c>
      <c r="F9" s="181" t="s">
        <v>441</v>
      </c>
      <c r="G9" s="181" t="s">
        <v>2437</v>
      </c>
      <c r="H9" s="181" t="s">
        <v>852</v>
      </c>
      <c r="I9" s="3"/>
      <c r="J9" s="3" t="s">
        <v>945</v>
      </c>
      <c r="K9" s="3" t="s">
        <v>3969</v>
      </c>
      <c r="M9" s="184" t="s">
        <v>853</v>
      </c>
      <c r="R9" t="str">
        <f ca="1">IFERROR(
  IF(
    COUNTIF(
      INDIRECT("'" &amp; "ADR " &amp; VALUE(MID(R$1, FIND("-", R$1) + 1, LEN(R$1) - FIND("-", R$1))) &amp; "'!E:E"),#REF!
    ) = 0,
    "",
    COUNTIFS(
      INDIRECT("'" &amp; "ADR " &amp; VALUE(MID(R$1, FIND("-", R$1) + 1, LEN(R$1) - FIND("-", R$1))) &amp; "'!E:E"),#REF!,
      INDIRECT( "'" &amp; "ADR " &amp; VALUE(MID(R$1, FIND("-", R$1) + 1, LEN(R$1) - FIND("-", R$1))) &amp; "'!I:I"), "NO"
    )
  ),
  ""
)</f>
        <v/>
      </c>
    </row>
    <row r="10" spans="1:18">
      <c r="A10" s="3"/>
      <c r="B10" s="3"/>
      <c r="C10" s="29"/>
      <c r="E10" s="3"/>
      <c r="F10" s="3"/>
      <c r="G10" s="4"/>
      <c r="H10" s="4"/>
      <c r="I10" s="3"/>
      <c r="J10" s="3"/>
      <c r="K10" s="3"/>
      <c r="M10" s="3"/>
    </row>
    <row r="11" spans="1:18">
      <c r="E11" s="16"/>
      <c r="F11" s="16"/>
      <c r="G11" s="4"/>
      <c r="H11" s="4"/>
      <c r="I11" s="3"/>
      <c r="J11" s="3"/>
      <c r="K11" s="3"/>
    </row>
    <row r="12" spans="1:18">
      <c r="E12" s="16"/>
      <c r="F12" s="16"/>
      <c r="G12" s="4"/>
      <c r="H12" s="4"/>
      <c r="I12" s="3"/>
      <c r="J12" s="3"/>
      <c r="K12" s="3"/>
    </row>
    <row r="13" spans="1:18">
      <c r="E13" s="16"/>
      <c r="F13" s="16"/>
      <c r="G13" s="4"/>
      <c r="H13" s="4"/>
      <c r="I13" s="3"/>
      <c r="J13" s="3"/>
      <c r="K13" s="3"/>
    </row>
    <row r="14" spans="1:18" ht="177" customHeight="1">
      <c r="E14" s="16"/>
      <c r="F14" s="16"/>
      <c r="G14" s="4"/>
      <c r="H14" s="4"/>
      <c r="I14" s="3"/>
      <c r="J14" s="3"/>
      <c r="K14" s="3"/>
    </row>
    <row r="15" spans="1:18">
      <c r="E15" s="16"/>
      <c r="F15" s="16"/>
      <c r="G15" s="4"/>
      <c r="H15" s="4"/>
      <c r="I15" s="3"/>
      <c r="J15" s="3"/>
      <c r="K15" s="3"/>
    </row>
    <row r="16" spans="1:18">
      <c r="E16" s="16"/>
      <c r="F16" s="16"/>
      <c r="G16" s="4"/>
      <c r="H16" s="4"/>
      <c r="I16" s="16"/>
      <c r="J16" s="16"/>
      <c r="K16" s="16"/>
    </row>
    <row r="17" spans="5:11">
      <c r="E17" s="16"/>
      <c r="F17" s="16"/>
      <c r="G17" s="4"/>
      <c r="H17" s="4"/>
      <c r="I17" s="16"/>
      <c r="J17" s="16"/>
      <c r="K17" s="16"/>
    </row>
    <row r="18" spans="5:11">
      <c r="E18" s="16"/>
      <c r="F18" s="16"/>
      <c r="G18" s="4"/>
      <c r="H18" s="4"/>
      <c r="I18" s="16"/>
      <c r="J18" s="16"/>
      <c r="K18" s="16"/>
    </row>
    <row r="19" spans="5:11">
      <c r="E19" s="16"/>
      <c r="F19" s="16"/>
      <c r="G19" s="4"/>
      <c r="H19" s="4"/>
      <c r="I19" s="16"/>
      <c r="J19" s="16"/>
      <c r="K19" s="16"/>
    </row>
    <row r="20" spans="5:11">
      <c r="E20" s="16"/>
      <c r="F20" s="16"/>
      <c r="G20" s="4"/>
      <c r="H20" s="4"/>
      <c r="I20" s="16"/>
      <c r="J20" s="16"/>
      <c r="K20" s="16"/>
    </row>
    <row r="21" spans="5:11">
      <c r="E21" s="16"/>
      <c r="F21" s="16"/>
      <c r="G21" s="4"/>
      <c r="H21" s="4"/>
      <c r="I21" s="16"/>
      <c r="J21" s="16"/>
      <c r="K21" s="16"/>
    </row>
    <row r="22" spans="5:11">
      <c r="E22" s="16"/>
      <c r="F22" s="16"/>
      <c r="G22" s="4"/>
      <c r="H22" s="4"/>
      <c r="I22" s="16"/>
      <c r="J22" s="16"/>
      <c r="K22" s="16"/>
    </row>
    <row r="23" spans="5:11">
      <c r="G23" s="4"/>
      <c r="H23" s="4"/>
      <c r="I23" s="16"/>
      <c r="J23" s="16"/>
      <c r="K23" s="16"/>
    </row>
    <row r="24" spans="5:11">
      <c r="G24" s="4"/>
      <c r="H24" s="4"/>
      <c r="I24" s="16"/>
      <c r="J24" s="16"/>
      <c r="K24" s="16"/>
    </row>
    <row r="25" spans="5:11">
      <c r="G25" s="4"/>
      <c r="H25" s="4"/>
      <c r="I25" s="16"/>
      <c r="J25" s="16"/>
      <c r="K25" s="16"/>
    </row>
    <row r="26" spans="5:11">
      <c r="G26" s="4"/>
      <c r="H26" s="4"/>
      <c r="I26" s="16"/>
      <c r="J26" s="16"/>
      <c r="K26" s="16"/>
    </row>
    <row r="27" spans="5:11">
      <c r="G27" s="4"/>
      <c r="H27" s="4"/>
      <c r="I27" s="16"/>
      <c r="J27" s="16"/>
      <c r="K27" s="16"/>
    </row>
    <row r="28" spans="5:11">
      <c r="G28" s="4"/>
      <c r="H28" s="4"/>
      <c r="I28" s="16"/>
      <c r="J28" s="16"/>
      <c r="K28" s="16"/>
    </row>
    <row r="29" spans="5:11">
      <c r="G29" s="16"/>
      <c r="H29" s="16"/>
      <c r="I29" s="16"/>
      <c r="J29" s="16"/>
      <c r="K29" s="16"/>
    </row>
    <row r="30" spans="5:11">
      <c r="G30" s="16"/>
      <c r="H30" s="16"/>
      <c r="I30" s="16"/>
      <c r="J30" s="16"/>
      <c r="K30" s="16"/>
    </row>
    <row r="31" spans="5:11">
      <c r="G31" s="16"/>
      <c r="H31" s="16"/>
      <c r="I31" s="16"/>
      <c r="J31" s="16"/>
      <c r="K31" s="16"/>
    </row>
    <row r="32" spans="5:11">
      <c r="G32" s="16"/>
      <c r="H32" s="16"/>
      <c r="I32" s="16"/>
      <c r="J32" s="16"/>
      <c r="K32" s="16"/>
    </row>
    <row r="33" spans="7:11">
      <c r="G33" s="16"/>
      <c r="H33" s="16"/>
      <c r="I33" s="16"/>
      <c r="J33" s="16"/>
      <c r="K33" s="16"/>
    </row>
    <row r="34" spans="7:11">
      <c r="G34" s="16"/>
      <c r="H34" s="16"/>
      <c r="I34" s="16"/>
      <c r="J34" s="16"/>
      <c r="K34" s="16"/>
    </row>
    <row r="35" spans="7:11">
      <c r="G35" s="16"/>
      <c r="H35" s="16"/>
      <c r="I35" s="16"/>
      <c r="J35" s="16"/>
      <c r="K35" s="16"/>
    </row>
    <row r="36" spans="7:11">
      <c r="G36" s="16"/>
      <c r="H36" s="16"/>
      <c r="I36" s="16"/>
      <c r="J36" s="16"/>
      <c r="K36" s="16"/>
    </row>
    <row r="37" spans="7:11">
      <c r="G37" s="16"/>
      <c r="H37" s="16"/>
      <c r="I37" s="16"/>
      <c r="J37" s="16"/>
      <c r="K37" s="16"/>
    </row>
    <row r="38" spans="7:11">
      <c r="G38" s="16"/>
      <c r="H38" s="16"/>
      <c r="I38" s="16"/>
      <c r="J38" s="16"/>
      <c r="K38" s="16"/>
    </row>
    <row r="39" spans="7:11">
      <c r="G39" s="16"/>
      <c r="H39" s="16"/>
      <c r="I39" s="16"/>
      <c r="J39" s="16"/>
      <c r="K39" s="16"/>
    </row>
    <row r="40" spans="7:11">
      <c r="G40" s="16"/>
      <c r="H40" s="16"/>
      <c r="I40" s="16"/>
      <c r="J40" s="16"/>
      <c r="K40" s="16"/>
    </row>
    <row r="41" spans="7:11">
      <c r="G41" s="16"/>
      <c r="H41" s="16"/>
      <c r="I41" s="16"/>
      <c r="J41" s="16"/>
      <c r="K41" s="16"/>
    </row>
    <row r="42" spans="7:11">
      <c r="G42" s="16"/>
      <c r="H42" s="16"/>
      <c r="I42" s="16"/>
      <c r="J42" s="16"/>
      <c r="K42" s="16"/>
    </row>
    <row r="43" spans="7:11">
      <c r="G43" s="16"/>
      <c r="H43" s="16"/>
      <c r="I43" s="16"/>
      <c r="J43" s="16"/>
      <c r="K43" s="16"/>
    </row>
    <row r="44" spans="7:11">
      <c r="G44" s="16"/>
      <c r="H44" s="16"/>
      <c r="I44" s="16"/>
      <c r="J44" s="16"/>
      <c r="K44" s="16"/>
    </row>
    <row r="45" spans="7:11">
      <c r="G45" s="16"/>
      <c r="H45" s="16"/>
      <c r="I45" s="16"/>
      <c r="J45" s="16"/>
      <c r="K45" s="16"/>
    </row>
    <row r="46" spans="7:11">
      <c r="G46" s="16"/>
      <c r="H46" s="16"/>
      <c r="I46" s="16"/>
      <c r="J46" s="16"/>
      <c r="K46" s="16"/>
    </row>
    <row r="47" spans="7:11">
      <c r="G47" s="16"/>
      <c r="H47" s="16"/>
      <c r="I47" s="16"/>
      <c r="J47" s="16"/>
      <c r="K47" s="16"/>
    </row>
    <row r="48" spans="7: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c r="I88" s="16"/>
      <c r="J88" s="16"/>
      <c r="K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row r="109" spans="7:8"/>
    <row r="110" spans="7:8"/>
    <row r="111" spans="7:8"/>
    <row r="112" spans="7:8"/>
    <row r="113"/>
    <row r="114"/>
  </sheetData>
  <conditionalFormatting sqref="E2:E3">
    <cfRule type="containsText" dxfId="459" priority="18" operator="containsText" text="Completed">
      <formula>NOT(ISERROR(SEARCH("Completed",E2)))</formula>
    </cfRule>
    <cfRule type="containsText" dxfId="458" priority="19" operator="containsText" text="Pending Review">
      <formula>NOT(ISERROR(SEARCH("Pending Review",E2)))</formula>
    </cfRule>
    <cfRule type="beginsWith" dxfId="457" priority="20" operator="beginsWith" text="No">
      <formula>LEFT(E2,LEN("No"))="No"</formula>
    </cfRule>
    <cfRule type="containsText" dxfId="456" priority="21" operator="containsText" text="Yes">
      <formula>NOT(ISERROR(SEARCH("Yes",E2)))</formula>
    </cfRule>
    <cfRule type="containsText" dxfId="455" priority="22" operator="containsText" text="In Progress">
      <formula>NOT(ISERROR(SEARCH("In Progress",E2)))</formula>
    </cfRule>
    <cfRule type="expression" dxfId="454" priority="23">
      <formula>$G2="Y"</formula>
    </cfRule>
  </conditionalFormatting>
  <conditionalFormatting sqref="E6:E7">
    <cfRule type="containsText" dxfId="453" priority="3" operator="containsText" text="Completed">
      <formula>NOT(ISERROR(SEARCH("Completed",E6)))</formula>
    </cfRule>
    <cfRule type="containsText" dxfId="452" priority="4" operator="containsText" text="Pending Review">
      <formula>NOT(ISERROR(SEARCH("Pending Review",E6)))</formula>
    </cfRule>
    <cfRule type="beginsWith" dxfId="451" priority="5" operator="beginsWith" text="No">
      <formula>LEFT(E6,LEN("No"))="No"</formula>
    </cfRule>
    <cfRule type="containsText" dxfId="450" priority="6" operator="containsText" text="Yes">
      <formula>NOT(ISERROR(SEARCH("Yes",E6)))</formula>
    </cfRule>
    <cfRule type="containsText" dxfId="449" priority="7" operator="containsText" text="In Progress">
      <formula>NOT(ISERROR(SEARCH("In Progress",E6)))</formula>
    </cfRule>
    <cfRule type="expression" dxfId="448" priority="8">
      <formula>$G6="Y"</formula>
    </cfRule>
  </conditionalFormatting>
  <conditionalFormatting sqref="H1:H7">
    <cfRule type="containsText" dxfId="447" priority="1" operator="containsText" text="Yes">
      <formula>NOT(ISERROR(SEARCH("Yes",H1)))</formula>
    </cfRule>
    <cfRule type="containsText" dxfId="446" priority="2" operator="containsText" text="Pending">
      <formula>NOT(ISERROR(SEARCH("Pending",H1)))</formula>
    </cfRule>
  </conditionalFormatting>
  <conditionalFormatting sqref="H8:H1048576">
    <cfRule type="containsText" dxfId="445" priority="24" operator="containsText" text="Yes">
      <formula>NOT(ISERROR(SEARCH("Yes",H8)))</formula>
    </cfRule>
    <cfRule type="containsText" dxfId="444" priority="27" operator="containsText" text="Pending">
      <formula>NOT(ISERROR(SEARCH("Pending",H8)))</formula>
    </cfRule>
  </conditionalFormatting>
  <conditionalFormatting sqref="I2:I1048576">
    <cfRule type="containsText" dxfId="443" priority="15" operator="containsText" text="No">
      <formula>NOT(ISERROR(SEARCH("No",I2)))</formula>
    </cfRule>
  </conditionalFormatting>
  <conditionalFormatting sqref="I2:K1048576 J1:K1">
    <cfRule type="containsText" dxfId="442" priority="16" operator="containsText" text="Yes">
      <formula>NOT(ISERROR(SEARCH("Yes",I1)))</formula>
    </cfRule>
  </conditionalFormatting>
  <conditionalFormatting sqref="J1:K1 I2:K1048576">
    <cfRule type="containsText" dxfId="441" priority="17" operator="containsText" text="Pending">
      <formula>NOT(ISERROR(SEARCH("Pending",I1)))</formula>
    </cfRule>
  </conditionalFormatting>
  <conditionalFormatting sqref="M1:M1048576">
    <cfRule type="containsText" dxfId="440" priority="25" operator="containsText" text="Yes">
      <formula>NOT(ISERROR(SEARCH("Yes",M1)))</formula>
    </cfRule>
    <cfRule type="containsText" dxfId="439" priority="26" operator="containsText" text="No">
      <formula>NOT(ISERROR(SEARCH("No",M1)))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A008CC7-59D3-49C2-BE12-2D5EA7F43979}">
          <x14:formula1>
            <xm:f>'Drop Down Menu''s'!$C$2:$C$14</xm:f>
          </x14:formula1>
          <xm:sqref>G10:K107</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C3909-C77C-49FF-A862-409A0133286E}">
  <sheetPr>
    <pageSetUpPr fitToPage="1"/>
  </sheetPr>
  <dimension ref="A1:R114"/>
  <sheetViews>
    <sheetView topLeftCell="A4" zoomScale="53" workbookViewId="0">
      <selection activeCell="D2" sqref="D2"/>
    </sheetView>
  </sheetViews>
  <sheetFormatPr defaultColWidth="8.875" defaultRowHeight="15.75" customHeight="1"/>
  <cols>
    <col min="1" max="1" width="10.625" style="16" bestFit="1" customWidth="1"/>
    <col min="2" max="2" width="9" style="16"/>
    <col min="3" max="3" width="34" style="23" bestFit="1" customWidth="1"/>
    <col min="4" max="4" width="70.125" style="21"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18" ht="63">
      <c r="A1" s="16" t="s">
        <v>834</v>
      </c>
      <c r="B1" s="16" t="s">
        <v>835</v>
      </c>
      <c r="C1" s="23" t="s">
        <v>836</v>
      </c>
      <c r="D1" s="21" t="s">
        <v>837</v>
      </c>
      <c r="E1" t="s">
        <v>0</v>
      </c>
      <c r="F1" t="s">
        <v>838</v>
      </c>
      <c r="G1" t="s">
        <v>839</v>
      </c>
      <c r="H1" s="21" t="s">
        <v>898</v>
      </c>
      <c r="I1" s="3" t="s">
        <v>841</v>
      </c>
      <c r="J1" s="3" t="s">
        <v>900</v>
      </c>
      <c r="K1" s="3" t="s">
        <v>843</v>
      </c>
      <c r="L1" s="3" t="s">
        <v>844</v>
      </c>
      <c r="M1" s="16" t="s">
        <v>845</v>
      </c>
    </row>
    <row r="2" spans="1:18" ht="74.25" customHeight="1">
      <c r="A2" s="239">
        <f>ROW() - ROW(Table4242729[[#Headers],[Checklist]])</f>
        <v>1</v>
      </c>
      <c r="B2" s="239" t="s">
        <v>3970</v>
      </c>
      <c r="C2" s="247" t="s">
        <v>3971</v>
      </c>
      <c r="D2" s="242" t="s">
        <v>3972</v>
      </c>
      <c r="E2" s="281" t="s">
        <v>282</v>
      </c>
      <c r="F2" s="239" t="s">
        <v>497</v>
      </c>
      <c r="G2" s="239" t="s">
        <v>2437</v>
      </c>
      <c r="H2" s="239" t="s">
        <v>852</v>
      </c>
      <c r="I2" s="3"/>
      <c r="J2" s="3" t="s">
        <v>905</v>
      </c>
      <c r="K2" s="3" t="s">
        <v>3973</v>
      </c>
      <c r="M2" s="239" t="s">
        <v>853</v>
      </c>
      <c r="N2" s="243"/>
      <c r="O2" s="243"/>
      <c r="P2" s="243"/>
    </row>
    <row r="3" spans="1:18" ht="140.25" customHeight="1">
      <c r="A3" s="239">
        <f>ROW() - ROW(Table4242729[[#Headers],[Checklist]])</f>
        <v>2</v>
      </c>
      <c r="B3" s="239" t="s">
        <v>3974</v>
      </c>
      <c r="C3" s="189" t="s">
        <v>3975</v>
      </c>
      <c r="D3" s="209" t="e" vm="14">
        <v>#VALUE!</v>
      </c>
      <c r="E3" s="239" t="s">
        <v>35</v>
      </c>
      <c r="F3" s="239" t="s">
        <v>441</v>
      </c>
      <c r="G3" s="239" t="s">
        <v>2437</v>
      </c>
      <c r="H3" s="239" t="s">
        <v>852</v>
      </c>
      <c r="I3" s="3"/>
      <c r="J3" s="3" t="s">
        <v>927</v>
      </c>
      <c r="K3" s="3" t="s">
        <v>3976</v>
      </c>
      <c r="M3" s="239" t="s">
        <v>853</v>
      </c>
      <c r="N3" s="243"/>
      <c r="O3" s="243"/>
      <c r="P3" s="243"/>
    </row>
    <row r="4" spans="1:18" ht="105.75" customHeight="1">
      <c r="A4" s="239">
        <f>ROW() - ROW(Table4242729[[#Headers],[Checklist]])</f>
        <v>3</v>
      </c>
      <c r="B4" s="239" t="s">
        <v>3977</v>
      </c>
      <c r="C4" s="189" t="s">
        <v>3978</v>
      </c>
      <c r="D4" s="209" t="e" vm="15">
        <v>#VALUE!</v>
      </c>
      <c r="E4" s="239" t="s">
        <v>183</v>
      </c>
      <c r="F4" s="239" t="s">
        <v>184</v>
      </c>
      <c r="G4" s="239" t="s">
        <v>2437</v>
      </c>
      <c r="H4" s="239" t="s">
        <v>852</v>
      </c>
      <c r="I4" s="3"/>
      <c r="J4" s="3" t="s">
        <v>927</v>
      </c>
      <c r="K4" s="3" t="s">
        <v>3976</v>
      </c>
      <c r="M4" s="239" t="s">
        <v>853</v>
      </c>
      <c r="N4" s="243"/>
      <c r="O4" s="243"/>
      <c r="P4" s="243"/>
    </row>
    <row r="5" spans="1:18" ht="173.25" customHeight="1">
      <c r="A5" s="239">
        <f>ROW() - ROW(Table4242729[[#Headers],[Checklist]])</f>
        <v>4</v>
      </c>
      <c r="B5" s="239" t="s">
        <v>3979</v>
      </c>
      <c r="C5" s="247" t="s">
        <v>3980</v>
      </c>
      <c r="D5" s="189" t="s">
        <v>3981</v>
      </c>
      <c r="E5" s="239" t="s">
        <v>183</v>
      </c>
      <c r="F5" s="239" t="s">
        <v>184</v>
      </c>
      <c r="G5" s="239" t="s">
        <v>2437</v>
      </c>
      <c r="H5" s="239" t="s">
        <v>852</v>
      </c>
      <c r="I5" s="3"/>
      <c r="J5" s="3" t="s">
        <v>3982</v>
      </c>
      <c r="K5" s="3" t="s">
        <v>3983</v>
      </c>
      <c r="M5" s="239" t="s">
        <v>853</v>
      </c>
      <c r="N5" s="243"/>
      <c r="O5" s="282"/>
      <c r="P5" s="243"/>
    </row>
    <row r="6" spans="1:18" ht="124.5" customHeight="1">
      <c r="A6" s="239">
        <f>ROW() - ROW(Table4242729[[#Headers],[Checklist]])</f>
        <v>5</v>
      </c>
      <c r="B6" s="239" t="s">
        <v>3984</v>
      </c>
      <c r="C6" s="247" t="s">
        <v>3985</v>
      </c>
      <c r="D6" s="189" t="s">
        <v>3986</v>
      </c>
      <c r="E6" s="239" t="s">
        <v>35</v>
      </c>
      <c r="F6" s="239" t="s">
        <v>441</v>
      </c>
      <c r="G6" s="239" t="s">
        <v>2437</v>
      </c>
      <c r="H6" s="239" t="s">
        <v>852</v>
      </c>
      <c r="I6" s="3"/>
      <c r="J6" s="3" t="s">
        <v>3982</v>
      </c>
      <c r="K6" s="3" t="s">
        <v>3983</v>
      </c>
      <c r="M6" s="239" t="s">
        <v>853</v>
      </c>
      <c r="N6" s="243"/>
      <c r="O6" s="243"/>
      <c r="P6" s="243"/>
    </row>
    <row r="7" spans="1:18" ht="331.5" customHeight="1">
      <c r="A7" s="239">
        <f>ROW() - ROW(Table4242729[[#Headers],[Checklist]])</f>
        <v>6</v>
      </c>
      <c r="B7" s="239" t="s">
        <v>3987</v>
      </c>
      <c r="C7" s="247" t="s">
        <v>3988</v>
      </c>
      <c r="D7" s="21" t="s">
        <v>3989</v>
      </c>
      <c r="E7" s="239" t="s">
        <v>35</v>
      </c>
      <c r="F7" s="239" t="s">
        <v>441</v>
      </c>
      <c r="G7" s="3" t="s">
        <v>2437</v>
      </c>
      <c r="H7" s="3" t="s">
        <v>852</v>
      </c>
      <c r="I7" s="3"/>
      <c r="J7" s="3" t="s">
        <v>3990</v>
      </c>
      <c r="K7" s="27" t="s">
        <v>3991</v>
      </c>
      <c r="M7" s="3" t="s">
        <v>853</v>
      </c>
      <c r="N7" s="243"/>
      <c r="O7" s="243"/>
      <c r="P7" s="243"/>
    </row>
    <row r="8" spans="1:18" ht="396.75" customHeight="1">
      <c r="A8" s="3">
        <f>ROW() - ROW(Table4242729[[#Headers],[Checklist]])</f>
        <v>7</v>
      </c>
      <c r="B8" s="239" t="s">
        <v>3992</v>
      </c>
      <c r="C8" s="247" t="s">
        <v>3993</v>
      </c>
      <c r="D8" s="28" t="s">
        <v>3994</v>
      </c>
      <c r="E8" s="239" t="s">
        <v>183</v>
      </c>
      <c r="F8" s="239" t="s">
        <v>184</v>
      </c>
      <c r="G8" s="3" t="s">
        <v>2437</v>
      </c>
      <c r="H8" s="186" t="s">
        <v>852</v>
      </c>
      <c r="I8" s="3"/>
      <c r="J8" s="3" t="s">
        <v>3990</v>
      </c>
      <c r="K8" s="3" t="s">
        <v>3995</v>
      </c>
      <c r="M8" s="185" t="s">
        <v>853</v>
      </c>
      <c r="N8" s="243"/>
      <c r="O8" s="243"/>
      <c r="P8" s="243"/>
    </row>
    <row r="9" spans="1:18" ht="65.25" customHeight="1">
      <c r="A9" s="3">
        <f>ROW() - ROW(Table4242729[[#Headers],[Checklist]])</f>
        <v>8</v>
      </c>
      <c r="B9" s="3" t="s">
        <v>1643</v>
      </c>
      <c r="C9" s="29" t="s">
        <v>3996</v>
      </c>
      <c r="D9" s="28" t="s">
        <v>3997</v>
      </c>
      <c r="E9" s="239" t="s">
        <v>35</v>
      </c>
      <c r="F9" s="3" t="s">
        <v>441</v>
      </c>
      <c r="G9" s="187" t="s">
        <v>12</v>
      </c>
      <c r="H9" s="186" t="s">
        <v>852</v>
      </c>
      <c r="I9" s="3"/>
      <c r="J9" s="3"/>
      <c r="K9" s="3"/>
      <c r="M9" s="185" t="s">
        <v>853</v>
      </c>
      <c r="N9" s="243"/>
      <c r="O9" s="243"/>
      <c r="P9" s="243"/>
      <c r="R9" t="str">
        <f ca="1">IFERROR(
  IF(
    COUNTIF(
      INDIRECT("'" &amp; "ADR " &amp; VALUE(MID(R$1, FIND("-", R$1) + 1, LEN(R$1) - FIND("-", R$1))) &amp; "'!E:E"),#REF!
    ) = 0,
    "",
    COUNTIFS(
      INDIRECT("'" &amp; "ADR " &amp; VALUE(MID(R$1, FIND("-", R$1) + 1, LEN(R$1) - FIND("-", R$1))) &amp; "'!E:E"),#REF!,
      INDIRECT( "'" &amp; "ADR " &amp; VALUE(MID(R$1, FIND("-", R$1) + 1, LEN(R$1) - FIND("-", R$1))) &amp; "'!I:I"), "NO"
    )
  ),
  ""
)</f>
        <v/>
      </c>
    </row>
    <row r="10" spans="1:18" ht="273" customHeight="1">
      <c r="A10" s="188">
        <f>ROW() - ROW(Table4242729[[#Headers],[Checklist]])</f>
        <v>9</v>
      </c>
      <c r="B10" s="3" t="s">
        <v>1643</v>
      </c>
      <c r="C10" s="29" t="s">
        <v>3998</v>
      </c>
      <c r="D10" s="169" t="s">
        <v>3999</v>
      </c>
      <c r="E10" s="239" t="s">
        <v>183</v>
      </c>
      <c r="F10" s="3" t="s">
        <v>184</v>
      </c>
      <c r="G10" s="3" t="s">
        <v>2437</v>
      </c>
      <c r="H10" s="3" t="s">
        <v>852</v>
      </c>
      <c r="I10" s="3"/>
      <c r="J10" s="3"/>
      <c r="K10" s="3"/>
      <c r="M10" s="3" t="s">
        <v>853</v>
      </c>
      <c r="N10" s="243"/>
      <c r="O10" s="243"/>
      <c r="P10" s="243"/>
    </row>
    <row r="11" spans="1:18" ht="90.75" customHeight="1">
      <c r="A11" s="3">
        <f>ROW() - ROW(Table4242729[[#Headers],[Checklist]])</f>
        <v>10</v>
      </c>
      <c r="B11" s="181" t="s">
        <v>4000</v>
      </c>
      <c r="C11" s="182" t="s">
        <v>4001</v>
      </c>
      <c r="D11" s="21" t="s">
        <v>4002</v>
      </c>
      <c r="E11" s="239" t="s">
        <v>35</v>
      </c>
      <c r="F11" s="181" t="s">
        <v>441</v>
      </c>
      <c r="G11" s="181" t="s">
        <v>2437</v>
      </c>
      <c r="H11" s="283" t="s">
        <v>852</v>
      </c>
      <c r="I11" s="3"/>
      <c r="J11" s="3"/>
      <c r="K11" s="3"/>
      <c r="M11" s="284" t="s">
        <v>853</v>
      </c>
      <c r="N11" s="243"/>
      <c r="O11" s="243"/>
      <c r="P11" s="243"/>
    </row>
    <row r="12" spans="1:18" ht="270" customHeight="1">
      <c r="A12" s="188">
        <f>ROW() - ROW(Table4242729[[#Headers],[Checklist]])</f>
        <v>11</v>
      </c>
      <c r="B12" s="3" t="s">
        <v>1686</v>
      </c>
      <c r="C12" s="29" t="s">
        <v>4003</v>
      </c>
      <c r="D12" s="21" t="e" vm="16">
        <v>#VALUE!</v>
      </c>
      <c r="E12" s="3" t="s">
        <v>35</v>
      </c>
      <c r="F12" s="3" t="s">
        <v>441</v>
      </c>
      <c r="G12" s="187" t="s">
        <v>12</v>
      </c>
      <c r="H12" s="186" t="s">
        <v>852</v>
      </c>
      <c r="I12" s="3"/>
      <c r="J12" s="3"/>
      <c r="K12" s="3"/>
      <c r="M12" s="185" t="s">
        <v>853</v>
      </c>
      <c r="N12" s="243"/>
      <c r="O12" s="243"/>
      <c r="P12" s="243"/>
    </row>
    <row r="13" spans="1:18" ht="31.5">
      <c r="A13" s="3">
        <f>ROW() - ROW(Table4242729[[#Headers],[Checklist]])</f>
        <v>12</v>
      </c>
      <c r="B13" s="181" t="s">
        <v>4004</v>
      </c>
      <c r="C13" s="23" t="s">
        <v>4005</v>
      </c>
      <c r="D13" s="29" t="s">
        <v>4006</v>
      </c>
      <c r="E13" s="3" t="s">
        <v>35</v>
      </c>
      <c r="F13" s="181" t="s">
        <v>441</v>
      </c>
      <c r="G13" s="181" t="s">
        <v>2437</v>
      </c>
      <c r="H13" s="186" t="s">
        <v>852</v>
      </c>
      <c r="I13" s="3"/>
      <c r="J13" s="3"/>
      <c r="K13" s="3"/>
      <c r="M13" s="185" t="s">
        <v>853</v>
      </c>
      <c r="N13" s="243"/>
      <c r="O13" s="243"/>
      <c r="P13" s="243"/>
    </row>
    <row r="14" spans="1:18" ht="17.25" customHeight="1">
      <c r="A14" s="240"/>
      <c r="B14" s="240"/>
      <c r="C14" s="257"/>
      <c r="D14" s="242"/>
      <c r="E14" s="240"/>
      <c r="F14" s="240"/>
      <c r="G14" s="187"/>
      <c r="H14" s="187"/>
      <c r="I14" s="3"/>
      <c r="J14" s="3"/>
      <c r="K14" s="3"/>
      <c r="M14" s="240"/>
      <c r="N14" s="243"/>
      <c r="O14" s="243"/>
      <c r="P14" s="243"/>
    </row>
    <row r="15" spans="1:18">
      <c r="A15" s="240"/>
      <c r="B15" s="240"/>
      <c r="C15" s="257"/>
      <c r="D15" s="242"/>
      <c r="E15" s="240"/>
      <c r="F15" s="240"/>
      <c r="G15" s="187"/>
      <c r="H15" s="187"/>
      <c r="I15" s="3"/>
      <c r="J15" s="3"/>
      <c r="K15" s="3"/>
      <c r="M15" s="240"/>
      <c r="N15" s="243"/>
      <c r="O15" s="243"/>
      <c r="P15" s="243"/>
    </row>
    <row r="16" spans="1:18">
      <c r="A16" s="240"/>
      <c r="B16" s="240"/>
      <c r="C16" s="257"/>
      <c r="D16" s="242"/>
      <c r="E16" s="240"/>
      <c r="F16" s="240"/>
      <c r="G16" s="187"/>
      <c r="H16" s="187"/>
      <c r="I16" s="16"/>
      <c r="J16" s="16"/>
      <c r="K16" s="16"/>
      <c r="M16" s="240"/>
      <c r="N16" s="243"/>
      <c r="O16" s="243"/>
      <c r="P16" s="243"/>
    </row>
    <row r="17" spans="1:16">
      <c r="A17" s="240"/>
      <c r="B17" s="240"/>
      <c r="C17" s="257"/>
      <c r="D17" s="242"/>
      <c r="E17" s="240"/>
      <c r="F17" s="240"/>
      <c r="G17" s="187"/>
      <c r="H17" s="187"/>
      <c r="I17" s="16"/>
      <c r="J17" s="16"/>
      <c r="K17" s="16"/>
      <c r="M17" s="240"/>
      <c r="N17" s="243"/>
      <c r="O17" s="243"/>
      <c r="P17" s="243"/>
    </row>
    <row r="18" spans="1:16">
      <c r="A18" s="240"/>
      <c r="B18" s="240"/>
      <c r="C18" s="257"/>
      <c r="D18" s="242"/>
      <c r="E18" s="240"/>
      <c r="F18" s="240"/>
      <c r="G18" s="187"/>
      <c r="H18" s="187"/>
      <c r="I18" s="16"/>
      <c r="J18" s="16"/>
      <c r="K18" s="16"/>
      <c r="M18" s="240"/>
      <c r="N18" s="243"/>
      <c r="O18" s="243"/>
      <c r="P18" s="243"/>
    </row>
    <row r="19" spans="1:16">
      <c r="A19" s="240"/>
      <c r="B19" s="240"/>
      <c r="C19" s="257"/>
      <c r="D19" s="242"/>
      <c r="E19" s="240"/>
      <c r="F19" s="240"/>
      <c r="G19" s="187"/>
      <c r="H19" s="187"/>
      <c r="I19" s="16"/>
      <c r="J19" s="16"/>
      <c r="K19" s="16"/>
      <c r="M19" s="240"/>
      <c r="N19" s="243"/>
      <c r="O19" s="243"/>
      <c r="P19" s="243"/>
    </row>
    <row r="20" spans="1:16">
      <c r="A20" s="240"/>
      <c r="B20" s="240"/>
      <c r="C20" s="257"/>
      <c r="D20" s="242"/>
      <c r="E20" s="240"/>
      <c r="F20" s="240"/>
      <c r="G20" s="187"/>
      <c r="H20" s="187"/>
      <c r="I20" s="16"/>
      <c r="J20" s="16"/>
      <c r="K20" s="16"/>
      <c r="M20" s="240"/>
      <c r="N20" s="243"/>
      <c r="O20" s="243"/>
      <c r="P20" s="243"/>
    </row>
    <row r="21" spans="1:16">
      <c r="A21" s="240"/>
      <c r="B21" s="240"/>
      <c r="C21" s="257"/>
      <c r="D21" s="242"/>
      <c r="E21" s="240"/>
      <c r="F21" s="240"/>
      <c r="G21" s="187"/>
      <c r="H21" s="187"/>
      <c r="I21" s="16"/>
      <c r="J21" s="16"/>
      <c r="K21" s="16"/>
      <c r="M21" s="240"/>
      <c r="N21" s="243"/>
      <c r="O21" s="243"/>
      <c r="P21" s="243"/>
    </row>
    <row r="22" spans="1:16">
      <c r="A22" s="240"/>
      <c r="B22" s="240"/>
      <c r="C22" s="257"/>
      <c r="D22" s="242"/>
      <c r="E22" s="240"/>
      <c r="F22" s="240"/>
      <c r="G22" s="187"/>
      <c r="H22" s="187"/>
      <c r="I22" s="16"/>
      <c r="J22" s="16"/>
      <c r="K22" s="16"/>
      <c r="M22" s="240"/>
    </row>
    <row r="23" spans="1:16">
      <c r="G23" s="4"/>
      <c r="H23" s="4"/>
      <c r="I23" s="16"/>
      <c r="J23" s="16"/>
      <c r="K23" s="16"/>
    </row>
    <row r="24" spans="1:16">
      <c r="G24" s="4"/>
      <c r="H24" s="4"/>
      <c r="I24" s="16"/>
      <c r="J24" s="16"/>
      <c r="K24" s="16"/>
    </row>
    <row r="25" spans="1:16">
      <c r="G25" s="4"/>
      <c r="H25" s="4"/>
      <c r="I25" s="16"/>
      <c r="J25" s="16"/>
      <c r="K25" s="16"/>
    </row>
    <row r="26" spans="1:16">
      <c r="G26" s="4"/>
      <c r="H26" s="4"/>
      <c r="I26" s="16"/>
      <c r="J26" s="16"/>
      <c r="K26" s="16"/>
    </row>
    <row r="27" spans="1:16">
      <c r="G27" s="4"/>
      <c r="H27" s="4"/>
      <c r="I27" s="16"/>
      <c r="J27" s="16"/>
      <c r="K27" s="16"/>
    </row>
    <row r="28" spans="1:16">
      <c r="G28" s="4"/>
      <c r="H28" s="4"/>
      <c r="I28" s="16"/>
      <c r="J28" s="16"/>
      <c r="K28" s="16"/>
    </row>
    <row r="29" spans="1:16">
      <c r="G29" s="16"/>
      <c r="H29" s="16"/>
      <c r="I29" s="16"/>
      <c r="J29" s="16"/>
      <c r="K29" s="16"/>
    </row>
    <row r="30" spans="1:16">
      <c r="G30" s="16"/>
      <c r="H30" s="16"/>
      <c r="I30" s="16"/>
      <c r="J30" s="16"/>
      <c r="K30" s="16"/>
    </row>
    <row r="31" spans="1:16">
      <c r="G31" s="16"/>
      <c r="H31" s="16"/>
      <c r="I31" s="16"/>
      <c r="J31" s="16"/>
      <c r="K31" s="16"/>
    </row>
    <row r="32" spans="1:16">
      <c r="G32" s="16"/>
      <c r="H32" s="16"/>
      <c r="I32" s="16"/>
      <c r="J32" s="16"/>
      <c r="K32" s="16"/>
    </row>
    <row r="33" spans="7:11">
      <c r="G33" s="16"/>
      <c r="H33" s="16"/>
      <c r="I33" s="16"/>
      <c r="J33" s="16"/>
      <c r="K33" s="16"/>
    </row>
    <row r="34" spans="7:11">
      <c r="G34" s="16"/>
      <c r="H34" s="16"/>
      <c r="I34" s="16"/>
      <c r="J34" s="16"/>
      <c r="K34" s="16"/>
    </row>
    <row r="35" spans="7:11">
      <c r="G35" s="16"/>
      <c r="H35" s="16"/>
      <c r="I35" s="16"/>
      <c r="J35" s="16"/>
      <c r="K35" s="16"/>
    </row>
    <row r="36" spans="7:11">
      <c r="G36" s="16"/>
      <c r="H36" s="16"/>
      <c r="I36" s="16"/>
      <c r="J36" s="16"/>
      <c r="K36" s="16"/>
    </row>
    <row r="37" spans="7:11">
      <c r="G37" s="16"/>
      <c r="H37" s="16"/>
      <c r="I37" s="16"/>
      <c r="J37" s="16"/>
      <c r="K37" s="16"/>
    </row>
    <row r="38" spans="7:11">
      <c r="G38" s="16"/>
      <c r="H38" s="16"/>
      <c r="I38" s="16"/>
      <c r="J38" s="16"/>
      <c r="K38" s="16"/>
    </row>
    <row r="39" spans="7:11">
      <c r="G39" s="16"/>
      <c r="H39" s="16"/>
      <c r="I39" s="16"/>
      <c r="J39" s="16"/>
      <c r="K39" s="16"/>
    </row>
    <row r="40" spans="7:11">
      <c r="G40" s="16"/>
      <c r="H40" s="16"/>
      <c r="I40" s="16"/>
      <c r="J40" s="16"/>
      <c r="K40" s="16"/>
    </row>
    <row r="41" spans="7:11">
      <c r="G41" s="16"/>
      <c r="H41" s="16"/>
      <c r="I41" s="16"/>
      <c r="J41" s="16"/>
      <c r="K41" s="16"/>
    </row>
    <row r="42" spans="7:11">
      <c r="G42" s="16"/>
      <c r="H42" s="16"/>
      <c r="I42" s="16"/>
      <c r="J42" s="16"/>
      <c r="K42" s="16"/>
    </row>
    <row r="43" spans="7:11">
      <c r="G43" s="16"/>
      <c r="H43" s="16"/>
      <c r="I43" s="16"/>
      <c r="J43" s="16"/>
      <c r="K43" s="16"/>
    </row>
    <row r="44" spans="7:11">
      <c r="G44" s="16"/>
      <c r="H44" s="16"/>
      <c r="I44" s="16"/>
      <c r="J44" s="16"/>
      <c r="K44" s="16"/>
    </row>
    <row r="45" spans="7:11">
      <c r="G45" s="16"/>
      <c r="H45" s="16"/>
      <c r="I45" s="16"/>
      <c r="J45" s="16"/>
      <c r="K45" s="16"/>
    </row>
    <row r="46" spans="7:11">
      <c r="G46" s="16"/>
      <c r="H46" s="16"/>
      <c r="I46" s="16"/>
      <c r="J46" s="16"/>
      <c r="K46" s="16"/>
    </row>
    <row r="47" spans="7:11">
      <c r="G47" s="16"/>
      <c r="H47" s="16"/>
      <c r="I47" s="16"/>
      <c r="J47" s="16"/>
      <c r="K47" s="16"/>
    </row>
    <row r="48" spans="7: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c r="I88" s="16"/>
      <c r="J88" s="16"/>
      <c r="K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row r="109" spans="7:8"/>
    <row r="110" spans="7:8"/>
    <row r="111" spans="7:8"/>
    <row r="112" spans="7:8"/>
    <row r="113"/>
    <row r="114"/>
  </sheetData>
  <conditionalFormatting sqref="E2">
    <cfRule type="containsText" dxfId="424" priority="4" operator="containsText" text="Completed">
      <formula>NOT(ISERROR(SEARCH("Completed",E2)))</formula>
    </cfRule>
    <cfRule type="containsText" dxfId="423" priority="5" operator="containsText" text="Pending Review">
      <formula>NOT(ISERROR(SEARCH("Pending Review",E2)))</formula>
    </cfRule>
    <cfRule type="beginsWith" dxfId="422" priority="6" operator="beginsWith" text="No">
      <formula>LEFT(E2,LEN("No"))="No"</formula>
    </cfRule>
    <cfRule type="containsText" dxfId="421" priority="7" operator="containsText" text="Yes">
      <formula>NOT(ISERROR(SEARCH("Yes",E2)))</formula>
    </cfRule>
    <cfRule type="containsText" dxfId="420" priority="8" operator="containsText" text="In Progress">
      <formula>NOT(ISERROR(SEARCH("In Progress",E2)))</formula>
    </cfRule>
    <cfRule type="expression" dxfId="419" priority="9">
      <formula>$G2="Y"</formula>
    </cfRule>
  </conditionalFormatting>
  <conditionalFormatting sqref="H1:H8 I2:K8 H6:K1048575">
    <cfRule type="containsText" dxfId="418" priority="19" operator="containsText" text="Pending">
      <formula>NOT(ISERROR(SEARCH("Pending",H1)))</formula>
    </cfRule>
  </conditionalFormatting>
  <conditionalFormatting sqref="I2:I1048575">
    <cfRule type="containsText" dxfId="417" priority="1" operator="containsText" text="No">
      <formula>NOT(ISERROR(SEARCH("No",I2)))</formula>
    </cfRule>
  </conditionalFormatting>
  <conditionalFormatting sqref="I2:K8 H6:K1048575 H1:H8">
    <cfRule type="containsText" dxfId="416" priority="16" operator="containsText" text="Yes">
      <formula>NOT(ISERROR(SEARCH("Yes",H1)))</formula>
    </cfRule>
  </conditionalFormatting>
  <conditionalFormatting sqref="J1:K1">
    <cfRule type="containsText" dxfId="415" priority="2" operator="containsText" text="Yes">
      <formula>NOT(ISERROR(SEARCH("Yes",J1)))</formula>
    </cfRule>
    <cfRule type="containsText" dxfId="414" priority="3" operator="containsText" text="Pending">
      <formula>NOT(ISERROR(SEARCH("Pending",J1)))</formula>
    </cfRule>
  </conditionalFormatting>
  <conditionalFormatting sqref="M1:M1048575">
    <cfRule type="containsText" dxfId="413" priority="17" operator="containsText" text="Yes">
      <formula>NOT(ISERROR(SEARCH("Yes",M1)))</formula>
    </cfRule>
    <cfRule type="containsText" dxfId="412" priority="18" operator="containsText" text="No">
      <formula>NOT(ISERROR(SEARCH("No",M1)))</formula>
    </cfRule>
  </conditionalFormatting>
  <pageMargins left="0.25" right="0.25" top="0.75" bottom="0.75" header="0.3" footer="0.3"/>
  <pageSetup paperSize="9" scale="22" fitToHeight="0"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76D7AB4-3CAA-4DFA-9976-38EA06C5DE06}">
          <x14:formula1>
            <xm:f>'Drop Down Menu''s'!$C$2:$C$14</xm:f>
          </x14:formula1>
          <xm:sqref>G14:K107 G12 G9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B183-89BE-451D-A227-E5B5F38102BE}">
  <dimension ref="A1:R106"/>
  <sheetViews>
    <sheetView zoomScale="59" workbookViewId="0">
      <selection activeCell="O54" sqref="O54"/>
    </sheetView>
  </sheetViews>
  <sheetFormatPr defaultColWidth="8.875" defaultRowHeight="15.75"/>
  <cols>
    <col min="1" max="1" width="10.625" style="16" bestFit="1" customWidth="1"/>
    <col min="2" max="2" width="10.625" style="16" customWidth="1"/>
    <col min="3" max="3" width="36" style="23" bestFit="1" customWidth="1"/>
    <col min="4" max="4" width="70.125" style="27"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4" max="14" width="9" bestFit="1" customWidth="1"/>
    <col min="15" max="15" width="20.625" bestFit="1" customWidth="1"/>
    <col min="16" max="16" width="16" bestFit="1" customWidth="1"/>
    <col min="17" max="17" width="24" bestFit="1" customWidth="1"/>
  </cols>
  <sheetData>
    <row r="1" spans="1:18" s="23" customFormat="1" ht="63">
      <c r="A1" s="23" t="s">
        <v>834</v>
      </c>
      <c r="B1" s="23" t="s">
        <v>835</v>
      </c>
      <c r="C1" s="23" t="s">
        <v>836</v>
      </c>
      <c r="D1" s="27" t="s">
        <v>837</v>
      </c>
      <c r="E1" s="23" t="s">
        <v>0</v>
      </c>
      <c r="F1" s="23" t="s">
        <v>838</v>
      </c>
      <c r="G1" s="23" t="s">
        <v>839</v>
      </c>
      <c r="H1" s="29" t="s">
        <v>898</v>
      </c>
      <c r="I1" s="29" t="s">
        <v>841</v>
      </c>
      <c r="J1" s="29" t="s">
        <v>900</v>
      </c>
      <c r="K1" s="29" t="s">
        <v>843</v>
      </c>
      <c r="L1" s="29" t="s">
        <v>844</v>
      </c>
      <c r="M1" s="23" t="s">
        <v>845</v>
      </c>
    </row>
    <row r="2" spans="1:18" ht="63">
      <c r="A2" s="27">
        <f>ROW() - ROW(Table42427292338[[#Headers],[Checklist]])</f>
        <v>1</v>
      </c>
      <c r="B2" s="151" t="s">
        <v>4007</v>
      </c>
      <c r="C2" s="151" t="s">
        <v>4008</v>
      </c>
      <c r="D2" s="27" t="s">
        <v>4009</v>
      </c>
      <c r="E2" s="152"/>
      <c r="F2" s="27"/>
      <c r="G2" s="27"/>
      <c r="H2" s="27" t="s">
        <v>852</v>
      </c>
      <c r="I2" s="27"/>
      <c r="J2" s="3" t="s">
        <v>1786</v>
      </c>
      <c r="K2" s="3" t="s">
        <v>4010</v>
      </c>
      <c r="L2" s="27"/>
      <c r="M2" s="27" t="s">
        <v>853</v>
      </c>
    </row>
    <row r="3" spans="1:18">
      <c r="A3" s="27">
        <f>ROW() - ROW(Table42427292338[[#Headers],[Checklist]])</f>
        <v>2</v>
      </c>
      <c r="B3" s="151" t="s">
        <v>4011</v>
      </c>
      <c r="C3" s="285"/>
      <c r="D3" s="150" t="s">
        <v>4012</v>
      </c>
      <c r="E3" s="153"/>
      <c r="F3" s="27"/>
      <c r="G3" s="27"/>
      <c r="H3" s="27" t="s">
        <v>852</v>
      </c>
      <c r="I3" s="27"/>
      <c r="J3" s="3"/>
      <c r="K3" s="3"/>
      <c r="L3" s="27"/>
      <c r="M3" s="27" t="s">
        <v>853</v>
      </c>
    </row>
    <row r="4" spans="1:18" ht="78.75">
      <c r="A4" s="27">
        <f>ROW() - ROW(Table42427292338[[#Headers],[Checklist]])</f>
        <v>3</v>
      </c>
      <c r="B4" s="27" t="s">
        <v>4013</v>
      </c>
      <c r="C4" s="285" t="s">
        <v>4014</v>
      </c>
      <c r="D4" s="148" t="s">
        <v>4015</v>
      </c>
      <c r="E4" s="27" t="s">
        <v>183</v>
      </c>
      <c r="F4" s="27" t="s">
        <v>184</v>
      </c>
      <c r="G4" s="149" t="s">
        <v>12</v>
      </c>
      <c r="H4" s="27" t="s">
        <v>852</v>
      </c>
      <c r="I4" s="27"/>
      <c r="J4" s="3" t="s">
        <v>909</v>
      </c>
      <c r="K4" s="3" t="s">
        <v>4016</v>
      </c>
      <c r="L4" s="27"/>
      <c r="M4" s="27" t="s">
        <v>853</v>
      </c>
    </row>
    <row r="5" spans="1:18" ht="94.5">
      <c r="A5" s="27">
        <f>ROW() - ROW(Table42427292338[[#Headers],[Checklist]])</f>
        <v>4</v>
      </c>
      <c r="B5" s="27" t="s">
        <v>4017</v>
      </c>
      <c r="C5" s="285" t="s">
        <v>4018</v>
      </c>
      <c r="D5" s="148" t="s">
        <v>4019</v>
      </c>
      <c r="E5" s="27" t="str">
        <f>E4</f>
        <v>SRP8-077</v>
      </c>
      <c r="F5" s="27" t="s">
        <v>184</v>
      </c>
      <c r="G5" s="192" t="s">
        <v>12</v>
      </c>
      <c r="H5" s="27" t="s">
        <v>852</v>
      </c>
      <c r="I5" s="27"/>
      <c r="J5" s="3" t="s">
        <v>909</v>
      </c>
      <c r="K5" s="3" t="s">
        <v>4020</v>
      </c>
      <c r="L5" s="27"/>
      <c r="M5" s="27" t="s">
        <v>853</v>
      </c>
      <c r="O5" s="18"/>
    </row>
    <row r="6" spans="1:18" ht="111.75" customHeight="1">
      <c r="A6" s="27">
        <f>ROW() - ROW(Table42427292338[[#Headers],[Checklist]])</f>
        <v>5</v>
      </c>
      <c r="B6" s="27" t="s">
        <v>4021</v>
      </c>
      <c r="C6" s="285" t="s">
        <v>4022</v>
      </c>
      <c r="D6" s="148" t="s">
        <v>4023</v>
      </c>
      <c r="E6" s="27" t="str">
        <f>E5</f>
        <v>SRP8-077</v>
      </c>
      <c r="F6" s="27" t="s">
        <v>184</v>
      </c>
      <c r="G6" s="149" t="s">
        <v>12</v>
      </c>
      <c r="H6" s="27" t="s">
        <v>852</v>
      </c>
      <c r="I6" s="27"/>
      <c r="J6" s="3" t="s">
        <v>909</v>
      </c>
      <c r="K6" s="3" t="s">
        <v>4024</v>
      </c>
      <c r="L6" s="27"/>
      <c r="M6" s="27" t="s">
        <v>853</v>
      </c>
    </row>
    <row r="7" spans="1:18" ht="94.5">
      <c r="A7" s="27">
        <f>ROW() - ROW(Table42427292338[[#Headers],[Checklist]])</f>
        <v>6</v>
      </c>
      <c r="B7" s="27" t="s">
        <v>4025</v>
      </c>
      <c r="C7" s="285" t="s">
        <v>4026</v>
      </c>
      <c r="D7" s="27" t="s">
        <v>4027</v>
      </c>
      <c r="E7" s="27" t="str">
        <f>E6</f>
        <v>SRP8-077</v>
      </c>
      <c r="F7" s="27" t="s">
        <v>184</v>
      </c>
      <c r="G7" s="192" t="s">
        <v>12</v>
      </c>
      <c r="H7" s="27" t="s">
        <v>852</v>
      </c>
      <c r="I7" s="27"/>
      <c r="J7" s="3" t="s">
        <v>909</v>
      </c>
      <c r="K7" s="3" t="s">
        <v>4028</v>
      </c>
      <c r="L7" s="27"/>
      <c r="M7" s="27" t="s">
        <v>853</v>
      </c>
    </row>
    <row r="8" spans="1:18" ht="78.75">
      <c r="A8" s="154">
        <f>ROW() - ROW(Table42427292338[[#Headers],[Checklist]])</f>
        <v>7</v>
      </c>
      <c r="B8" s="149" t="s">
        <v>4029</v>
      </c>
      <c r="C8" s="285" t="s">
        <v>4030</v>
      </c>
      <c r="D8" s="149" t="s">
        <v>4031</v>
      </c>
      <c r="E8" s="27" t="str">
        <f>E7</f>
        <v>SRP8-077</v>
      </c>
      <c r="F8" s="27" t="s">
        <v>184</v>
      </c>
      <c r="G8" s="149" t="s">
        <v>12</v>
      </c>
      <c r="H8" s="149" t="s">
        <v>852</v>
      </c>
      <c r="I8" s="27"/>
      <c r="J8" s="3" t="s">
        <v>909</v>
      </c>
      <c r="K8" s="3" t="s">
        <v>4032</v>
      </c>
      <c r="L8" s="27"/>
      <c r="M8" s="155" t="s">
        <v>853</v>
      </c>
    </row>
    <row r="9" spans="1:18">
      <c r="A9" s="27">
        <f>ROW() - ROW(Table42427292338[[#Headers],[Checklist]])</f>
        <v>8</v>
      </c>
      <c r="B9" s="151" t="s">
        <v>4033</v>
      </c>
      <c r="C9" s="285"/>
      <c r="D9" s="151" t="s">
        <v>4034</v>
      </c>
      <c r="E9" s="27" t="str">
        <f>E8</f>
        <v>SRP8-077</v>
      </c>
      <c r="F9" s="27" t="s">
        <v>184</v>
      </c>
      <c r="G9" s="156"/>
      <c r="H9" s="149" t="s">
        <v>852</v>
      </c>
      <c r="I9" s="27"/>
      <c r="J9" s="3"/>
      <c r="K9" s="3"/>
      <c r="L9" s="27"/>
      <c r="M9" s="155" t="s">
        <v>853</v>
      </c>
      <c r="R9" t="str">
        <f ca="1">IFERROR(
  IF(
    COUNTIF(
      INDIRECT("'" &amp; "ADR " &amp; VALUE(MID(R$1, FIND("-", R$1) + 1, LEN(R$1) - FIND("-", R$1))) &amp; "'!E:E"),#REF!
    ) = 0,
    "",
    COUNTIFS(
      INDIRECT("'" &amp; "ADR " &amp; VALUE(MID(R$1, FIND("-", R$1) + 1, LEN(R$1) - FIND("-", R$1))) &amp; "'!E:E"),#REF!,
      INDIRECT( "'" &amp; "ADR " &amp; VALUE(MID(R$1, FIND("-", R$1) + 1, LEN(R$1) - FIND("-", R$1))) &amp; "'!I:I"), "NO"
    )
  ),
  ""
)</f>
        <v/>
      </c>
    </row>
    <row r="10" spans="1:18" ht="63">
      <c r="A10" s="154">
        <f>ROW() - ROW(Table42427292338[[#Headers],[Checklist]])</f>
        <v>9</v>
      </c>
      <c r="B10" s="149" t="s">
        <v>4035</v>
      </c>
      <c r="C10" s="285" t="s">
        <v>4036</v>
      </c>
      <c r="D10" s="27" t="s">
        <v>4037</v>
      </c>
      <c r="E10" s="27"/>
      <c r="F10" s="27"/>
      <c r="G10" s="149" t="s">
        <v>12</v>
      </c>
      <c r="H10" s="149" t="s">
        <v>852</v>
      </c>
      <c r="I10" s="27"/>
      <c r="J10" s="3" t="s">
        <v>1786</v>
      </c>
      <c r="K10" s="3" t="s">
        <v>4038</v>
      </c>
      <c r="L10" s="27"/>
      <c r="M10" s="155" t="s">
        <v>853</v>
      </c>
    </row>
    <row r="11" spans="1:18" ht="94.5">
      <c r="A11" s="27">
        <f>ROW() - ROW(Table42427292338[[#Headers],[Checklist]])</f>
        <v>10</v>
      </c>
      <c r="B11" s="27" t="s">
        <v>4039</v>
      </c>
      <c r="C11" s="285" t="s">
        <v>4040</v>
      </c>
      <c r="D11" s="27" t="s">
        <v>4041</v>
      </c>
      <c r="E11" s="27" t="str">
        <f>E9</f>
        <v>SRP8-077</v>
      </c>
      <c r="F11" s="27" t="s">
        <v>184</v>
      </c>
      <c r="G11" s="192" t="s">
        <v>12</v>
      </c>
      <c r="H11" s="149" t="s">
        <v>852</v>
      </c>
      <c r="I11" s="27"/>
      <c r="J11" s="3" t="s">
        <v>905</v>
      </c>
      <c r="K11" s="3" t="s">
        <v>4042</v>
      </c>
      <c r="L11" s="27"/>
      <c r="M11" s="155" t="s">
        <v>853</v>
      </c>
    </row>
    <row r="12" spans="1:18" ht="63">
      <c r="A12" s="154">
        <f>ROW() - ROW(Table42427292338[[#Headers],[Checklist]])</f>
        <v>11</v>
      </c>
      <c r="B12" s="149" t="s">
        <v>4043</v>
      </c>
      <c r="C12" s="285" t="s">
        <v>4044</v>
      </c>
      <c r="D12" s="27" t="s">
        <v>4045</v>
      </c>
      <c r="E12" s="27" t="str">
        <f>E11</f>
        <v>SRP8-077</v>
      </c>
      <c r="F12" s="27" t="s">
        <v>184</v>
      </c>
      <c r="G12" s="149" t="s">
        <v>12</v>
      </c>
      <c r="H12" s="149" t="s">
        <v>852</v>
      </c>
      <c r="I12" s="27"/>
      <c r="J12" s="3" t="s">
        <v>931</v>
      </c>
      <c r="K12" s="3" t="s">
        <v>4046</v>
      </c>
      <c r="L12" s="27"/>
      <c r="M12" s="155" t="s">
        <v>853</v>
      </c>
    </row>
    <row r="13" spans="1:18" ht="63">
      <c r="A13" s="286">
        <v>12</v>
      </c>
      <c r="B13" s="286" t="s">
        <v>4047</v>
      </c>
      <c r="C13" s="285" t="s">
        <v>4048</v>
      </c>
      <c r="D13" s="286" t="s">
        <v>4049</v>
      </c>
      <c r="E13" s="286" t="str">
        <f>E12</f>
        <v>SRP8-077</v>
      </c>
      <c r="F13" s="286" t="s">
        <v>184</v>
      </c>
      <c r="G13" s="192" t="s">
        <v>12</v>
      </c>
      <c r="H13" s="149" t="s">
        <v>852</v>
      </c>
      <c r="I13" s="287"/>
      <c r="J13" s="3" t="s">
        <v>909</v>
      </c>
      <c r="K13" s="3" t="s">
        <v>4050</v>
      </c>
      <c r="L13" s="286"/>
      <c r="M13" s="155" t="s">
        <v>853</v>
      </c>
    </row>
    <row r="14" spans="1:18" ht="78.75">
      <c r="A14" s="286">
        <v>13</v>
      </c>
      <c r="B14" s="286" t="s">
        <v>4051</v>
      </c>
      <c r="C14" s="285" t="s">
        <v>4052</v>
      </c>
      <c r="D14" s="286" t="s">
        <v>4053</v>
      </c>
      <c r="E14" s="286" t="str">
        <f>E13</f>
        <v>SRP8-077</v>
      </c>
      <c r="F14" s="286" t="s">
        <v>184</v>
      </c>
      <c r="G14" s="149" t="s">
        <v>12</v>
      </c>
      <c r="H14" s="149" t="s">
        <v>852</v>
      </c>
      <c r="I14" s="288"/>
      <c r="J14" s="3" t="s">
        <v>1786</v>
      </c>
      <c r="K14" s="3" t="s">
        <v>4054</v>
      </c>
      <c r="L14" s="286"/>
      <c r="M14" s="155" t="s">
        <v>853</v>
      </c>
    </row>
    <row r="15" spans="1:18" ht="96.75" customHeight="1">
      <c r="A15" s="286">
        <v>14</v>
      </c>
      <c r="B15" s="286" t="s">
        <v>4055</v>
      </c>
      <c r="C15" s="285" t="s">
        <v>4056</v>
      </c>
      <c r="D15" s="286" t="s">
        <v>4057</v>
      </c>
      <c r="E15" s="286" t="str">
        <f>E14</f>
        <v>SRP8-077</v>
      </c>
      <c r="F15" s="286" t="s">
        <v>184</v>
      </c>
      <c r="G15" s="192" t="s">
        <v>12</v>
      </c>
      <c r="H15" s="149" t="s">
        <v>852</v>
      </c>
      <c r="I15" s="287"/>
      <c r="J15" s="3" t="s">
        <v>1786</v>
      </c>
      <c r="K15" s="3" t="s">
        <v>4058</v>
      </c>
      <c r="L15" s="286"/>
      <c r="M15" s="155" t="s">
        <v>853</v>
      </c>
    </row>
    <row r="16" spans="1:18" ht="78.75">
      <c r="A16" s="286">
        <v>15</v>
      </c>
      <c r="B16" s="286" t="s">
        <v>4059</v>
      </c>
      <c r="C16" s="285" t="s">
        <v>4060</v>
      </c>
      <c r="D16" s="286" t="s">
        <v>4061</v>
      </c>
      <c r="E16" s="286" t="str">
        <f>E15</f>
        <v>SRP8-077</v>
      </c>
      <c r="F16" s="286" t="s">
        <v>184</v>
      </c>
      <c r="G16" s="156" t="s">
        <v>12</v>
      </c>
      <c r="H16" s="149" t="s">
        <v>852</v>
      </c>
      <c r="I16" s="288"/>
      <c r="J16" s="3" t="s">
        <v>1786</v>
      </c>
      <c r="K16" s="3" t="s">
        <v>4062</v>
      </c>
      <c r="L16" s="286"/>
      <c r="M16" s="155" t="s">
        <v>853</v>
      </c>
    </row>
    <row r="17" spans="1:13">
      <c r="A17" s="286">
        <v>16</v>
      </c>
      <c r="B17" s="151" t="s">
        <v>4063</v>
      </c>
      <c r="C17" s="151" t="s">
        <v>4064</v>
      </c>
      <c r="D17" s="286"/>
      <c r="E17" s="286"/>
      <c r="F17" s="286"/>
      <c r="G17" s="156"/>
      <c r="H17" s="149" t="s">
        <v>852</v>
      </c>
      <c r="I17" s="287"/>
      <c r="J17" s="289"/>
      <c r="K17" s="289"/>
      <c r="L17" s="286"/>
      <c r="M17" s="155" t="s">
        <v>853</v>
      </c>
    </row>
    <row r="18" spans="1:13" ht="123.75" customHeight="1">
      <c r="A18" s="286">
        <v>17</v>
      </c>
      <c r="B18" s="286" t="s">
        <v>4065</v>
      </c>
      <c r="C18" s="285" t="s">
        <v>4066</v>
      </c>
      <c r="D18" s="286" t="e" vm="17">
        <v>#VALUE!</v>
      </c>
      <c r="E18" s="27" t="s">
        <v>183</v>
      </c>
      <c r="F18" s="286" t="s">
        <v>184</v>
      </c>
      <c r="G18" s="149" t="s">
        <v>12</v>
      </c>
      <c r="H18" s="149" t="s">
        <v>852</v>
      </c>
      <c r="I18" s="288"/>
      <c r="J18" s="3" t="s">
        <v>909</v>
      </c>
      <c r="K18" s="3" t="s">
        <v>4067</v>
      </c>
      <c r="L18" s="286"/>
      <c r="M18" s="155" t="s">
        <v>853</v>
      </c>
    </row>
    <row r="19" spans="1:13" ht="110.25">
      <c r="A19" s="286">
        <v>18</v>
      </c>
      <c r="B19" s="286" t="s">
        <v>4068</v>
      </c>
      <c r="C19" s="285" t="s">
        <v>4069</v>
      </c>
      <c r="D19" s="286" t="s">
        <v>4070</v>
      </c>
      <c r="E19" s="27" t="s">
        <v>183</v>
      </c>
      <c r="F19" s="286" t="s">
        <v>184</v>
      </c>
      <c r="G19" s="192" t="s">
        <v>12</v>
      </c>
      <c r="H19" s="149" t="s">
        <v>852</v>
      </c>
      <c r="I19" s="287"/>
      <c r="J19" s="3" t="s">
        <v>1786</v>
      </c>
      <c r="K19" s="3" t="s">
        <v>4071</v>
      </c>
      <c r="L19" s="286"/>
      <c r="M19" s="155" t="s">
        <v>853</v>
      </c>
    </row>
    <row r="20" spans="1:13" ht="94.5">
      <c r="A20" s="286">
        <v>19</v>
      </c>
      <c r="B20" s="286" t="s">
        <v>4072</v>
      </c>
      <c r="C20" s="285" t="s">
        <v>4073</v>
      </c>
      <c r="D20" s="286" t="s">
        <v>4074</v>
      </c>
      <c r="E20" s="27" t="s">
        <v>183</v>
      </c>
      <c r="F20" s="286" t="s">
        <v>184</v>
      </c>
      <c r="G20" s="149" t="s">
        <v>12</v>
      </c>
      <c r="H20" s="149" t="s">
        <v>852</v>
      </c>
      <c r="I20" s="288"/>
      <c r="J20" s="3" t="s">
        <v>909</v>
      </c>
      <c r="K20" s="3" t="s">
        <v>4075</v>
      </c>
      <c r="L20" s="286"/>
      <c r="M20" s="155" t="s">
        <v>853</v>
      </c>
    </row>
    <row r="21" spans="1:13" ht="63">
      <c r="A21" s="286">
        <v>20</v>
      </c>
      <c r="B21" s="286" t="s">
        <v>4076</v>
      </c>
      <c r="C21" s="285" t="s">
        <v>4077</v>
      </c>
      <c r="D21" s="286" t="s">
        <v>4078</v>
      </c>
      <c r="E21" s="27" t="s">
        <v>183</v>
      </c>
      <c r="F21" s="286" t="s">
        <v>184</v>
      </c>
      <c r="G21" s="192" t="s">
        <v>12</v>
      </c>
      <c r="H21" s="149" t="s">
        <v>852</v>
      </c>
      <c r="I21" s="287"/>
      <c r="J21" s="3" t="s">
        <v>909</v>
      </c>
      <c r="K21" s="3" t="s">
        <v>4079</v>
      </c>
      <c r="L21" s="286"/>
      <c r="M21" s="155" t="s">
        <v>853</v>
      </c>
    </row>
    <row r="22" spans="1:13">
      <c r="A22" s="286">
        <v>21</v>
      </c>
      <c r="B22" s="151" t="s">
        <v>4080</v>
      </c>
      <c r="C22" s="151" t="s">
        <v>4081</v>
      </c>
      <c r="D22" s="286"/>
      <c r="E22" s="286"/>
      <c r="F22" s="27"/>
      <c r="G22" s="156"/>
      <c r="H22" s="149" t="s">
        <v>852</v>
      </c>
      <c r="I22" s="288"/>
      <c r="J22" s="283"/>
      <c r="K22" s="283"/>
      <c r="L22" s="286"/>
      <c r="M22" s="155" t="s">
        <v>853</v>
      </c>
    </row>
    <row r="23" spans="1:13" ht="47.25">
      <c r="A23" s="286">
        <v>22</v>
      </c>
      <c r="B23" s="286" t="s">
        <v>4082</v>
      </c>
      <c r="C23" s="285" t="s">
        <v>4083</v>
      </c>
      <c r="D23" s="286" t="s">
        <v>4084</v>
      </c>
      <c r="E23" s="27" t="s">
        <v>183</v>
      </c>
      <c r="F23" s="27" t="s">
        <v>184</v>
      </c>
      <c r="G23" s="192" t="s">
        <v>12</v>
      </c>
      <c r="H23" s="149" t="s">
        <v>852</v>
      </c>
      <c r="I23" s="287"/>
      <c r="J23" s="3" t="s">
        <v>905</v>
      </c>
      <c r="K23" s="3" t="s">
        <v>4085</v>
      </c>
      <c r="L23" s="286"/>
      <c r="M23" s="155" t="s">
        <v>853</v>
      </c>
    </row>
    <row r="24" spans="1:13" ht="47.25">
      <c r="A24" s="286">
        <v>23</v>
      </c>
      <c r="B24" s="286" t="s">
        <v>4086</v>
      </c>
      <c r="C24" s="285" t="s">
        <v>4087</v>
      </c>
      <c r="D24" s="286" t="s">
        <v>4088</v>
      </c>
      <c r="E24" s="27" t="s">
        <v>183</v>
      </c>
      <c r="F24" s="27" t="s">
        <v>184</v>
      </c>
      <c r="G24" s="149" t="s">
        <v>12</v>
      </c>
      <c r="H24" s="149" t="s">
        <v>852</v>
      </c>
      <c r="I24" s="288"/>
      <c r="J24" s="3" t="s">
        <v>905</v>
      </c>
      <c r="K24" s="3" t="s">
        <v>4089</v>
      </c>
      <c r="L24" s="286"/>
      <c r="M24" s="155" t="s">
        <v>853</v>
      </c>
    </row>
    <row r="25" spans="1:13" ht="63">
      <c r="A25" s="286">
        <v>24</v>
      </c>
      <c r="B25" s="286" t="s">
        <v>4090</v>
      </c>
      <c r="C25" s="285" t="s">
        <v>4091</v>
      </c>
      <c r="D25" s="286" t="s">
        <v>4092</v>
      </c>
      <c r="E25" s="27" t="s">
        <v>183</v>
      </c>
      <c r="F25" s="27" t="s">
        <v>184</v>
      </c>
      <c r="G25" s="156" t="s">
        <v>12</v>
      </c>
      <c r="H25" s="149" t="s">
        <v>852</v>
      </c>
      <c r="I25" s="287"/>
      <c r="J25" s="3" t="s">
        <v>905</v>
      </c>
      <c r="K25" s="3" t="s">
        <v>4093</v>
      </c>
      <c r="L25" s="286"/>
      <c r="M25" s="155" t="s">
        <v>853</v>
      </c>
    </row>
    <row r="26" spans="1:13" ht="60" customHeight="1">
      <c r="A26" s="286">
        <v>25</v>
      </c>
      <c r="B26" s="286" t="s">
        <v>4094</v>
      </c>
      <c r="C26" s="285" t="s">
        <v>4095</v>
      </c>
      <c r="D26" s="286" t="s">
        <v>2253</v>
      </c>
      <c r="E26" s="286" t="str">
        <f t="shared" ref="E26:E41" si="0">E25</f>
        <v>SRP8-077</v>
      </c>
      <c r="F26" s="27" t="s">
        <v>184</v>
      </c>
      <c r="G26" s="156" t="s">
        <v>12</v>
      </c>
      <c r="H26" s="149" t="s">
        <v>852</v>
      </c>
      <c r="I26" s="287"/>
      <c r="J26" s="3" t="s">
        <v>905</v>
      </c>
      <c r="K26" s="3" t="s">
        <v>4096</v>
      </c>
      <c r="L26" s="286"/>
      <c r="M26" s="155" t="s">
        <v>853</v>
      </c>
    </row>
    <row r="27" spans="1:13" ht="47.25">
      <c r="A27" s="286">
        <v>26</v>
      </c>
      <c r="B27" s="286" t="s">
        <v>4097</v>
      </c>
      <c r="C27" s="285" t="s">
        <v>4098</v>
      </c>
      <c r="D27" s="286" t="s">
        <v>4099</v>
      </c>
      <c r="E27" s="286" t="str">
        <f t="shared" si="0"/>
        <v>SRP8-077</v>
      </c>
      <c r="F27" s="27" t="s">
        <v>184</v>
      </c>
      <c r="G27" s="156" t="s">
        <v>12</v>
      </c>
      <c r="H27" s="149" t="s">
        <v>852</v>
      </c>
      <c r="I27" s="287"/>
      <c r="J27" s="3" t="s">
        <v>905</v>
      </c>
      <c r="K27" s="3" t="s">
        <v>4100</v>
      </c>
      <c r="L27" s="286"/>
      <c r="M27" s="155" t="s">
        <v>853</v>
      </c>
    </row>
    <row r="28" spans="1:13" ht="63">
      <c r="A28" s="286">
        <v>27</v>
      </c>
      <c r="B28" s="286" t="s">
        <v>4101</v>
      </c>
      <c r="C28" s="285" t="s">
        <v>4102</v>
      </c>
      <c r="D28" s="286" t="s">
        <v>4103</v>
      </c>
      <c r="E28" s="286" t="str">
        <f t="shared" si="0"/>
        <v>SRP8-077</v>
      </c>
      <c r="F28" s="27" t="s">
        <v>184</v>
      </c>
      <c r="G28" s="156" t="s">
        <v>12</v>
      </c>
      <c r="H28" s="149" t="s">
        <v>852</v>
      </c>
      <c r="I28" s="288"/>
      <c r="J28" s="3" t="s">
        <v>905</v>
      </c>
      <c r="K28" s="3" t="s">
        <v>4104</v>
      </c>
      <c r="L28" s="286"/>
      <c r="M28" s="155" t="s">
        <v>853</v>
      </c>
    </row>
    <row r="29" spans="1:13">
      <c r="A29" s="290">
        <v>28</v>
      </c>
      <c r="B29" s="290" t="s">
        <v>4105</v>
      </c>
      <c r="C29" s="290" t="s">
        <v>635</v>
      </c>
      <c r="D29" s="290" t="s">
        <v>4106</v>
      </c>
      <c r="E29" s="290" t="str">
        <f t="shared" si="0"/>
        <v>SRP8-077</v>
      </c>
      <c r="F29" s="157"/>
      <c r="G29" s="158"/>
      <c r="H29" s="149" t="s">
        <v>852</v>
      </c>
      <c r="I29" s="291"/>
      <c r="J29" s="292"/>
      <c r="K29" s="292"/>
      <c r="L29" s="290"/>
      <c r="M29" s="155" t="s">
        <v>853</v>
      </c>
    </row>
    <row r="30" spans="1:13" ht="63">
      <c r="A30" s="286">
        <v>29</v>
      </c>
      <c r="B30" s="286" t="s">
        <v>4107</v>
      </c>
      <c r="C30" s="170" t="s">
        <v>4108</v>
      </c>
      <c r="D30" s="286" t="s">
        <v>4109</v>
      </c>
      <c r="E30" s="286" t="str">
        <f t="shared" si="0"/>
        <v>SRP8-077</v>
      </c>
      <c r="F30" s="27" t="s">
        <v>184</v>
      </c>
      <c r="G30" s="156" t="s">
        <v>12</v>
      </c>
      <c r="H30" s="149" t="s">
        <v>852</v>
      </c>
      <c r="I30" s="288"/>
      <c r="J30" s="3" t="s">
        <v>905</v>
      </c>
      <c r="K30" s="3" t="s">
        <v>4110</v>
      </c>
      <c r="L30" s="286"/>
      <c r="M30" s="155" t="s">
        <v>853</v>
      </c>
    </row>
    <row r="31" spans="1:13">
      <c r="A31" s="286">
        <v>30</v>
      </c>
      <c r="B31" s="151" t="s">
        <v>4111</v>
      </c>
      <c r="C31" s="170"/>
      <c r="D31" s="151" t="s">
        <v>4112</v>
      </c>
      <c r="E31" s="286" t="str">
        <f t="shared" si="0"/>
        <v>SRP8-077</v>
      </c>
      <c r="F31" s="27" t="s">
        <v>184</v>
      </c>
      <c r="G31" s="286"/>
      <c r="H31" s="149" t="s">
        <v>852</v>
      </c>
      <c r="I31" s="287"/>
      <c r="J31" s="289"/>
      <c r="K31" s="289"/>
      <c r="L31" s="286"/>
      <c r="M31" s="155" t="s">
        <v>853</v>
      </c>
    </row>
    <row r="32" spans="1:13" ht="84.75" customHeight="1">
      <c r="A32" s="286">
        <v>31</v>
      </c>
      <c r="B32" s="286" t="s">
        <v>4113</v>
      </c>
      <c r="C32" s="170" t="s">
        <v>4114</v>
      </c>
      <c r="D32" s="286" t="s">
        <v>4115</v>
      </c>
      <c r="E32" s="286" t="str">
        <f t="shared" si="0"/>
        <v>SRP8-077</v>
      </c>
      <c r="F32" s="27" t="s">
        <v>184</v>
      </c>
      <c r="G32" s="286" t="s">
        <v>12</v>
      </c>
      <c r="H32" s="149" t="s">
        <v>852</v>
      </c>
      <c r="I32" s="288"/>
      <c r="J32" s="3" t="s">
        <v>905</v>
      </c>
      <c r="K32" s="3" t="s">
        <v>4116</v>
      </c>
      <c r="L32" s="286"/>
      <c r="M32" s="155" t="s">
        <v>853</v>
      </c>
    </row>
    <row r="33" spans="1:13" ht="63">
      <c r="A33" s="286">
        <v>32</v>
      </c>
      <c r="B33" s="286" t="s">
        <v>4117</v>
      </c>
      <c r="C33" s="170" t="s">
        <v>4118</v>
      </c>
      <c r="D33" s="286" t="s">
        <v>4027</v>
      </c>
      <c r="E33" s="286" t="str">
        <f t="shared" si="0"/>
        <v>SRP8-077</v>
      </c>
      <c r="F33" s="27" t="s">
        <v>184</v>
      </c>
      <c r="G33" s="286" t="s">
        <v>12</v>
      </c>
      <c r="H33" s="149" t="s">
        <v>852</v>
      </c>
      <c r="I33" s="287"/>
      <c r="J33" s="3" t="s">
        <v>909</v>
      </c>
      <c r="K33" s="3" t="s">
        <v>4119</v>
      </c>
      <c r="L33" s="286"/>
      <c r="M33" s="155" t="s">
        <v>853</v>
      </c>
    </row>
    <row r="34" spans="1:13" ht="63">
      <c r="A34" s="286">
        <v>33</v>
      </c>
      <c r="B34" s="286" t="s">
        <v>4120</v>
      </c>
      <c r="C34" s="170" t="s">
        <v>4121</v>
      </c>
      <c r="D34" s="286" t="s">
        <v>4122</v>
      </c>
      <c r="E34" s="286" t="str">
        <f t="shared" si="0"/>
        <v>SRP8-077</v>
      </c>
      <c r="F34" s="27" t="s">
        <v>184</v>
      </c>
      <c r="G34" s="286" t="s">
        <v>12</v>
      </c>
      <c r="H34" s="149" t="s">
        <v>852</v>
      </c>
      <c r="I34" s="288"/>
      <c r="J34" s="3" t="s">
        <v>909</v>
      </c>
      <c r="K34" s="3" t="s">
        <v>4123</v>
      </c>
      <c r="L34" s="286"/>
      <c r="M34" s="155" t="s">
        <v>853</v>
      </c>
    </row>
    <row r="35" spans="1:13" ht="47.25">
      <c r="A35" s="286">
        <v>34</v>
      </c>
      <c r="B35" s="286" t="s">
        <v>4124</v>
      </c>
      <c r="C35" s="170" t="s">
        <v>4125</v>
      </c>
      <c r="D35" s="286" t="s">
        <v>4126</v>
      </c>
      <c r="E35" s="286" t="str">
        <f t="shared" si="0"/>
        <v>SRP8-077</v>
      </c>
      <c r="F35" s="27" t="s">
        <v>184</v>
      </c>
      <c r="G35" s="286" t="s">
        <v>12</v>
      </c>
      <c r="H35" s="149" t="s">
        <v>852</v>
      </c>
      <c r="I35" s="287"/>
      <c r="J35" s="3" t="s">
        <v>905</v>
      </c>
      <c r="K35" s="3" t="s">
        <v>4127</v>
      </c>
      <c r="L35" s="286"/>
      <c r="M35" s="155" t="s">
        <v>853</v>
      </c>
    </row>
    <row r="36" spans="1:13" ht="47.25">
      <c r="A36" s="286">
        <v>35</v>
      </c>
      <c r="B36" s="286" t="s">
        <v>4128</v>
      </c>
      <c r="C36" s="170" t="s">
        <v>4129</v>
      </c>
      <c r="D36" s="286" t="s">
        <v>4130</v>
      </c>
      <c r="E36" s="286" t="str">
        <f t="shared" si="0"/>
        <v>SRP8-077</v>
      </c>
      <c r="F36" s="27" t="s">
        <v>184</v>
      </c>
      <c r="G36" s="286" t="s">
        <v>12</v>
      </c>
      <c r="H36" s="149" t="s">
        <v>852</v>
      </c>
      <c r="I36" s="288"/>
      <c r="J36" s="3" t="s">
        <v>905</v>
      </c>
      <c r="K36" s="3" t="s">
        <v>4131</v>
      </c>
      <c r="L36" s="286"/>
      <c r="M36" s="155" t="s">
        <v>853</v>
      </c>
    </row>
    <row r="37" spans="1:13" ht="47.25">
      <c r="A37" s="286">
        <v>36</v>
      </c>
      <c r="B37" s="286" t="s">
        <v>4132</v>
      </c>
      <c r="C37" s="170" t="s">
        <v>4133</v>
      </c>
      <c r="D37" s="286" t="s">
        <v>4134</v>
      </c>
      <c r="E37" s="286" t="str">
        <f t="shared" si="0"/>
        <v>SRP8-077</v>
      </c>
      <c r="F37" s="27" t="s">
        <v>184</v>
      </c>
      <c r="G37" s="286" t="s">
        <v>12</v>
      </c>
      <c r="H37" s="149" t="s">
        <v>852</v>
      </c>
      <c r="I37" s="287"/>
      <c r="J37" s="3" t="s">
        <v>905</v>
      </c>
      <c r="K37" s="3" t="s">
        <v>4135</v>
      </c>
      <c r="L37" s="286"/>
      <c r="M37" s="155" t="s">
        <v>853</v>
      </c>
    </row>
    <row r="38" spans="1:13" ht="47.25">
      <c r="A38" s="286">
        <v>37</v>
      </c>
      <c r="B38" s="286" t="s">
        <v>4136</v>
      </c>
      <c r="C38" s="170" t="s">
        <v>4137</v>
      </c>
      <c r="D38" s="286" t="s">
        <v>4138</v>
      </c>
      <c r="E38" s="286" t="str">
        <f t="shared" si="0"/>
        <v>SRP8-077</v>
      </c>
      <c r="F38" s="27" t="s">
        <v>184</v>
      </c>
      <c r="G38" s="286" t="s">
        <v>12</v>
      </c>
      <c r="H38" s="149" t="s">
        <v>852</v>
      </c>
      <c r="I38" s="288"/>
      <c r="J38" s="3" t="s">
        <v>905</v>
      </c>
      <c r="K38" s="3" t="s">
        <v>4139</v>
      </c>
      <c r="L38" s="286"/>
      <c r="M38" s="155" t="s">
        <v>853</v>
      </c>
    </row>
    <row r="39" spans="1:13" ht="47.25">
      <c r="A39" s="286">
        <v>38</v>
      </c>
      <c r="B39" s="286" t="s">
        <v>4140</v>
      </c>
      <c r="C39" s="170" t="s">
        <v>4141</v>
      </c>
      <c r="D39" s="286" t="s">
        <v>4142</v>
      </c>
      <c r="E39" s="286" t="str">
        <f t="shared" si="0"/>
        <v>SRP8-077</v>
      </c>
      <c r="F39" s="27" t="s">
        <v>184</v>
      </c>
      <c r="G39" s="286" t="s">
        <v>37</v>
      </c>
      <c r="H39" s="149" t="s">
        <v>852</v>
      </c>
      <c r="I39" s="287"/>
      <c r="J39" s="3" t="s">
        <v>909</v>
      </c>
      <c r="K39" s="3" t="s">
        <v>4143</v>
      </c>
      <c r="L39" s="286"/>
      <c r="M39" s="155" t="s">
        <v>853</v>
      </c>
    </row>
    <row r="40" spans="1:13">
      <c r="A40" s="286">
        <v>39</v>
      </c>
      <c r="B40" s="151" t="s">
        <v>4144</v>
      </c>
      <c r="C40" s="285"/>
      <c r="D40" s="151" t="s">
        <v>4145</v>
      </c>
      <c r="E40" s="286" t="str">
        <f t="shared" si="0"/>
        <v>SRP8-077</v>
      </c>
      <c r="F40" s="27" t="s">
        <v>184</v>
      </c>
      <c r="G40" s="286"/>
      <c r="H40" s="149" t="s">
        <v>852</v>
      </c>
      <c r="I40" s="288"/>
      <c r="J40" s="283"/>
      <c r="K40" s="283"/>
      <c r="L40" s="286"/>
      <c r="M40" s="155" t="s">
        <v>853</v>
      </c>
    </row>
    <row r="41" spans="1:13" ht="63">
      <c r="A41" s="286">
        <v>40</v>
      </c>
      <c r="B41" s="286" t="s">
        <v>4146</v>
      </c>
      <c r="C41" s="285" t="s">
        <v>4147</v>
      </c>
      <c r="D41" s="286" t="s">
        <v>4148</v>
      </c>
      <c r="E41" s="286" t="str">
        <f t="shared" si="0"/>
        <v>SRP8-077</v>
      </c>
      <c r="F41" s="27" t="s">
        <v>184</v>
      </c>
      <c r="G41" s="286" t="s">
        <v>12</v>
      </c>
      <c r="H41" s="149" t="s">
        <v>852</v>
      </c>
      <c r="I41" s="287"/>
      <c r="J41" s="3" t="s">
        <v>905</v>
      </c>
      <c r="K41" s="3" t="s">
        <v>4149</v>
      </c>
      <c r="L41" s="286"/>
      <c r="M41" s="155" t="s">
        <v>853</v>
      </c>
    </row>
    <row r="42" spans="1:13">
      <c r="G42" s="16"/>
      <c r="H42" s="16"/>
      <c r="I42" s="16"/>
      <c r="J42" s="16"/>
      <c r="K42" s="16"/>
    </row>
    <row r="43" spans="1:13">
      <c r="G43" s="16"/>
      <c r="H43" s="16"/>
      <c r="I43" s="16"/>
      <c r="J43" s="16"/>
      <c r="K43" s="16"/>
    </row>
    <row r="44" spans="1:13">
      <c r="G44" s="16"/>
      <c r="H44" s="16"/>
      <c r="I44" s="16"/>
      <c r="J44" s="16"/>
      <c r="K44" s="16"/>
    </row>
    <row r="45" spans="1:13">
      <c r="G45" s="16"/>
      <c r="H45" s="16"/>
      <c r="I45" s="16"/>
      <c r="J45" s="16"/>
      <c r="K45" s="16"/>
    </row>
    <row r="46" spans="1:13">
      <c r="G46" s="16"/>
      <c r="H46" s="16"/>
      <c r="I46" s="16"/>
      <c r="J46" s="16"/>
      <c r="K46" s="16"/>
    </row>
    <row r="47" spans="1:13">
      <c r="G47" s="16"/>
      <c r="H47" s="16"/>
      <c r="I47" s="16"/>
      <c r="J47" s="16"/>
      <c r="K47" s="16"/>
    </row>
    <row r="48" spans="1:13">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sheetData>
  <conditionalFormatting sqref="E2:E3">
    <cfRule type="containsText" dxfId="397" priority="4" operator="containsText" text="Completed">
      <formula>NOT(ISERROR(SEARCH("Completed",E2)))</formula>
    </cfRule>
    <cfRule type="containsText" dxfId="396" priority="5" operator="containsText" text="Pending Review">
      <formula>NOT(ISERROR(SEARCH("Pending Review",E2)))</formula>
    </cfRule>
    <cfRule type="beginsWith" dxfId="395" priority="6" operator="beginsWith" text="No">
      <formula>LEFT(E2,LEN("No"))="No"</formula>
    </cfRule>
    <cfRule type="containsText" dxfId="394" priority="7" operator="containsText" text="Yes">
      <formula>NOT(ISERROR(SEARCH("Yes",E2)))</formula>
    </cfRule>
    <cfRule type="containsText" dxfId="393" priority="8" operator="containsText" text="In Progress">
      <formula>NOT(ISERROR(SEARCH("In Progress",E2)))</formula>
    </cfRule>
    <cfRule type="expression" dxfId="392" priority="9">
      <formula>$G2="Y"</formula>
    </cfRule>
  </conditionalFormatting>
  <conditionalFormatting sqref="H1:H1048576">
    <cfRule type="containsText" dxfId="391" priority="16" operator="containsText" text="Yes">
      <formula>NOT(ISERROR(SEARCH("Yes",H1)))</formula>
    </cfRule>
    <cfRule type="containsText" dxfId="390" priority="19" operator="containsText" text="Pending">
      <formula>NOT(ISERROR(SEARCH("Pending",H1)))</formula>
    </cfRule>
  </conditionalFormatting>
  <conditionalFormatting sqref="I2:I1048576">
    <cfRule type="containsText" dxfId="389" priority="1" operator="containsText" text="No">
      <formula>NOT(ISERROR(SEARCH("No",I2)))</formula>
    </cfRule>
  </conditionalFormatting>
  <conditionalFormatting sqref="I2:K12 I13:J16 I17:K17 I18:J21 I22:K22 I23:J28 I29:K29 I30:J30 I31:K31 I32:J39 I40:K40 I41:J41 I42:K1048576 J1:K1">
    <cfRule type="containsText" dxfId="388" priority="2" operator="containsText" text="Yes">
      <formula>NOT(ISERROR(SEARCH("Yes",I1)))</formula>
    </cfRule>
  </conditionalFormatting>
  <conditionalFormatting sqref="J1:K1 I2:K12 I13:J16 I17:K17 I18:J21 I22:K22 I23:J28 I29:K29 I30:J30 I31:K31 I32:J39 I40:K40 I41:J41 I42:K1048576">
    <cfRule type="containsText" dxfId="387" priority="3" operator="containsText" text="Pending">
      <formula>NOT(ISERROR(SEARCH("Pending",I1)))</formula>
    </cfRule>
  </conditionalFormatting>
  <conditionalFormatting sqref="M1:M1048576">
    <cfRule type="containsText" dxfId="386" priority="17" operator="containsText" text="Yes">
      <formula>NOT(ISERROR(SEARCH("Yes",M1)))</formula>
    </cfRule>
    <cfRule type="containsText" dxfId="385" priority="18" operator="containsText" text="No">
      <formula>NOT(ISERROR(SEARCH("No",M1)))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C6C5FB5-3DB8-4303-A8E9-A8F27AEEB2B2}">
          <x14:formula1>
            <xm:f>'Drop Down Menu''s'!$C$2:$C$14</xm:f>
          </x14:formula1>
          <xm:sqref>G9 G25:G106 H42:H106 G16:G17 G22 I13:I106 J17:K17 J22:K22 J29:K29 J31:K31 J40:K40 J42:K106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37B64-29FF-4C0F-9B8A-8DA95CD2AB8F}">
  <dimension ref="A1:R114"/>
  <sheetViews>
    <sheetView zoomScale="29" workbookViewId="0">
      <selection activeCell="D4" sqref="D4"/>
    </sheetView>
  </sheetViews>
  <sheetFormatPr defaultColWidth="8.875" defaultRowHeight="15.75" customHeight="1"/>
  <cols>
    <col min="1" max="1" width="10.625" style="16" bestFit="1" customWidth="1"/>
    <col min="2" max="2" width="9" style="16"/>
    <col min="3" max="3" width="34" style="23" bestFit="1" customWidth="1"/>
    <col min="4" max="4" width="70.125" style="21"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18" ht="63">
      <c r="A1" s="16" t="s">
        <v>834</v>
      </c>
      <c r="B1" s="16" t="s">
        <v>835</v>
      </c>
      <c r="C1" s="23" t="s">
        <v>836</v>
      </c>
      <c r="D1" s="21" t="s">
        <v>837</v>
      </c>
      <c r="E1" t="s">
        <v>0</v>
      </c>
      <c r="F1" t="s">
        <v>838</v>
      </c>
      <c r="G1" t="s">
        <v>839</v>
      </c>
      <c r="H1" s="21" t="s">
        <v>898</v>
      </c>
      <c r="I1" s="3" t="s">
        <v>841</v>
      </c>
      <c r="J1" s="3" t="s">
        <v>900</v>
      </c>
      <c r="K1" s="3" t="s">
        <v>843</v>
      </c>
      <c r="L1" s="3" t="s">
        <v>844</v>
      </c>
      <c r="M1" s="16" t="s">
        <v>845</v>
      </c>
    </row>
    <row r="2" spans="1:18" ht="217.5" customHeight="1">
      <c r="A2" s="239">
        <v>1</v>
      </c>
      <c r="B2" s="239">
        <v>5.0999999999999996</v>
      </c>
      <c r="C2" s="286" t="s">
        <v>4150</v>
      </c>
      <c r="D2" s="286" t="s">
        <v>4151</v>
      </c>
      <c r="E2" s="281" t="s">
        <v>376</v>
      </c>
      <c r="F2" s="239" t="s">
        <v>377</v>
      </c>
      <c r="G2" s="239"/>
      <c r="H2" s="239" t="s">
        <v>1715</v>
      </c>
      <c r="I2" s="3"/>
      <c r="J2" s="3" t="s">
        <v>905</v>
      </c>
      <c r="K2" s="3" t="s">
        <v>4152</v>
      </c>
      <c r="M2" s="239" t="s">
        <v>853</v>
      </c>
      <c r="N2" s="243"/>
      <c r="O2" s="243"/>
      <c r="P2" s="243"/>
    </row>
    <row r="3" spans="1:18" ht="94.5" customHeight="1">
      <c r="A3" s="239">
        <f>A2+1</f>
        <v>2</v>
      </c>
      <c r="B3" s="239">
        <v>6.1</v>
      </c>
      <c r="C3" s="189" t="s">
        <v>4153</v>
      </c>
      <c r="D3" s="170" t="s">
        <v>4154</v>
      </c>
      <c r="E3" s="293" t="s">
        <v>376</v>
      </c>
      <c r="F3" s="239" t="s">
        <v>377</v>
      </c>
      <c r="G3" s="239"/>
      <c r="H3" s="239" t="s">
        <v>1715</v>
      </c>
      <c r="I3" s="3"/>
      <c r="J3" s="3" t="s">
        <v>905</v>
      </c>
      <c r="K3" s="3" t="s">
        <v>4152</v>
      </c>
      <c r="M3" s="239" t="s">
        <v>853</v>
      </c>
      <c r="N3" s="243"/>
      <c r="O3" s="243"/>
      <c r="P3" s="243"/>
    </row>
    <row r="4" spans="1:18" ht="147" customHeight="1">
      <c r="A4" s="239">
        <f t="shared" ref="A4:A12" si="0">A3+1</f>
        <v>3</v>
      </c>
      <c r="B4" s="239">
        <v>6.4</v>
      </c>
      <c r="C4" s="189" t="s">
        <v>4155</v>
      </c>
      <c r="D4" s="209" t="s">
        <v>4156</v>
      </c>
      <c r="E4" s="281" t="s">
        <v>376</v>
      </c>
      <c r="F4" s="239" t="s">
        <v>377</v>
      </c>
      <c r="G4" s="239"/>
      <c r="H4" s="239" t="s">
        <v>1715</v>
      </c>
      <c r="I4" s="3"/>
      <c r="J4" s="3" t="s">
        <v>905</v>
      </c>
      <c r="K4" s="3" t="s">
        <v>4152</v>
      </c>
      <c r="M4" s="239" t="s">
        <v>853</v>
      </c>
      <c r="N4" s="243"/>
      <c r="O4" s="243"/>
      <c r="P4" s="243"/>
    </row>
    <row r="5" spans="1:18" ht="65.25" customHeight="1">
      <c r="A5" s="239">
        <f t="shared" si="0"/>
        <v>4</v>
      </c>
      <c r="B5" s="239" t="s">
        <v>1303</v>
      </c>
      <c r="C5" s="189" t="s">
        <v>4157</v>
      </c>
      <c r="D5" s="36" t="s">
        <v>4158</v>
      </c>
      <c r="E5" s="293" t="s">
        <v>376</v>
      </c>
      <c r="F5" s="239" t="s">
        <v>377</v>
      </c>
      <c r="G5" s="239"/>
      <c r="H5" s="239" t="s">
        <v>1715</v>
      </c>
      <c r="I5" s="3"/>
      <c r="J5" s="3" t="s">
        <v>905</v>
      </c>
      <c r="K5" s="3" t="s">
        <v>4152</v>
      </c>
      <c r="M5" s="239" t="s">
        <v>853</v>
      </c>
      <c r="N5" s="243"/>
      <c r="O5" s="282"/>
      <c r="P5" s="243"/>
    </row>
    <row r="6" spans="1:18" ht="104.25" customHeight="1">
      <c r="A6" s="239">
        <f t="shared" si="0"/>
        <v>5</v>
      </c>
      <c r="B6" s="239" t="s">
        <v>1371</v>
      </c>
      <c r="C6" s="247" t="s">
        <v>4159</v>
      </c>
      <c r="D6" s="209" t="s">
        <v>4160</v>
      </c>
      <c r="E6" s="281" t="s">
        <v>376</v>
      </c>
      <c r="F6" s="239" t="s">
        <v>377</v>
      </c>
      <c r="G6" s="239"/>
      <c r="H6" s="239" t="s">
        <v>1715</v>
      </c>
      <c r="I6" s="3"/>
      <c r="J6" s="3" t="s">
        <v>905</v>
      </c>
      <c r="K6" s="3" t="s">
        <v>4152</v>
      </c>
      <c r="M6" s="239" t="s">
        <v>853</v>
      </c>
      <c r="N6" s="243"/>
      <c r="O6" s="243"/>
      <c r="P6" s="243"/>
    </row>
    <row r="7" spans="1:18" ht="92.25" customHeight="1">
      <c r="A7" s="239">
        <f t="shared" si="0"/>
        <v>6</v>
      </c>
      <c r="B7" s="239" t="s">
        <v>2409</v>
      </c>
      <c r="C7" s="247" t="s">
        <v>4161</v>
      </c>
      <c r="D7" s="242" t="s">
        <v>4162</v>
      </c>
      <c r="E7" s="293" t="s">
        <v>376</v>
      </c>
      <c r="F7" s="239" t="s">
        <v>377</v>
      </c>
      <c r="G7" s="239"/>
      <c r="H7" s="239" t="s">
        <v>1715</v>
      </c>
      <c r="I7" s="3"/>
      <c r="J7" s="3" t="s">
        <v>905</v>
      </c>
      <c r="K7" s="3" t="s">
        <v>4152</v>
      </c>
      <c r="M7" s="239" t="s">
        <v>853</v>
      </c>
      <c r="N7" s="243"/>
      <c r="O7" s="243"/>
      <c r="P7" s="243"/>
    </row>
    <row r="8" spans="1:18" ht="67.5" customHeight="1">
      <c r="A8" s="239">
        <f t="shared" si="0"/>
        <v>7</v>
      </c>
      <c r="B8" s="283" t="s">
        <v>4163</v>
      </c>
      <c r="C8" s="294" t="s">
        <v>4164</v>
      </c>
      <c r="D8" s="295" t="s">
        <v>4165</v>
      </c>
      <c r="E8" s="281" t="s">
        <v>376</v>
      </c>
      <c r="F8" s="239" t="s">
        <v>377</v>
      </c>
      <c r="G8" s="283"/>
      <c r="H8" s="283" t="s">
        <v>1715</v>
      </c>
      <c r="I8" s="3"/>
      <c r="J8" s="3" t="s">
        <v>905</v>
      </c>
      <c r="K8" s="3" t="s">
        <v>4152</v>
      </c>
      <c r="M8" s="284" t="s">
        <v>853</v>
      </c>
      <c r="N8" s="243"/>
      <c r="O8" s="243"/>
      <c r="P8" s="243"/>
    </row>
    <row r="9" spans="1:18" ht="65.25" customHeight="1">
      <c r="A9" s="239">
        <f t="shared" si="0"/>
        <v>8</v>
      </c>
      <c r="B9" s="239" t="s">
        <v>4166</v>
      </c>
      <c r="C9" s="247" t="s">
        <v>4167</v>
      </c>
      <c r="D9" s="242" t="s">
        <v>4168</v>
      </c>
      <c r="E9" s="293" t="s">
        <v>376</v>
      </c>
      <c r="F9" s="239" t="s">
        <v>377</v>
      </c>
      <c r="G9" s="187"/>
      <c r="H9" s="283" t="s">
        <v>1715</v>
      </c>
      <c r="I9" s="3"/>
      <c r="J9" s="3" t="s">
        <v>905</v>
      </c>
      <c r="K9" s="3" t="s">
        <v>4152</v>
      </c>
      <c r="M9" s="284" t="s">
        <v>853</v>
      </c>
      <c r="N9" s="243"/>
      <c r="O9" s="243"/>
      <c r="P9" s="243"/>
      <c r="R9" t="str">
        <f ca="1">IFERROR(
  IF(
    COUNTIF(
      INDIRECT("'" &amp; "ADR " &amp; VALUE(MID(R$1, FIND("-", R$1) + 1, LEN(R$1) - FIND("-", R$1))) &amp; "'!E:E"),#REF!
    ) = 0,
    "",
    COUNTIFS(
      INDIRECT("'" &amp; "ADR " &amp; VALUE(MID(R$1, FIND("-", R$1) + 1, LEN(R$1) - FIND("-", R$1))) &amp; "'!E:E"),#REF!,
      INDIRECT( "'" &amp; "ADR " &amp; VALUE(MID(R$1, FIND("-", R$1) + 1, LEN(R$1) - FIND("-", R$1))) &amp; "'!I:I"), "NO"
    )
  ),
  ""
)</f>
        <v/>
      </c>
    </row>
    <row r="10" spans="1:18" ht="47.25">
      <c r="A10" s="239">
        <f t="shared" si="0"/>
        <v>9</v>
      </c>
      <c r="B10" s="283" t="s">
        <v>1828</v>
      </c>
      <c r="C10" s="294" t="s">
        <v>4169</v>
      </c>
      <c r="D10" s="242" t="s">
        <v>4170</v>
      </c>
      <c r="E10" s="281" t="s">
        <v>376</v>
      </c>
      <c r="F10" s="239" t="s">
        <v>377</v>
      </c>
      <c r="G10" s="283"/>
      <c r="H10" s="283" t="s">
        <v>1715</v>
      </c>
      <c r="I10" s="3"/>
      <c r="J10" s="3" t="s">
        <v>905</v>
      </c>
      <c r="K10" s="3" t="s">
        <v>4152</v>
      </c>
      <c r="M10" s="284" t="s">
        <v>853</v>
      </c>
      <c r="N10" s="243"/>
      <c r="O10" s="243"/>
      <c r="P10" s="243"/>
    </row>
    <row r="11" spans="1:18" ht="66" customHeight="1">
      <c r="A11" s="239">
        <f t="shared" si="0"/>
        <v>10</v>
      </c>
      <c r="B11" s="239" t="s">
        <v>1831</v>
      </c>
      <c r="C11" s="247" t="s">
        <v>4169</v>
      </c>
      <c r="D11" s="242" t="s">
        <v>4171</v>
      </c>
      <c r="E11" s="293" t="s">
        <v>376</v>
      </c>
      <c r="F11" s="239" t="s">
        <v>377</v>
      </c>
      <c r="G11" s="187"/>
      <c r="H11" s="283" t="s">
        <v>1715</v>
      </c>
      <c r="I11" s="3"/>
      <c r="J11" s="3" t="s">
        <v>905</v>
      </c>
      <c r="K11" s="3" t="s">
        <v>4152</v>
      </c>
      <c r="M11" s="284" t="s">
        <v>853</v>
      </c>
      <c r="N11" s="243"/>
      <c r="O11" s="243"/>
      <c r="P11" s="243"/>
    </row>
    <row r="12" spans="1:18" ht="39.75" customHeight="1">
      <c r="A12" s="239">
        <f t="shared" si="0"/>
        <v>11</v>
      </c>
      <c r="B12" s="283" t="s">
        <v>1833</v>
      </c>
      <c r="C12" t="s">
        <v>4172</v>
      </c>
      <c r="D12" s="242" t="s">
        <v>4173</v>
      </c>
      <c r="E12" s="281" t="s">
        <v>376</v>
      </c>
      <c r="F12" s="239" t="s">
        <v>377</v>
      </c>
      <c r="G12" s="283"/>
      <c r="H12" s="283" t="s">
        <v>1715</v>
      </c>
      <c r="I12" s="3"/>
      <c r="J12" s="3" t="s">
        <v>905</v>
      </c>
      <c r="K12" s="3" t="s">
        <v>4152</v>
      </c>
      <c r="M12" s="284" t="s">
        <v>853</v>
      </c>
      <c r="N12" s="243"/>
      <c r="O12" s="243"/>
      <c r="P12" s="243"/>
    </row>
    <row r="13" spans="1:18">
      <c r="A13" s="240"/>
      <c r="B13" s="240"/>
      <c r="C13" s="257"/>
      <c r="D13" s="242"/>
      <c r="E13" s="240"/>
      <c r="F13" s="240"/>
      <c r="G13" s="187"/>
      <c r="H13" s="187"/>
      <c r="I13" s="3"/>
      <c r="J13" s="3"/>
      <c r="K13" s="3"/>
      <c r="M13" s="240"/>
      <c r="N13" s="243"/>
      <c r="O13" s="243"/>
      <c r="P13" s="243"/>
    </row>
    <row r="14" spans="1:18" ht="17.25" customHeight="1">
      <c r="A14" s="240"/>
      <c r="B14" s="240"/>
      <c r="C14" s="257"/>
      <c r="D14" s="242"/>
      <c r="E14" s="240"/>
      <c r="F14" s="240"/>
      <c r="G14" s="187"/>
      <c r="H14" s="187"/>
      <c r="I14" s="3"/>
      <c r="J14" s="3"/>
      <c r="K14" s="3"/>
      <c r="M14" s="240"/>
      <c r="N14" s="243"/>
      <c r="O14" s="243"/>
      <c r="P14" s="243"/>
    </row>
    <row r="15" spans="1:18">
      <c r="A15" s="240"/>
      <c r="B15" s="240"/>
      <c r="C15" s="257"/>
      <c r="D15" s="242"/>
      <c r="E15" s="240"/>
      <c r="F15" s="240"/>
      <c r="G15" s="187"/>
      <c r="H15" s="187"/>
      <c r="I15" s="16"/>
      <c r="J15" s="16"/>
      <c r="K15" s="16"/>
      <c r="M15" s="240"/>
      <c r="N15" s="243"/>
      <c r="O15" s="243"/>
      <c r="P15" s="243"/>
    </row>
    <row r="16" spans="1:18">
      <c r="A16" s="240"/>
      <c r="B16" s="240"/>
      <c r="C16" s="257"/>
      <c r="D16" s="242"/>
      <c r="E16" s="240"/>
      <c r="F16" s="240"/>
      <c r="G16" s="187"/>
      <c r="H16" s="187"/>
      <c r="I16" s="16"/>
      <c r="J16" s="16"/>
      <c r="K16" s="16"/>
      <c r="M16" s="240"/>
      <c r="N16" s="243"/>
      <c r="O16" s="243"/>
      <c r="P16" s="243"/>
    </row>
    <row r="17" spans="1:16">
      <c r="A17" s="240"/>
      <c r="B17" s="240"/>
      <c r="C17" s="257"/>
      <c r="D17" s="242"/>
      <c r="E17" s="240"/>
      <c r="F17" s="240"/>
      <c r="G17" s="187"/>
      <c r="H17" s="187"/>
      <c r="I17" s="16"/>
      <c r="J17" s="16"/>
      <c r="K17" s="16"/>
      <c r="M17" s="240"/>
      <c r="N17" s="243"/>
      <c r="O17" s="243"/>
      <c r="P17" s="243"/>
    </row>
    <row r="18" spans="1:16">
      <c r="A18" s="240"/>
      <c r="B18" s="240"/>
      <c r="C18" s="257"/>
      <c r="D18" s="242"/>
      <c r="E18" s="240"/>
      <c r="F18" s="240"/>
      <c r="G18" s="187"/>
      <c r="H18" s="187"/>
      <c r="I18" s="16"/>
      <c r="J18" s="16"/>
      <c r="K18" s="16"/>
      <c r="M18" s="240"/>
      <c r="N18" s="243"/>
      <c r="O18" s="243"/>
      <c r="P18" s="243"/>
    </row>
    <row r="19" spans="1:16">
      <c r="A19" s="240"/>
      <c r="B19" s="240"/>
      <c r="C19" s="257"/>
      <c r="D19" s="242"/>
      <c r="E19" s="240"/>
      <c r="F19" s="240"/>
      <c r="G19" s="187"/>
      <c r="H19" s="187"/>
      <c r="I19" s="16"/>
      <c r="J19" s="16"/>
      <c r="K19" s="16"/>
      <c r="M19" s="240"/>
      <c r="N19" s="243"/>
      <c r="O19" s="243"/>
      <c r="P19" s="243"/>
    </row>
    <row r="20" spans="1:16">
      <c r="A20" s="240"/>
      <c r="B20" s="240"/>
      <c r="C20" s="257"/>
      <c r="D20" s="242"/>
      <c r="E20" s="240"/>
      <c r="F20" s="240"/>
      <c r="G20" s="187"/>
      <c r="H20" s="187"/>
      <c r="I20" s="16"/>
      <c r="J20" s="16"/>
      <c r="K20" s="16"/>
      <c r="M20" s="240"/>
      <c r="N20" s="243"/>
      <c r="O20" s="243"/>
      <c r="P20" s="243"/>
    </row>
    <row r="21" spans="1:16">
      <c r="A21" s="240"/>
      <c r="B21" s="240"/>
      <c r="C21" s="257"/>
      <c r="D21" s="242"/>
      <c r="E21" s="240"/>
      <c r="F21" s="240"/>
      <c r="G21" s="187"/>
      <c r="H21" s="187"/>
      <c r="I21" s="16"/>
      <c r="J21" s="16"/>
      <c r="K21" s="16"/>
      <c r="M21" s="240"/>
      <c r="N21" s="243"/>
      <c r="O21" s="243"/>
      <c r="P21" s="243"/>
    </row>
    <row r="22" spans="1:16">
      <c r="G22" s="4"/>
      <c r="H22" s="4"/>
      <c r="I22" s="16"/>
      <c r="J22" s="16"/>
      <c r="K22" s="16"/>
    </row>
    <row r="23" spans="1:16">
      <c r="G23" s="4"/>
      <c r="H23" s="4"/>
      <c r="I23" s="16"/>
      <c r="J23" s="16"/>
      <c r="K23" s="16"/>
    </row>
    <row r="24" spans="1:16">
      <c r="G24" s="4"/>
      <c r="H24" s="4"/>
      <c r="I24" s="16"/>
      <c r="J24" s="16"/>
      <c r="K24" s="16"/>
    </row>
    <row r="25" spans="1:16">
      <c r="G25" s="4"/>
      <c r="H25" s="4"/>
      <c r="I25" s="16"/>
      <c r="J25" s="16"/>
      <c r="K25" s="16"/>
    </row>
    <row r="26" spans="1:16">
      <c r="G26" s="4"/>
      <c r="H26" s="4"/>
      <c r="I26" s="16"/>
      <c r="J26" s="16"/>
      <c r="K26" s="16"/>
    </row>
    <row r="27" spans="1:16">
      <c r="G27" s="4"/>
      <c r="H27" s="4"/>
      <c r="I27" s="16"/>
      <c r="J27" s="16"/>
      <c r="K27" s="16"/>
    </row>
    <row r="28" spans="1:16">
      <c r="G28" s="16"/>
      <c r="H28" s="16"/>
      <c r="I28" s="16"/>
      <c r="J28" s="16"/>
      <c r="K28" s="16"/>
    </row>
    <row r="29" spans="1:16">
      <c r="G29" s="16"/>
      <c r="H29" s="16"/>
      <c r="I29" s="16"/>
      <c r="J29" s="16"/>
      <c r="K29" s="16"/>
    </row>
    <row r="30" spans="1:16">
      <c r="G30" s="16"/>
      <c r="H30" s="16"/>
      <c r="I30" s="16"/>
      <c r="J30" s="16"/>
      <c r="K30" s="16"/>
    </row>
    <row r="31" spans="1:16">
      <c r="G31" s="16"/>
      <c r="H31" s="16"/>
      <c r="I31" s="16"/>
      <c r="J31" s="16"/>
      <c r="K31" s="16"/>
    </row>
    <row r="32" spans="1:16">
      <c r="G32" s="16"/>
      <c r="H32" s="16"/>
      <c r="I32" s="16"/>
      <c r="J32" s="16"/>
      <c r="K32" s="16"/>
    </row>
    <row r="33" spans="7:11">
      <c r="G33" s="16"/>
      <c r="H33" s="16"/>
      <c r="I33" s="16"/>
      <c r="J33" s="16"/>
      <c r="K33" s="16"/>
    </row>
    <row r="34" spans="7:11">
      <c r="G34" s="16"/>
      <c r="H34" s="16"/>
      <c r="I34" s="16"/>
      <c r="J34" s="16"/>
      <c r="K34" s="16"/>
    </row>
    <row r="35" spans="7:11">
      <c r="G35" s="16"/>
      <c r="H35" s="16"/>
      <c r="I35" s="16"/>
      <c r="J35" s="16"/>
      <c r="K35" s="16"/>
    </row>
    <row r="36" spans="7:11">
      <c r="G36" s="16"/>
      <c r="H36" s="16"/>
      <c r="I36" s="16"/>
      <c r="J36" s="16"/>
      <c r="K36" s="16"/>
    </row>
    <row r="37" spans="7:11">
      <c r="G37" s="16"/>
      <c r="H37" s="16"/>
      <c r="I37" s="16"/>
      <c r="J37" s="16"/>
      <c r="K37" s="16"/>
    </row>
    <row r="38" spans="7:11">
      <c r="G38" s="16"/>
      <c r="H38" s="16"/>
      <c r="I38" s="16"/>
      <c r="J38" s="16"/>
      <c r="K38" s="16"/>
    </row>
    <row r="39" spans="7:11">
      <c r="G39" s="16"/>
      <c r="H39" s="16"/>
      <c r="I39" s="16"/>
      <c r="J39" s="16"/>
      <c r="K39" s="16"/>
    </row>
    <row r="40" spans="7:11">
      <c r="G40" s="16"/>
      <c r="H40" s="16"/>
      <c r="I40" s="16"/>
      <c r="J40" s="16"/>
      <c r="K40" s="16"/>
    </row>
    <row r="41" spans="7:11">
      <c r="G41" s="16"/>
      <c r="H41" s="16"/>
      <c r="I41" s="16"/>
      <c r="J41" s="16"/>
      <c r="K41" s="16"/>
    </row>
    <row r="42" spans="7:11">
      <c r="G42" s="16"/>
      <c r="H42" s="16"/>
      <c r="I42" s="16"/>
      <c r="J42" s="16"/>
      <c r="K42" s="16"/>
    </row>
    <row r="43" spans="7:11">
      <c r="G43" s="16"/>
      <c r="H43" s="16"/>
      <c r="I43" s="16"/>
      <c r="J43" s="16"/>
      <c r="K43" s="16"/>
    </row>
    <row r="44" spans="7:11">
      <c r="G44" s="16"/>
      <c r="H44" s="16"/>
      <c r="I44" s="16"/>
      <c r="J44" s="16"/>
      <c r="K44" s="16"/>
    </row>
    <row r="45" spans="7:11">
      <c r="G45" s="16"/>
      <c r="H45" s="16"/>
      <c r="I45" s="16"/>
      <c r="J45" s="16"/>
      <c r="K45" s="16"/>
    </row>
    <row r="46" spans="7:11">
      <c r="G46" s="16"/>
      <c r="H46" s="16"/>
      <c r="I46" s="16"/>
      <c r="J46" s="16"/>
      <c r="K46" s="16"/>
    </row>
    <row r="47" spans="7:11">
      <c r="G47" s="16"/>
      <c r="H47" s="16"/>
      <c r="I47" s="16"/>
      <c r="J47" s="16"/>
      <c r="K47" s="16"/>
    </row>
    <row r="48" spans="7: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row r="108" spans="7:8"/>
    <row r="109" spans="7:8"/>
    <row r="110" spans="7:8"/>
    <row r="111" spans="7:8"/>
    <row r="112" spans="7:8"/>
    <row r="113"/>
    <row r="114"/>
  </sheetData>
  <conditionalFormatting sqref="E2:E12">
    <cfRule type="containsText" dxfId="369" priority="4" operator="containsText" text="Completed">
      <formula>NOT(ISERROR(SEARCH("Completed",E2)))</formula>
    </cfRule>
    <cfRule type="containsText" dxfId="368" priority="5" operator="containsText" text="Pending Review">
      <formula>NOT(ISERROR(SEARCH("Pending Review",E2)))</formula>
    </cfRule>
    <cfRule type="beginsWith" dxfId="367" priority="6" operator="beginsWith" text="No">
      <formula>LEFT(E2,LEN("No"))="No"</formula>
    </cfRule>
    <cfRule type="containsText" dxfId="366" priority="7" operator="containsText" text="Yes">
      <formula>NOT(ISERROR(SEARCH("Yes",E2)))</formula>
    </cfRule>
    <cfRule type="containsText" dxfId="365" priority="8" operator="containsText" text="In Progress">
      <formula>NOT(ISERROR(SEARCH("In Progress",E2)))</formula>
    </cfRule>
    <cfRule type="expression" dxfId="364" priority="9">
      <formula>$G2="Y"</formula>
    </cfRule>
  </conditionalFormatting>
  <conditionalFormatting sqref="H1:H1048576">
    <cfRule type="containsText" dxfId="363" priority="16" operator="containsText" text="Yes">
      <formula>NOT(ISERROR(SEARCH("Yes",H1)))</formula>
    </cfRule>
    <cfRule type="containsText" dxfId="362" priority="19" operator="containsText" text="Pending">
      <formula>NOT(ISERROR(SEARCH("Pending",H1)))</formula>
    </cfRule>
  </conditionalFormatting>
  <conditionalFormatting sqref="I2:I1048576">
    <cfRule type="containsText" dxfId="361" priority="1" operator="containsText" text="No">
      <formula>NOT(ISERROR(SEARCH("No",I2)))</formula>
    </cfRule>
  </conditionalFormatting>
  <conditionalFormatting sqref="I2:K1048576 J1:K1">
    <cfRule type="containsText" dxfId="360" priority="2" operator="containsText" text="Yes">
      <formula>NOT(ISERROR(SEARCH("Yes",I1)))</formula>
    </cfRule>
  </conditionalFormatting>
  <conditionalFormatting sqref="J1:K1 I2:K1048576">
    <cfRule type="containsText" dxfId="359" priority="3" operator="containsText" text="Pending">
      <formula>NOT(ISERROR(SEARCH("Pending",I1)))</formula>
    </cfRule>
  </conditionalFormatting>
  <conditionalFormatting sqref="M1:M1048576">
    <cfRule type="containsText" dxfId="358" priority="17" operator="containsText" text="Yes">
      <formula>NOT(ISERROR(SEARCH("Yes",M1)))</formula>
    </cfRule>
    <cfRule type="containsText" dxfId="357" priority="18" operator="containsText" text="No">
      <formula>NOT(ISERROR(SEARCH("No",M1)))</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BF4B633-E9F0-4D99-8494-463400389F85}">
          <x14:formula1>
            <xm:f>'Drop Down Menu''s'!$C$2:$C$14</xm:f>
          </x14:formula1>
          <xm:sqref>G9 G11 G13:K106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36C48-D0C6-4444-AD59-30CCADE10888}">
  <dimension ref="A1:R115"/>
  <sheetViews>
    <sheetView zoomScale="48" workbookViewId="0">
      <selection activeCell="F12" sqref="F12"/>
    </sheetView>
  </sheetViews>
  <sheetFormatPr defaultColWidth="8.875" defaultRowHeight="15.75" customHeight="1"/>
  <cols>
    <col min="1" max="1" width="10.625" style="16" bestFit="1" customWidth="1"/>
    <col min="2" max="2" width="9" style="16"/>
    <col min="3" max="3" width="34" style="23" bestFit="1" customWidth="1"/>
    <col min="4" max="4" width="70.125" style="21"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18" ht="63">
      <c r="A1" s="16" t="s">
        <v>834</v>
      </c>
      <c r="B1" s="16" t="s">
        <v>835</v>
      </c>
      <c r="C1" s="23" t="s">
        <v>836</v>
      </c>
      <c r="D1" s="21" t="s">
        <v>837</v>
      </c>
      <c r="E1" t="s">
        <v>0</v>
      </c>
      <c r="F1" t="s">
        <v>838</v>
      </c>
      <c r="G1" t="s">
        <v>839</v>
      </c>
      <c r="H1" s="21" t="s">
        <v>898</v>
      </c>
      <c r="I1" s="3" t="s">
        <v>841</v>
      </c>
      <c r="J1" s="3" t="s">
        <v>900</v>
      </c>
      <c r="K1" s="3" t="s">
        <v>843</v>
      </c>
      <c r="L1" s="3" t="s">
        <v>844</v>
      </c>
      <c r="M1" s="16" t="s">
        <v>845</v>
      </c>
    </row>
    <row r="2" spans="1:18" ht="47.25">
      <c r="A2" s="239" t="s">
        <v>635</v>
      </c>
      <c r="B2" s="239"/>
      <c r="C2" s="247" t="s">
        <v>4174</v>
      </c>
      <c r="D2" s="242" t="s">
        <v>4175</v>
      </c>
      <c r="E2" s="239"/>
      <c r="F2" s="242"/>
      <c r="G2" s="242"/>
      <c r="H2" s="239"/>
      <c r="I2" s="3"/>
      <c r="J2" s="3"/>
      <c r="K2" s="3"/>
      <c r="M2" s="239"/>
    </row>
    <row r="3" spans="1:18">
      <c r="A3" s="239">
        <v>1</v>
      </c>
      <c r="B3" s="119">
        <v>5.5</v>
      </c>
      <c r="C3" s="120" t="s">
        <v>4176</v>
      </c>
      <c r="D3" s="242"/>
      <c r="E3" s="281"/>
      <c r="F3" s="239" t="s">
        <v>471</v>
      </c>
      <c r="G3" s="239" t="s">
        <v>951</v>
      </c>
      <c r="H3" s="239"/>
      <c r="I3" s="3"/>
      <c r="J3" s="3"/>
      <c r="K3" s="3"/>
      <c r="M3" s="239" t="s">
        <v>853</v>
      </c>
      <c r="N3" s="243"/>
      <c r="O3" s="243"/>
      <c r="P3" s="243"/>
    </row>
    <row r="4" spans="1:18" ht="285" customHeight="1">
      <c r="A4" s="239">
        <f>A3+1</f>
        <v>2</v>
      </c>
      <c r="B4" s="239" t="s">
        <v>998</v>
      </c>
      <c r="C4" s="189" t="s">
        <v>4177</v>
      </c>
      <c r="D4" s="242" t="s">
        <v>4178</v>
      </c>
      <c r="E4" s="293" t="s">
        <v>88</v>
      </c>
      <c r="F4" s="239" t="s">
        <v>471</v>
      </c>
      <c r="G4" s="239" t="s">
        <v>383</v>
      </c>
      <c r="H4" s="239" t="s">
        <v>1715</v>
      </c>
      <c r="I4" s="3" t="s">
        <v>931</v>
      </c>
      <c r="J4" s="3"/>
      <c r="K4" s="3"/>
      <c r="M4" s="239" t="s">
        <v>853</v>
      </c>
      <c r="N4" s="243"/>
      <c r="O4" s="243"/>
      <c r="P4" s="243"/>
    </row>
    <row r="5" spans="1:18" ht="31.5">
      <c r="A5" s="239">
        <f>A4+1</f>
        <v>3</v>
      </c>
      <c r="B5" s="239" t="s">
        <v>1008</v>
      </c>
      <c r="C5" s="189" t="s">
        <v>4179</v>
      </c>
      <c r="D5" s="242" t="s">
        <v>4180</v>
      </c>
      <c r="E5" s="281" t="s">
        <v>88</v>
      </c>
      <c r="F5" s="239" t="s">
        <v>471</v>
      </c>
      <c r="G5" s="239" t="s">
        <v>383</v>
      </c>
      <c r="H5" s="239" t="s">
        <v>1715</v>
      </c>
      <c r="I5" s="3" t="s">
        <v>905</v>
      </c>
      <c r="J5" s="3"/>
      <c r="K5" s="3"/>
      <c r="M5" s="239" t="s">
        <v>853</v>
      </c>
      <c r="N5" s="243"/>
      <c r="O5" s="243"/>
      <c r="P5" s="243"/>
    </row>
    <row r="6" spans="1:18" ht="47.25">
      <c r="A6" s="239">
        <f t="shared" ref="A6" si="0">A5+1</f>
        <v>4</v>
      </c>
      <c r="B6" s="239" t="s">
        <v>1019</v>
      </c>
      <c r="C6" s="189" t="s">
        <v>4181</v>
      </c>
      <c r="D6" s="242" t="s">
        <v>4182</v>
      </c>
      <c r="E6" s="293" t="s">
        <v>88</v>
      </c>
      <c r="F6" s="239" t="s">
        <v>471</v>
      </c>
      <c r="G6" s="239" t="s">
        <v>951</v>
      </c>
      <c r="H6" s="239" t="s">
        <v>1715</v>
      </c>
      <c r="I6" s="3"/>
      <c r="J6" s="3"/>
      <c r="K6" s="3"/>
      <c r="M6" s="239" t="s">
        <v>853</v>
      </c>
      <c r="N6" s="243"/>
      <c r="O6" s="282"/>
      <c r="P6" s="243"/>
    </row>
    <row r="7" spans="1:18" ht="120" customHeight="1">
      <c r="A7" s="239"/>
      <c r="B7" s="239"/>
      <c r="C7" s="247"/>
      <c r="D7" s="209"/>
      <c r="E7" s="239"/>
      <c r="F7" s="239"/>
      <c r="G7" s="239"/>
      <c r="H7" s="239"/>
      <c r="I7" s="3"/>
      <c r="J7" s="3"/>
      <c r="K7" s="3"/>
      <c r="M7" s="239"/>
      <c r="N7" s="243"/>
      <c r="O7" s="243"/>
      <c r="P7" s="243"/>
    </row>
    <row r="8" spans="1:18" ht="128.25" customHeight="1">
      <c r="A8" s="239"/>
      <c r="B8" s="239"/>
      <c r="C8" s="247"/>
      <c r="D8" s="242"/>
      <c r="E8" s="239"/>
      <c r="F8" s="239"/>
      <c r="G8" s="239"/>
      <c r="H8" s="239"/>
      <c r="I8" s="3"/>
      <c r="J8" s="3"/>
      <c r="K8" s="3"/>
      <c r="M8" s="239"/>
      <c r="N8" s="243"/>
      <c r="O8" s="243"/>
      <c r="P8" s="243"/>
    </row>
    <row r="9" spans="1:18" ht="101.25" customHeight="1">
      <c r="A9" s="239"/>
      <c r="B9" s="283"/>
      <c r="C9" s="294"/>
      <c r="D9" s="295"/>
      <c r="E9" s="239"/>
      <c r="F9" s="283"/>
      <c r="G9" s="283"/>
      <c r="H9" s="283"/>
      <c r="I9" s="3"/>
      <c r="J9" s="3"/>
      <c r="K9" s="3"/>
      <c r="M9" s="284"/>
      <c r="N9" s="243"/>
      <c r="O9" s="243"/>
      <c r="P9" s="243"/>
    </row>
    <row r="10" spans="1:18" ht="65.25" customHeight="1">
      <c r="A10" s="239"/>
      <c r="B10" s="239"/>
      <c r="C10" s="247"/>
      <c r="D10" s="242"/>
      <c r="E10" s="239"/>
      <c r="F10" s="239"/>
      <c r="G10" s="187"/>
      <c r="H10" s="283"/>
      <c r="I10" s="3"/>
      <c r="J10" s="3"/>
      <c r="K10" s="3"/>
      <c r="M10" s="284"/>
      <c r="N10" s="243"/>
      <c r="O10" s="243"/>
      <c r="P10" s="243"/>
      <c r="R10" t="str">
        <f ca="1">IFERROR(
  IF(
    COUNTIF(
      INDIRECT("'" &amp; "ADR " &amp; VALUE(MID(R$1, FIND("-", R$1) + 1, LEN(R$1) - FIND("-", R$1))) &amp; "'!E:E"),#REF!
    ) = 0,
    "",
    COUNTIFS(
      INDIRECT("'" &amp; "ADR " &amp; VALUE(MID(R$1, FIND("-", R$1) + 1, LEN(R$1) - FIND("-", R$1))) &amp; "'!E:E"),#REF!,
      INDIRECT( "'" &amp; "ADR " &amp; VALUE(MID(R$1, FIND("-", R$1) + 1, LEN(R$1) - FIND("-", R$1))) &amp; "'!I:I"), "NO"
    )
  ),
  ""
)</f>
        <v/>
      </c>
    </row>
    <row r="11" spans="1:18">
      <c r="A11" s="239"/>
      <c r="B11" s="283"/>
      <c r="C11" s="294"/>
      <c r="D11" s="242"/>
      <c r="E11" s="239"/>
      <c r="F11" s="283"/>
      <c r="G11" s="283"/>
      <c r="H11" s="283"/>
      <c r="I11" s="3"/>
      <c r="J11" s="3"/>
      <c r="K11" s="3"/>
      <c r="M11" s="284"/>
      <c r="N11" s="243"/>
      <c r="O11" s="243"/>
      <c r="P11" s="243"/>
    </row>
    <row r="12" spans="1:18" ht="256.5" customHeight="1">
      <c r="A12" s="239"/>
      <c r="B12" s="239"/>
      <c r="C12" s="247"/>
      <c r="D12" s="242"/>
      <c r="E12" s="239"/>
      <c r="F12" s="239"/>
      <c r="G12" s="187"/>
      <c r="H12" s="283"/>
      <c r="I12" s="3"/>
      <c r="J12" s="3"/>
      <c r="K12" s="3"/>
      <c r="M12" s="284"/>
      <c r="N12" s="243"/>
      <c r="O12" s="243"/>
      <c r="P12" s="243"/>
    </row>
    <row r="13" spans="1:18">
      <c r="A13" s="239"/>
      <c r="B13" s="283"/>
      <c r="C13"/>
      <c r="D13" s="242"/>
      <c r="E13" s="239"/>
      <c r="F13" s="283"/>
      <c r="G13" s="283"/>
      <c r="H13" s="283"/>
      <c r="I13" s="3"/>
      <c r="J13" s="3"/>
      <c r="K13" s="3"/>
      <c r="M13" s="284"/>
      <c r="N13" s="243"/>
      <c r="O13" s="243"/>
      <c r="P13" s="243"/>
    </row>
    <row r="14" spans="1:18">
      <c r="A14" s="240"/>
      <c r="B14" s="240"/>
      <c r="C14" s="257"/>
      <c r="D14" s="242"/>
      <c r="E14" s="240"/>
      <c r="F14" s="240"/>
      <c r="G14" s="187"/>
      <c r="H14" s="187"/>
      <c r="I14" s="3"/>
      <c r="J14" s="3"/>
      <c r="K14" s="3"/>
      <c r="M14" s="240"/>
      <c r="N14" s="243"/>
      <c r="O14" s="243"/>
      <c r="P14" s="243"/>
    </row>
    <row r="15" spans="1:18" ht="17.25" customHeight="1">
      <c r="A15" s="240"/>
      <c r="B15" s="240"/>
      <c r="C15" s="257"/>
      <c r="D15" s="242"/>
      <c r="E15" s="240"/>
      <c r="F15" s="240"/>
      <c r="G15" s="187"/>
      <c r="H15" s="187"/>
      <c r="I15" s="16"/>
      <c r="J15" s="16"/>
      <c r="K15" s="16"/>
      <c r="M15" s="240"/>
      <c r="N15" s="243"/>
      <c r="O15" s="243"/>
      <c r="P15" s="243"/>
    </row>
    <row r="16" spans="1:18">
      <c r="A16" s="240"/>
      <c r="B16" s="240"/>
      <c r="C16" s="257"/>
      <c r="D16" s="242"/>
      <c r="E16" s="240"/>
      <c r="F16" s="240"/>
      <c r="G16" s="187"/>
      <c r="H16" s="187"/>
      <c r="I16" s="16"/>
      <c r="J16" s="16"/>
      <c r="K16" s="16"/>
      <c r="M16" s="240"/>
      <c r="N16" s="243"/>
      <c r="O16" s="243"/>
      <c r="P16" s="243"/>
    </row>
    <row r="17" spans="1:16">
      <c r="A17" s="240"/>
      <c r="B17" s="240"/>
      <c r="C17" s="257"/>
      <c r="D17" s="242"/>
      <c r="E17" s="240"/>
      <c r="F17" s="240"/>
      <c r="G17" s="187"/>
      <c r="H17" s="187"/>
      <c r="I17" s="16"/>
      <c r="J17" s="16"/>
      <c r="K17" s="16"/>
      <c r="M17" s="240"/>
      <c r="N17" s="243"/>
      <c r="O17" s="243"/>
      <c r="P17" s="243"/>
    </row>
    <row r="18" spans="1:16">
      <c r="A18" s="240"/>
      <c r="B18" s="240"/>
      <c r="C18" s="257"/>
      <c r="D18" s="242"/>
      <c r="E18" s="240"/>
      <c r="F18" s="240"/>
      <c r="G18" s="187"/>
      <c r="H18" s="187"/>
      <c r="I18" s="16"/>
      <c r="J18" s="16"/>
      <c r="K18" s="16"/>
      <c r="M18" s="240"/>
      <c r="N18" s="243"/>
      <c r="O18" s="243"/>
      <c r="P18" s="243"/>
    </row>
    <row r="19" spans="1:16">
      <c r="A19" s="240"/>
      <c r="B19" s="240"/>
      <c r="C19" s="257"/>
      <c r="D19" s="242"/>
      <c r="E19" s="240"/>
      <c r="F19" s="240"/>
      <c r="G19" s="187"/>
      <c r="H19" s="187"/>
      <c r="I19" s="16"/>
      <c r="J19" s="16"/>
      <c r="K19" s="16"/>
      <c r="M19" s="240"/>
      <c r="N19" s="243"/>
      <c r="O19" s="243"/>
      <c r="P19" s="243"/>
    </row>
    <row r="20" spans="1:16">
      <c r="A20" s="240"/>
      <c r="B20" s="240"/>
      <c r="C20" s="257"/>
      <c r="D20" s="242"/>
      <c r="E20" s="240"/>
      <c r="F20" s="240"/>
      <c r="G20" s="187"/>
      <c r="H20" s="187"/>
      <c r="I20" s="16"/>
      <c r="J20" s="16"/>
      <c r="K20" s="16"/>
      <c r="M20" s="240"/>
      <c r="N20" s="243"/>
      <c r="O20" s="243"/>
      <c r="P20" s="243"/>
    </row>
    <row r="21" spans="1:16">
      <c r="A21" s="240"/>
      <c r="B21" s="240"/>
      <c r="C21" s="257"/>
      <c r="D21" s="242"/>
      <c r="E21" s="240"/>
      <c r="F21" s="240"/>
      <c r="G21" s="187"/>
      <c r="H21" s="187"/>
      <c r="I21" s="16"/>
      <c r="J21" s="16"/>
      <c r="K21" s="16"/>
      <c r="M21" s="240"/>
      <c r="N21" s="243"/>
      <c r="O21" s="243"/>
      <c r="P21" s="243"/>
    </row>
    <row r="22" spans="1:16">
      <c r="A22" s="240"/>
      <c r="B22" s="240"/>
      <c r="C22" s="257"/>
      <c r="D22" s="242"/>
      <c r="E22" s="240"/>
      <c r="F22" s="240"/>
      <c r="G22" s="187"/>
      <c r="H22" s="187"/>
      <c r="I22" s="16"/>
      <c r="J22" s="16"/>
      <c r="K22" s="16"/>
      <c r="M22" s="240"/>
      <c r="N22" s="243"/>
      <c r="O22" s="243"/>
      <c r="P22" s="243"/>
    </row>
    <row r="23" spans="1:16">
      <c r="G23" s="4"/>
      <c r="H23" s="4"/>
      <c r="I23" s="16"/>
      <c r="J23" s="16"/>
      <c r="K23" s="16"/>
    </row>
    <row r="24" spans="1:16">
      <c r="G24" s="4"/>
      <c r="H24" s="4"/>
      <c r="I24" s="16"/>
      <c r="J24" s="16"/>
      <c r="K24" s="16"/>
    </row>
    <row r="25" spans="1:16">
      <c r="G25" s="4"/>
      <c r="H25" s="4"/>
      <c r="I25" s="16"/>
      <c r="J25" s="16"/>
      <c r="K25" s="16"/>
    </row>
    <row r="26" spans="1:16">
      <c r="G26" s="4"/>
      <c r="H26" s="4"/>
      <c r="I26" s="16"/>
      <c r="J26" s="16"/>
      <c r="K26" s="16"/>
    </row>
    <row r="27" spans="1:16">
      <c r="G27" s="4"/>
      <c r="H27" s="4"/>
      <c r="I27" s="16"/>
      <c r="J27" s="16"/>
      <c r="K27" s="16"/>
    </row>
    <row r="28" spans="1:16">
      <c r="G28" s="4"/>
      <c r="H28" s="4"/>
      <c r="I28" s="16"/>
      <c r="J28" s="16"/>
      <c r="K28" s="16"/>
    </row>
    <row r="29" spans="1:16">
      <c r="G29" s="16"/>
      <c r="H29" s="16"/>
      <c r="I29" s="16"/>
      <c r="J29" s="16"/>
      <c r="K29" s="16"/>
    </row>
    <row r="30" spans="1:16">
      <c r="G30" s="16"/>
      <c r="H30" s="16"/>
      <c r="I30" s="16"/>
      <c r="J30" s="16"/>
      <c r="K30" s="16"/>
    </row>
    <row r="31" spans="1:16">
      <c r="G31" s="16"/>
      <c r="H31" s="16"/>
      <c r="I31" s="16"/>
      <c r="J31" s="16"/>
      <c r="K31" s="16"/>
    </row>
    <row r="32" spans="1:16">
      <c r="G32" s="16"/>
      <c r="H32" s="16"/>
      <c r="I32" s="16"/>
      <c r="J32" s="16"/>
      <c r="K32" s="16"/>
    </row>
    <row r="33" spans="7:11">
      <c r="G33" s="16"/>
      <c r="H33" s="16"/>
      <c r="I33" s="16"/>
      <c r="J33" s="16"/>
      <c r="K33" s="16"/>
    </row>
    <row r="34" spans="7:11">
      <c r="G34" s="16"/>
      <c r="H34" s="16"/>
      <c r="I34" s="16"/>
      <c r="J34" s="16"/>
      <c r="K34" s="16"/>
    </row>
    <row r="35" spans="7:11">
      <c r="G35" s="16"/>
      <c r="H35" s="16"/>
      <c r="I35" s="16"/>
      <c r="J35" s="16"/>
      <c r="K35" s="16"/>
    </row>
    <row r="36" spans="7:11">
      <c r="G36" s="16"/>
      <c r="H36" s="16"/>
      <c r="I36" s="16"/>
      <c r="J36" s="16"/>
      <c r="K36" s="16"/>
    </row>
    <row r="37" spans="7:11">
      <c r="G37" s="16"/>
      <c r="H37" s="16"/>
      <c r="I37" s="16"/>
      <c r="J37" s="16"/>
      <c r="K37" s="16"/>
    </row>
    <row r="38" spans="7:11">
      <c r="G38" s="16"/>
      <c r="H38" s="16"/>
      <c r="I38" s="16"/>
      <c r="J38" s="16"/>
      <c r="K38" s="16"/>
    </row>
    <row r="39" spans="7:11">
      <c r="G39" s="16"/>
      <c r="H39" s="16"/>
      <c r="I39" s="16"/>
      <c r="J39" s="16"/>
      <c r="K39" s="16"/>
    </row>
    <row r="40" spans="7:11">
      <c r="G40" s="16"/>
      <c r="H40" s="16"/>
      <c r="I40" s="16"/>
      <c r="J40" s="16"/>
      <c r="K40" s="16"/>
    </row>
    <row r="41" spans="7:11">
      <c r="G41" s="16"/>
      <c r="H41" s="16"/>
      <c r="I41" s="16"/>
      <c r="J41" s="16"/>
      <c r="K41" s="16"/>
    </row>
    <row r="42" spans="7:11">
      <c r="G42" s="16"/>
      <c r="H42" s="16"/>
      <c r="I42" s="16"/>
      <c r="J42" s="16"/>
      <c r="K42" s="16"/>
    </row>
    <row r="43" spans="7:11">
      <c r="G43" s="16"/>
      <c r="H43" s="16"/>
      <c r="I43" s="16"/>
      <c r="J43" s="16"/>
      <c r="K43" s="16"/>
    </row>
    <row r="44" spans="7:11">
      <c r="G44" s="16"/>
      <c r="H44" s="16"/>
      <c r="I44" s="16"/>
      <c r="J44" s="16"/>
      <c r="K44" s="16"/>
    </row>
    <row r="45" spans="7:11">
      <c r="G45" s="16"/>
      <c r="H45" s="16"/>
      <c r="I45" s="16"/>
      <c r="J45" s="16"/>
      <c r="K45" s="16"/>
    </row>
    <row r="46" spans="7:11">
      <c r="G46" s="16"/>
      <c r="H46" s="16"/>
      <c r="I46" s="16"/>
      <c r="J46" s="16"/>
      <c r="K46" s="16"/>
    </row>
    <row r="47" spans="7:11">
      <c r="G47" s="16"/>
      <c r="H47" s="16"/>
      <c r="I47" s="16"/>
      <c r="J47" s="16"/>
      <c r="K47" s="16"/>
    </row>
    <row r="48" spans="7: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row r="109" spans="7:8"/>
    <row r="110" spans="7:8"/>
    <row r="111" spans="7:8"/>
    <row r="112" spans="7:8"/>
    <row r="113"/>
    <row r="114"/>
    <row r="115"/>
  </sheetData>
  <conditionalFormatting sqref="E3:E6">
    <cfRule type="containsText" dxfId="342" priority="4" operator="containsText" text="Completed">
      <formula>NOT(ISERROR(SEARCH("Completed",E3)))</formula>
    </cfRule>
    <cfRule type="containsText" dxfId="341" priority="5" operator="containsText" text="Pending Review">
      <formula>NOT(ISERROR(SEARCH("Pending Review",E3)))</formula>
    </cfRule>
    <cfRule type="beginsWith" dxfId="340" priority="6" operator="beginsWith" text="No">
      <formula>LEFT(E3,LEN("No"))="No"</formula>
    </cfRule>
    <cfRule type="containsText" dxfId="339" priority="7" operator="containsText" text="Yes">
      <formula>NOT(ISERROR(SEARCH("Yes",E3)))</formula>
    </cfRule>
    <cfRule type="containsText" dxfId="338" priority="8" operator="containsText" text="In Progress">
      <formula>NOT(ISERROR(SEARCH("In Progress",E3)))</formula>
    </cfRule>
    <cfRule type="expression" dxfId="337" priority="9">
      <formula>$G3="Y"</formula>
    </cfRule>
  </conditionalFormatting>
  <conditionalFormatting sqref="H1:H1048576">
    <cfRule type="containsText" dxfId="336" priority="16" operator="containsText" text="Yes">
      <formula>NOT(ISERROR(SEARCH("Yes",H1)))</formula>
    </cfRule>
    <cfRule type="containsText" dxfId="335" priority="19" operator="containsText" text="Pending">
      <formula>NOT(ISERROR(SEARCH("Pending",H1)))</formula>
    </cfRule>
  </conditionalFormatting>
  <conditionalFormatting sqref="I2:I1048576">
    <cfRule type="containsText" dxfId="334" priority="1" operator="containsText" text="No">
      <formula>NOT(ISERROR(SEARCH("No",I2)))</formula>
    </cfRule>
  </conditionalFormatting>
  <conditionalFormatting sqref="I2:K1048576 J1:K1">
    <cfRule type="containsText" dxfId="333" priority="2" operator="containsText" text="Yes">
      <formula>NOT(ISERROR(SEARCH("Yes",I1)))</formula>
    </cfRule>
  </conditionalFormatting>
  <conditionalFormatting sqref="J1:K1 I2:K1048576">
    <cfRule type="containsText" dxfId="332" priority="3" operator="containsText" text="Pending">
      <formula>NOT(ISERROR(SEARCH("Pending",I1)))</formula>
    </cfRule>
  </conditionalFormatting>
  <conditionalFormatting sqref="M1:M1048576">
    <cfRule type="containsText" dxfId="331" priority="17" operator="containsText" text="Yes">
      <formula>NOT(ISERROR(SEARCH("Yes",M1)))</formula>
    </cfRule>
    <cfRule type="containsText" dxfId="330" priority="18" operator="containsText" text="No">
      <formula>NOT(ISERROR(SEARCH("No",M1)))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743FDF97-F712-48F3-9002-0F00F7A474E4}">
          <x14:formula1>
            <xm:f>'Drop Down Menu''s'!$C$2:$C$14</xm:f>
          </x14:formula1>
          <xm:sqref>G10 G12 G14:K107</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275A-182F-4ECF-B58D-07D8F700642C}">
  <dimension ref="A1:R114"/>
  <sheetViews>
    <sheetView zoomScale="42" zoomScaleNormal="85" workbookViewId="0">
      <selection activeCell="J4" sqref="J4"/>
    </sheetView>
  </sheetViews>
  <sheetFormatPr defaultColWidth="8.875" defaultRowHeight="15.75" customHeight="1"/>
  <cols>
    <col min="1" max="1" width="10.625" style="16" bestFit="1" customWidth="1"/>
    <col min="2" max="2" width="9" style="16"/>
    <col min="3" max="3" width="34" style="23" bestFit="1" customWidth="1"/>
    <col min="4" max="4" width="70.125" style="21" customWidth="1"/>
    <col min="5" max="5" width="16.625" customWidth="1"/>
    <col min="6" max="6" width="16.625" bestFit="1" customWidth="1"/>
    <col min="7" max="7" width="20.625" bestFit="1" customWidth="1"/>
    <col min="8" max="8" width="27.87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18" ht="63">
      <c r="A1" s="16" t="s">
        <v>834</v>
      </c>
      <c r="B1" s="16" t="s">
        <v>835</v>
      </c>
      <c r="C1" s="23" t="s">
        <v>836</v>
      </c>
      <c r="D1" s="21" t="s">
        <v>837</v>
      </c>
      <c r="E1" t="s">
        <v>0</v>
      </c>
      <c r="F1" t="s">
        <v>838</v>
      </c>
      <c r="G1" t="s">
        <v>839</v>
      </c>
      <c r="H1" s="21" t="s">
        <v>898</v>
      </c>
      <c r="I1" s="3" t="s">
        <v>841</v>
      </c>
      <c r="J1" s="3" t="s">
        <v>900</v>
      </c>
      <c r="K1" s="3" t="s">
        <v>843</v>
      </c>
      <c r="L1" s="3" t="s">
        <v>844</v>
      </c>
      <c r="M1" s="16" t="s">
        <v>845</v>
      </c>
    </row>
    <row r="2" spans="1:18" ht="138.75" customHeight="1">
      <c r="A2" s="239">
        <f>ROW() - ROW(Table424272932[[#Headers],[Checklist]])</f>
        <v>1</v>
      </c>
      <c r="B2" s="239" t="s">
        <v>4183</v>
      </c>
      <c r="C2" s="247" t="s">
        <v>4184</v>
      </c>
      <c r="D2" s="247" t="s">
        <v>4185</v>
      </c>
      <c r="E2" s="281"/>
      <c r="F2" s="239" t="s">
        <v>444</v>
      </c>
      <c r="G2" s="239" t="s">
        <v>851</v>
      </c>
      <c r="H2" s="239" t="s">
        <v>852</v>
      </c>
      <c r="I2" s="3"/>
      <c r="J2" s="3"/>
      <c r="K2" s="3"/>
      <c r="M2" s="239" t="s">
        <v>853</v>
      </c>
      <c r="N2" s="243"/>
      <c r="O2" s="243"/>
      <c r="P2" s="243"/>
    </row>
    <row r="3" spans="1:18" ht="140.25" customHeight="1">
      <c r="A3" s="239">
        <v>2</v>
      </c>
      <c r="B3" s="239" t="s">
        <v>4186</v>
      </c>
      <c r="C3" s="189" t="s">
        <v>4187</v>
      </c>
      <c r="D3" s="189" t="s">
        <v>4188</v>
      </c>
      <c r="G3" t="s">
        <v>851</v>
      </c>
      <c r="H3" s="239" t="s">
        <v>1715</v>
      </c>
      <c r="I3" s="3"/>
      <c r="J3" s="3"/>
      <c r="K3" s="3"/>
      <c r="M3" s="239" t="s">
        <v>853</v>
      </c>
      <c r="N3" s="243"/>
      <c r="O3" s="243"/>
      <c r="P3" s="243"/>
    </row>
    <row r="4" spans="1:18" ht="105.75" customHeight="1">
      <c r="A4" s="239">
        <v>3</v>
      </c>
      <c r="B4" s="239" t="s">
        <v>4189</v>
      </c>
      <c r="C4" s="189" t="s">
        <v>4190</v>
      </c>
      <c r="D4" s="189" t="s">
        <v>4191</v>
      </c>
      <c r="E4" s="239"/>
      <c r="F4" s="239" t="s">
        <v>382</v>
      </c>
      <c r="G4" s="239" t="s">
        <v>851</v>
      </c>
      <c r="H4" s="239" t="s">
        <v>1715</v>
      </c>
      <c r="I4" s="3"/>
      <c r="J4" s="3"/>
      <c r="K4" s="3"/>
      <c r="M4" s="239" t="s">
        <v>853</v>
      </c>
      <c r="N4" s="243"/>
      <c r="O4" s="243"/>
      <c r="P4" s="243"/>
    </row>
    <row r="5" spans="1:18" ht="168" customHeight="1">
      <c r="A5" s="239">
        <v>4</v>
      </c>
      <c r="B5" s="239" t="s">
        <v>4192</v>
      </c>
      <c r="C5" s="189" t="s">
        <v>4193</v>
      </c>
      <c r="D5" s="189" t="s">
        <v>4194</v>
      </c>
      <c r="E5" s="239"/>
      <c r="F5" s="239" t="s">
        <v>236</v>
      </c>
      <c r="G5" s="239" t="s">
        <v>851</v>
      </c>
      <c r="H5" s="239" t="s">
        <v>1715</v>
      </c>
      <c r="I5" s="3"/>
      <c r="J5" s="3"/>
      <c r="K5" s="3"/>
      <c r="M5" s="239" t="s">
        <v>853</v>
      </c>
      <c r="N5" s="243"/>
      <c r="O5" s="282"/>
      <c r="P5" s="243"/>
    </row>
    <row r="6" spans="1:18" ht="234.75" customHeight="1">
      <c r="A6" s="239">
        <v>5</v>
      </c>
      <c r="B6" s="239" t="s">
        <v>4195</v>
      </c>
      <c r="C6" s="247" t="s">
        <v>4196</v>
      </c>
      <c r="D6" s="189" t="s">
        <v>4197</v>
      </c>
      <c r="E6" s="239"/>
      <c r="F6" s="239" t="s">
        <v>214</v>
      </c>
      <c r="G6" s="239" t="s">
        <v>851</v>
      </c>
      <c r="H6" s="239" t="s">
        <v>1715</v>
      </c>
      <c r="I6" s="3"/>
      <c r="J6" s="3"/>
      <c r="K6" s="3"/>
      <c r="M6" s="239" t="s">
        <v>853</v>
      </c>
      <c r="N6" s="243"/>
      <c r="O6" s="243"/>
      <c r="P6" s="243"/>
    </row>
    <row r="7" spans="1:18" ht="128.25" customHeight="1">
      <c r="A7" s="239">
        <v>6</v>
      </c>
      <c r="B7" s="239" t="s">
        <v>1643</v>
      </c>
      <c r="C7" s="247" t="s">
        <v>4198</v>
      </c>
      <c r="D7" s="247" t="s">
        <v>4199</v>
      </c>
      <c r="E7" s="281"/>
      <c r="F7" s="239" t="s">
        <v>444</v>
      </c>
      <c r="G7" s="239" t="s">
        <v>851</v>
      </c>
      <c r="H7" s="239" t="s">
        <v>852</v>
      </c>
      <c r="I7" s="3"/>
      <c r="J7" s="3"/>
      <c r="K7" s="3"/>
      <c r="M7" s="239" t="s">
        <v>853</v>
      </c>
      <c r="N7" s="243"/>
      <c r="O7" s="243"/>
      <c r="P7" s="243"/>
    </row>
    <row r="8" spans="1:18" ht="152.25" customHeight="1">
      <c r="A8" s="296">
        <v>7</v>
      </c>
      <c r="B8" s="283" t="s">
        <v>4200</v>
      </c>
      <c r="C8" s="294" t="s">
        <v>4201</v>
      </c>
      <c r="D8" s="294" t="s">
        <v>4202</v>
      </c>
      <c r="E8" s="239"/>
      <c r="F8" s="283" t="s">
        <v>444</v>
      </c>
      <c r="G8" s="239" t="s">
        <v>851</v>
      </c>
      <c r="H8" s="283" t="s">
        <v>852</v>
      </c>
      <c r="I8" s="3"/>
      <c r="J8" s="3"/>
      <c r="K8" s="3"/>
      <c r="M8" s="284" t="s">
        <v>853</v>
      </c>
      <c r="N8" s="243"/>
      <c r="O8" s="243"/>
      <c r="P8" s="243"/>
    </row>
    <row r="9" spans="1:18" ht="20.25" customHeight="1">
      <c r="A9" s="240"/>
      <c r="B9" s="240"/>
      <c r="C9" s="257"/>
      <c r="D9" s="242"/>
      <c r="E9" s="240"/>
      <c r="F9" s="240"/>
      <c r="G9" s="187"/>
      <c r="H9" s="187"/>
      <c r="I9" s="3"/>
      <c r="J9" s="3"/>
      <c r="K9" s="3"/>
      <c r="M9" s="240"/>
      <c r="N9" s="243"/>
      <c r="O9" s="243"/>
      <c r="P9" s="243"/>
      <c r="R9" t="str">
        <f ca="1">IFERROR(
  IF(
    COUNTIF(
      INDIRECT("'" &amp; "ADR " &amp; VALUE(MID(R$1, FIND("-", R$1) + 1, LEN(R$1) - FIND("-", R$1))) &amp; "'!E:E"),#REF!
    ) = 0,
    "",
    COUNTIFS(
      INDIRECT("'" &amp; "ADR " &amp; VALUE(MID(R$1, FIND("-", R$1) + 1, LEN(R$1) - FIND("-", R$1))) &amp; "'!E:E"),#REF!,
      INDIRECT( "'" &amp; "ADR " &amp; VALUE(MID(R$1, FIND("-", R$1) + 1, LEN(R$1) - FIND("-", R$1))) &amp; "'!I:I"), "NO"
    )
  ),
  ""
)</f>
        <v/>
      </c>
    </row>
    <row r="10" spans="1:18" ht="19.5" customHeight="1">
      <c r="A10" s="240"/>
      <c r="B10" s="240"/>
      <c r="C10" s="257"/>
      <c r="D10" s="242"/>
      <c r="E10" s="240"/>
      <c r="F10" s="240"/>
      <c r="G10" s="187"/>
      <c r="H10" s="187"/>
      <c r="I10" s="3"/>
      <c r="J10" s="3"/>
      <c r="K10" s="3"/>
      <c r="M10" s="240"/>
      <c r="N10" s="243"/>
      <c r="O10" s="243"/>
      <c r="P10" s="243"/>
    </row>
    <row r="11" spans="1:18" ht="21" customHeight="1">
      <c r="A11" s="240"/>
      <c r="B11" s="240"/>
      <c r="C11" s="257"/>
      <c r="D11" s="242"/>
      <c r="E11" s="240"/>
      <c r="F11" s="240"/>
      <c r="G11" s="187"/>
      <c r="H11" s="187"/>
      <c r="I11" s="16"/>
      <c r="J11" s="16"/>
      <c r="K11" s="16"/>
      <c r="M11" s="240"/>
      <c r="N11" s="243"/>
      <c r="O11" s="243"/>
      <c r="P11" s="243"/>
    </row>
    <row r="12" spans="1:18">
      <c r="A12" s="240"/>
      <c r="B12" s="240"/>
      <c r="C12" s="257"/>
      <c r="D12" s="242"/>
      <c r="E12" s="240"/>
      <c r="F12" s="240"/>
      <c r="G12" s="187"/>
      <c r="H12" s="187"/>
      <c r="I12" s="16"/>
      <c r="J12" s="16"/>
      <c r="K12" s="16"/>
      <c r="M12" s="240"/>
      <c r="N12" s="243"/>
      <c r="O12" s="243"/>
      <c r="P12" s="243"/>
    </row>
    <row r="13" spans="1:18">
      <c r="A13" s="240"/>
      <c r="B13" s="240"/>
      <c r="C13" s="257"/>
      <c r="D13" s="242"/>
      <c r="E13" s="240"/>
      <c r="F13" s="240"/>
      <c r="G13" s="187"/>
      <c r="H13" s="187"/>
      <c r="I13" s="16"/>
      <c r="J13" s="16"/>
      <c r="K13" s="16"/>
      <c r="M13" s="240"/>
      <c r="N13" s="243"/>
      <c r="O13" s="243"/>
      <c r="P13" s="243"/>
    </row>
    <row r="14" spans="1:18" ht="17.25" customHeight="1">
      <c r="A14" s="240"/>
      <c r="B14" s="240"/>
      <c r="C14" s="257"/>
      <c r="D14" s="242"/>
      <c r="E14" s="240"/>
      <c r="F14" s="240"/>
      <c r="G14" s="187"/>
      <c r="H14" s="187"/>
      <c r="I14" s="16"/>
      <c r="J14" s="16"/>
      <c r="K14" s="16"/>
      <c r="M14" s="240"/>
      <c r="N14" s="243"/>
      <c r="O14" s="243"/>
      <c r="P14" s="243"/>
    </row>
    <row r="15" spans="1:18">
      <c r="A15" s="240"/>
      <c r="B15" s="240"/>
      <c r="C15" s="257"/>
      <c r="D15" s="242"/>
      <c r="E15" s="240"/>
      <c r="F15" s="240"/>
      <c r="G15" s="187"/>
      <c r="H15" s="187"/>
      <c r="I15" s="16"/>
      <c r="J15" s="16"/>
      <c r="K15" s="16"/>
      <c r="M15" s="240"/>
      <c r="N15" s="243"/>
      <c r="O15" s="243"/>
      <c r="P15" s="243"/>
    </row>
    <row r="16" spans="1:18">
      <c r="A16" s="240"/>
      <c r="B16" s="240"/>
      <c r="C16" s="257"/>
      <c r="D16" s="242"/>
      <c r="E16" s="240"/>
      <c r="F16" s="240"/>
      <c r="G16" s="187"/>
      <c r="H16" s="187"/>
      <c r="I16" s="16"/>
      <c r="J16" s="16"/>
      <c r="K16" s="16"/>
      <c r="M16" s="240"/>
      <c r="N16" s="243"/>
      <c r="O16" s="243"/>
      <c r="P16" s="243"/>
    </row>
    <row r="17" spans="1:16">
      <c r="A17" s="240"/>
      <c r="B17" s="240"/>
      <c r="C17" s="257"/>
      <c r="D17" s="242"/>
      <c r="E17" s="240"/>
      <c r="F17" s="240"/>
      <c r="G17" s="187"/>
      <c r="H17" s="187"/>
      <c r="I17" s="16"/>
      <c r="J17" s="16"/>
      <c r="K17" s="16"/>
      <c r="M17" s="240"/>
      <c r="N17" s="243"/>
      <c r="O17" s="243"/>
      <c r="P17" s="243"/>
    </row>
    <row r="18" spans="1:16">
      <c r="G18" s="4"/>
      <c r="H18" s="4"/>
      <c r="I18" s="16"/>
      <c r="J18" s="16"/>
      <c r="K18" s="16"/>
      <c r="N18" s="243"/>
      <c r="O18" s="243"/>
      <c r="P18" s="243"/>
    </row>
    <row r="19" spans="1:16">
      <c r="G19" s="4"/>
      <c r="H19" s="4"/>
      <c r="I19" s="16"/>
      <c r="J19" s="16"/>
      <c r="K19" s="16"/>
      <c r="N19" s="243"/>
      <c r="O19" s="243"/>
      <c r="P19" s="243"/>
    </row>
    <row r="20" spans="1:16">
      <c r="G20" s="4"/>
      <c r="H20" s="4"/>
      <c r="I20" s="16"/>
      <c r="J20" s="16"/>
      <c r="K20" s="16"/>
      <c r="N20" s="243"/>
      <c r="O20" s="243"/>
      <c r="P20" s="243"/>
    </row>
    <row r="21" spans="1:16">
      <c r="G21" s="4"/>
      <c r="H21" s="4"/>
      <c r="I21" s="16"/>
      <c r="J21" s="16"/>
      <c r="K21" s="16"/>
      <c r="N21" s="243"/>
      <c r="O21" s="243"/>
      <c r="P21" s="243"/>
    </row>
    <row r="22" spans="1:16">
      <c r="G22" s="4"/>
      <c r="H22" s="4"/>
      <c r="I22" s="16"/>
      <c r="J22" s="16"/>
      <c r="K22" s="16"/>
    </row>
    <row r="23" spans="1:16">
      <c r="G23" s="4"/>
      <c r="H23" s="4"/>
      <c r="I23" s="16"/>
      <c r="J23" s="16"/>
      <c r="K23" s="16"/>
    </row>
    <row r="24" spans="1:16">
      <c r="G24" s="16"/>
      <c r="H24" s="16"/>
      <c r="I24" s="16"/>
      <c r="J24" s="16"/>
      <c r="K24" s="16"/>
    </row>
    <row r="25" spans="1:16">
      <c r="G25" s="16"/>
      <c r="H25" s="16"/>
      <c r="I25" s="16"/>
      <c r="J25" s="16"/>
      <c r="K25" s="16"/>
    </row>
    <row r="26" spans="1:16">
      <c r="G26" s="16"/>
      <c r="H26" s="16"/>
      <c r="I26" s="16"/>
      <c r="J26" s="16"/>
      <c r="K26" s="16"/>
    </row>
    <row r="27" spans="1:16">
      <c r="G27" s="16"/>
      <c r="H27" s="16"/>
      <c r="I27" s="16"/>
      <c r="J27" s="16"/>
      <c r="K27" s="16"/>
    </row>
    <row r="28" spans="1:16">
      <c r="G28" s="16"/>
      <c r="H28" s="16"/>
      <c r="I28" s="16"/>
      <c r="J28" s="16"/>
      <c r="K28" s="16"/>
    </row>
    <row r="29" spans="1:16">
      <c r="G29" s="16"/>
      <c r="H29" s="16"/>
      <c r="I29" s="16"/>
      <c r="J29" s="16"/>
      <c r="K29" s="16"/>
    </row>
    <row r="30" spans="1:16">
      <c r="G30" s="16"/>
      <c r="H30" s="16"/>
      <c r="I30" s="16"/>
      <c r="J30" s="16"/>
      <c r="K30" s="16"/>
    </row>
    <row r="31" spans="1:16">
      <c r="G31" s="16"/>
      <c r="H31" s="16"/>
      <c r="I31" s="16"/>
      <c r="J31" s="16"/>
      <c r="K31" s="16"/>
    </row>
    <row r="32" spans="1:16">
      <c r="G32" s="16"/>
      <c r="H32" s="16"/>
      <c r="I32" s="16"/>
      <c r="J32" s="16"/>
      <c r="K32" s="16"/>
    </row>
    <row r="33" spans="7:11">
      <c r="G33" s="16"/>
      <c r="H33" s="16"/>
      <c r="I33" s="16"/>
      <c r="J33" s="16"/>
      <c r="K33" s="16"/>
    </row>
    <row r="34" spans="7:11">
      <c r="G34" s="16"/>
      <c r="H34" s="16"/>
      <c r="I34" s="16"/>
      <c r="J34" s="16"/>
      <c r="K34" s="16"/>
    </row>
    <row r="35" spans="7:11">
      <c r="G35" s="16"/>
      <c r="H35" s="16"/>
      <c r="I35" s="16"/>
      <c r="J35" s="16"/>
      <c r="K35" s="16"/>
    </row>
    <row r="36" spans="7:11">
      <c r="G36" s="16"/>
      <c r="H36" s="16"/>
      <c r="I36" s="16"/>
      <c r="J36" s="16"/>
      <c r="K36" s="16"/>
    </row>
    <row r="37" spans="7:11">
      <c r="G37" s="16"/>
      <c r="H37" s="16"/>
      <c r="I37" s="16"/>
      <c r="J37" s="16"/>
      <c r="K37" s="16"/>
    </row>
    <row r="38" spans="7:11">
      <c r="G38" s="16"/>
      <c r="H38" s="16"/>
      <c r="I38" s="16"/>
      <c r="J38" s="16"/>
      <c r="K38" s="16"/>
    </row>
    <row r="39" spans="7:11">
      <c r="G39" s="16"/>
      <c r="H39" s="16"/>
      <c r="I39" s="16"/>
      <c r="J39" s="16"/>
      <c r="K39" s="16"/>
    </row>
    <row r="40" spans="7:11">
      <c r="G40" s="16"/>
      <c r="H40" s="16"/>
      <c r="I40" s="16"/>
      <c r="J40" s="16"/>
      <c r="K40" s="16"/>
    </row>
    <row r="41" spans="7:11">
      <c r="G41" s="16"/>
      <c r="H41" s="16"/>
      <c r="I41" s="16"/>
      <c r="J41" s="16"/>
      <c r="K41" s="16"/>
    </row>
    <row r="42" spans="7:11">
      <c r="G42" s="16"/>
      <c r="H42" s="16"/>
      <c r="I42" s="16"/>
      <c r="J42" s="16"/>
      <c r="K42" s="16"/>
    </row>
    <row r="43" spans="7:11">
      <c r="G43" s="16"/>
      <c r="H43" s="16"/>
      <c r="I43" s="16"/>
      <c r="J43" s="16"/>
      <c r="K43" s="16"/>
    </row>
    <row r="44" spans="7:11">
      <c r="G44" s="16"/>
      <c r="H44" s="16"/>
      <c r="I44" s="16"/>
      <c r="J44" s="16"/>
      <c r="K44" s="16"/>
    </row>
    <row r="45" spans="7:11">
      <c r="G45" s="16"/>
      <c r="H45" s="16"/>
      <c r="I45" s="16"/>
      <c r="J45" s="16"/>
      <c r="K45" s="16"/>
    </row>
    <row r="46" spans="7:11">
      <c r="G46" s="16"/>
      <c r="H46" s="16"/>
      <c r="I46" s="16"/>
      <c r="J46" s="16"/>
      <c r="K46" s="16"/>
    </row>
    <row r="47" spans="7:11">
      <c r="G47" s="16"/>
      <c r="H47" s="16"/>
      <c r="I47" s="16"/>
      <c r="J47" s="16"/>
      <c r="K47" s="16"/>
    </row>
    <row r="48" spans="7: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row>
    <row r="85" spans="7:11">
      <c r="G85" s="16"/>
      <c r="H85" s="16"/>
    </row>
    <row r="86" spans="7:11">
      <c r="G86" s="16"/>
      <c r="H86" s="16"/>
    </row>
    <row r="87" spans="7:11">
      <c r="G87" s="16"/>
      <c r="H87" s="16"/>
    </row>
    <row r="88" spans="7:11">
      <c r="G88" s="16"/>
      <c r="H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row r="104" spans="7:8"/>
    <row r="105" spans="7:8"/>
    <row r="106" spans="7:8"/>
    <row r="107" spans="7:8"/>
    <row r="108" spans="7:8"/>
    <row r="109" spans="7:8"/>
    <row r="110" spans="7:8"/>
    <row r="111" spans="7:8"/>
    <row r="112" spans="7:8"/>
    <row r="113"/>
    <row r="114"/>
  </sheetData>
  <conditionalFormatting sqref="E2:E3">
    <cfRule type="containsText" dxfId="315" priority="10" operator="containsText" text="Completed">
      <formula>NOT(ISERROR(SEARCH("Completed",E2)))</formula>
    </cfRule>
    <cfRule type="containsText" dxfId="314" priority="11" operator="containsText" text="Pending Review">
      <formula>NOT(ISERROR(SEARCH("Pending Review",E2)))</formula>
    </cfRule>
    <cfRule type="beginsWith" dxfId="313" priority="12" operator="beginsWith" text="No">
      <formula>LEFT(E2,LEN("No"))="No"</formula>
    </cfRule>
    <cfRule type="containsText" dxfId="312" priority="13" operator="containsText" text="Yes">
      <formula>NOT(ISERROR(SEARCH("Yes",E2)))</formula>
    </cfRule>
    <cfRule type="containsText" dxfId="311" priority="14" operator="containsText" text="In Progress">
      <formula>NOT(ISERROR(SEARCH("In Progress",E2)))</formula>
    </cfRule>
    <cfRule type="expression" dxfId="310" priority="15">
      <formula>$G2="Y"</formula>
    </cfRule>
  </conditionalFormatting>
  <conditionalFormatting sqref="E7">
    <cfRule type="containsText" dxfId="309" priority="1" operator="containsText" text="Completed">
      <formula>NOT(ISERROR(SEARCH("Completed",E7)))</formula>
    </cfRule>
    <cfRule type="containsText" dxfId="308" priority="2" operator="containsText" text="Pending Review">
      <formula>NOT(ISERROR(SEARCH("Pending Review",E7)))</formula>
    </cfRule>
    <cfRule type="beginsWith" dxfId="307" priority="3" operator="beginsWith" text="No">
      <formula>LEFT(E7,LEN("No"))="No"</formula>
    </cfRule>
    <cfRule type="containsText" dxfId="306" priority="4" operator="containsText" text="Yes">
      <formula>NOT(ISERROR(SEARCH("Yes",E7)))</formula>
    </cfRule>
    <cfRule type="containsText" dxfId="305" priority="5" operator="containsText" text="In Progress">
      <formula>NOT(ISERROR(SEARCH("In Progress",E7)))</formula>
    </cfRule>
    <cfRule type="expression" dxfId="304" priority="6">
      <formula>$G7="Y"</formula>
    </cfRule>
  </conditionalFormatting>
  <conditionalFormatting sqref="H1:H1048576 I2:K1048576">
    <cfRule type="containsText" dxfId="303" priority="25" operator="containsText" text="Pending">
      <formula>NOT(ISERROR(SEARCH("Pending",H1)))</formula>
    </cfRule>
  </conditionalFormatting>
  <conditionalFormatting sqref="I2:I1048576">
    <cfRule type="containsText" dxfId="302" priority="7" operator="containsText" text="No">
      <formula>NOT(ISERROR(SEARCH("No",I2)))</formula>
    </cfRule>
  </conditionalFormatting>
  <conditionalFormatting sqref="I2:K1048576 H1:H1048576">
    <cfRule type="containsText" dxfId="301" priority="22" operator="containsText" text="Yes">
      <formula>NOT(ISERROR(SEARCH("Yes",H1)))</formula>
    </cfRule>
  </conditionalFormatting>
  <conditionalFormatting sqref="J1:K1">
    <cfRule type="containsText" dxfId="300" priority="8" operator="containsText" text="Yes">
      <formula>NOT(ISERROR(SEARCH("Yes",J1)))</formula>
    </cfRule>
    <cfRule type="containsText" dxfId="299" priority="9" operator="containsText" text="Pending">
      <formula>NOT(ISERROR(SEARCH("Pending",J1)))</formula>
    </cfRule>
  </conditionalFormatting>
  <conditionalFormatting sqref="M1:M1048576">
    <cfRule type="containsText" dxfId="298" priority="23" operator="containsText" text="Yes">
      <formula>NOT(ISERROR(SEARCH("Yes",M1)))</formula>
    </cfRule>
    <cfRule type="containsText" dxfId="297" priority="24" operator="containsText" text="No">
      <formula>NOT(ISERROR(SEARCH("No",M1)))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BD56F3C-2DB4-475A-860F-EC301A180ECC}">
          <x14:formula1>
            <xm:f>'Drop Down Menu''s'!$C$2:$C$14</xm:f>
          </x14:formula1>
          <xm:sqref>G9:K102</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034D-EA8C-4444-BB7B-54A133AB0E10}">
  <dimension ref="A1:Q115"/>
  <sheetViews>
    <sheetView zoomScale="63" workbookViewId="0">
      <selection activeCell="E5" sqref="E5"/>
    </sheetView>
  </sheetViews>
  <sheetFormatPr defaultColWidth="8.875" defaultRowHeight="15.75" customHeight="1"/>
  <cols>
    <col min="1" max="1" width="10.625" style="16" bestFit="1" customWidth="1"/>
    <col min="2" max="2" width="8.875" style="16"/>
    <col min="3" max="3" width="33.625" style="23" bestFit="1" customWidth="1"/>
    <col min="4" max="4" width="70.125" style="21" customWidth="1"/>
    <col min="5" max="5" width="25" style="21" customWidth="1"/>
    <col min="6" max="6" width="16.625" bestFit="1" customWidth="1"/>
    <col min="7" max="7" width="20.625" bestFit="1" customWidth="1"/>
    <col min="8" max="8" width="20.625" customWidth="1"/>
    <col min="9" max="11" width="32.625" customWidth="1"/>
    <col min="12" max="12" width="22.125" style="3" customWidth="1"/>
    <col min="13" max="13" width="10.375" style="16" bestFit="1" customWidth="1"/>
    <col min="15" max="15" width="20.625" bestFit="1" customWidth="1"/>
    <col min="16" max="16" width="14.125" bestFit="1" customWidth="1"/>
    <col min="17" max="17" width="24" bestFit="1" customWidth="1"/>
  </cols>
  <sheetData>
    <row r="1" spans="1:17" ht="63">
      <c r="A1" s="16" t="s">
        <v>834</v>
      </c>
      <c r="B1" s="16" t="s">
        <v>835</v>
      </c>
      <c r="C1" s="16" t="s">
        <v>836</v>
      </c>
      <c r="D1" s="3" t="s">
        <v>837</v>
      </c>
      <c r="E1" s="3" t="s">
        <v>0</v>
      </c>
      <c r="F1" s="16" t="s">
        <v>838</v>
      </c>
      <c r="G1" s="16" t="s">
        <v>839</v>
      </c>
      <c r="H1" s="3" t="s">
        <v>898</v>
      </c>
      <c r="I1" s="3" t="s">
        <v>841</v>
      </c>
      <c r="J1" s="3" t="s">
        <v>900</v>
      </c>
      <c r="K1" s="3" t="s">
        <v>843</v>
      </c>
      <c r="L1" s="3" t="s">
        <v>844</v>
      </c>
      <c r="M1" s="16" t="s">
        <v>845</v>
      </c>
      <c r="O1" t="s">
        <v>846</v>
      </c>
      <c r="P1" t="s">
        <v>847</v>
      </c>
      <c r="Q1" t="s">
        <v>848</v>
      </c>
    </row>
    <row r="2" spans="1:17" hidden="1">
      <c r="B2" s="16">
        <v>4</v>
      </c>
      <c r="C2" s="23" t="s">
        <v>4203</v>
      </c>
      <c r="D2" s="20"/>
      <c r="E2" s="37"/>
      <c r="F2" s="16"/>
      <c r="G2" s="4"/>
      <c r="H2" s="4" t="s">
        <v>1715</v>
      </c>
      <c r="I2" s="3"/>
      <c r="J2" s="3"/>
      <c r="K2" s="3"/>
      <c r="M2" s="239" t="s">
        <v>853</v>
      </c>
      <c r="O2">
        <f>MAX(A:A)</f>
        <v>0</v>
      </c>
      <c r="P2">
        <f>COUNTIF(M:M,"Yes")</f>
        <v>0</v>
      </c>
      <c r="Q2">
        <f>O2-P2</f>
        <v>0</v>
      </c>
    </row>
    <row r="3" spans="1:17" ht="63">
      <c r="B3" s="16" t="s">
        <v>4204</v>
      </c>
      <c r="C3" s="23" t="s">
        <v>635</v>
      </c>
      <c r="D3" s="20" t="s">
        <v>4205</v>
      </c>
      <c r="E3" s="37" t="s">
        <v>38</v>
      </c>
      <c r="F3" s="16" t="s">
        <v>39</v>
      </c>
      <c r="G3" s="4" t="s">
        <v>12</v>
      </c>
      <c r="H3" s="4" t="s">
        <v>852</v>
      </c>
      <c r="I3" s="3"/>
      <c r="J3" s="3" t="s">
        <v>4206</v>
      </c>
      <c r="K3" s="3" t="s">
        <v>4207</v>
      </c>
      <c r="L3" s="3" t="s">
        <v>4208</v>
      </c>
      <c r="M3" s="239" t="s">
        <v>853</v>
      </c>
    </row>
    <row r="4" spans="1:17" ht="63">
      <c r="C4" s="23" t="s">
        <v>635</v>
      </c>
      <c r="D4" s="28" t="s">
        <v>4209</v>
      </c>
      <c r="E4" s="37" t="s">
        <v>38</v>
      </c>
      <c r="F4" s="16" t="s">
        <v>39</v>
      </c>
      <c r="G4" s="4" t="s">
        <v>12</v>
      </c>
      <c r="H4" s="4" t="s">
        <v>852</v>
      </c>
      <c r="I4" s="3"/>
      <c r="J4" s="3" t="s">
        <v>4206</v>
      </c>
      <c r="K4" s="3" t="s">
        <v>4210</v>
      </c>
      <c r="L4" s="3" t="s">
        <v>4211</v>
      </c>
      <c r="M4" s="239" t="s">
        <v>853</v>
      </c>
    </row>
    <row r="5" spans="1:17" ht="63">
      <c r="C5" s="23" t="s">
        <v>635</v>
      </c>
      <c r="D5" s="27" t="s">
        <v>4212</v>
      </c>
      <c r="E5" s="37" t="s">
        <v>38</v>
      </c>
      <c r="F5" s="16" t="s">
        <v>39</v>
      </c>
      <c r="G5" s="4" t="s">
        <v>12</v>
      </c>
      <c r="H5" s="4" t="s">
        <v>852</v>
      </c>
      <c r="I5" s="3"/>
      <c r="J5" s="3" t="s">
        <v>905</v>
      </c>
      <c r="K5" s="3" t="s">
        <v>4213</v>
      </c>
      <c r="L5" s="3" t="s">
        <v>4213</v>
      </c>
      <c r="M5" s="239" t="s">
        <v>853</v>
      </c>
    </row>
    <row r="6" spans="1:17" ht="47.25">
      <c r="B6" s="16">
        <v>6</v>
      </c>
      <c r="C6" s="29" t="s">
        <v>4214</v>
      </c>
      <c r="D6" s="20" t="s">
        <v>4215</v>
      </c>
      <c r="E6" s="37" t="s">
        <v>38</v>
      </c>
      <c r="F6" s="16" t="s">
        <v>39</v>
      </c>
      <c r="G6" s="4" t="s">
        <v>12</v>
      </c>
      <c r="H6" s="4" t="s">
        <v>852</v>
      </c>
      <c r="I6" s="3"/>
      <c r="J6" s="3" t="s">
        <v>909</v>
      </c>
      <c r="K6" s="3" t="s">
        <v>4216</v>
      </c>
      <c r="L6" s="3" t="s">
        <v>4217</v>
      </c>
      <c r="M6" s="239" t="s">
        <v>853</v>
      </c>
    </row>
    <row r="7" spans="1:17" ht="63">
      <c r="B7" s="16" t="s">
        <v>4218</v>
      </c>
      <c r="C7" s="23" t="s">
        <v>635</v>
      </c>
      <c r="D7" s="20" t="s">
        <v>4219</v>
      </c>
      <c r="E7" s="37" t="s">
        <v>38</v>
      </c>
      <c r="F7" s="16" t="s">
        <v>39</v>
      </c>
      <c r="G7" s="4" t="s">
        <v>12</v>
      </c>
      <c r="H7" s="4" t="s">
        <v>852</v>
      </c>
      <c r="I7" s="3"/>
      <c r="J7" s="3" t="s">
        <v>4206</v>
      </c>
      <c r="K7" s="3" t="s">
        <v>4220</v>
      </c>
      <c r="L7" s="3" t="s">
        <v>4221</v>
      </c>
      <c r="M7" s="239" t="s">
        <v>853</v>
      </c>
    </row>
    <row r="8" spans="1:17">
      <c r="C8" s="23" t="s">
        <v>4222</v>
      </c>
      <c r="D8" s="20"/>
      <c r="E8" s="37"/>
      <c r="F8" s="16"/>
      <c r="G8" s="4"/>
      <c r="H8" s="4"/>
      <c r="I8" s="3"/>
      <c r="J8" s="3"/>
      <c r="K8" s="3"/>
      <c r="M8" s="239" t="s">
        <v>853</v>
      </c>
    </row>
    <row r="9" spans="1:17" ht="63">
      <c r="B9" s="16">
        <v>6</v>
      </c>
      <c r="C9" s="23" t="s">
        <v>1039</v>
      </c>
      <c r="E9" s="37"/>
      <c r="F9" s="16"/>
      <c r="G9" s="4"/>
      <c r="H9" s="4"/>
      <c r="I9" s="4"/>
      <c r="J9" s="4" t="s">
        <v>905</v>
      </c>
      <c r="K9" s="4" t="s">
        <v>4223</v>
      </c>
      <c r="L9" s="3" t="s">
        <v>4224</v>
      </c>
      <c r="M9" s="239" t="s">
        <v>853</v>
      </c>
    </row>
    <row r="10" spans="1:17" ht="47.25">
      <c r="B10" s="42" t="s">
        <v>4225</v>
      </c>
      <c r="D10" s="21" t="s">
        <v>4226</v>
      </c>
      <c r="E10" s="37" t="s">
        <v>38</v>
      </c>
      <c r="F10" s="16" t="s">
        <v>39</v>
      </c>
      <c r="G10" s="4" t="s">
        <v>37</v>
      </c>
      <c r="H10" s="4" t="s">
        <v>1715</v>
      </c>
      <c r="I10" s="4"/>
      <c r="J10" s="4" t="s">
        <v>909</v>
      </c>
      <c r="K10" s="4" t="s">
        <v>4227</v>
      </c>
      <c r="L10" s="3" t="s">
        <v>4228</v>
      </c>
      <c r="M10" s="239" t="s">
        <v>853</v>
      </c>
    </row>
    <row r="11" spans="1:17" ht="63">
      <c r="B11" s="16" t="s">
        <v>4229</v>
      </c>
      <c r="D11" s="22" t="s">
        <v>4230</v>
      </c>
      <c r="E11" s="37" t="s">
        <v>38</v>
      </c>
      <c r="F11" s="16" t="s">
        <v>39</v>
      </c>
      <c r="G11" s="4" t="s">
        <v>12</v>
      </c>
      <c r="H11" s="4" t="s">
        <v>852</v>
      </c>
      <c r="I11" s="4"/>
      <c r="J11" s="4" t="s">
        <v>909</v>
      </c>
      <c r="K11" s="4" t="s">
        <v>4231</v>
      </c>
      <c r="L11" s="3" t="s">
        <v>4232</v>
      </c>
      <c r="M11" s="239" t="s">
        <v>853</v>
      </c>
    </row>
    <row r="12" spans="1:17" ht="31.5">
      <c r="B12" s="16" t="s">
        <v>3891</v>
      </c>
      <c r="D12" s="22" t="s">
        <v>4233</v>
      </c>
      <c r="E12" s="37" t="s">
        <v>38</v>
      </c>
      <c r="F12" s="16" t="s">
        <v>39</v>
      </c>
      <c r="G12" s="4" t="s">
        <v>12</v>
      </c>
      <c r="H12" s="4" t="s">
        <v>852</v>
      </c>
      <c r="I12" s="4"/>
      <c r="J12" s="4" t="s">
        <v>905</v>
      </c>
      <c r="K12" s="4" t="s">
        <v>4234</v>
      </c>
      <c r="L12" s="3" t="s">
        <v>4235</v>
      </c>
      <c r="M12" s="239" t="s">
        <v>853</v>
      </c>
    </row>
    <row r="13" spans="1:17" ht="47.25">
      <c r="B13" s="16" t="s">
        <v>4236</v>
      </c>
      <c r="D13" s="20" t="s">
        <v>4237</v>
      </c>
      <c r="E13" s="37" t="s">
        <v>38</v>
      </c>
      <c r="F13" s="16" t="s">
        <v>39</v>
      </c>
      <c r="G13" s="4" t="s">
        <v>12</v>
      </c>
      <c r="H13" s="4" t="s">
        <v>852</v>
      </c>
      <c r="I13" s="4"/>
      <c r="J13" s="4" t="s">
        <v>905</v>
      </c>
      <c r="K13" s="4" t="s">
        <v>4238</v>
      </c>
      <c r="L13" s="3" t="s">
        <v>4239</v>
      </c>
      <c r="M13" s="239" t="s">
        <v>853</v>
      </c>
    </row>
    <row r="14" spans="1:17" ht="63">
      <c r="D14" s="21" t="s">
        <v>4240</v>
      </c>
      <c r="E14" s="37" t="s">
        <v>38</v>
      </c>
      <c r="F14" s="16" t="s">
        <v>39</v>
      </c>
      <c r="G14" s="4" t="s">
        <v>12</v>
      </c>
      <c r="H14" s="4" t="s">
        <v>852</v>
      </c>
      <c r="I14" s="4"/>
      <c r="J14" s="4" t="s">
        <v>905</v>
      </c>
      <c r="K14" s="4" t="s">
        <v>4241</v>
      </c>
      <c r="L14" s="3" t="s">
        <v>4242</v>
      </c>
      <c r="M14" s="239" t="s">
        <v>853</v>
      </c>
    </row>
    <row r="15" spans="1:17" ht="47.25">
      <c r="D15" s="21" t="s">
        <v>4243</v>
      </c>
      <c r="E15" s="37" t="s">
        <v>38</v>
      </c>
      <c r="F15" s="16" t="s">
        <v>39</v>
      </c>
      <c r="G15" s="4" t="s">
        <v>12</v>
      </c>
      <c r="H15" s="4" t="s">
        <v>852</v>
      </c>
      <c r="I15" s="4"/>
      <c r="J15" s="4" t="s">
        <v>905</v>
      </c>
      <c r="K15" s="4" t="s">
        <v>4244</v>
      </c>
      <c r="L15" s="3" t="s">
        <v>4245</v>
      </c>
      <c r="M15" s="239" t="s">
        <v>853</v>
      </c>
    </row>
    <row r="16" spans="1:17" ht="42.75">
      <c r="B16" s="16" t="s">
        <v>4246</v>
      </c>
      <c r="D16" s="21" t="s">
        <v>4247</v>
      </c>
      <c r="E16" s="37" t="s">
        <v>38</v>
      </c>
      <c r="F16" s="16" t="s">
        <v>39</v>
      </c>
      <c r="G16" s="4" t="s">
        <v>12</v>
      </c>
      <c r="H16" s="4" t="s">
        <v>852</v>
      </c>
      <c r="I16" s="4"/>
      <c r="J16" s="4" t="s">
        <v>905</v>
      </c>
      <c r="K16" s="4" t="s">
        <v>4248</v>
      </c>
      <c r="L16" s="3" t="s">
        <v>4249</v>
      </c>
      <c r="M16" s="239" t="s">
        <v>853</v>
      </c>
    </row>
    <row r="17" spans="2:13" ht="63">
      <c r="B17" s="16" t="s">
        <v>4250</v>
      </c>
      <c r="D17" s="21" t="s">
        <v>4251</v>
      </c>
      <c r="E17" s="37" t="s">
        <v>38</v>
      </c>
      <c r="F17" s="16" t="s">
        <v>39</v>
      </c>
      <c r="G17" s="4" t="s">
        <v>12</v>
      </c>
      <c r="H17" s="4" t="s">
        <v>852</v>
      </c>
      <c r="I17" s="4"/>
      <c r="J17" s="4" t="s">
        <v>905</v>
      </c>
      <c r="K17" s="4" t="s">
        <v>4252</v>
      </c>
      <c r="L17" s="3" t="s">
        <v>4253</v>
      </c>
      <c r="M17" s="239" t="s">
        <v>853</v>
      </c>
    </row>
    <row r="18" spans="2:13" ht="47.25">
      <c r="B18" s="16" t="s">
        <v>4254</v>
      </c>
      <c r="D18" s="21" t="s">
        <v>4255</v>
      </c>
      <c r="E18" s="37" t="s">
        <v>38</v>
      </c>
      <c r="F18" s="16" t="s">
        <v>39</v>
      </c>
      <c r="G18" s="4" t="s">
        <v>37</v>
      </c>
      <c r="H18" s="4" t="s">
        <v>1715</v>
      </c>
      <c r="I18" s="4"/>
      <c r="J18" s="4" t="s">
        <v>905</v>
      </c>
      <c r="K18" s="4" t="s">
        <v>4256</v>
      </c>
      <c r="L18" s="3" t="s">
        <v>4257</v>
      </c>
      <c r="M18" s="239" t="s">
        <v>853</v>
      </c>
    </row>
    <row r="19" spans="2:13" ht="31.5">
      <c r="B19" s="16" t="s">
        <v>4258</v>
      </c>
      <c r="D19" s="21" t="s">
        <v>4259</v>
      </c>
      <c r="E19" s="37" t="s">
        <v>38</v>
      </c>
      <c r="F19" s="16" t="s">
        <v>39</v>
      </c>
      <c r="G19" s="4" t="s">
        <v>12</v>
      </c>
      <c r="H19" s="4" t="s">
        <v>852</v>
      </c>
      <c r="I19" s="4"/>
      <c r="J19" s="4" t="s">
        <v>905</v>
      </c>
      <c r="K19" s="4" t="s">
        <v>4260</v>
      </c>
      <c r="L19" s="3" t="s">
        <v>4261</v>
      </c>
      <c r="M19" s="239" t="s">
        <v>853</v>
      </c>
    </row>
    <row r="20" spans="2:13" ht="78.75">
      <c r="B20" s="16" t="s">
        <v>4262</v>
      </c>
      <c r="C20" s="23" t="s">
        <v>4263</v>
      </c>
      <c r="D20" s="21" t="s">
        <v>4264</v>
      </c>
      <c r="E20" s="37" t="s">
        <v>38</v>
      </c>
      <c r="F20" s="16" t="s">
        <v>39</v>
      </c>
      <c r="G20" s="4" t="s">
        <v>12</v>
      </c>
      <c r="H20" s="4" t="s">
        <v>852</v>
      </c>
      <c r="I20" s="4"/>
      <c r="J20" s="4" t="s">
        <v>905</v>
      </c>
      <c r="K20" s="4" t="s">
        <v>4265</v>
      </c>
      <c r="L20" s="3" t="s">
        <v>4266</v>
      </c>
      <c r="M20" s="239" t="s">
        <v>853</v>
      </c>
    </row>
    <row r="21" spans="2:13" ht="31.5">
      <c r="B21" s="16" t="s">
        <v>4267</v>
      </c>
      <c r="D21" s="21" t="s">
        <v>4268</v>
      </c>
      <c r="E21" s="37" t="s">
        <v>38</v>
      </c>
      <c r="F21" s="16" t="s">
        <v>39</v>
      </c>
      <c r="G21" s="4" t="s">
        <v>12</v>
      </c>
      <c r="H21" s="4" t="s">
        <v>852</v>
      </c>
      <c r="I21" s="4"/>
      <c r="J21" s="4" t="s">
        <v>905</v>
      </c>
      <c r="K21" s="4" t="s">
        <v>4269</v>
      </c>
      <c r="L21" s="3" t="s">
        <v>4270</v>
      </c>
      <c r="M21" s="239" t="s">
        <v>853</v>
      </c>
    </row>
    <row r="22" spans="2:13" ht="63">
      <c r="B22" s="16" t="s">
        <v>4271</v>
      </c>
      <c r="D22" s="21" t="s">
        <v>4272</v>
      </c>
      <c r="E22" s="37" t="s">
        <v>38</v>
      </c>
      <c r="F22" s="16" t="s">
        <v>39</v>
      </c>
      <c r="G22" s="4" t="s">
        <v>12</v>
      </c>
      <c r="H22" s="4" t="s">
        <v>852</v>
      </c>
      <c r="I22" s="4"/>
      <c r="J22" s="4" t="s">
        <v>905</v>
      </c>
      <c r="K22" s="4" t="s">
        <v>4273</v>
      </c>
      <c r="L22" s="3" t="s">
        <v>4274</v>
      </c>
      <c r="M22" s="239" t="s">
        <v>853</v>
      </c>
    </row>
    <row r="23" spans="2:13">
      <c r="B23" s="16">
        <v>7</v>
      </c>
      <c r="C23" s="23" t="s">
        <v>4275</v>
      </c>
      <c r="E23" s="37"/>
      <c r="F23" s="16"/>
      <c r="G23" s="4"/>
      <c r="H23" s="4"/>
      <c r="I23" s="4"/>
      <c r="J23" s="4"/>
      <c r="K23" s="4"/>
      <c r="M23" s="239" t="s">
        <v>853</v>
      </c>
    </row>
    <row r="24" spans="2:13" ht="94.5">
      <c r="B24" s="16" t="s">
        <v>4276</v>
      </c>
      <c r="D24" s="21" t="s">
        <v>4277</v>
      </c>
      <c r="E24" s="37" t="s">
        <v>38</v>
      </c>
      <c r="F24" s="16" t="s">
        <v>39</v>
      </c>
      <c r="G24" s="4" t="s">
        <v>12</v>
      </c>
      <c r="H24" s="4" t="s">
        <v>852</v>
      </c>
      <c r="I24" s="4"/>
      <c r="J24" s="4" t="s">
        <v>909</v>
      </c>
      <c r="K24" s="4" t="s">
        <v>4278</v>
      </c>
      <c r="L24" s="3" t="s">
        <v>4279</v>
      </c>
      <c r="M24" s="239" t="s">
        <v>853</v>
      </c>
    </row>
    <row r="25" spans="2:13" ht="63">
      <c r="B25" s="16" t="s">
        <v>4280</v>
      </c>
      <c r="D25" s="21" t="s">
        <v>4281</v>
      </c>
      <c r="E25" s="37" t="s">
        <v>38</v>
      </c>
      <c r="F25" s="16" t="s">
        <v>39</v>
      </c>
      <c r="G25" s="4" t="s">
        <v>12</v>
      </c>
      <c r="H25" s="4" t="s">
        <v>852</v>
      </c>
      <c r="I25" s="4"/>
      <c r="J25" s="4" t="s">
        <v>4206</v>
      </c>
      <c r="K25" s="4" t="s">
        <v>4282</v>
      </c>
      <c r="L25" s="3" t="s">
        <v>4283</v>
      </c>
      <c r="M25" s="239" t="s">
        <v>853</v>
      </c>
    </row>
    <row r="26" spans="2:13" ht="94.5">
      <c r="B26" s="16" t="s">
        <v>4284</v>
      </c>
      <c r="D26" s="21" t="s">
        <v>4285</v>
      </c>
      <c r="E26" s="37" t="s">
        <v>38</v>
      </c>
      <c r="F26" s="16" t="s">
        <v>39</v>
      </c>
      <c r="G26" s="4" t="s">
        <v>12</v>
      </c>
      <c r="H26" s="4" t="s">
        <v>852</v>
      </c>
      <c r="I26" s="4"/>
      <c r="J26" s="4" t="s">
        <v>4206</v>
      </c>
      <c r="K26" s="4" t="s">
        <v>4286</v>
      </c>
      <c r="L26" s="3" t="s">
        <v>4287</v>
      </c>
      <c r="M26" s="239" t="s">
        <v>853</v>
      </c>
    </row>
    <row r="27" spans="2:13" ht="63">
      <c r="B27" s="16" t="s">
        <v>4288</v>
      </c>
      <c r="D27" s="21" t="s">
        <v>4289</v>
      </c>
      <c r="E27" s="37" t="s">
        <v>38</v>
      </c>
      <c r="F27" s="16" t="s">
        <v>39</v>
      </c>
      <c r="G27" s="4" t="s">
        <v>12</v>
      </c>
      <c r="H27" s="4" t="s">
        <v>852</v>
      </c>
      <c r="I27" s="4"/>
      <c r="J27" s="4" t="s">
        <v>909</v>
      </c>
      <c r="K27" s="4" t="s">
        <v>4290</v>
      </c>
      <c r="L27" s="3" t="s">
        <v>4291</v>
      </c>
      <c r="M27" s="239" t="s">
        <v>853</v>
      </c>
    </row>
    <row r="28" spans="2:13" ht="78.75">
      <c r="B28" s="16" t="s">
        <v>4292</v>
      </c>
      <c r="D28" s="21" t="s">
        <v>4293</v>
      </c>
      <c r="E28" s="37" t="s">
        <v>38</v>
      </c>
      <c r="F28" s="16" t="s">
        <v>39</v>
      </c>
      <c r="G28" s="4" t="s">
        <v>12</v>
      </c>
      <c r="H28" s="4" t="s">
        <v>852</v>
      </c>
      <c r="I28" s="4"/>
      <c r="J28" s="4" t="s">
        <v>4206</v>
      </c>
      <c r="K28" s="4" t="s">
        <v>4294</v>
      </c>
      <c r="L28" s="3" t="s">
        <v>4295</v>
      </c>
      <c r="M28" s="239" t="s">
        <v>853</v>
      </c>
    </row>
    <row r="29" spans="2:13">
      <c r="B29" s="16" t="s">
        <v>4296</v>
      </c>
      <c r="C29" s="23" t="s">
        <v>4297</v>
      </c>
      <c r="E29" s="37"/>
      <c r="F29" s="16"/>
      <c r="G29" s="4"/>
      <c r="H29" s="4"/>
      <c r="I29" s="4"/>
      <c r="J29" s="4"/>
      <c r="K29" s="4"/>
      <c r="M29" s="239" t="s">
        <v>853</v>
      </c>
    </row>
    <row r="30" spans="2:13" ht="63">
      <c r="B30" s="16" t="s">
        <v>4298</v>
      </c>
      <c r="D30" s="21" t="s">
        <v>4299</v>
      </c>
      <c r="E30" s="37" t="s">
        <v>38</v>
      </c>
      <c r="F30" s="16" t="s">
        <v>39</v>
      </c>
      <c r="G30" s="4" t="s">
        <v>12</v>
      </c>
      <c r="H30" s="4" t="s">
        <v>852</v>
      </c>
      <c r="I30" s="4"/>
      <c r="J30" s="4" t="s">
        <v>909</v>
      </c>
      <c r="K30" s="4" t="s">
        <v>4300</v>
      </c>
      <c r="L30" s="3" t="s">
        <v>4301</v>
      </c>
      <c r="M30" s="239" t="s">
        <v>853</v>
      </c>
    </row>
    <row r="31" spans="2:13" ht="63">
      <c r="B31" s="16" t="s">
        <v>4302</v>
      </c>
      <c r="D31" s="21" t="s">
        <v>4303</v>
      </c>
      <c r="E31" s="37" t="s">
        <v>38</v>
      </c>
      <c r="F31" s="16" t="s">
        <v>39</v>
      </c>
      <c r="G31" s="4" t="s">
        <v>12</v>
      </c>
      <c r="H31" s="4" t="s">
        <v>852</v>
      </c>
      <c r="I31" s="4"/>
      <c r="J31" s="4" t="s">
        <v>909</v>
      </c>
      <c r="K31" s="4" t="s">
        <v>4304</v>
      </c>
      <c r="L31" s="3" t="s">
        <v>4305</v>
      </c>
      <c r="M31" s="239" t="s">
        <v>853</v>
      </c>
    </row>
    <row r="32" spans="2:13" ht="63">
      <c r="D32" s="21" t="s">
        <v>4306</v>
      </c>
      <c r="E32" s="37" t="s">
        <v>38</v>
      </c>
      <c r="F32" s="16" t="s">
        <v>39</v>
      </c>
      <c r="G32" s="4" t="s">
        <v>12</v>
      </c>
      <c r="H32" s="4" t="s">
        <v>852</v>
      </c>
      <c r="I32" s="4"/>
      <c r="J32" s="4" t="s">
        <v>909</v>
      </c>
      <c r="K32" s="4" t="s">
        <v>4307</v>
      </c>
      <c r="L32" s="3" t="s">
        <v>4308</v>
      </c>
      <c r="M32" s="239" t="s">
        <v>853</v>
      </c>
    </row>
    <row r="33" spans="2:13" ht="63">
      <c r="D33" s="21" t="s">
        <v>4309</v>
      </c>
      <c r="E33" s="37" t="s">
        <v>38</v>
      </c>
      <c r="F33" s="16" t="s">
        <v>39</v>
      </c>
      <c r="G33" s="4" t="s">
        <v>12</v>
      </c>
      <c r="H33" s="4" t="s">
        <v>852</v>
      </c>
      <c r="I33" s="4"/>
      <c r="J33" s="4" t="s">
        <v>909</v>
      </c>
      <c r="K33" s="4" t="s">
        <v>4310</v>
      </c>
      <c r="L33" s="3" t="s">
        <v>4311</v>
      </c>
      <c r="M33" s="239" t="s">
        <v>853</v>
      </c>
    </row>
    <row r="34" spans="2:13" ht="47.25">
      <c r="B34" s="16" t="s">
        <v>4312</v>
      </c>
      <c r="D34" s="21" t="s">
        <v>4313</v>
      </c>
      <c r="E34" s="37" t="s">
        <v>38</v>
      </c>
      <c r="F34" s="16" t="s">
        <v>39</v>
      </c>
      <c r="G34" s="4" t="s">
        <v>12</v>
      </c>
      <c r="H34" s="4" t="s">
        <v>852</v>
      </c>
      <c r="I34" s="4"/>
      <c r="J34" s="4" t="s">
        <v>1046</v>
      </c>
      <c r="K34" s="4" t="s">
        <v>4314</v>
      </c>
      <c r="L34" s="3" t="s">
        <v>4315</v>
      </c>
      <c r="M34" s="239" t="s">
        <v>853</v>
      </c>
    </row>
    <row r="35" spans="2:13" ht="63">
      <c r="B35" s="16">
        <v>8</v>
      </c>
      <c r="C35" s="23" t="s">
        <v>4316</v>
      </c>
      <c r="D35" s="21" t="s">
        <v>4317</v>
      </c>
      <c r="E35" s="37" t="s">
        <v>38</v>
      </c>
      <c r="F35" s="16" t="s">
        <v>39</v>
      </c>
      <c r="G35" s="4" t="s">
        <v>12</v>
      </c>
      <c r="H35" s="4" t="s">
        <v>852</v>
      </c>
      <c r="I35" s="4"/>
      <c r="J35" s="4" t="s">
        <v>905</v>
      </c>
      <c r="K35" s="4" t="s">
        <v>4318</v>
      </c>
      <c r="L35" s="3" t="s">
        <v>4319</v>
      </c>
      <c r="M35" s="239" t="s">
        <v>853</v>
      </c>
    </row>
    <row r="36" spans="2:13" ht="63">
      <c r="B36" s="16">
        <v>9</v>
      </c>
      <c r="C36" s="23" t="s">
        <v>4320</v>
      </c>
      <c r="D36" s="21" t="s">
        <v>4321</v>
      </c>
      <c r="E36" s="37" t="s">
        <v>38</v>
      </c>
      <c r="F36" s="16" t="s">
        <v>39</v>
      </c>
      <c r="G36" s="4" t="s">
        <v>12</v>
      </c>
      <c r="H36" s="4" t="s">
        <v>852</v>
      </c>
      <c r="I36" s="4"/>
      <c r="J36" s="4" t="s">
        <v>909</v>
      </c>
      <c r="K36" s="4" t="s">
        <v>4322</v>
      </c>
      <c r="L36" s="3" t="s">
        <v>4323</v>
      </c>
      <c r="M36" s="239" t="s">
        <v>853</v>
      </c>
    </row>
    <row r="37" spans="2:13" ht="126">
      <c r="B37" s="16">
        <v>11.1</v>
      </c>
      <c r="C37" s="23" t="s">
        <v>4324</v>
      </c>
      <c r="D37" s="21" t="s">
        <v>4325</v>
      </c>
      <c r="E37" s="37" t="s">
        <v>38</v>
      </c>
      <c r="F37" s="16" t="s">
        <v>39</v>
      </c>
      <c r="G37" s="4" t="s">
        <v>12</v>
      </c>
      <c r="H37" s="4" t="s">
        <v>852</v>
      </c>
      <c r="I37" s="4"/>
      <c r="J37" s="4" t="s">
        <v>909</v>
      </c>
      <c r="K37" s="4" t="s">
        <v>4326</v>
      </c>
      <c r="L37" s="3" t="s">
        <v>4327</v>
      </c>
      <c r="M37" s="3" t="s">
        <v>853</v>
      </c>
    </row>
    <row r="38" spans="2:13" ht="94.5">
      <c r="B38" s="16">
        <v>11.2</v>
      </c>
      <c r="C38" s="23" t="s">
        <v>4324</v>
      </c>
      <c r="D38" s="21" t="s">
        <v>4328</v>
      </c>
      <c r="E38" s="37" t="s">
        <v>38</v>
      </c>
      <c r="F38" s="16" t="s">
        <v>39</v>
      </c>
      <c r="G38" s="4" t="s">
        <v>12</v>
      </c>
      <c r="H38" s="4" t="s">
        <v>852</v>
      </c>
      <c r="I38" s="4"/>
      <c r="J38" s="4" t="s">
        <v>909</v>
      </c>
      <c r="K38" s="4" t="s">
        <v>4329</v>
      </c>
      <c r="L38" s="3" t="s">
        <v>4330</v>
      </c>
      <c r="M38" s="3" t="s">
        <v>853</v>
      </c>
    </row>
    <row r="39" spans="2:13" ht="78.75">
      <c r="B39" s="16">
        <v>11.3</v>
      </c>
      <c r="C39" s="23" t="s">
        <v>4324</v>
      </c>
      <c r="D39" s="21" t="s">
        <v>4331</v>
      </c>
      <c r="E39" s="37" t="s">
        <v>38</v>
      </c>
      <c r="F39" s="16" t="s">
        <v>39</v>
      </c>
      <c r="G39" s="4" t="s">
        <v>12</v>
      </c>
      <c r="H39" s="4" t="s">
        <v>852</v>
      </c>
      <c r="I39" s="4"/>
      <c r="J39" s="4" t="s">
        <v>909</v>
      </c>
      <c r="K39" s="4" t="s">
        <v>4332</v>
      </c>
      <c r="L39" s="3" t="s">
        <v>4333</v>
      </c>
      <c r="M39" s="3" t="s">
        <v>853</v>
      </c>
    </row>
    <row r="40" spans="2:13">
      <c r="G40" s="16"/>
      <c r="H40" s="16"/>
      <c r="I40" s="16"/>
      <c r="J40" s="16"/>
      <c r="K40" s="16"/>
    </row>
    <row r="41" spans="2:13">
      <c r="G41" s="16"/>
      <c r="H41" s="16"/>
      <c r="I41" s="16"/>
      <c r="J41" s="16"/>
      <c r="K41" s="16"/>
    </row>
    <row r="42" spans="2:13">
      <c r="G42" s="16"/>
      <c r="H42" s="16"/>
      <c r="I42" s="16"/>
      <c r="J42" s="16"/>
      <c r="K42" s="16"/>
    </row>
    <row r="43" spans="2:13">
      <c r="G43" s="16"/>
      <c r="H43" s="16"/>
      <c r="I43" s="16"/>
      <c r="J43" s="16"/>
      <c r="K43" s="16"/>
    </row>
    <row r="44" spans="2:13">
      <c r="G44" s="16"/>
      <c r="H44" s="16"/>
      <c r="I44" s="16"/>
      <c r="J44" s="16"/>
      <c r="K44" s="16"/>
    </row>
    <row r="45" spans="2:13">
      <c r="G45" s="16"/>
      <c r="H45" s="16"/>
      <c r="I45" s="16"/>
      <c r="J45" s="16"/>
      <c r="K45" s="16"/>
    </row>
    <row r="46" spans="2:13">
      <c r="G46" s="16"/>
      <c r="H46" s="16"/>
      <c r="I46" s="16"/>
      <c r="J46" s="16"/>
      <c r="K46" s="16"/>
    </row>
    <row r="47" spans="2:13">
      <c r="G47" s="16"/>
      <c r="H47" s="16"/>
      <c r="I47" s="16"/>
      <c r="J47" s="16"/>
      <c r="K47" s="16"/>
    </row>
    <row r="48" spans="2:13">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c r="I88" s="16"/>
      <c r="J88" s="16"/>
      <c r="K88" s="16"/>
    </row>
    <row r="89" spans="7:11">
      <c r="G89" s="16"/>
      <c r="H89" s="16"/>
    </row>
    <row r="90" spans="7:11">
      <c r="G90" s="16"/>
      <c r="H90" s="16"/>
    </row>
    <row r="91" spans="7:11">
      <c r="G91" s="16"/>
      <c r="H91" s="16"/>
    </row>
    <row r="92" spans="7:11">
      <c r="G92" s="16"/>
      <c r="H92" s="16"/>
    </row>
    <row r="93" spans="7:11">
      <c r="G93" s="16"/>
      <c r="H93" s="16"/>
    </row>
    <row r="94" spans="7:11">
      <c r="G94" s="16"/>
      <c r="H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c r="G108" s="16"/>
      <c r="H108" s="16"/>
    </row>
    <row r="109" spans="7:8">
      <c r="G109" s="16"/>
      <c r="H109" s="16"/>
    </row>
    <row r="110" spans="7:8">
      <c r="G110" s="16"/>
      <c r="H110" s="16"/>
    </row>
    <row r="111" spans="7:8">
      <c r="G111" s="16"/>
      <c r="H111" s="16"/>
    </row>
    <row r="112" spans="7:8">
      <c r="G112" s="16"/>
      <c r="H112" s="16"/>
    </row>
    <row r="113" spans="7:8">
      <c r="G113" s="16"/>
      <c r="H113" s="16"/>
    </row>
    <row r="114" spans="7:8">
      <c r="G114" s="16"/>
      <c r="H114" s="16"/>
    </row>
    <row r="115" spans="7:8">
      <c r="G115" s="16"/>
      <c r="H115" s="16"/>
    </row>
  </sheetData>
  <conditionalFormatting sqref="H1:H1048576">
    <cfRule type="containsText" dxfId="282" priority="6" operator="containsText" text="Yes">
      <formula>NOT(ISERROR(SEARCH("Yes",H1)))</formula>
    </cfRule>
    <cfRule type="containsText" dxfId="281" priority="7" operator="containsText" text="Pending">
      <formula>NOT(ISERROR(SEARCH("Pending",H1)))</formula>
    </cfRule>
  </conditionalFormatting>
  <conditionalFormatting sqref="I2:I1048576">
    <cfRule type="containsText" dxfId="280" priority="3" operator="containsText" text="No">
      <formula>NOT(ISERROR(SEARCH("No",I2)))</formula>
    </cfRule>
  </conditionalFormatting>
  <conditionalFormatting sqref="I2:K1048576 J1:K1">
    <cfRule type="containsText" dxfId="279" priority="4" operator="containsText" text="Yes">
      <formula>NOT(ISERROR(SEARCH("Yes",I1)))</formula>
    </cfRule>
  </conditionalFormatting>
  <conditionalFormatting sqref="J1:K1 I2:K1048576">
    <cfRule type="containsText" dxfId="278" priority="5" operator="containsText" text="Pending">
      <formula>NOT(ISERROR(SEARCH("Pending",I1)))</formula>
    </cfRule>
  </conditionalFormatting>
  <conditionalFormatting sqref="M2:M39">
    <cfRule type="containsText" dxfId="277" priority="1" operator="containsText" text="Yes">
      <formula>NOT(ISERROR(SEARCH("Yes",M2)))</formula>
    </cfRule>
    <cfRule type="containsText" dxfId="276" priority="2" operator="containsText" text="No">
      <formula>NOT(ISERROR(SEARCH("No",M2)))</formula>
    </cfRule>
  </conditionalFormatting>
  <dataValidations count="1">
    <dataValidation allowBlank="1" showInputMessage="1" showErrorMessage="1" sqref="H1:K1048576" xr:uid="{7519A477-B823-034E-9B00-DD09F37476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D194FEB9-6088-F344-97BE-61AB76311767}">
          <x14:formula1>
            <xm:f>'Drop Down Menu''s'!$C$2:$C$14</xm:f>
          </x14:formula1>
          <xm:sqref>G2:G115</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60309-FB04-42CD-9556-AD2422C49E33}">
  <dimension ref="A1:Q246"/>
  <sheetViews>
    <sheetView zoomScale="73" zoomScaleNormal="70" workbookViewId="0">
      <pane xSplit="4" topLeftCell="E1" activePane="topRight" state="frozen"/>
      <selection pane="topRight" activeCell="D35" sqref="D35"/>
    </sheetView>
  </sheetViews>
  <sheetFormatPr defaultColWidth="8.875" defaultRowHeight="15.75" customHeight="1"/>
  <cols>
    <col min="1" max="1" width="10.625" style="16" bestFit="1" customWidth="1"/>
    <col min="2" max="2" width="9" style="16"/>
    <col min="3" max="3" width="25.125" style="23" bestFit="1" customWidth="1"/>
    <col min="4" max="4" width="70.125" style="21" customWidth="1"/>
    <col min="5" max="5" width="25" style="21" customWidth="1"/>
    <col min="6" max="6" width="25.625" bestFit="1" customWidth="1"/>
    <col min="7" max="7" width="20.625" bestFit="1" customWidth="1"/>
    <col min="8" max="8" width="20.625" customWidth="1"/>
    <col min="9" max="11" width="32.625" customWidth="1"/>
    <col min="12" max="12" width="22.125" style="3" customWidth="1"/>
    <col min="13" max="13" width="10.375" style="16" bestFit="1" customWidth="1"/>
    <col min="14" max="14" width="9"/>
    <col min="15" max="15" width="20.625" bestFit="1" customWidth="1"/>
    <col min="16" max="16" width="14.125" bestFit="1" customWidth="1"/>
    <col min="17" max="17" width="24" bestFit="1" customWidth="1"/>
  </cols>
  <sheetData>
    <row r="1" spans="1:17" ht="63">
      <c r="A1" s="16" t="s">
        <v>4334</v>
      </c>
      <c r="B1" s="16" t="s">
        <v>835</v>
      </c>
      <c r="C1" s="23" t="s">
        <v>836</v>
      </c>
      <c r="D1" s="3" t="s">
        <v>1728</v>
      </c>
      <c r="E1" s="3" t="s">
        <v>0</v>
      </c>
      <c r="F1" s="16" t="s">
        <v>838</v>
      </c>
      <c r="G1" s="16" t="s">
        <v>839</v>
      </c>
      <c r="H1" s="3" t="s">
        <v>898</v>
      </c>
      <c r="I1" s="3" t="s">
        <v>841</v>
      </c>
      <c r="J1" s="3" t="s">
        <v>900</v>
      </c>
      <c r="K1" s="3" t="s">
        <v>843</v>
      </c>
      <c r="L1" s="3" t="s">
        <v>844</v>
      </c>
      <c r="M1" s="16" t="s">
        <v>845</v>
      </c>
      <c r="O1" t="s">
        <v>846</v>
      </c>
      <c r="P1" t="s">
        <v>847</v>
      </c>
      <c r="Q1" t="s">
        <v>848</v>
      </c>
    </row>
    <row r="2" spans="1:17" hidden="1">
      <c r="A2" s="240">
        <f>ROW() - ROW(Table493439[[#Headers],[Checklist]])</f>
        <v>1</v>
      </c>
      <c r="B2" s="240">
        <v>5</v>
      </c>
      <c r="C2" s="240" t="s">
        <v>965</v>
      </c>
      <c r="D2" s="239"/>
      <c r="E2" s="239"/>
      <c r="F2" s="240"/>
      <c r="G2" s="240"/>
      <c r="H2" s="4"/>
      <c r="I2" s="4"/>
      <c r="J2" s="4"/>
      <c r="K2" s="4"/>
      <c r="O2">
        <f>MAX(A:A)</f>
        <v>139</v>
      </c>
      <c r="P2">
        <f>COUNTIF(M:M,"Yes")</f>
        <v>0</v>
      </c>
      <c r="Q2">
        <f>O2-P2</f>
        <v>139</v>
      </c>
    </row>
    <row r="3" spans="1:17" ht="42.75" hidden="1">
      <c r="A3" s="240">
        <f>ROW() - ROW(Table493439[[#Headers],[Checklist]])</f>
        <v>2</v>
      </c>
      <c r="B3" s="240">
        <v>5.0999999999999996</v>
      </c>
      <c r="C3" s="240" t="s">
        <v>4335</v>
      </c>
      <c r="D3" s="36" t="s">
        <v>4336</v>
      </c>
      <c r="E3" s="239" t="s">
        <v>121</v>
      </c>
      <c r="F3" s="240" t="s">
        <v>484</v>
      </c>
      <c r="G3" s="240" t="s">
        <v>391</v>
      </c>
      <c r="H3" s="4" t="s">
        <v>852</v>
      </c>
      <c r="I3" s="4"/>
      <c r="J3" s="4" t="s">
        <v>4337</v>
      </c>
      <c r="K3" s="4" t="s">
        <v>4338</v>
      </c>
    </row>
    <row r="4" spans="1:17" ht="42.75" hidden="1">
      <c r="A4" s="240">
        <f>ROW() - ROW(Table493439[[#Headers],[Checklist]])</f>
        <v>3</v>
      </c>
      <c r="B4" s="240">
        <v>5.0999999999999996</v>
      </c>
      <c r="C4" s="240" t="s">
        <v>4335</v>
      </c>
      <c r="D4" s="36" t="s">
        <v>4336</v>
      </c>
      <c r="E4" s="239" t="s">
        <v>123</v>
      </c>
      <c r="F4" s="240" t="s">
        <v>485</v>
      </c>
      <c r="G4" s="240" t="s">
        <v>391</v>
      </c>
      <c r="H4" s="4" t="s">
        <v>852</v>
      </c>
      <c r="I4" s="4"/>
      <c r="J4" s="4" t="s">
        <v>4337</v>
      </c>
      <c r="K4" s="4" t="s">
        <v>4338</v>
      </c>
    </row>
    <row r="5" spans="1:17" ht="42.75" hidden="1">
      <c r="A5" s="240">
        <f>ROW() - ROW(Table493439[[#Headers],[Checklist]])</f>
        <v>4</v>
      </c>
      <c r="B5" s="240">
        <v>5.0999999999999996</v>
      </c>
      <c r="C5" s="240" t="s">
        <v>4335</v>
      </c>
      <c r="D5" s="36" t="s">
        <v>4336</v>
      </c>
      <c r="E5" s="239" t="s">
        <v>384</v>
      </c>
      <c r="F5" s="16" t="s">
        <v>4339</v>
      </c>
      <c r="G5" s="16" t="s">
        <v>37</v>
      </c>
      <c r="H5" s="4" t="s">
        <v>1715</v>
      </c>
      <c r="I5" s="4"/>
      <c r="J5" s="4" t="s">
        <v>4337</v>
      </c>
      <c r="K5" s="4" t="s">
        <v>4338</v>
      </c>
    </row>
    <row r="6" spans="1:17" ht="57" hidden="1">
      <c r="A6" s="240">
        <f>ROW() - ROW(Table493439[[#Headers],[Checklist]])</f>
        <v>5</v>
      </c>
      <c r="B6" s="240">
        <v>5.3</v>
      </c>
      <c r="C6" s="240" t="s">
        <v>3732</v>
      </c>
      <c r="D6" s="36" t="s">
        <v>4340</v>
      </c>
      <c r="E6" s="239" t="s">
        <v>123</v>
      </c>
      <c r="F6" s="240" t="s">
        <v>485</v>
      </c>
      <c r="G6" s="240" t="s">
        <v>391</v>
      </c>
      <c r="H6" s="4" t="s">
        <v>852</v>
      </c>
      <c r="I6" s="4"/>
      <c r="J6" s="4" t="s">
        <v>909</v>
      </c>
      <c r="K6" s="4" t="s">
        <v>4341</v>
      </c>
    </row>
    <row r="7" spans="1:17" ht="71.25" hidden="1">
      <c r="A7" s="240">
        <f>ROW() - ROW(Table493439[[#Headers],[Checklist]])</f>
        <v>6</v>
      </c>
      <c r="B7" s="240">
        <v>5.5</v>
      </c>
      <c r="C7" s="16" t="s">
        <v>4342</v>
      </c>
      <c r="D7" s="36" t="s">
        <v>4343</v>
      </c>
      <c r="E7" s="239"/>
      <c r="F7" s="240"/>
      <c r="G7" s="240"/>
      <c r="H7" s="4"/>
      <c r="I7" s="4"/>
      <c r="J7" s="4" t="s">
        <v>909</v>
      </c>
      <c r="K7" s="4" t="s">
        <v>4344</v>
      </c>
    </row>
    <row r="8" spans="1:17" hidden="1">
      <c r="A8" s="240">
        <f>ROW() - ROW(Table493439[[#Headers],[Checklist]])</f>
        <v>7</v>
      </c>
      <c r="B8" s="240">
        <v>5.0999999999999996</v>
      </c>
      <c r="C8" s="240" t="s">
        <v>4345</v>
      </c>
      <c r="D8" s="36"/>
      <c r="E8" s="36"/>
      <c r="F8" s="240"/>
      <c r="G8" s="36"/>
      <c r="H8" s="4"/>
      <c r="I8" s="3"/>
      <c r="J8" s="4"/>
      <c r="K8" s="4"/>
      <c r="M8" s="16" t="s">
        <v>853</v>
      </c>
    </row>
    <row r="9" spans="1:17" ht="98.1" hidden="1" customHeight="1">
      <c r="A9" s="240">
        <f>ROW() - ROW(Table493439[[#Headers],[Checklist]])</f>
        <v>8</v>
      </c>
      <c r="B9" s="240" t="s">
        <v>1487</v>
      </c>
      <c r="C9" s="240" t="s">
        <v>4346</v>
      </c>
      <c r="D9" s="36" t="s">
        <v>4347</v>
      </c>
      <c r="E9" s="239" t="s">
        <v>121</v>
      </c>
      <c r="F9" s="240" t="s">
        <v>484</v>
      </c>
      <c r="G9" s="240" t="s">
        <v>391</v>
      </c>
      <c r="H9" s="4" t="s">
        <v>852</v>
      </c>
      <c r="I9" s="4"/>
      <c r="J9" s="4" t="s">
        <v>909</v>
      </c>
      <c r="K9" s="4" t="s">
        <v>4348</v>
      </c>
    </row>
    <row r="10" spans="1:17" ht="78.75" hidden="1">
      <c r="A10" s="240">
        <f>ROW() - ROW(Table493439[[#Headers],[Checklist]])</f>
        <v>9</v>
      </c>
      <c r="B10" s="240" t="s">
        <v>1487</v>
      </c>
      <c r="C10" s="240" t="s">
        <v>4346</v>
      </c>
      <c r="D10" s="36" t="s">
        <v>4347</v>
      </c>
      <c r="E10" s="239" t="s">
        <v>123</v>
      </c>
      <c r="F10" s="240" t="s">
        <v>485</v>
      </c>
      <c r="G10" s="240" t="s">
        <v>391</v>
      </c>
      <c r="H10" s="4" t="s">
        <v>852</v>
      </c>
      <c r="I10" s="3"/>
      <c r="J10" s="4" t="s">
        <v>909</v>
      </c>
      <c r="K10" s="4" t="s">
        <v>4348</v>
      </c>
      <c r="M10" s="16" t="s">
        <v>853</v>
      </c>
    </row>
    <row r="11" spans="1:17" ht="57" hidden="1">
      <c r="A11" s="240">
        <f>ROW() - ROW(Table493439[[#Headers],[Checklist]])</f>
        <v>10</v>
      </c>
      <c r="B11" s="240" t="s">
        <v>1496</v>
      </c>
      <c r="C11" s="240" t="s">
        <v>4349</v>
      </c>
      <c r="D11" s="36" t="s">
        <v>4350</v>
      </c>
      <c r="E11" s="239" t="s">
        <v>121</v>
      </c>
      <c r="F11" s="240" t="s">
        <v>484</v>
      </c>
      <c r="G11" s="240" t="s">
        <v>391</v>
      </c>
      <c r="H11" s="4" t="s">
        <v>904</v>
      </c>
      <c r="I11" s="4"/>
      <c r="J11" s="4" t="s">
        <v>909</v>
      </c>
      <c r="K11" s="4" t="s">
        <v>4351</v>
      </c>
    </row>
    <row r="12" spans="1:17" ht="57" hidden="1">
      <c r="A12" s="240">
        <f>ROW() - ROW(Table493439[[#Headers],[Checklist]])</f>
        <v>11</v>
      </c>
      <c r="B12" s="240" t="s">
        <v>1496</v>
      </c>
      <c r="C12" s="240" t="s">
        <v>4349</v>
      </c>
      <c r="D12" s="36" t="s">
        <v>4350</v>
      </c>
      <c r="E12" s="239" t="s">
        <v>123</v>
      </c>
      <c r="F12" s="240" t="s">
        <v>485</v>
      </c>
      <c r="G12" s="240" t="s">
        <v>391</v>
      </c>
      <c r="H12" s="4" t="s">
        <v>904</v>
      </c>
      <c r="I12" s="3"/>
      <c r="J12" s="4" t="s">
        <v>909</v>
      </c>
      <c r="K12" s="4" t="s">
        <v>4351</v>
      </c>
      <c r="M12" s="16" t="s">
        <v>853</v>
      </c>
    </row>
    <row r="13" spans="1:17" ht="115.35" hidden="1" customHeight="1">
      <c r="A13" s="240">
        <f>ROW() - ROW(Table493439[[#Headers],[Checklist]])</f>
        <v>12</v>
      </c>
      <c r="B13" s="240" t="s">
        <v>2989</v>
      </c>
      <c r="C13" s="240" t="s">
        <v>4352</v>
      </c>
      <c r="D13" s="239" t="s">
        <v>4353</v>
      </c>
      <c r="E13" s="41" t="s">
        <v>121</v>
      </c>
      <c r="F13" s="258" t="s">
        <v>484</v>
      </c>
      <c r="G13" s="258" t="s">
        <v>391</v>
      </c>
      <c r="H13" s="214" t="s">
        <v>852</v>
      </c>
      <c r="I13" s="4"/>
      <c r="J13" s="4" t="s">
        <v>4354</v>
      </c>
      <c r="K13" s="4" t="s">
        <v>4355</v>
      </c>
    </row>
    <row r="14" spans="1:17" ht="117" hidden="1" customHeight="1">
      <c r="A14" s="240">
        <f>ROW() - ROW(Table493439[[#Headers],[Checklist]])</f>
        <v>13</v>
      </c>
      <c r="B14" s="240" t="s">
        <v>2989</v>
      </c>
      <c r="C14" s="240" t="s">
        <v>4352</v>
      </c>
      <c r="D14" s="239" t="s">
        <v>4353</v>
      </c>
      <c r="E14" s="219" t="s">
        <v>123</v>
      </c>
      <c r="F14" s="217" t="s">
        <v>485</v>
      </c>
      <c r="G14" s="217" t="s">
        <v>391</v>
      </c>
      <c r="H14" s="215" t="s">
        <v>852</v>
      </c>
      <c r="I14" s="3"/>
      <c r="J14" s="4" t="s">
        <v>4354</v>
      </c>
      <c r="K14" s="4" t="s">
        <v>4355</v>
      </c>
      <c r="M14" s="16" t="s">
        <v>853</v>
      </c>
    </row>
    <row r="15" spans="1:17" ht="119.1" hidden="1" customHeight="1">
      <c r="A15" s="240">
        <f>ROW() - ROW(Table493439[[#Headers],[Checklist]])</f>
        <v>14</v>
      </c>
      <c r="B15" s="240" t="s">
        <v>1504</v>
      </c>
      <c r="C15" s="240" t="s">
        <v>4356</v>
      </c>
      <c r="D15" s="36" t="s">
        <v>4357</v>
      </c>
      <c r="E15" s="41" t="s">
        <v>121</v>
      </c>
      <c r="F15" s="258" t="s">
        <v>484</v>
      </c>
      <c r="G15" s="258" t="s">
        <v>391</v>
      </c>
      <c r="H15" s="4" t="s">
        <v>904</v>
      </c>
      <c r="I15" s="3"/>
      <c r="J15" s="3" t="s">
        <v>4358</v>
      </c>
      <c r="K15" s="3" t="s">
        <v>4359</v>
      </c>
    </row>
    <row r="16" spans="1:17" ht="108" hidden="1" customHeight="1">
      <c r="A16" s="240">
        <f>ROW() - ROW(Table493439[[#Headers],[Checklist]])</f>
        <v>15</v>
      </c>
      <c r="B16" s="240" t="s">
        <v>1504</v>
      </c>
      <c r="C16" s="240" t="s">
        <v>4356</v>
      </c>
      <c r="D16" s="36" t="s">
        <v>4357</v>
      </c>
      <c r="E16" s="219" t="s">
        <v>123</v>
      </c>
      <c r="F16" s="217" t="s">
        <v>485</v>
      </c>
      <c r="G16" s="217" t="s">
        <v>391</v>
      </c>
      <c r="H16" s="214" t="s">
        <v>852</v>
      </c>
      <c r="I16" s="4"/>
      <c r="J16" s="3" t="s">
        <v>4358</v>
      </c>
      <c r="K16" s="3" t="s">
        <v>4359</v>
      </c>
    </row>
    <row r="17" spans="1:11" ht="151.35" hidden="1" customHeight="1">
      <c r="A17" s="240">
        <f>ROW() - ROW(Table493439[[#Headers],[Checklist]])</f>
        <v>16</v>
      </c>
      <c r="B17" s="240" t="s">
        <v>2996</v>
      </c>
      <c r="C17" s="239" t="s">
        <v>4360</v>
      </c>
      <c r="D17" s="36" t="s">
        <v>4361</v>
      </c>
      <c r="E17" s="41" t="s">
        <v>121</v>
      </c>
      <c r="F17" s="258" t="s">
        <v>484</v>
      </c>
      <c r="G17" s="258" t="s">
        <v>391</v>
      </c>
      <c r="H17" s="4" t="s">
        <v>1715</v>
      </c>
      <c r="I17" s="3"/>
      <c r="J17" s="3" t="s">
        <v>909</v>
      </c>
      <c r="K17" s="3" t="s">
        <v>4362</v>
      </c>
    </row>
    <row r="18" spans="1:11" ht="152.1" hidden="1" customHeight="1">
      <c r="A18" s="240">
        <f>ROW() - ROW(Table493439[[#Headers],[Checklist]])</f>
        <v>17</v>
      </c>
      <c r="B18" s="240" t="s">
        <v>2996</v>
      </c>
      <c r="C18" s="240" t="s">
        <v>4360</v>
      </c>
      <c r="D18" s="36" t="s">
        <v>4361</v>
      </c>
      <c r="E18" s="219" t="s">
        <v>123</v>
      </c>
      <c r="F18" s="217" t="s">
        <v>485</v>
      </c>
      <c r="G18" s="217" t="s">
        <v>391</v>
      </c>
      <c r="H18" s="214" t="s">
        <v>852</v>
      </c>
      <c r="I18" s="4"/>
      <c r="J18" s="3" t="s">
        <v>909</v>
      </c>
      <c r="K18" s="3" t="s">
        <v>4362</v>
      </c>
    </row>
    <row r="19" spans="1:11" ht="63" hidden="1">
      <c r="A19" s="240">
        <f>ROW() - ROW(Table493439[[#Headers],[Checklist]])</f>
        <v>18</v>
      </c>
      <c r="B19" s="297" t="s">
        <v>1515</v>
      </c>
      <c r="C19" s="297" t="s">
        <v>154</v>
      </c>
      <c r="D19" s="123" t="s">
        <v>4363</v>
      </c>
      <c r="E19" s="41"/>
      <c r="F19" s="258" t="s">
        <v>484</v>
      </c>
      <c r="G19" s="258" t="s">
        <v>391</v>
      </c>
      <c r="H19" s="4" t="s">
        <v>852</v>
      </c>
      <c r="I19" s="4"/>
      <c r="J19" s="4" t="s">
        <v>4354</v>
      </c>
      <c r="K19" s="4" t="s">
        <v>4364</v>
      </c>
    </row>
    <row r="20" spans="1:11" ht="63" hidden="1">
      <c r="A20" s="240">
        <f>ROW() - ROW(Table493439[[#Headers],[Checklist]])</f>
        <v>19</v>
      </c>
      <c r="B20" s="297" t="s">
        <v>1515</v>
      </c>
      <c r="C20" s="297" t="s">
        <v>154</v>
      </c>
      <c r="D20" s="123" t="s">
        <v>4363</v>
      </c>
      <c r="E20" s="219"/>
      <c r="F20" s="217" t="s">
        <v>485</v>
      </c>
      <c r="G20" s="217" t="s">
        <v>391</v>
      </c>
      <c r="H20" s="214" t="s">
        <v>852</v>
      </c>
      <c r="I20" s="4"/>
      <c r="J20" s="4" t="s">
        <v>4354</v>
      </c>
      <c r="K20" s="4" t="s">
        <v>4364</v>
      </c>
    </row>
    <row r="21" spans="1:11" ht="63" hidden="1">
      <c r="A21" s="240">
        <f>ROW() - ROW(Table493439[[#Headers],[Checklist]])</f>
        <v>20</v>
      </c>
      <c r="B21" s="297" t="s">
        <v>1515</v>
      </c>
      <c r="C21" s="297" t="s">
        <v>154</v>
      </c>
      <c r="D21" s="123" t="s">
        <v>4363</v>
      </c>
      <c r="E21" s="36"/>
      <c r="F21" s="240" t="s">
        <v>154</v>
      </c>
      <c r="G21" s="36"/>
      <c r="H21" s="4" t="s">
        <v>1715</v>
      </c>
      <c r="I21" s="3"/>
      <c r="J21" s="4" t="s">
        <v>4354</v>
      </c>
      <c r="K21" s="4" t="s">
        <v>4364</v>
      </c>
    </row>
    <row r="22" spans="1:11" ht="28.5" hidden="1">
      <c r="A22" s="240">
        <f>ROW() - ROW(Table493439[[#Headers],[Checklist]])</f>
        <v>21</v>
      </c>
      <c r="B22" s="297" t="s">
        <v>4365</v>
      </c>
      <c r="C22" s="297"/>
      <c r="D22" s="298" t="s">
        <v>4366</v>
      </c>
      <c r="E22" s="36"/>
      <c r="F22" s="240"/>
      <c r="G22" s="36"/>
      <c r="H22" s="4"/>
      <c r="I22" s="4"/>
      <c r="J22" s="4" t="s">
        <v>909</v>
      </c>
      <c r="K22" s="4" t="s">
        <v>4367</v>
      </c>
    </row>
    <row r="23" spans="1:11" ht="57" hidden="1">
      <c r="A23" s="240">
        <f>ROW() - ROW(Table493439[[#Headers],[Checklist]])</f>
        <v>22</v>
      </c>
      <c r="B23" s="297" t="s">
        <v>4368</v>
      </c>
      <c r="C23" s="297"/>
      <c r="D23" s="123" t="s">
        <v>4369</v>
      </c>
      <c r="E23" s="36"/>
      <c r="F23" s="240"/>
      <c r="G23" s="36"/>
      <c r="H23" s="4"/>
      <c r="I23" s="4"/>
      <c r="J23" s="4" t="s">
        <v>909</v>
      </c>
      <c r="K23" s="4" t="s">
        <v>4370</v>
      </c>
    </row>
    <row r="24" spans="1:11" ht="57" hidden="1">
      <c r="A24" s="240">
        <f>ROW() - ROW(Table493439[[#Headers],[Checklist]])</f>
        <v>23</v>
      </c>
      <c r="B24" s="297" t="s">
        <v>4368</v>
      </c>
      <c r="C24" s="297"/>
      <c r="D24" s="123" t="s">
        <v>4369</v>
      </c>
      <c r="E24" s="36"/>
      <c r="F24" s="16"/>
      <c r="G24" s="36"/>
      <c r="H24" s="4"/>
      <c r="I24" s="4"/>
      <c r="J24" s="4" t="s">
        <v>909</v>
      </c>
      <c r="K24" s="4" t="s">
        <v>4370</v>
      </c>
    </row>
    <row r="25" spans="1:11" ht="57" hidden="1">
      <c r="A25" s="240">
        <f>ROW() - ROW(Table493439[[#Headers],[Checklist]])</f>
        <v>24</v>
      </c>
      <c r="B25" s="297" t="s">
        <v>4371</v>
      </c>
      <c r="C25" s="297"/>
      <c r="D25" s="123" t="s">
        <v>4372</v>
      </c>
      <c r="E25" s="36"/>
      <c r="F25" s="240"/>
      <c r="G25" s="36"/>
      <c r="H25" s="4"/>
      <c r="I25" s="4"/>
      <c r="J25" s="4" t="s">
        <v>909</v>
      </c>
      <c r="K25" s="4" t="s">
        <v>4373</v>
      </c>
    </row>
    <row r="26" spans="1:11" ht="63" hidden="1">
      <c r="A26" s="240">
        <f>ROW() - ROW(Table493439[[#Headers],[Checklist]])</f>
        <v>25</v>
      </c>
      <c r="B26" s="297" t="s">
        <v>4374</v>
      </c>
      <c r="C26" s="297"/>
      <c r="D26" s="123" t="s">
        <v>4375</v>
      </c>
      <c r="E26" s="36"/>
      <c r="F26" s="240"/>
      <c r="G26" s="36"/>
      <c r="H26" s="4"/>
      <c r="I26" s="4"/>
      <c r="J26" s="4" t="s">
        <v>909</v>
      </c>
      <c r="K26" s="4" t="s">
        <v>4376</v>
      </c>
    </row>
    <row r="27" spans="1:11" ht="114" hidden="1">
      <c r="A27" s="240">
        <f>ROW() - ROW(Table493439[[#Headers],[Checklist]])</f>
        <v>26</v>
      </c>
      <c r="B27" s="297" t="s">
        <v>4377</v>
      </c>
      <c r="C27" s="297"/>
      <c r="D27" s="123" t="s">
        <v>4378</v>
      </c>
      <c r="E27" s="36"/>
      <c r="F27" s="240"/>
      <c r="G27" s="36"/>
      <c r="H27" s="4"/>
      <c r="I27" s="4"/>
      <c r="J27" s="4" t="s">
        <v>909</v>
      </c>
      <c r="K27" s="4" t="s">
        <v>4379</v>
      </c>
    </row>
    <row r="28" spans="1:11" ht="57" hidden="1">
      <c r="A28" s="240">
        <f>ROW() - ROW(Table493439[[#Headers],[Checklist]])</f>
        <v>27</v>
      </c>
      <c r="B28" s="297" t="s">
        <v>4380</v>
      </c>
      <c r="C28" s="297"/>
      <c r="D28" s="123" t="s">
        <v>4381</v>
      </c>
      <c r="E28" s="36"/>
      <c r="F28" s="240"/>
      <c r="G28" s="36"/>
      <c r="H28" s="4"/>
      <c r="I28" s="4"/>
      <c r="J28" s="4" t="s">
        <v>909</v>
      </c>
      <c r="K28" s="4" t="s">
        <v>4382</v>
      </c>
    </row>
    <row r="29" spans="1:11" ht="57" hidden="1">
      <c r="A29" s="240">
        <f>ROW() - ROW(Table493439[[#Headers],[Checklist]])</f>
        <v>28</v>
      </c>
      <c r="B29" s="297" t="s">
        <v>4380</v>
      </c>
      <c r="C29" s="297"/>
      <c r="D29" s="123" t="s">
        <v>4381</v>
      </c>
      <c r="E29" s="36"/>
      <c r="F29" s="240"/>
      <c r="G29" s="36"/>
      <c r="H29" s="4"/>
      <c r="I29" s="4"/>
      <c r="J29" s="4" t="s">
        <v>909</v>
      </c>
      <c r="K29" s="4" t="s">
        <v>4382</v>
      </c>
    </row>
    <row r="30" spans="1:11" ht="63" hidden="1">
      <c r="A30" s="240">
        <f>ROW() - ROW(Table493439[[#Headers],[Checklist]])</f>
        <v>29</v>
      </c>
      <c r="B30" s="297" t="s">
        <v>4383</v>
      </c>
      <c r="C30" s="297"/>
      <c r="D30" s="123" t="s">
        <v>4384</v>
      </c>
      <c r="E30" s="36"/>
      <c r="F30" s="240"/>
      <c r="G30" s="36"/>
      <c r="H30" s="4"/>
      <c r="I30" s="4"/>
      <c r="J30" s="4" t="s">
        <v>909</v>
      </c>
      <c r="K30" s="4" t="s">
        <v>4385</v>
      </c>
    </row>
    <row r="31" spans="1:11" hidden="1">
      <c r="A31" s="240">
        <f>ROW() - ROW(Table493439[[#Headers],[Checklist]])</f>
        <v>30</v>
      </c>
      <c r="B31" s="299" t="s">
        <v>4386</v>
      </c>
      <c r="C31" s="299"/>
      <c r="D31" s="300" t="s">
        <v>4387</v>
      </c>
      <c r="E31" s="36"/>
      <c r="F31" s="240"/>
      <c r="G31" s="36"/>
      <c r="H31" s="4"/>
      <c r="I31" s="4"/>
      <c r="J31" s="4"/>
      <c r="K31" s="4"/>
    </row>
    <row r="32" spans="1:11" ht="57" hidden="1">
      <c r="A32" s="240">
        <f>ROW() - ROW(Table493439[[#Headers],[Checklist]])</f>
        <v>31</v>
      </c>
      <c r="B32" s="299" t="s">
        <v>4388</v>
      </c>
      <c r="C32" s="299"/>
      <c r="D32" s="218" t="s">
        <v>4389</v>
      </c>
      <c r="E32" s="36"/>
      <c r="F32" s="16" t="s">
        <v>4390</v>
      </c>
      <c r="G32" s="36"/>
      <c r="H32" s="4"/>
      <c r="I32" s="4"/>
      <c r="J32" s="4" t="s">
        <v>905</v>
      </c>
      <c r="K32" s="4" t="s">
        <v>4391</v>
      </c>
    </row>
    <row r="33" spans="1:11" ht="57" hidden="1">
      <c r="A33" s="240">
        <f>ROW() - ROW(Table493439[[#Headers],[Checklist]])</f>
        <v>32</v>
      </c>
      <c r="B33" s="299" t="s">
        <v>4388</v>
      </c>
      <c r="C33" s="299"/>
      <c r="D33" s="218" t="s">
        <v>4389</v>
      </c>
      <c r="E33" s="36"/>
      <c r="F33" s="16" t="s">
        <v>4392</v>
      </c>
      <c r="G33" s="36"/>
      <c r="H33" s="4"/>
      <c r="I33" s="4"/>
      <c r="J33" s="4" t="s">
        <v>905</v>
      </c>
      <c r="K33" s="4" t="s">
        <v>4391</v>
      </c>
    </row>
    <row r="34" spans="1:11" ht="28.5" hidden="1">
      <c r="A34" s="240">
        <f>ROW() - ROW(Table493439[[#Headers],[Checklist]])</f>
        <v>33</v>
      </c>
      <c r="B34" s="240" t="s">
        <v>4393</v>
      </c>
      <c r="C34" s="42" t="s">
        <v>4394</v>
      </c>
      <c r="D34" s="42" t="s">
        <v>4395</v>
      </c>
      <c r="E34" s="41" t="s">
        <v>121</v>
      </c>
      <c r="F34" s="258" t="s">
        <v>484</v>
      </c>
      <c r="G34" s="258" t="s">
        <v>391</v>
      </c>
      <c r="H34" s="4" t="s">
        <v>904</v>
      </c>
      <c r="I34" s="4"/>
      <c r="J34" s="4" t="s">
        <v>905</v>
      </c>
      <c r="K34" s="4" t="s">
        <v>4396</v>
      </c>
    </row>
    <row r="35" spans="1:11" ht="28.5" hidden="1">
      <c r="A35" s="240">
        <f>ROW() - ROW(Table493439[[#Headers],[Checklist]])</f>
        <v>34</v>
      </c>
      <c r="B35" s="240" t="s">
        <v>4393</v>
      </c>
      <c r="C35" s="42" t="s">
        <v>4394</v>
      </c>
      <c r="D35" s="42" t="s">
        <v>4395</v>
      </c>
      <c r="E35" s="219" t="s">
        <v>123</v>
      </c>
      <c r="F35" s="217" t="s">
        <v>485</v>
      </c>
      <c r="G35" s="217" t="s">
        <v>391</v>
      </c>
      <c r="H35" s="214" t="s">
        <v>904</v>
      </c>
      <c r="I35" s="4"/>
      <c r="J35" s="4" t="s">
        <v>905</v>
      </c>
      <c r="K35" s="4" t="s">
        <v>4396</v>
      </c>
    </row>
    <row r="36" spans="1:11" ht="63" hidden="1">
      <c r="A36" s="240">
        <f>ROW() - ROW(Table493439[[#Headers],[Checklist]])</f>
        <v>35</v>
      </c>
      <c r="B36" s="299" t="s">
        <v>4397</v>
      </c>
      <c r="C36" s="300" t="s">
        <v>4398</v>
      </c>
      <c r="D36" s="218" t="s">
        <v>4399</v>
      </c>
      <c r="E36" s="217" t="s">
        <v>54</v>
      </c>
      <c r="F36" s="217" t="s">
        <v>450</v>
      </c>
      <c r="G36" s="36" t="s">
        <v>34</v>
      </c>
      <c r="H36" s="4" t="s">
        <v>852</v>
      </c>
      <c r="I36" s="4"/>
      <c r="J36" s="4" t="s">
        <v>4400</v>
      </c>
      <c r="K36" s="4" t="s">
        <v>4401</v>
      </c>
    </row>
    <row r="37" spans="1:11" ht="63" hidden="1">
      <c r="A37" s="240">
        <f>ROW() - ROW(Table493439[[#Headers],[Checklist]])</f>
        <v>36</v>
      </c>
      <c r="B37" s="240" t="s">
        <v>4397</v>
      </c>
      <c r="C37" s="42" t="s">
        <v>4398</v>
      </c>
      <c r="D37" s="36" t="s">
        <v>4399</v>
      </c>
      <c r="E37" s="41" t="s">
        <v>121</v>
      </c>
      <c r="F37" s="258" t="s">
        <v>484</v>
      </c>
      <c r="G37" s="258" t="s">
        <v>391</v>
      </c>
      <c r="H37" s="4" t="s">
        <v>852</v>
      </c>
      <c r="I37" s="4"/>
      <c r="J37" s="4" t="s">
        <v>4400</v>
      </c>
      <c r="K37" s="4" t="s">
        <v>4401</v>
      </c>
    </row>
    <row r="38" spans="1:11" ht="63" hidden="1">
      <c r="A38" s="240">
        <f>ROW() - ROW(Table493439[[#Headers],[Checklist]])</f>
        <v>37</v>
      </c>
      <c r="B38" s="240" t="s">
        <v>4397</v>
      </c>
      <c r="C38" s="42" t="s">
        <v>4398</v>
      </c>
      <c r="D38" s="36" t="s">
        <v>4399</v>
      </c>
      <c r="E38" s="41" t="s">
        <v>121</v>
      </c>
      <c r="F38" s="258" t="s">
        <v>484</v>
      </c>
      <c r="G38" s="258" t="s">
        <v>391</v>
      </c>
      <c r="H38" s="4" t="s">
        <v>852</v>
      </c>
      <c r="I38" s="4"/>
      <c r="J38" s="4" t="s">
        <v>4400</v>
      </c>
      <c r="K38" s="4" t="s">
        <v>4401</v>
      </c>
    </row>
    <row r="39" spans="1:11" ht="63" hidden="1">
      <c r="A39" s="240">
        <f>ROW() - ROW(Table493439[[#Headers],[Checklist]])</f>
        <v>38</v>
      </c>
      <c r="B39" s="240" t="s">
        <v>4397</v>
      </c>
      <c r="C39" s="42" t="s">
        <v>4398</v>
      </c>
      <c r="D39" s="36" t="s">
        <v>4399</v>
      </c>
      <c r="E39" s="219" t="s">
        <v>384</v>
      </c>
      <c r="F39" s="217" t="s">
        <v>4339</v>
      </c>
      <c r="G39" s="217" t="s">
        <v>37</v>
      </c>
      <c r="H39" s="214" t="s">
        <v>1715</v>
      </c>
      <c r="I39" s="4"/>
      <c r="J39" s="4" t="s">
        <v>4400</v>
      </c>
      <c r="K39" s="4" t="s">
        <v>4401</v>
      </c>
    </row>
    <row r="40" spans="1:11" ht="110.25" hidden="1">
      <c r="A40" s="240">
        <f>ROW() - ROW(Table493439[[#Headers],[Checklist]])</f>
        <v>39</v>
      </c>
      <c r="B40" s="299" t="s">
        <v>4402</v>
      </c>
      <c r="C40" s="300" t="s">
        <v>4403</v>
      </c>
      <c r="D40" s="218" t="s">
        <v>4404</v>
      </c>
      <c r="E40" s="36"/>
      <c r="F40" s="3" t="s">
        <v>4405</v>
      </c>
      <c r="G40" s="36"/>
      <c r="H40" s="4"/>
      <c r="I40" s="4"/>
      <c r="J40" s="4" t="s">
        <v>3990</v>
      </c>
      <c r="K40" s="4" t="s">
        <v>4406</v>
      </c>
    </row>
    <row r="41" spans="1:11" ht="110.25" hidden="1">
      <c r="A41" s="240">
        <f>ROW() - ROW(Table493439[[#Headers],[Checklist]])</f>
        <v>40</v>
      </c>
      <c r="B41" s="240" t="s">
        <v>4402</v>
      </c>
      <c r="C41" s="42" t="s">
        <v>4403</v>
      </c>
      <c r="D41" s="36" t="s">
        <v>4404</v>
      </c>
      <c r="E41" s="36"/>
      <c r="F41" s="240"/>
      <c r="G41" s="36"/>
      <c r="H41" s="4"/>
      <c r="I41" s="4"/>
      <c r="J41" s="4" t="s">
        <v>3990</v>
      </c>
      <c r="K41" s="4" t="s">
        <v>4406</v>
      </c>
    </row>
    <row r="42" spans="1:11" ht="110.25" hidden="1">
      <c r="A42" s="240">
        <f>ROW() - ROW(Table493439[[#Headers],[Checklist]])</f>
        <v>41</v>
      </c>
      <c r="B42" s="240" t="s">
        <v>4402</v>
      </c>
      <c r="C42" s="42" t="s">
        <v>4403</v>
      </c>
      <c r="D42" s="36" t="s">
        <v>4404</v>
      </c>
      <c r="E42" s="219" t="s">
        <v>384</v>
      </c>
      <c r="F42" s="217" t="s">
        <v>4339</v>
      </c>
      <c r="G42" s="217" t="s">
        <v>37</v>
      </c>
      <c r="H42" s="214" t="s">
        <v>1715</v>
      </c>
      <c r="I42" s="4"/>
      <c r="J42" s="4" t="s">
        <v>3990</v>
      </c>
      <c r="K42" s="4" t="s">
        <v>4406</v>
      </c>
    </row>
    <row r="43" spans="1:11" ht="110.25" hidden="1">
      <c r="A43" s="240">
        <f>ROW() - ROW(Table493439[[#Headers],[Checklist]])</f>
        <v>42</v>
      </c>
      <c r="B43" s="240" t="s">
        <v>4402</v>
      </c>
      <c r="C43" s="42" t="s">
        <v>4403</v>
      </c>
      <c r="D43" s="36" t="s">
        <v>4404</v>
      </c>
      <c r="E43" s="36"/>
      <c r="F43" s="240"/>
      <c r="G43" s="36"/>
      <c r="H43" s="4"/>
      <c r="I43" s="4"/>
      <c r="J43" s="4" t="s">
        <v>3990</v>
      </c>
      <c r="K43" s="4" t="s">
        <v>4406</v>
      </c>
    </row>
    <row r="44" spans="1:11" hidden="1">
      <c r="A44" s="240">
        <f>ROW() - ROW(Table493439[[#Headers],[Checklist]])</f>
        <v>43</v>
      </c>
      <c r="B44" s="240">
        <v>5.3</v>
      </c>
      <c r="C44" s="240"/>
      <c r="D44" s="42" t="s">
        <v>4407</v>
      </c>
      <c r="E44" s="36"/>
      <c r="F44" s="240"/>
      <c r="G44" s="36"/>
      <c r="H44" s="4"/>
      <c r="I44" s="4"/>
      <c r="J44" s="4"/>
      <c r="K44" s="4"/>
    </row>
    <row r="45" spans="1:11" hidden="1">
      <c r="A45" s="240">
        <f>ROW() - ROW(Table493439[[#Headers],[Checklist]])</f>
        <v>44</v>
      </c>
      <c r="B45" s="240" t="s">
        <v>986</v>
      </c>
      <c r="C45" s="240"/>
      <c r="D45" s="36" t="s">
        <v>1056</v>
      </c>
      <c r="E45" s="36"/>
      <c r="F45" s="240"/>
      <c r="G45" s="36"/>
      <c r="H45" s="4"/>
      <c r="I45" s="4"/>
      <c r="J45" s="4"/>
      <c r="K45" s="4"/>
    </row>
    <row r="46" spans="1:11" ht="126" hidden="1">
      <c r="A46" s="240">
        <f>ROW() - ROW(Table493439[[#Headers],[Checklist]])</f>
        <v>45</v>
      </c>
      <c r="B46" s="240" t="s">
        <v>1538</v>
      </c>
      <c r="C46" s="16" t="s">
        <v>4408</v>
      </c>
      <c r="D46" s="36" t="s">
        <v>4409</v>
      </c>
      <c r="E46" s="213" t="s">
        <v>121</v>
      </c>
      <c r="F46" s="260" t="s">
        <v>484</v>
      </c>
      <c r="G46" s="260" t="s">
        <v>391</v>
      </c>
      <c r="H46" s="4" t="s">
        <v>852</v>
      </c>
      <c r="I46" s="4"/>
      <c r="J46" s="4" t="s">
        <v>4358</v>
      </c>
      <c r="K46" s="4" t="s">
        <v>4410</v>
      </c>
    </row>
    <row r="47" spans="1:11" ht="99.75" hidden="1">
      <c r="A47" s="240">
        <f>ROW() - ROW(Table493439[[#Headers],[Checklist]])</f>
        <v>46</v>
      </c>
      <c r="B47" s="240" t="s">
        <v>1538</v>
      </c>
      <c r="C47" s="16" t="s">
        <v>4408</v>
      </c>
      <c r="D47" s="36"/>
      <c r="E47" s="219" t="s">
        <v>123</v>
      </c>
      <c r="F47" s="217" t="s">
        <v>485</v>
      </c>
      <c r="G47" s="217" t="s">
        <v>391</v>
      </c>
      <c r="H47" s="214" t="s">
        <v>852</v>
      </c>
      <c r="I47" s="4"/>
      <c r="J47" s="4" t="s">
        <v>4358</v>
      </c>
      <c r="K47" s="4" t="s">
        <v>4410</v>
      </c>
    </row>
    <row r="48" spans="1:11" ht="99.75" hidden="1">
      <c r="A48" s="240">
        <f>ROW() - ROW(Table493439[[#Headers],[Checklist]])</f>
        <v>47</v>
      </c>
      <c r="B48" s="240" t="s">
        <v>1538</v>
      </c>
      <c r="C48" s="16" t="s">
        <v>4408</v>
      </c>
      <c r="D48" s="36"/>
      <c r="E48" s="36" t="s">
        <v>205</v>
      </c>
      <c r="F48" s="16" t="s">
        <v>206</v>
      </c>
      <c r="G48" s="260" t="s">
        <v>391</v>
      </c>
      <c r="H48" s="4" t="s">
        <v>1715</v>
      </c>
      <c r="I48" s="4"/>
      <c r="J48" s="4" t="s">
        <v>4358</v>
      </c>
      <c r="K48" s="4" t="s">
        <v>4410</v>
      </c>
    </row>
    <row r="49" spans="1:11" ht="99.75" hidden="1">
      <c r="A49" s="240">
        <f>ROW() - ROW(Table493439[[#Headers],[Checklist]])</f>
        <v>48</v>
      </c>
      <c r="B49" s="240" t="s">
        <v>1538</v>
      </c>
      <c r="C49" s="16" t="s">
        <v>4408</v>
      </c>
      <c r="D49" s="36"/>
      <c r="E49" s="36" t="s">
        <v>108</v>
      </c>
      <c r="F49" s="16" t="s">
        <v>109</v>
      </c>
      <c r="G49" s="260" t="s">
        <v>391</v>
      </c>
      <c r="H49" s="4" t="s">
        <v>1715</v>
      </c>
      <c r="I49" s="4"/>
      <c r="J49" s="4" t="s">
        <v>4358</v>
      </c>
      <c r="K49" s="4" t="s">
        <v>4410</v>
      </c>
    </row>
    <row r="50" spans="1:11" ht="100.35" hidden="1" customHeight="1">
      <c r="A50" s="240">
        <f>ROW() - ROW(Table493439[[#Headers],[Checklist]])</f>
        <v>49</v>
      </c>
      <c r="B50" s="240" t="s">
        <v>4411</v>
      </c>
      <c r="C50" s="16" t="s">
        <v>4408</v>
      </c>
      <c r="D50" s="36" t="s">
        <v>4412</v>
      </c>
      <c r="E50" s="213" t="s">
        <v>121</v>
      </c>
      <c r="F50" s="260" t="s">
        <v>484</v>
      </c>
      <c r="G50" s="260" t="s">
        <v>391</v>
      </c>
      <c r="H50" s="4" t="s">
        <v>852</v>
      </c>
      <c r="I50" s="4"/>
      <c r="J50" s="4" t="s">
        <v>909</v>
      </c>
      <c r="K50" s="4" t="s">
        <v>4413</v>
      </c>
    </row>
    <row r="51" spans="1:11" ht="94.5" hidden="1">
      <c r="A51" s="240">
        <f>ROW() - ROW(Table493439[[#Headers],[Checklist]])</f>
        <v>50</v>
      </c>
      <c r="B51" s="240" t="s">
        <v>4411</v>
      </c>
      <c r="C51" s="16" t="s">
        <v>4408</v>
      </c>
      <c r="D51" s="36" t="s">
        <v>4412</v>
      </c>
      <c r="E51" s="219" t="s">
        <v>123</v>
      </c>
      <c r="F51" s="217" t="s">
        <v>485</v>
      </c>
      <c r="G51" s="217" t="s">
        <v>391</v>
      </c>
      <c r="H51" s="214" t="s">
        <v>852</v>
      </c>
      <c r="I51" s="4"/>
      <c r="J51" s="4" t="s">
        <v>909</v>
      </c>
      <c r="K51" s="4" t="s">
        <v>4413</v>
      </c>
    </row>
    <row r="52" spans="1:11" ht="85.5" hidden="1">
      <c r="A52" s="240">
        <f>ROW() - ROW(Table493439[[#Headers],[Checklist]])</f>
        <v>51</v>
      </c>
      <c r="B52" s="240" t="s">
        <v>4414</v>
      </c>
      <c r="C52" s="16" t="s">
        <v>4415</v>
      </c>
      <c r="D52" s="36" t="s">
        <v>4416</v>
      </c>
      <c r="E52" s="213" t="s">
        <v>121</v>
      </c>
      <c r="F52" s="260" t="s">
        <v>484</v>
      </c>
      <c r="G52" s="260" t="s">
        <v>391</v>
      </c>
      <c r="H52" s="4" t="s">
        <v>852</v>
      </c>
      <c r="I52" s="4"/>
      <c r="J52" s="4" t="s">
        <v>909</v>
      </c>
      <c r="K52" s="4" t="s">
        <v>4417</v>
      </c>
    </row>
    <row r="53" spans="1:11" ht="85.5" hidden="1">
      <c r="A53" s="240">
        <f>ROW() - ROW(Table493439[[#Headers],[Checklist]])</f>
        <v>52</v>
      </c>
      <c r="B53" s="240" t="s">
        <v>4414</v>
      </c>
      <c r="C53" s="16" t="s">
        <v>4415</v>
      </c>
      <c r="D53" s="36" t="s">
        <v>4416</v>
      </c>
      <c r="E53" s="219" t="s">
        <v>123</v>
      </c>
      <c r="F53" s="217" t="s">
        <v>485</v>
      </c>
      <c r="G53" s="217" t="s">
        <v>391</v>
      </c>
      <c r="H53" s="214" t="s">
        <v>852</v>
      </c>
      <c r="I53" s="4"/>
      <c r="J53" s="4" t="s">
        <v>909</v>
      </c>
      <c r="K53" s="4" t="s">
        <v>4417</v>
      </c>
    </row>
    <row r="54" spans="1:11" ht="99.75" hidden="1">
      <c r="A54" s="240">
        <f>ROW() - ROW(Table493439[[#Headers],[Checklist]])</f>
        <v>53</v>
      </c>
      <c r="B54" s="240" t="s">
        <v>4418</v>
      </c>
      <c r="C54" s="16" t="s">
        <v>4419</v>
      </c>
      <c r="D54" s="36" t="s">
        <v>4420</v>
      </c>
      <c r="E54" s="217" t="s">
        <v>384</v>
      </c>
      <c r="F54" s="217" t="s">
        <v>4339</v>
      </c>
      <c r="G54" s="219" t="s">
        <v>37</v>
      </c>
      <c r="H54" s="215" t="s">
        <v>1715</v>
      </c>
      <c r="I54" s="4"/>
      <c r="J54" s="4" t="s">
        <v>4400</v>
      </c>
      <c r="K54" s="4" t="s">
        <v>4421</v>
      </c>
    </row>
    <row r="55" spans="1:11" ht="99.75" hidden="1">
      <c r="A55" s="240">
        <f>ROW() - ROW(Table493439[[#Headers],[Checklist]])</f>
        <v>54</v>
      </c>
      <c r="B55" s="299" t="s">
        <v>4418</v>
      </c>
      <c r="C55" s="220" t="s">
        <v>4419</v>
      </c>
      <c r="D55" s="36" t="s">
        <v>4420</v>
      </c>
      <c r="E55" s="217" t="s">
        <v>54</v>
      </c>
      <c r="F55" s="217" t="s">
        <v>450</v>
      </c>
      <c r="G55" s="219" t="s">
        <v>34</v>
      </c>
      <c r="H55" s="215" t="s">
        <v>852</v>
      </c>
      <c r="I55" s="4"/>
      <c r="J55" s="4" t="s">
        <v>4400</v>
      </c>
      <c r="K55" s="4" t="s">
        <v>4421</v>
      </c>
    </row>
    <row r="56" spans="1:11" ht="99.75" hidden="1">
      <c r="A56" s="240">
        <f>ROW() - ROW(Table493439[[#Headers],[Checklist]])</f>
        <v>55</v>
      </c>
      <c r="B56" s="240" t="s">
        <v>4418</v>
      </c>
      <c r="C56" s="16" t="s">
        <v>4419</v>
      </c>
      <c r="D56" s="36"/>
      <c r="E56" s="36" t="s">
        <v>114</v>
      </c>
      <c r="F56" s="16" t="s">
        <v>481</v>
      </c>
      <c r="G56" s="217" t="s">
        <v>391</v>
      </c>
      <c r="H56" s="214" t="s">
        <v>1715</v>
      </c>
      <c r="I56" s="4"/>
      <c r="J56" s="4" t="s">
        <v>4400</v>
      </c>
      <c r="K56" s="4" t="s">
        <v>4421</v>
      </c>
    </row>
    <row r="57" spans="1:11" ht="99.75" hidden="1">
      <c r="A57" s="240">
        <f>ROW() - ROW(Table493439[[#Headers],[Checklist]])</f>
        <v>56</v>
      </c>
      <c r="B57" s="240" t="s">
        <v>4418</v>
      </c>
      <c r="C57" s="16" t="s">
        <v>4419</v>
      </c>
      <c r="D57" s="36"/>
      <c r="E57" s="213" t="s">
        <v>121</v>
      </c>
      <c r="F57" s="260" t="s">
        <v>484</v>
      </c>
      <c r="G57" s="260" t="s">
        <v>391</v>
      </c>
      <c r="H57" s="4" t="s">
        <v>852</v>
      </c>
      <c r="I57" s="4"/>
      <c r="J57" s="4" t="s">
        <v>4400</v>
      </c>
      <c r="K57" s="4" t="s">
        <v>4421</v>
      </c>
    </row>
    <row r="58" spans="1:11" ht="99.75" hidden="1">
      <c r="A58" s="240">
        <f>ROW() - ROW(Table493439[[#Headers],[Checklist]])</f>
        <v>57</v>
      </c>
      <c r="B58" s="240" t="s">
        <v>4418</v>
      </c>
      <c r="C58" s="16" t="s">
        <v>4419</v>
      </c>
      <c r="D58" s="36"/>
      <c r="E58" s="219" t="s">
        <v>123</v>
      </c>
      <c r="F58" s="217" t="s">
        <v>485</v>
      </c>
      <c r="G58" s="217" t="s">
        <v>391</v>
      </c>
      <c r="H58" s="214" t="s">
        <v>852</v>
      </c>
      <c r="I58" s="4"/>
      <c r="J58" s="4" t="s">
        <v>4400</v>
      </c>
      <c r="K58" s="4" t="s">
        <v>4421</v>
      </c>
    </row>
    <row r="59" spans="1:11" ht="94.5" hidden="1">
      <c r="A59" s="240">
        <f>ROW() - ROW(Table493439[[#Headers],[Checklist]])</f>
        <v>58</v>
      </c>
      <c r="B59" s="299" t="s">
        <v>4422</v>
      </c>
      <c r="C59" s="220" t="s">
        <v>4423</v>
      </c>
      <c r="D59" s="36" t="s">
        <v>4424</v>
      </c>
      <c r="E59" s="217" t="s">
        <v>54</v>
      </c>
      <c r="F59" s="217" t="s">
        <v>450</v>
      </c>
      <c r="G59" s="219" t="s">
        <v>34</v>
      </c>
      <c r="H59" s="215" t="s">
        <v>852</v>
      </c>
      <c r="I59" s="4"/>
      <c r="J59" s="4" t="s">
        <v>4400</v>
      </c>
      <c r="K59" s="4" t="s">
        <v>4425</v>
      </c>
    </row>
    <row r="60" spans="1:11" ht="85.5" hidden="1">
      <c r="A60" s="240">
        <f>ROW() - ROW(Table493439[[#Headers],[Checklist]])</f>
        <v>59</v>
      </c>
      <c r="B60" s="240" t="s">
        <v>4422</v>
      </c>
      <c r="C60" s="16" t="s">
        <v>4423</v>
      </c>
      <c r="D60" s="36"/>
      <c r="E60" s="36" t="s">
        <v>114</v>
      </c>
      <c r="F60" s="16" t="s">
        <v>481</v>
      </c>
      <c r="G60" s="217" t="s">
        <v>391</v>
      </c>
      <c r="H60" s="214" t="s">
        <v>1715</v>
      </c>
      <c r="I60" s="4"/>
      <c r="J60" s="4" t="s">
        <v>4400</v>
      </c>
      <c r="K60" s="4" t="s">
        <v>4425</v>
      </c>
    </row>
    <row r="61" spans="1:11" ht="85.5" hidden="1">
      <c r="A61" s="240">
        <f>ROW() - ROW(Table493439[[#Headers],[Checklist]])</f>
        <v>60</v>
      </c>
      <c r="B61" s="240" t="s">
        <v>4422</v>
      </c>
      <c r="C61" s="16" t="s">
        <v>4423</v>
      </c>
      <c r="D61" s="36"/>
      <c r="E61" s="213" t="s">
        <v>121</v>
      </c>
      <c r="F61" s="260" t="s">
        <v>484</v>
      </c>
      <c r="G61" s="260" t="s">
        <v>391</v>
      </c>
      <c r="H61" s="4" t="s">
        <v>852</v>
      </c>
      <c r="I61" s="4"/>
      <c r="J61" s="4" t="s">
        <v>4400</v>
      </c>
      <c r="K61" s="4" t="s">
        <v>4425</v>
      </c>
    </row>
    <row r="62" spans="1:11" ht="85.5" hidden="1">
      <c r="A62" s="240">
        <f>ROW() - ROW(Table493439[[#Headers],[Checklist]])</f>
        <v>61</v>
      </c>
      <c r="B62" s="240" t="s">
        <v>4422</v>
      </c>
      <c r="C62" s="16" t="s">
        <v>4423</v>
      </c>
      <c r="D62" s="36"/>
      <c r="E62" s="219" t="s">
        <v>123</v>
      </c>
      <c r="F62" s="217" t="s">
        <v>485</v>
      </c>
      <c r="G62" s="217" t="s">
        <v>391</v>
      </c>
      <c r="H62" s="214" t="s">
        <v>852</v>
      </c>
      <c r="I62" s="4"/>
      <c r="J62" s="4" t="s">
        <v>4400</v>
      </c>
      <c r="K62" s="4" t="s">
        <v>4425</v>
      </c>
    </row>
    <row r="63" spans="1:11" ht="126" hidden="1">
      <c r="A63" s="240">
        <f>ROW() - ROW(Table493439[[#Headers],[Checklist]])</f>
        <v>62</v>
      </c>
      <c r="B63" s="299" t="s">
        <v>4426</v>
      </c>
      <c r="C63" s="220" t="s">
        <v>4427</v>
      </c>
      <c r="D63" s="239" t="s">
        <v>4428</v>
      </c>
      <c r="E63" s="36" t="s">
        <v>114</v>
      </c>
      <c r="F63" s="16" t="s">
        <v>481</v>
      </c>
      <c r="G63" s="217" t="s">
        <v>391</v>
      </c>
      <c r="H63" s="214" t="s">
        <v>1715</v>
      </c>
      <c r="I63" s="4"/>
      <c r="J63" s="4" t="s">
        <v>927</v>
      </c>
      <c r="K63" s="4" t="s">
        <v>4429</v>
      </c>
    </row>
    <row r="64" spans="1:11" hidden="1">
      <c r="A64" s="240">
        <f>ROW() - ROW(Table493439[[#Headers],[Checklist]])</f>
        <v>63</v>
      </c>
      <c r="B64" s="299" t="s">
        <v>991</v>
      </c>
      <c r="C64" s="299"/>
      <c r="D64" s="300" t="s">
        <v>4430</v>
      </c>
      <c r="E64" s="36"/>
      <c r="F64" s="240"/>
      <c r="G64" s="36"/>
      <c r="H64" s="4"/>
      <c r="I64" s="4"/>
      <c r="J64" s="4"/>
      <c r="K64" s="4"/>
    </row>
    <row r="65" spans="1:11" ht="71.25" hidden="1">
      <c r="A65" s="240">
        <f>ROW() - ROW(Table493439[[#Headers],[Checklist]])</f>
        <v>64</v>
      </c>
      <c r="B65" s="240" t="s">
        <v>3009</v>
      </c>
      <c r="C65" s="16" t="s">
        <v>4356</v>
      </c>
      <c r="D65" s="36" t="s">
        <v>4431</v>
      </c>
      <c r="E65" s="213" t="s">
        <v>121</v>
      </c>
      <c r="F65" s="260" t="s">
        <v>484</v>
      </c>
      <c r="G65" s="260" t="s">
        <v>391</v>
      </c>
      <c r="H65" s="4" t="s">
        <v>852</v>
      </c>
      <c r="I65" s="4"/>
      <c r="J65" s="4" t="s">
        <v>909</v>
      </c>
      <c r="K65" s="4" t="s">
        <v>4432</v>
      </c>
    </row>
    <row r="66" spans="1:11" ht="71.25" hidden="1">
      <c r="A66" s="240">
        <f>ROW() - ROW(Table493439[[#Headers],[Checklist]])</f>
        <v>65</v>
      </c>
      <c r="B66" s="240" t="s">
        <v>3009</v>
      </c>
      <c r="C66" s="217" t="s">
        <v>4356</v>
      </c>
      <c r="D66" s="36" t="s">
        <v>4431</v>
      </c>
      <c r="E66" s="219" t="s">
        <v>123</v>
      </c>
      <c r="F66" s="217" t="s">
        <v>485</v>
      </c>
      <c r="G66" s="217" t="s">
        <v>391</v>
      </c>
      <c r="H66" s="214" t="s">
        <v>852</v>
      </c>
      <c r="I66" s="4"/>
      <c r="J66" s="4" t="s">
        <v>909</v>
      </c>
      <c r="K66" s="4" t="s">
        <v>4432</v>
      </c>
    </row>
    <row r="67" spans="1:11" hidden="1">
      <c r="A67" s="240">
        <f>ROW() - ROW(Table493439[[#Headers],[Checklist]])</f>
        <v>66</v>
      </c>
      <c r="B67" s="299" t="s">
        <v>1543</v>
      </c>
      <c r="C67" s="299"/>
      <c r="D67" s="300" t="s">
        <v>4433</v>
      </c>
      <c r="E67" s="36"/>
      <c r="F67" s="240"/>
      <c r="G67" s="36"/>
      <c r="H67" s="4"/>
      <c r="I67" s="4"/>
      <c r="J67" s="4"/>
      <c r="K67" s="4"/>
    </row>
    <row r="68" spans="1:11" hidden="1">
      <c r="A68" s="240">
        <f>ROW() - ROW(Table493439[[#Headers],[Checklist]])</f>
        <v>67</v>
      </c>
      <c r="B68" s="240"/>
      <c r="C68" s="240"/>
      <c r="D68" s="36"/>
      <c r="E68" s="36"/>
      <c r="F68" s="240"/>
      <c r="G68" s="36"/>
      <c r="H68" s="4"/>
      <c r="I68" s="4"/>
      <c r="J68" s="4"/>
      <c r="K68" s="4"/>
    </row>
    <row r="69" spans="1:11" hidden="1">
      <c r="A69" s="240">
        <f>ROW() - ROW(Table493439[[#Headers],[Checklist]])</f>
        <v>68</v>
      </c>
      <c r="B69" s="240" t="s">
        <v>4434</v>
      </c>
      <c r="C69" s="240"/>
      <c r="D69" s="42" t="s">
        <v>4435</v>
      </c>
      <c r="E69" s="36"/>
      <c r="F69" s="240"/>
      <c r="G69" s="36"/>
      <c r="H69" s="4"/>
      <c r="I69" s="4"/>
      <c r="J69" s="4"/>
      <c r="K69" s="4"/>
    </row>
    <row r="70" spans="1:11" hidden="1">
      <c r="A70" s="240">
        <f>ROW() - ROW(Table493439[[#Headers],[Checklist]])</f>
        <v>69</v>
      </c>
      <c r="B70" s="240" t="s">
        <v>995</v>
      </c>
      <c r="C70" s="240"/>
      <c r="D70" s="36" t="s">
        <v>4436</v>
      </c>
      <c r="E70" s="36"/>
      <c r="F70" s="240"/>
      <c r="G70" s="36"/>
      <c r="H70" s="4"/>
      <c r="I70" s="4"/>
      <c r="J70" s="4"/>
      <c r="K70" s="4"/>
    </row>
    <row r="71" spans="1:11" ht="110.25">
      <c r="A71" s="240">
        <f>ROW() - ROW(Table493439[[#Headers],[Checklist]])</f>
        <v>70</v>
      </c>
      <c r="B71" s="240" t="s">
        <v>1559</v>
      </c>
      <c r="C71" s="16" t="s">
        <v>4437</v>
      </c>
      <c r="D71" s="36" t="s">
        <v>4438</v>
      </c>
      <c r="E71" s="36" t="s">
        <v>79</v>
      </c>
      <c r="F71" s="16" t="s">
        <v>80</v>
      </c>
      <c r="G71" s="36" t="s">
        <v>64</v>
      </c>
      <c r="H71" s="214" t="s">
        <v>852</v>
      </c>
      <c r="I71" s="4"/>
      <c r="J71" s="4" t="s">
        <v>4354</v>
      </c>
      <c r="K71" s="4" t="s">
        <v>4439</v>
      </c>
    </row>
    <row r="72" spans="1:11" ht="71.25" hidden="1">
      <c r="A72" s="240">
        <f>ROW() - ROW(Table493439[[#Headers],[Checklist]])</f>
        <v>71</v>
      </c>
      <c r="B72" s="240" t="s">
        <v>1559</v>
      </c>
      <c r="C72" s="16" t="s">
        <v>4437</v>
      </c>
      <c r="D72" s="36"/>
      <c r="E72" s="213" t="s">
        <v>121</v>
      </c>
      <c r="F72" s="260" t="s">
        <v>484</v>
      </c>
      <c r="G72" s="260" t="s">
        <v>391</v>
      </c>
      <c r="H72" s="4" t="s">
        <v>852</v>
      </c>
      <c r="I72" s="4"/>
      <c r="J72" s="4" t="s">
        <v>4354</v>
      </c>
      <c r="K72" s="4" t="s">
        <v>4439</v>
      </c>
    </row>
    <row r="73" spans="1:11" ht="71.25" hidden="1">
      <c r="A73" s="240">
        <f>ROW() - ROW(Table493439[[#Headers],[Checklist]])</f>
        <v>72</v>
      </c>
      <c r="B73" s="240" t="s">
        <v>1559</v>
      </c>
      <c r="C73" s="16" t="s">
        <v>4437</v>
      </c>
      <c r="D73" s="36"/>
      <c r="E73" s="219" t="s">
        <v>123</v>
      </c>
      <c r="F73" s="217" t="s">
        <v>485</v>
      </c>
      <c r="G73" s="217" t="s">
        <v>391</v>
      </c>
      <c r="H73" s="214" t="s">
        <v>852</v>
      </c>
      <c r="I73" s="4"/>
      <c r="J73" s="4" t="s">
        <v>4354</v>
      </c>
      <c r="K73" s="4" t="s">
        <v>4439</v>
      </c>
    </row>
    <row r="74" spans="1:11" ht="85.5">
      <c r="A74" s="240">
        <f>ROW() - ROW(Table493439[[#Headers],[Checklist]])</f>
        <v>73</v>
      </c>
      <c r="B74" s="240" t="s">
        <v>1562</v>
      </c>
      <c r="C74" s="16" t="s">
        <v>4440</v>
      </c>
      <c r="D74" s="36" t="s">
        <v>4441</v>
      </c>
      <c r="E74" s="36" t="s">
        <v>79</v>
      </c>
      <c r="F74" s="16" t="s">
        <v>80</v>
      </c>
      <c r="G74" s="36" t="s">
        <v>64</v>
      </c>
      <c r="H74" s="214" t="s">
        <v>852</v>
      </c>
      <c r="I74" s="4"/>
      <c r="J74" s="4" t="s">
        <v>1744</v>
      </c>
      <c r="K74" s="4" t="s">
        <v>4442</v>
      </c>
    </row>
    <row r="75" spans="1:11" ht="78.75" hidden="1">
      <c r="A75" s="240">
        <f>ROW() - ROW(Table493439[[#Headers],[Checklist]])</f>
        <v>74</v>
      </c>
      <c r="B75" s="240" t="s">
        <v>4434</v>
      </c>
      <c r="C75" s="16" t="s">
        <v>4443</v>
      </c>
      <c r="D75" s="36" t="s">
        <v>4444</v>
      </c>
      <c r="E75" s="36" t="s">
        <v>136</v>
      </c>
      <c r="F75" s="16" t="s">
        <v>4445</v>
      </c>
      <c r="G75" s="36" t="s">
        <v>37</v>
      </c>
      <c r="H75" s="214" t="s">
        <v>1715</v>
      </c>
      <c r="I75" s="4"/>
      <c r="J75" s="4" t="s">
        <v>4354</v>
      </c>
      <c r="K75" s="4" t="s">
        <v>4446</v>
      </c>
    </row>
    <row r="76" spans="1:11" ht="94.5">
      <c r="A76" s="240">
        <f>ROW() - ROW(Table493439[[#Headers],[Checklist]])</f>
        <v>75</v>
      </c>
      <c r="B76" s="240" t="s">
        <v>4447</v>
      </c>
      <c r="C76" s="16" t="s">
        <v>4448</v>
      </c>
      <c r="D76" s="36" t="s">
        <v>4449</v>
      </c>
      <c r="E76" s="36" t="s">
        <v>79</v>
      </c>
      <c r="F76" s="16" t="s">
        <v>80</v>
      </c>
      <c r="G76" s="36" t="s">
        <v>64</v>
      </c>
      <c r="H76" s="214" t="s">
        <v>852</v>
      </c>
      <c r="I76" s="4"/>
      <c r="J76" s="4" t="s">
        <v>4354</v>
      </c>
      <c r="K76" s="4" t="s">
        <v>4450</v>
      </c>
    </row>
    <row r="77" spans="1:11" ht="94.5" hidden="1">
      <c r="A77" s="240">
        <f>ROW() - ROW(Table493439[[#Headers],[Checklist]])</f>
        <v>76</v>
      </c>
      <c r="B77" s="299" t="s">
        <v>4447</v>
      </c>
      <c r="C77" s="220" t="s">
        <v>4448</v>
      </c>
      <c r="D77" s="218" t="s">
        <v>4449</v>
      </c>
      <c r="E77" s="36"/>
      <c r="F77" s="16" t="s">
        <v>450</v>
      </c>
      <c r="G77" s="36"/>
      <c r="H77" s="214" t="s">
        <v>853</v>
      </c>
      <c r="I77" s="4"/>
      <c r="J77" s="4" t="s">
        <v>4354</v>
      </c>
      <c r="K77" s="4" t="s">
        <v>4450</v>
      </c>
    </row>
    <row r="78" spans="1:11" hidden="1">
      <c r="A78" s="240">
        <f>ROW() - ROW(Table493439[[#Headers],[Checklist]])</f>
        <v>77</v>
      </c>
      <c r="B78" s="240"/>
      <c r="C78" s="16"/>
      <c r="D78" s="36"/>
      <c r="E78" s="36"/>
      <c r="F78" s="16"/>
      <c r="G78" s="36"/>
      <c r="H78" s="216"/>
      <c r="I78" s="4"/>
      <c r="J78" s="4"/>
      <c r="K78" s="4"/>
    </row>
    <row r="79" spans="1:11" hidden="1">
      <c r="A79" s="240">
        <f>ROW() - ROW(Table493439[[#Headers],[Checklist]])</f>
        <v>78</v>
      </c>
      <c r="B79" s="299" t="s">
        <v>1565</v>
      </c>
      <c r="C79" s="299"/>
      <c r="D79" s="300" t="s">
        <v>4451</v>
      </c>
      <c r="E79" s="36"/>
      <c r="F79" s="240"/>
      <c r="G79" s="36"/>
      <c r="H79" s="4"/>
      <c r="I79" s="4"/>
      <c r="J79" s="4"/>
      <c r="K79" s="4"/>
    </row>
    <row r="80" spans="1:11" hidden="1">
      <c r="A80" s="240">
        <f>ROW() - ROW(Table493439[[#Headers],[Checklist]])</f>
        <v>79</v>
      </c>
      <c r="B80" s="240"/>
      <c r="C80" s="16"/>
      <c r="D80" s="36"/>
      <c r="E80" s="36"/>
      <c r="F80" s="240"/>
      <c r="G80" s="36"/>
      <c r="H80" s="4"/>
      <c r="I80" s="4"/>
      <c r="J80" s="4"/>
      <c r="K80" s="4"/>
    </row>
    <row r="81" spans="1:11" ht="57" hidden="1">
      <c r="A81" s="240">
        <f>ROW() - ROW(Table493439[[#Headers],[Checklist]])</f>
        <v>80</v>
      </c>
      <c r="B81" s="240">
        <v>5.5</v>
      </c>
      <c r="C81" s="16" t="s">
        <v>4452</v>
      </c>
      <c r="D81" s="36" t="s">
        <v>4453</v>
      </c>
      <c r="E81" s="36"/>
      <c r="F81" s="240"/>
      <c r="G81" s="36"/>
      <c r="H81" s="4"/>
      <c r="I81" s="4"/>
      <c r="J81" s="4" t="s">
        <v>905</v>
      </c>
      <c r="K81" s="4" t="s">
        <v>4454</v>
      </c>
    </row>
    <row r="82" spans="1:11" ht="63" hidden="1">
      <c r="A82" s="240">
        <f>ROW() - ROW(Table493439[[#Headers],[Checklist]])</f>
        <v>81</v>
      </c>
      <c r="B82" s="240" t="s">
        <v>998</v>
      </c>
      <c r="C82" s="16" t="s">
        <v>4452</v>
      </c>
      <c r="D82" s="36" t="s">
        <v>4455</v>
      </c>
      <c r="E82" s="213" t="s">
        <v>121</v>
      </c>
      <c r="F82" s="260" t="s">
        <v>484</v>
      </c>
      <c r="G82" s="260" t="s">
        <v>391</v>
      </c>
      <c r="H82" s="4" t="s">
        <v>852</v>
      </c>
      <c r="I82" s="4"/>
      <c r="J82" s="4" t="s">
        <v>905</v>
      </c>
      <c r="K82" s="4" t="s">
        <v>4454</v>
      </c>
    </row>
    <row r="83" spans="1:11" ht="63" hidden="1">
      <c r="A83" s="240">
        <f>ROW() - ROW(Table493439[[#Headers],[Checklist]])</f>
        <v>82</v>
      </c>
      <c r="B83" s="240" t="s">
        <v>998</v>
      </c>
      <c r="C83" s="240" t="s">
        <v>4452</v>
      </c>
      <c r="D83" s="36" t="s">
        <v>4455</v>
      </c>
      <c r="E83" s="219" t="s">
        <v>123</v>
      </c>
      <c r="F83" s="217" t="s">
        <v>485</v>
      </c>
      <c r="G83" s="217" t="s">
        <v>391</v>
      </c>
      <c r="H83" s="214" t="s">
        <v>852</v>
      </c>
      <c r="I83" s="4"/>
      <c r="J83" s="4" t="s">
        <v>905</v>
      </c>
      <c r="K83" s="4" t="s">
        <v>4454</v>
      </c>
    </row>
    <row r="84" spans="1:11" hidden="1">
      <c r="A84" s="240">
        <f>ROW() - ROW(Table493439[[#Headers],[Checklist]])</f>
        <v>83</v>
      </c>
      <c r="B84" s="240"/>
      <c r="C84" s="240"/>
      <c r="D84" s="36"/>
      <c r="E84" s="36"/>
      <c r="F84" s="240"/>
      <c r="G84" s="36"/>
      <c r="H84" s="4"/>
      <c r="I84" s="4"/>
      <c r="J84" s="4"/>
      <c r="K84" s="4"/>
    </row>
    <row r="85" spans="1:11" ht="47.25" hidden="1">
      <c r="A85" s="240">
        <f>ROW() - ROW(Table493439[[#Headers],[Checklist]])</f>
        <v>84</v>
      </c>
      <c r="B85" s="299" t="s">
        <v>1008</v>
      </c>
      <c r="C85" s="299"/>
      <c r="D85" s="218" t="s">
        <v>4456</v>
      </c>
      <c r="E85" s="36"/>
      <c r="F85" s="16" t="s">
        <v>450</v>
      </c>
      <c r="G85" s="36"/>
      <c r="H85" s="4" t="s">
        <v>853</v>
      </c>
      <c r="I85" s="4"/>
      <c r="J85" s="4"/>
      <c r="K85" s="4"/>
    </row>
    <row r="86" spans="1:11" ht="94.5" hidden="1">
      <c r="A86" s="240">
        <f>ROW() - ROW(Table493439[[#Headers],[Checklist]])</f>
        <v>85</v>
      </c>
      <c r="B86" s="240" t="s">
        <v>1011</v>
      </c>
      <c r="C86" s="240" t="s">
        <v>4457</v>
      </c>
      <c r="D86" s="36" t="s">
        <v>4458</v>
      </c>
      <c r="E86" s="213" t="s">
        <v>121</v>
      </c>
      <c r="F86" s="260" t="s">
        <v>484</v>
      </c>
      <c r="G86" s="260" t="s">
        <v>391</v>
      </c>
      <c r="H86" s="4" t="s">
        <v>852</v>
      </c>
      <c r="I86" s="4"/>
      <c r="J86" s="4" t="s">
        <v>4358</v>
      </c>
      <c r="K86" s="4" t="s">
        <v>4459</v>
      </c>
    </row>
    <row r="87" spans="1:11" ht="71.25" hidden="1">
      <c r="A87" s="240">
        <f>ROW() - ROW(Table493439[[#Headers],[Checklist]])</f>
        <v>86</v>
      </c>
      <c r="B87" s="240" t="s">
        <v>1011</v>
      </c>
      <c r="C87" s="240" t="s">
        <v>4457</v>
      </c>
      <c r="D87" s="36"/>
      <c r="E87" s="219" t="s">
        <v>123</v>
      </c>
      <c r="F87" s="217" t="s">
        <v>485</v>
      </c>
      <c r="G87" s="217" t="s">
        <v>391</v>
      </c>
      <c r="H87" s="214" t="s">
        <v>852</v>
      </c>
      <c r="I87" s="4"/>
      <c r="J87" s="4" t="s">
        <v>4358</v>
      </c>
      <c r="K87" s="4" t="s">
        <v>4459</v>
      </c>
    </row>
    <row r="88" spans="1:11" ht="71.25">
      <c r="A88" s="240">
        <f>ROW() - ROW(Table493439[[#Headers],[Checklist]])</f>
        <v>87</v>
      </c>
      <c r="B88" s="240" t="s">
        <v>1011</v>
      </c>
      <c r="C88" s="240" t="s">
        <v>4457</v>
      </c>
      <c r="D88" s="36"/>
      <c r="E88" s="36" t="s">
        <v>79</v>
      </c>
      <c r="F88" s="16" t="s">
        <v>80</v>
      </c>
      <c r="G88" s="36" t="s">
        <v>64</v>
      </c>
      <c r="H88" s="214" t="s">
        <v>852</v>
      </c>
      <c r="I88" s="4"/>
      <c r="J88" s="4" t="s">
        <v>4358</v>
      </c>
      <c r="K88" s="4" t="s">
        <v>4459</v>
      </c>
    </row>
    <row r="89" spans="1:11" hidden="1">
      <c r="A89" s="240">
        <f>ROW() - ROW(Table493439[[#Headers],[Checklist]])</f>
        <v>88</v>
      </c>
      <c r="B89" s="240"/>
      <c r="C89" s="257"/>
      <c r="D89" s="242"/>
      <c r="E89" s="36"/>
      <c r="F89" s="240"/>
      <c r="G89" s="36"/>
      <c r="H89" s="4"/>
      <c r="I89" s="4"/>
      <c r="J89" s="4"/>
      <c r="K89" s="4"/>
    </row>
    <row r="90" spans="1:11" hidden="1">
      <c r="A90" s="240">
        <f>ROW() - ROW(Table493439[[#Headers],[Checklist]])</f>
        <v>89</v>
      </c>
      <c r="B90" s="297">
        <v>5.6</v>
      </c>
      <c r="C90" s="298" t="s">
        <v>4460</v>
      </c>
      <c r="D90" s="123" t="s">
        <v>4461</v>
      </c>
      <c r="E90" s="36"/>
      <c r="F90" s="240"/>
      <c r="G90" s="36"/>
      <c r="H90" s="4"/>
      <c r="I90" s="4"/>
      <c r="J90" s="4"/>
      <c r="K90" s="4"/>
    </row>
    <row r="91" spans="1:11" hidden="1">
      <c r="A91" s="240">
        <f>ROW() - ROW(Table493439[[#Headers],[Checklist]])</f>
        <v>90</v>
      </c>
      <c r="B91" s="240"/>
      <c r="C91" s="240"/>
      <c r="D91" s="239"/>
      <c r="E91" s="36"/>
      <c r="F91" s="240"/>
      <c r="G91" s="36"/>
      <c r="H91" s="4"/>
      <c r="I91" s="4"/>
      <c r="J91" s="4"/>
      <c r="K91" s="4"/>
    </row>
    <row r="92" spans="1:11" hidden="1">
      <c r="A92" s="240">
        <f>ROW() - ROW(Table493439[[#Headers],[Checklist]])</f>
        <v>91</v>
      </c>
      <c r="B92" s="240">
        <v>6</v>
      </c>
      <c r="C92" s="240" t="s">
        <v>4462</v>
      </c>
      <c r="D92" s="36"/>
      <c r="E92" s="36"/>
      <c r="F92" s="240"/>
      <c r="G92" s="36"/>
      <c r="H92" s="4"/>
      <c r="I92" s="4"/>
      <c r="J92" s="4"/>
      <c r="K92" s="4"/>
    </row>
    <row r="93" spans="1:11" ht="28.5" hidden="1">
      <c r="A93" s="16">
        <f>ROW() - ROW(Table493439[[#Headers],[Checklist]])</f>
        <v>92</v>
      </c>
      <c r="B93" s="240" t="s">
        <v>1040</v>
      </c>
      <c r="C93" s="240" t="s">
        <v>4462</v>
      </c>
      <c r="D93" s="266" t="s">
        <v>4463</v>
      </c>
      <c r="E93" s="20"/>
      <c r="F93" s="16"/>
      <c r="G93" s="4"/>
      <c r="H93" s="4"/>
      <c r="I93" s="4"/>
      <c r="J93" s="4" t="s">
        <v>905</v>
      </c>
      <c r="K93" s="4" t="s">
        <v>4464</v>
      </c>
    </row>
    <row r="94" spans="1:11" ht="112.35" hidden="1" customHeight="1">
      <c r="A94" s="16">
        <f>ROW() - ROW(Table493439[[#Headers],[Checklist]])</f>
        <v>93</v>
      </c>
      <c r="B94" s="240" t="s">
        <v>1043</v>
      </c>
      <c r="C94" s="240" t="s">
        <v>4462</v>
      </c>
      <c r="D94" s="209" t="s">
        <v>4465</v>
      </c>
      <c r="E94" s="20"/>
      <c r="F94" s="16"/>
      <c r="G94" s="4"/>
      <c r="H94" s="4"/>
      <c r="I94" s="4"/>
      <c r="J94" s="4" t="s">
        <v>905</v>
      </c>
      <c r="K94" s="4" t="s">
        <v>4466</v>
      </c>
    </row>
    <row r="95" spans="1:11" ht="42.75" hidden="1">
      <c r="A95" s="16">
        <f>ROW() - ROW(Table493439[[#Headers],[Checklist]])</f>
        <v>94</v>
      </c>
      <c r="B95" s="240" t="s">
        <v>1048</v>
      </c>
      <c r="C95" s="240" t="s">
        <v>4462</v>
      </c>
      <c r="D95" s="209" t="s">
        <v>4467</v>
      </c>
      <c r="E95" s="20"/>
      <c r="F95" s="16"/>
      <c r="G95" s="4"/>
      <c r="H95" s="4"/>
      <c r="I95" s="4"/>
      <c r="J95" s="4" t="s">
        <v>905</v>
      </c>
      <c r="K95" s="4" t="s">
        <v>4468</v>
      </c>
    </row>
    <row r="96" spans="1:11" ht="85.5" hidden="1">
      <c r="A96" s="16">
        <f>ROW() - ROW(Table493439[[#Headers],[Checklist]])</f>
        <v>95</v>
      </c>
      <c r="B96" s="240" t="s">
        <v>1050</v>
      </c>
      <c r="C96" s="240" t="s">
        <v>4462</v>
      </c>
      <c r="D96" s="209" t="s">
        <v>4469</v>
      </c>
      <c r="E96" s="20"/>
      <c r="F96" s="16"/>
      <c r="G96" s="4"/>
      <c r="H96" s="4"/>
      <c r="I96" s="4"/>
      <c r="J96" s="4" t="s">
        <v>909</v>
      </c>
      <c r="K96" s="4" t="s">
        <v>4470</v>
      </c>
    </row>
    <row r="97" spans="1:11" hidden="1">
      <c r="A97" s="16">
        <f>ROW() - ROW(Table493439[[#Headers],[Checklist]])</f>
        <v>96</v>
      </c>
      <c r="B97" s="240">
        <v>6.2</v>
      </c>
      <c r="C97" s="257" t="s">
        <v>4471</v>
      </c>
      <c r="D97" s="242"/>
      <c r="E97" s="20"/>
      <c r="F97" s="16"/>
      <c r="G97" s="4"/>
      <c r="H97" s="4"/>
      <c r="I97" s="4"/>
      <c r="J97" s="4"/>
      <c r="K97" s="4"/>
    </row>
    <row r="98" spans="1:11" ht="57" hidden="1">
      <c r="A98" s="16">
        <f>ROW() - ROW(Table493439[[#Headers],[Checklist]])</f>
        <v>97</v>
      </c>
      <c r="B98" s="240" t="s">
        <v>1055</v>
      </c>
      <c r="C98" s="257"/>
      <c r="D98" s="209" t="s">
        <v>4472</v>
      </c>
      <c r="E98" s="20"/>
      <c r="F98" s="16"/>
      <c r="G98" s="4"/>
      <c r="H98" s="4"/>
      <c r="I98" s="4"/>
      <c r="J98" s="4" t="s">
        <v>909</v>
      </c>
      <c r="K98" s="4" t="s">
        <v>4473</v>
      </c>
    </row>
    <row r="99" spans="1:11" ht="57" hidden="1">
      <c r="A99" s="16">
        <f>ROW() - ROW(Table493439[[#Headers],[Checklist]])</f>
        <v>98</v>
      </c>
      <c r="B99" s="240" t="s">
        <v>1081</v>
      </c>
      <c r="C99" s="257"/>
      <c r="D99" s="209" t="s">
        <v>4474</v>
      </c>
      <c r="E99" s="20"/>
      <c r="F99" s="16"/>
      <c r="G99" s="4"/>
      <c r="H99" s="4"/>
      <c r="I99" s="4"/>
      <c r="J99" s="4" t="s">
        <v>909</v>
      </c>
      <c r="K99" s="4" t="s">
        <v>4475</v>
      </c>
    </row>
    <row r="100" spans="1:11" ht="42.75" hidden="1">
      <c r="A100" s="16">
        <f>ROW() - ROW(Table493439[[#Headers],[Checklist]])</f>
        <v>99</v>
      </c>
      <c r="B100" s="240" t="s">
        <v>1133</v>
      </c>
      <c r="C100" s="257"/>
      <c r="D100" s="209" t="s">
        <v>4476</v>
      </c>
      <c r="E100" s="20"/>
      <c r="F100" s="16"/>
      <c r="G100" s="4"/>
      <c r="H100" s="4"/>
      <c r="I100" s="4"/>
      <c r="J100" s="4" t="s">
        <v>909</v>
      </c>
      <c r="K100" s="4" t="s">
        <v>4477</v>
      </c>
    </row>
    <row r="101" spans="1:11" ht="114" hidden="1">
      <c r="A101" s="16">
        <f>ROW() - ROW(Table493439[[#Headers],[Checklist]])</f>
        <v>100</v>
      </c>
      <c r="B101" s="240" t="s">
        <v>1152</v>
      </c>
      <c r="C101" s="257"/>
      <c r="D101" s="209" t="s">
        <v>4478</v>
      </c>
      <c r="E101" s="20"/>
      <c r="F101" s="16"/>
      <c r="G101" s="4"/>
      <c r="H101" s="4"/>
      <c r="I101" s="4"/>
      <c r="J101" s="4" t="s">
        <v>909</v>
      </c>
      <c r="K101" s="4" t="s">
        <v>4479</v>
      </c>
    </row>
    <row r="102" spans="1:11" ht="114" hidden="1">
      <c r="A102" s="16">
        <f>ROW() - ROW(Table493439[[#Headers],[Checklist]])</f>
        <v>101</v>
      </c>
      <c r="B102" s="240" t="s">
        <v>2340</v>
      </c>
      <c r="C102" s="257"/>
      <c r="D102" s="209" t="s">
        <v>4480</v>
      </c>
      <c r="E102" s="20"/>
      <c r="F102" s="16"/>
      <c r="G102" s="4"/>
      <c r="H102" s="4"/>
      <c r="I102" s="4"/>
      <c r="J102" s="4" t="s">
        <v>909</v>
      </c>
      <c r="K102" s="4" t="s">
        <v>4479</v>
      </c>
    </row>
    <row r="103" spans="1:11" ht="114" hidden="1">
      <c r="A103" s="16">
        <f>ROW() - ROW(Table493439[[#Headers],[Checklist]])</f>
        <v>102</v>
      </c>
      <c r="B103" s="240" t="s">
        <v>2343</v>
      </c>
      <c r="C103" s="257"/>
      <c r="D103" s="209" t="s">
        <v>4481</v>
      </c>
      <c r="E103" s="20"/>
      <c r="F103" s="16"/>
      <c r="G103" s="4"/>
      <c r="H103" s="4"/>
      <c r="I103" s="4"/>
      <c r="J103" s="4" t="s">
        <v>909</v>
      </c>
      <c r="K103" s="4" t="s">
        <v>4479</v>
      </c>
    </row>
    <row r="104" spans="1:11" ht="71.25" hidden="1">
      <c r="A104" s="16">
        <f>ROW() - ROW(Table493439[[#Headers],[Checklist]])</f>
        <v>103</v>
      </c>
      <c r="B104" s="240" t="s">
        <v>2346</v>
      </c>
      <c r="C104" s="257"/>
      <c r="D104" s="209" t="s">
        <v>4482</v>
      </c>
      <c r="E104" s="20"/>
      <c r="F104" s="16"/>
      <c r="G104" s="4"/>
      <c r="H104" s="4"/>
      <c r="I104" s="4"/>
      <c r="J104" s="4" t="s">
        <v>909</v>
      </c>
      <c r="K104" s="4" t="s">
        <v>4483</v>
      </c>
    </row>
    <row r="105" spans="1:11" ht="71.25" hidden="1">
      <c r="A105" s="16">
        <f>ROW() - ROW(Table493439[[#Headers],[Checklist]])</f>
        <v>104</v>
      </c>
      <c r="B105" s="240" t="s">
        <v>4484</v>
      </c>
      <c r="C105" s="257"/>
      <c r="D105" s="209" t="s">
        <v>4485</v>
      </c>
      <c r="E105" s="20"/>
      <c r="F105" s="16"/>
      <c r="G105" s="4"/>
      <c r="H105" s="4"/>
      <c r="I105" s="4"/>
      <c r="J105" s="4" t="s">
        <v>909</v>
      </c>
      <c r="K105" s="4" t="s">
        <v>4483</v>
      </c>
    </row>
    <row r="106" spans="1:11" ht="71.25" hidden="1">
      <c r="A106" s="16">
        <f>ROW() - ROW(Table493439[[#Headers],[Checklist]])</f>
        <v>105</v>
      </c>
      <c r="B106" s="240" t="s">
        <v>1163</v>
      </c>
      <c r="C106" s="257"/>
      <c r="D106" s="209" t="s">
        <v>4486</v>
      </c>
      <c r="E106" s="20"/>
      <c r="F106" s="16"/>
      <c r="G106" s="4"/>
      <c r="H106" s="4"/>
      <c r="I106" s="4"/>
      <c r="J106" s="4" t="s">
        <v>909</v>
      </c>
      <c r="K106" s="4" t="s">
        <v>4483</v>
      </c>
    </row>
    <row r="107" spans="1:11" hidden="1">
      <c r="A107" s="16">
        <f>ROW() - ROW(Table493439[[#Headers],[Checklist]])</f>
        <v>106</v>
      </c>
      <c r="D107" s="20"/>
      <c r="E107" s="20"/>
      <c r="F107" s="16"/>
      <c r="G107" s="4"/>
      <c r="H107" s="4"/>
      <c r="I107" s="4"/>
      <c r="J107" s="4"/>
      <c r="K107" s="4"/>
    </row>
    <row r="108" spans="1:11" hidden="1">
      <c r="A108" s="16">
        <f>ROW() - ROW(Table493439[[#Headers],[Checklist]])</f>
        <v>107</v>
      </c>
      <c r="D108" s="20"/>
      <c r="E108" s="20"/>
      <c r="F108" s="16"/>
      <c r="G108" s="4"/>
      <c r="H108" s="4"/>
      <c r="I108" s="4"/>
      <c r="J108" s="4"/>
      <c r="K108" s="4"/>
    </row>
    <row r="109" spans="1:11" hidden="1">
      <c r="A109" s="16">
        <f>ROW() - ROW(Table493439[[#Headers],[Checklist]])</f>
        <v>108</v>
      </c>
      <c r="D109" s="20"/>
      <c r="E109" s="20"/>
      <c r="F109" s="16"/>
      <c r="G109" s="4"/>
      <c r="H109" s="4"/>
      <c r="I109" s="4"/>
      <c r="J109" s="4"/>
      <c r="K109" s="4"/>
    </row>
    <row r="110" spans="1:11" hidden="1">
      <c r="A110" s="16">
        <f>ROW() - ROW(Table493439[[#Headers],[Checklist]])</f>
        <v>109</v>
      </c>
      <c r="D110" s="20"/>
      <c r="E110" s="20"/>
      <c r="F110" s="16"/>
      <c r="G110" s="4"/>
      <c r="H110" s="4"/>
      <c r="I110" s="4"/>
      <c r="J110" s="4"/>
      <c r="K110" s="4"/>
    </row>
    <row r="111" spans="1:11" hidden="1">
      <c r="A111" s="16">
        <f>ROW() - ROW(Table493439[[#Headers],[Checklist]])</f>
        <v>110</v>
      </c>
      <c r="D111" s="20"/>
      <c r="E111" s="20"/>
      <c r="F111" s="16"/>
      <c r="G111" s="4"/>
      <c r="H111" s="4"/>
      <c r="I111" s="4"/>
      <c r="J111" s="4"/>
      <c r="K111" s="4"/>
    </row>
    <row r="112" spans="1:11" hidden="1">
      <c r="A112" s="16">
        <f>ROW() - ROW(Table493439[[#Headers],[Checklist]])</f>
        <v>111</v>
      </c>
      <c r="D112" s="20"/>
      <c r="E112" s="20"/>
      <c r="F112" s="16"/>
      <c r="G112" s="4"/>
      <c r="H112" s="4"/>
      <c r="I112" s="4"/>
      <c r="J112" s="4"/>
      <c r="K112" s="4"/>
    </row>
    <row r="113" spans="1:11" hidden="1">
      <c r="A113" s="16">
        <f>ROW() - ROW(Table493439[[#Headers],[Checklist]])</f>
        <v>112</v>
      </c>
      <c r="D113" s="20"/>
      <c r="E113" s="20"/>
      <c r="F113" s="16"/>
      <c r="G113" s="4"/>
      <c r="H113" s="4"/>
      <c r="I113" s="4"/>
      <c r="J113" s="4"/>
      <c r="K113" s="4"/>
    </row>
    <row r="114" spans="1:11" hidden="1">
      <c r="A114" s="16">
        <f>ROW() - ROW(Table493439[[#Headers],[Checklist]])</f>
        <v>113</v>
      </c>
      <c r="D114" s="20"/>
      <c r="E114" s="20"/>
      <c r="F114" s="16"/>
      <c r="G114" s="4"/>
      <c r="H114" s="4"/>
      <c r="I114" s="4"/>
      <c r="J114" s="4"/>
      <c r="K114" s="4"/>
    </row>
    <row r="115" spans="1:11" hidden="1">
      <c r="A115" s="16">
        <f>ROW() - ROW(Table493439[[#Headers],[Checklist]])</f>
        <v>114</v>
      </c>
      <c r="D115" s="20"/>
      <c r="E115" s="20"/>
      <c r="F115" s="16"/>
      <c r="G115" s="4"/>
      <c r="H115" s="4"/>
      <c r="I115" s="4"/>
      <c r="J115" s="4"/>
      <c r="K115" s="4"/>
    </row>
    <row r="116" spans="1:11" hidden="1">
      <c r="A116" s="16">
        <f>ROW() - ROW(Table493439[[#Headers],[Checklist]])</f>
        <v>115</v>
      </c>
      <c r="D116" s="20"/>
      <c r="E116" s="20"/>
      <c r="F116" s="16"/>
      <c r="G116" s="4"/>
      <c r="H116" s="4"/>
      <c r="I116" s="4"/>
      <c r="J116" s="4"/>
      <c r="K116" s="4"/>
    </row>
    <row r="117" spans="1:11" hidden="1">
      <c r="A117" s="16">
        <f>ROW() - ROW(Table493439[[#Headers],[Checklist]])</f>
        <v>116</v>
      </c>
      <c r="D117" s="20"/>
      <c r="E117" s="20"/>
      <c r="F117" s="16"/>
      <c r="G117" s="4"/>
      <c r="H117" s="4"/>
      <c r="I117" s="4"/>
      <c r="J117" s="4"/>
      <c r="K117" s="4"/>
    </row>
    <row r="118" spans="1:11" hidden="1">
      <c r="A118" s="16">
        <f>ROW() - ROW(Table493439[[#Headers],[Checklist]])</f>
        <v>117</v>
      </c>
      <c r="D118" s="20"/>
      <c r="E118" s="20"/>
      <c r="F118" s="16"/>
      <c r="G118" s="4"/>
      <c r="H118" s="4"/>
      <c r="I118" s="4"/>
      <c r="J118" s="4"/>
      <c r="K118" s="4"/>
    </row>
    <row r="119" spans="1:11" ht="15.75" hidden="1" customHeight="1">
      <c r="A119" s="16">
        <f>ROW() - ROW(Table493439[[#Headers],[Checklist]])</f>
        <v>118</v>
      </c>
      <c r="D119" s="20"/>
      <c r="E119" s="20"/>
      <c r="F119" s="16"/>
      <c r="G119" s="4"/>
      <c r="H119" s="4"/>
      <c r="I119" s="4"/>
      <c r="J119" s="4"/>
      <c r="K119" s="4"/>
    </row>
    <row r="120" spans="1:11" ht="15.75" hidden="1" customHeight="1">
      <c r="A120" s="16">
        <f>ROW() - ROW(Table493439[[#Headers],[Checklist]])</f>
        <v>119</v>
      </c>
      <c r="D120" s="20"/>
      <c r="E120" s="20"/>
      <c r="F120" s="16"/>
      <c r="G120" s="4"/>
      <c r="H120" s="4"/>
      <c r="I120" s="4"/>
      <c r="J120" s="4"/>
      <c r="K120" s="4"/>
    </row>
    <row r="121" spans="1:11" ht="15.75" hidden="1" customHeight="1">
      <c r="A121" s="16">
        <f>ROW() - ROW(Table493439[[#Headers],[Checklist]])</f>
        <v>120</v>
      </c>
      <c r="D121" s="20"/>
      <c r="E121" s="20"/>
      <c r="F121" s="16"/>
      <c r="G121" s="4"/>
      <c r="H121" s="4"/>
      <c r="I121" s="4"/>
      <c r="J121" s="4"/>
      <c r="K121" s="4"/>
    </row>
    <row r="122" spans="1:11" ht="15.75" hidden="1" customHeight="1">
      <c r="A122" s="16">
        <f>ROW() - ROW(Table493439[[#Headers],[Checklist]])</f>
        <v>121</v>
      </c>
      <c r="D122" s="20"/>
      <c r="E122" s="20"/>
      <c r="F122" s="16"/>
      <c r="G122" s="4"/>
      <c r="H122" s="4"/>
      <c r="I122" s="4"/>
      <c r="J122" s="4"/>
      <c r="K122" s="4"/>
    </row>
    <row r="123" spans="1:11" ht="15.75" hidden="1" customHeight="1">
      <c r="A123" s="16">
        <f>ROW() - ROW(Table493439[[#Headers],[Checklist]])</f>
        <v>122</v>
      </c>
      <c r="D123" s="20"/>
      <c r="E123" s="20"/>
      <c r="F123" s="16"/>
      <c r="G123" s="4"/>
      <c r="H123" s="4"/>
      <c r="I123" s="4"/>
      <c r="J123" s="4"/>
      <c r="K123" s="4"/>
    </row>
    <row r="124" spans="1:11" ht="15.75" hidden="1" customHeight="1">
      <c r="A124" s="16">
        <f>ROW() - ROW(Table493439[[#Headers],[Checklist]])</f>
        <v>123</v>
      </c>
      <c r="D124" s="20"/>
      <c r="E124" s="20"/>
      <c r="F124" s="16"/>
      <c r="G124" s="4"/>
      <c r="H124" s="4"/>
      <c r="I124" s="4"/>
      <c r="J124" s="4"/>
      <c r="K124" s="4"/>
    </row>
    <row r="125" spans="1:11" ht="15.75" hidden="1" customHeight="1">
      <c r="A125" s="16">
        <f>ROW() - ROW(Table493439[[#Headers],[Checklist]])</f>
        <v>124</v>
      </c>
      <c r="D125" s="20"/>
      <c r="E125" s="20"/>
      <c r="F125" s="16"/>
      <c r="G125" s="4"/>
      <c r="H125" s="4"/>
      <c r="I125" s="4"/>
      <c r="J125" s="4"/>
      <c r="K125" s="4"/>
    </row>
    <row r="126" spans="1:11" ht="15.75" hidden="1" customHeight="1">
      <c r="A126" s="16">
        <f>ROW() - ROW(Table493439[[#Headers],[Checklist]])</f>
        <v>125</v>
      </c>
      <c r="D126" s="20"/>
      <c r="E126" s="20"/>
      <c r="F126" s="16"/>
      <c r="G126" s="4"/>
      <c r="H126" s="4"/>
      <c r="I126" s="4"/>
      <c r="J126" s="4"/>
      <c r="K126" s="4"/>
    </row>
    <row r="127" spans="1:11" ht="15.75" hidden="1" customHeight="1">
      <c r="A127" s="16">
        <f>ROW() - ROW(Table493439[[#Headers],[Checklist]])</f>
        <v>126</v>
      </c>
      <c r="D127" s="20"/>
      <c r="E127" s="20"/>
      <c r="F127" s="16"/>
      <c r="G127" s="4"/>
      <c r="H127" s="4"/>
      <c r="I127" s="4"/>
      <c r="J127" s="4"/>
      <c r="K127" s="4"/>
    </row>
    <row r="128" spans="1:11" ht="15.75" hidden="1" customHeight="1">
      <c r="A128" s="16">
        <f>ROW() - ROW(Table493439[[#Headers],[Checklist]])</f>
        <v>127</v>
      </c>
      <c r="D128" s="20"/>
      <c r="E128" s="20"/>
      <c r="F128" s="16"/>
      <c r="G128" s="4"/>
      <c r="H128" s="4"/>
      <c r="I128" s="4"/>
      <c r="J128" s="4"/>
      <c r="K128" s="4"/>
    </row>
    <row r="129" spans="1:11" ht="15.75" hidden="1" customHeight="1">
      <c r="A129" s="16">
        <f>ROW() - ROW(Table493439[[#Headers],[Checklist]])</f>
        <v>128</v>
      </c>
      <c r="D129" s="20"/>
      <c r="E129" s="20"/>
      <c r="F129" s="16"/>
      <c r="G129" s="4"/>
      <c r="H129" s="4"/>
      <c r="I129" s="4"/>
      <c r="J129" s="4"/>
      <c r="K129" s="4"/>
    </row>
    <row r="130" spans="1:11" ht="15.75" hidden="1" customHeight="1">
      <c r="A130" s="16">
        <f>ROW() - ROW(Table493439[[#Headers],[Checklist]])</f>
        <v>129</v>
      </c>
      <c r="D130" s="20"/>
      <c r="E130" s="20"/>
      <c r="F130" s="16"/>
      <c r="G130" s="4"/>
      <c r="H130" s="4"/>
      <c r="I130" s="4"/>
      <c r="J130" s="4"/>
      <c r="K130" s="4"/>
    </row>
    <row r="131" spans="1:11" ht="15.75" hidden="1" customHeight="1">
      <c r="A131" s="16">
        <f>ROW() - ROW(Table493439[[#Headers],[Checklist]])</f>
        <v>130</v>
      </c>
      <c r="D131" s="20"/>
      <c r="E131" s="20"/>
      <c r="F131" s="16"/>
      <c r="G131" s="4"/>
      <c r="H131" s="4"/>
      <c r="I131" s="4"/>
      <c r="J131" s="4"/>
      <c r="K131" s="4"/>
    </row>
    <row r="132" spans="1:11" ht="15.75" hidden="1" customHeight="1">
      <c r="A132" s="16">
        <f>ROW() - ROW(Table493439[[#Headers],[Checklist]])</f>
        <v>131</v>
      </c>
      <c r="D132" s="20"/>
      <c r="E132" s="20"/>
      <c r="F132" s="16"/>
      <c r="G132" s="4"/>
      <c r="H132" s="4"/>
      <c r="I132" s="4"/>
      <c r="J132" s="4"/>
      <c r="K132" s="4"/>
    </row>
    <row r="133" spans="1:11" ht="15.75" hidden="1" customHeight="1">
      <c r="A133" s="16">
        <f>ROW() - ROW(Table493439[[#Headers],[Checklist]])</f>
        <v>132</v>
      </c>
      <c r="D133" s="20"/>
      <c r="E133" s="20"/>
      <c r="F133" s="16"/>
      <c r="G133" s="4"/>
      <c r="H133" s="4"/>
      <c r="I133" s="4"/>
      <c r="J133" s="4"/>
      <c r="K133" s="4"/>
    </row>
    <row r="134" spans="1:11" ht="15.75" hidden="1" customHeight="1">
      <c r="A134" s="16">
        <f>ROW() - ROW(Table493439[[#Headers],[Checklist]])</f>
        <v>133</v>
      </c>
      <c r="D134" s="20"/>
      <c r="E134" s="20"/>
      <c r="F134" s="16"/>
      <c r="G134" s="4"/>
      <c r="H134" s="4"/>
      <c r="I134" s="4"/>
      <c r="J134" s="4"/>
      <c r="K134" s="4"/>
    </row>
    <row r="135" spans="1:11" ht="15.75" hidden="1" customHeight="1">
      <c r="A135" s="16">
        <f>ROW() - ROW(Table493439[[#Headers],[Checklist]])</f>
        <v>134</v>
      </c>
      <c r="D135" s="20"/>
      <c r="E135" s="20"/>
      <c r="F135" s="16"/>
      <c r="G135" s="4"/>
      <c r="H135" s="4"/>
      <c r="I135" s="4"/>
      <c r="J135" s="4"/>
      <c r="K135" s="4"/>
    </row>
    <row r="136" spans="1:11" ht="15.75" hidden="1" customHeight="1">
      <c r="A136" s="16">
        <f>ROW() - ROW(Table493439[[#Headers],[Checklist]])</f>
        <v>135</v>
      </c>
      <c r="D136" s="20"/>
      <c r="E136" s="20"/>
      <c r="F136" s="16"/>
      <c r="G136" s="4"/>
      <c r="H136" s="4"/>
      <c r="I136" s="4"/>
      <c r="J136" s="4"/>
      <c r="K136" s="4"/>
    </row>
    <row r="137" spans="1:11" ht="15.75" hidden="1" customHeight="1">
      <c r="A137" s="16">
        <f>ROW() - ROW(Table493439[[#Headers],[Checklist]])</f>
        <v>136</v>
      </c>
      <c r="D137" s="20"/>
      <c r="E137" s="20"/>
      <c r="F137" s="16"/>
      <c r="G137" s="4"/>
      <c r="H137" s="4"/>
      <c r="I137" s="4"/>
      <c r="J137" s="4"/>
      <c r="K137" s="4"/>
    </row>
    <row r="138" spans="1:11" ht="15.75" hidden="1" customHeight="1">
      <c r="A138" s="16">
        <f>ROW() - ROW(Table493439[[#Headers],[Checklist]])</f>
        <v>137</v>
      </c>
      <c r="D138" s="20"/>
      <c r="E138" s="20"/>
      <c r="F138" s="16"/>
      <c r="G138" s="4"/>
      <c r="H138" s="4"/>
      <c r="I138" s="4"/>
      <c r="J138" s="4"/>
      <c r="K138" s="4"/>
    </row>
    <row r="139" spans="1:11" ht="15.75" hidden="1" customHeight="1">
      <c r="A139" s="16">
        <f>ROW() - ROW(Table493439[[#Headers],[Checklist]])</f>
        <v>138</v>
      </c>
      <c r="D139" s="20"/>
      <c r="E139" s="20"/>
      <c r="F139" s="16"/>
      <c r="G139" s="4"/>
      <c r="H139" s="4"/>
      <c r="I139" s="4"/>
      <c r="J139" s="4"/>
      <c r="K139" s="4"/>
    </row>
    <row r="140" spans="1:11" ht="15.75" hidden="1" customHeight="1">
      <c r="A140" s="16">
        <f>ROW() - ROW(Table493439[[#Headers],[Checklist]])</f>
        <v>139</v>
      </c>
      <c r="D140" s="20"/>
      <c r="E140" s="20"/>
      <c r="F140" s="16"/>
      <c r="G140" s="4"/>
      <c r="H140" s="4"/>
      <c r="I140" s="4"/>
      <c r="J140" s="4"/>
      <c r="K140" s="4"/>
    </row>
    <row r="141" spans="1:11" ht="15.75" customHeight="1">
      <c r="F141" s="16"/>
      <c r="G141" s="4"/>
      <c r="H141" s="4"/>
      <c r="I141" s="3"/>
      <c r="J141" s="3"/>
      <c r="K141" s="3"/>
    </row>
    <row r="142" spans="1:11" ht="15.75" customHeight="1">
      <c r="B142" s="24"/>
      <c r="F142" s="16"/>
      <c r="G142" s="4"/>
      <c r="H142" s="4"/>
      <c r="I142" s="3"/>
      <c r="J142" s="3"/>
      <c r="K142" s="3"/>
    </row>
    <row r="143" spans="1:11" ht="15.75" customHeight="1">
      <c r="D143" s="22"/>
      <c r="E143" s="22"/>
      <c r="F143" s="16"/>
      <c r="G143" s="4"/>
      <c r="H143" s="4"/>
      <c r="I143" s="3"/>
      <c r="J143" s="3"/>
      <c r="K143" s="3"/>
    </row>
    <row r="144" spans="1:11" ht="15.75" customHeight="1">
      <c r="D144" s="22"/>
      <c r="E144" s="22"/>
      <c r="F144" s="16"/>
      <c r="G144" s="4"/>
      <c r="H144" s="4"/>
      <c r="I144" s="3"/>
      <c r="J144" s="3"/>
      <c r="K144" s="3"/>
    </row>
    <row r="145" spans="4:11" ht="15.75" customHeight="1">
      <c r="D145" s="19"/>
      <c r="E145" s="19"/>
      <c r="F145" s="16"/>
      <c r="G145" s="4"/>
      <c r="H145" s="4"/>
      <c r="I145" s="3"/>
      <c r="J145" s="3"/>
      <c r="K145" s="3"/>
    </row>
    <row r="146" spans="4:11" ht="15.75" customHeight="1">
      <c r="F146" s="16"/>
      <c r="G146" s="4"/>
      <c r="H146" s="4"/>
      <c r="I146" s="3"/>
      <c r="J146" s="3"/>
      <c r="K146" s="3"/>
    </row>
    <row r="147" spans="4:11" ht="15.75" customHeight="1">
      <c r="F147" s="16"/>
      <c r="G147" s="4"/>
      <c r="H147" s="4"/>
      <c r="I147" s="16"/>
      <c r="J147" s="16"/>
      <c r="K147" s="16"/>
    </row>
    <row r="148" spans="4:11" ht="15.75" customHeight="1">
      <c r="F148" s="16"/>
      <c r="G148" s="4"/>
      <c r="H148" s="4"/>
      <c r="I148" s="16"/>
      <c r="J148" s="16"/>
      <c r="K148" s="16"/>
    </row>
    <row r="149" spans="4:11" ht="15.75" customHeight="1">
      <c r="F149" s="16"/>
      <c r="G149" s="4"/>
      <c r="H149" s="4"/>
      <c r="I149" s="16"/>
      <c r="J149" s="16"/>
      <c r="K149" s="16"/>
    </row>
    <row r="150" spans="4:11" ht="15.75" customHeight="1">
      <c r="F150" s="16"/>
      <c r="G150" s="4"/>
      <c r="H150" s="4"/>
      <c r="I150" s="16"/>
      <c r="J150" s="16"/>
      <c r="K150" s="16"/>
    </row>
    <row r="151" spans="4:11" ht="15.75" customHeight="1">
      <c r="F151" s="16"/>
      <c r="G151" s="4"/>
      <c r="H151" s="4"/>
      <c r="I151" s="16"/>
      <c r="J151" s="16"/>
      <c r="K151" s="16"/>
    </row>
    <row r="152" spans="4:11" ht="15.75" customHeight="1">
      <c r="F152" s="16"/>
      <c r="G152" s="4"/>
      <c r="H152" s="4"/>
      <c r="I152" s="16"/>
      <c r="J152" s="16"/>
      <c r="K152" s="16"/>
    </row>
    <row r="153" spans="4:11" ht="15.75" customHeight="1">
      <c r="F153" s="16"/>
      <c r="G153" s="4"/>
      <c r="H153" s="4"/>
      <c r="I153" s="16"/>
      <c r="J153" s="16"/>
      <c r="K153" s="16"/>
    </row>
    <row r="154" spans="4:11" ht="15.75" customHeight="1">
      <c r="F154" s="16"/>
      <c r="G154" s="4"/>
      <c r="H154" s="4"/>
      <c r="I154" s="16"/>
      <c r="J154" s="16"/>
      <c r="K154" s="16"/>
    </row>
    <row r="155" spans="4:11" ht="15.75" customHeight="1">
      <c r="F155" s="16"/>
      <c r="G155" s="4"/>
      <c r="H155" s="4"/>
      <c r="I155" s="16"/>
      <c r="J155" s="16"/>
      <c r="K155" s="16"/>
    </row>
    <row r="156" spans="4:11" ht="15.75" customHeight="1">
      <c r="F156" s="16"/>
      <c r="G156" s="4"/>
      <c r="H156" s="4"/>
      <c r="I156" s="16"/>
      <c r="J156" s="16"/>
      <c r="K156" s="16"/>
    </row>
    <row r="157" spans="4:11" ht="15.75" customHeight="1">
      <c r="F157" s="16"/>
      <c r="G157" s="4"/>
      <c r="H157" s="4"/>
      <c r="I157" s="16"/>
      <c r="J157" s="16"/>
      <c r="K157" s="16"/>
    </row>
    <row r="158" spans="4:11" ht="15.75" customHeight="1">
      <c r="F158" s="16"/>
      <c r="G158" s="4"/>
      <c r="H158" s="4"/>
      <c r="I158" s="16"/>
      <c r="J158" s="16"/>
      <c r="K158" s="16"/>
    </row>
    <row r="159" spans="4:11" ht="15.75" customHeight="1">
      <c r="F159" s="16"/>
      <c r="G159" s="4"/>
      <c r="H159" s="4"/>
      <c r="I159" s="16"/>
      <c r="J159" s="16"/>
      <c r="K159" s="16"/>
    </row>
    <row r="160" spans="4:11" ht="15.75" customHeight="1">
      <c r="F160" s="16"/>
      <c r="G160" s="4"/>
      <c r="H160" s="4"/>
      <c r="I160" s="16"/>
      <c r="J160" s="16"/>
      <c r="K160" s="16"/>
    </row>
    <row r="161" spans="6:11" ht="15.75" customHeight="1">
      <c r="F161" s="16"/>
      <c r="G161" s="4"/>
      <c r="H161" s="4"/>
      <c r="I161" s="16"/>
      <c r="J161" s="16"/>
      <c r="K161" s="16"/>
    </row>
    <row r="162" spans="6:11" ht="15.75" customHeight="1">
      <c r="G162" s="4"/>
      <c r="H162" s="4"/>
      <c r="I162" s="16"/>
      <c r="J162" s="16"/>
      <c r="K162" s="16"/>
    </row>
    <row r="163" spans="6:11" ht="15.75" customHeight="1">
      <c r="G163" s="4"/>
      <c r="H163" s="4"/>
      <c r="I163" s="16"/>
      <c r="J163" s="16"/>
      <c r="K163" s="16"/>
    </row>
    <row r="164" spans="6:11" ht="15.75" customHeight="1">
      <c r="G164" s="4"/>
      <c r="H164" s="4"/>
      <c r="I164" s="16"/>
      <c r="J164" s="16"/>
      <c r="K164" s="16"/>
    </row>
    <row r="165" spans="6:11" ht="15.75" customHeight="1">
      <c r="G165" s="4"/>
      <c r="H165" s="4"/>
      <c r="I165" s="16"/>
      <c r="J165" s="16"/>
      <c r="K165" s="16"/>
    </row>
    <row r="166" spans="6:11" ht="15.75" customHeight="1">
      <c r="G166" s="4"/>
      <c r="H166" s="4"/>
      <c r="I166" s="16"/>
      <c r="J166" s="16"/>
      <c r="K166" s="16"/>
    </row>
    <row r="167" spans="6:11" ht="15.75" customHeight="1">
      <c r="G167" s="4"/>
      <c r="H167" s="4"/>
      <c r="I167" s="16"/>
      <c r="J167" s="16"/>
      <c r="K167" s="16"/>
    </row>
    <row r="168" spans="6:11" ht="15.75" customHeight="1">
      <c r="G168" s="16"/>
      <c r="H168" s="16"/>
      <c r="I168" s="16"/>
      <c r="J168" s="16"/>
      <c r="K168" s="16"/>
    </row>
    <row r="169" spans="6:11" ht="15.75" customHeight="1">
      <c r="G169" s="16"/>
      <c r="H169" s="16"/>
      <c r="I169" s="16"/>
      <c r="J169" s="16"/>
      <c r="K169" s="16"/>
    </row>
    <row r="170" spans="6:11" ht="15.75" customHeight="1">
      <c r="G170" s="16"/>
      <c r="H170" s="16"/>
      <c r="I170" s="16"/>
      <c r="J170" s="16"/>
      <c r="K170" s="16"/>
    </row>
    <row r="171" spans="6:11" ht="15.75" customHeight="1">
      <c r="G171" s="16"/>
      <c r="H171" s="16"/>
      <c r="I171" s="16"/>
      <c r="J171" s="16"/>
      <c r="K171" s="16"/>
    </row>
    <row r="172" spans="6:11" ht="15.75" customHeight="1">
      <c r="G172" s="16"/>
      <c r="H172" s="16"/>
      <c r="I172" s="16"/>
      <c r="J172" s="16"/>
      <c r="K172" s="16"/>
    </row>
    <row r="173" spans="6:11" ht="15.75" customHeight="1">
      <c r="G173" s="16"/>
      <c r="H173" s="16"/>
      <c r="I173" s="16"/>
      <c r="J173" s="16"/>
      <c r="K173" s="16"/>
    </row>
    <row r="174" spans="6:11" ht="15.75" customHeight="1">
      <c r="G174" s="16"/>
      <c r="H174" s="16"/>
      <c r="I174" s="16"/>
      <c r="J174" s="16"/>
      <c r="K174" s="16"/>
    </row>
    <row r="175" spans="6:11" ht="15.75" customHeight="1">
      <c r="G175" s="16"/>
      <c r="H175" s="16"/>
      <c r="I175" s="16"/>
      <c r="J175" s="16"/>
      <c r="K175" s="16"/>
    </row>
    <row r="176" spans="6:11" ht="15.75" customHeight="1">
      <c r="G176" s="16"/>
      <c r="H176" s="16"/>
      <c r="I176" s="16"/>
      <c r="J176" s="16"/>
      <c r="K176" s="16"/>
    </row>
    <row r="177" spans="7:11" ht="15.75" customHeight="1">
      <c r="G177" s="16"/>
      <c r="H177" s="16"/>
      <c r="I177" s="16"/>
      <c r="J177" s="16"/>
      <c r="K177" s="16"/>
    </row>
    <row r="178" spans="7:11" ht="15.75" customHeight="1">
      <c r="G178" s="16"/>
      <c r="H178" s="16"/>
      <c r="I178" s="16"/>
      <c r="J178" s="16"/>
      <c r="K178" s="16"/>
    </row>
    <row r="179" spans="7:11" ht="15.75" customHeight="1">
      <c r="G179" s="16"/>
      <c r="H179" s="16"/>
      <c r="I179" s="16"/>
      <c r="J179" s="16"/>
      <c r="K179" s="16"/>
    </row>
    <row r="180" spans="7:11" ht="15.75" customHeight="1">
      <c r="G180" s="16"/>
      <c r="H180" s="16"/>
      <c r="I180" s="16"/>
      <c r="J180" s="16"/>
      <c r="K180" s="16"/>
    </row>
    <row r="181" spans="7:11" ht="15.75" customHeight="1">
      <c r="G181" s="16"/>
      <c r="H181" s="16"/>
      <c r="I181" s="16"/>
      <c r="J181" s="16"/>
      <c r="K181" s="16"/>
    </row>
    <row r="182" spans="7:11" ht="15.75" customHeight="1">
      <c r="G182" s="16"/>
      <c r="H182" s="16"/>
      <c r="I182" s="16"/>
      <c r="J182" s="16"/>
      <c r="K182" s="16"/>
    </row>
    <row r="183" spans="7:11" ht="15.75" customHeight="1">
      <c r="G183" s="16"/>
      <c r="H183" s="16"/>
      <c r="I183" s="16"/>
      <c r="J183" s="16"/>
      <c r="K183" s="16"/>
    </row>
    <row r="184" spans="7:11" ht="15.75" customHeight="1">
      <c r="G184" s="16"/>
      <c r="H184" s="16"/>
      <c r="I184" s="16"/>
      <c r="J184" s="16"/>
      <c r="K184" s="16"/>
    </row>
    <row r="185" spans="7:11" ht="15.75" customHeight="1">
      <c r="G185" s="16"/>
      <c r="H185" s="16"/>
      <c r="I185" s="16"/>
      <c r="J185" s="16"/>
      <c r="K185" s="16"/>
    </row>
    <row r="186" spans="7:11" ht="15.75" customHeight="1">
      <c r="G186" s="16"/>
      <c r="H186" s="16"/>
      <c r="I186" s="16"/>
      <c r="J186" s="16"/>
      <c r="K186" s="16"/>
    </row>
    <row r="187" spans="7:11" ht="15.75" customHeight="1">
      <c r="G187" s="16"/>
      <c r="H187" s="16"/>
      <c r="I187" s="16"/>
      <c r="J187" s="16"/>
      <c r="K187" s="16"/>
    </row>
    <row r="188" spans="7:11" ht="15.75" customHeight="1">
      <c r="G188" s="16"/>
      <c r="H188" s="16"/>
      <c r="I188" s="16"/>
      <c r="J188" s="16"/>
      <c r="K188" s="16"/>
    </row>
    <row r="189" spans="7:11" ht="15.75" customHeight="1">
      <c r="G189" s="16"/>
      <c r="H189" s="16"/>
      <c r="I189" s="16"/>
      <c r="J189" s="16"/>
      <c r="K189" s="16"/>
    </row>
    <row r="190" spans="7:11" ht="15.75" customHeight="1">
      <c r="G190" s="16"/>
      <c r="H190" s="16"/>
      <c r="I190" s="16"/>
      <c r="J190" s="16"/>
      <c r="K190" s="16"/>
    </row>
    <row r="191" spans="7:11" ht="15.75" customHeight="1">
      <c r="G191" s="16"/>
      <c r="H191" s="16"/>
      <c r="I191" s="16"/>
      <c r="J191" s="16"/>
      <c r="K191" s="16"/>
    </row>
    <row r="192" spans="7:11" ht="15.75" customHeight="1">
      <c r="G192" s="16"/>
      <c r="H192" s="16"/>
      <c r="I192" s="16"/>
      <c r="J192" s="16"/>
      <c r="K192" s="16"/>
    </row>
    <row r="193" spans="7:11" ht="15.75" customHeight="1">
      <c r="G193" s="16"/>
      <c r="H193" s="16"/>
      <c r="I193" s="16"/>
      <c r="J193" s="16"/>
      <c r="K193" s="16"/>
    </row>
    <row r="194" spans="7:11" ht="15.75" customHeight="1">
      <c r="G194" s="16"/>
      <c r="H194" s="16"/>
      <c r="I194" s="16"/>
      <c r="J194" s="16"/>
      <c r="K194" s="16"/>
    </row>
    <row r="195" spans="7:11" ht="15.75" customHeight="1">
      <c r="G195" s="16"/>
      <c r="H195" s="16"/>
      <c r="I195" s="16"/>
      <c r="J195" s="16"/>
      <c r="K195" s="16"/>
    </row>
    <row r="196" spans="7:11" ht="15.75" customHeight="1">
      <c r="G196" s="16"/>
      <c r="H196" s="16"/>
      <c r="I196" s="16"/>
      <c r="J196" s="16"/>
      <c r="K196" s="16"/>
    </row>
    <row r="197" spans="7:11" ht="15.75" customHeight="1">
      <c r="G197" s="16"/>
      <c r="H197" s="16"/>
      <c r="I197" s="16"/>
      <c r="J197" s="16"/>
      <c r="K197" s="16"/>
    </row>
    <row r="198" spans="7:11" ht="15.75" customHeight="1">
      <c r="G198" s="16"/>
      <c r="H198" s="16"/>
      <c r="I198" s="16"/>
      <c r="J198" s="16"/>
      <c r="K198" s="16"/>
    </row>
    <row r="199" spans="7:11" ht="15.75" customHeight="1">
      <c r="G199" s="16"/>
      <c r="H199" s="16"/>
      <c r="I199" s="16"/>
      <c r="J199" s="16"/>
      <c r="K199" s="16"/>
    </row>
    <row r="200" spans="7:11" ht="15.75" customHeight="1">
      <c r="G200" s="16"/>
      <c r="H200" s="16"/>
      <c r="I200" s="16"/>
      <c r="J200" s="16"/>
      <c r="K200" s="16"/>
    </row>
    <row r="201" spans="7:11" ht="15.75" customHeight="1">
      <c r="G201" s="16"/>
      <c r="H201" s="16"/>
      <c r="I201" s="16"/>
      <c r="J201" s="16"/>
      <c r="K201" s="16"/>
    </row>
    <row r="202" spans="7:11" ht="15.75" customHeight="1">
      <c r="G202" s="16"/>
      <c r="H202" s="16"/>
      <c r="I202" s="16"/>
      <c r="J202" s="16"/>
      <c r="K202" s="16"/>
    </row>
    <row r="203" spans="7:11" ht="15.75" customHeight="1">
      <c r="G203" s="16"/>
      <c r="H203" s="16"/>
      <c r="I203" s="16"/>
      <c r="J203" s="16"/>
      <c r="K203" s="16"/>
    </row>
    <row r="204" spans="7:11" ht="15.75" customHeight="1">
      <c r="G204" s="16"/>
      <c r="H204" s="16"/>
      <c r="I204" s="16"/>
      <c r="J204" s="16"/>
      <c r="K204" s="16"/>
    </row>
    <row r="205" spans="7:11" ht="15.75" customHeight="1">
      <c r="G205" s="16"/>
      <c r="H205" s="16"/>
      <c r="I205" s="16"/>
      <c r="J205" s="16"/>
      <c r="K205" s="16"/>
    </row>
    <row r="206" spans="7:11" ht="15.75" customHeight="1">
      <c r="G206" s="16"/>
      <c r="H206" s="16"/>
      <c r="I206" s="16"/>
      <c r="J206" s="16"/>
      <c r="K206" s="16"/>
    </row>
    <row r="207" spans="7:11" ht="15.75" customHeight="1">
      <c r="G207" s="16"/>
      <c r="H207" s="16"/>
      <c r="I207" s="16"/>
      <c r="J207" s="16"/>
      <c r="K207" s="16"/>
    </row>
    <row r="208" spans="7:11" ht="15.75" customHeight="1">
      <c r="G208" s="16"/>
      <c r="H208" s="16"/>
      <c r="I208" s="16"/>
      <c r="J208" s="16"/>
      <c r="K208" s="16"/>
    </row>
    <row r="209" spans="7:11" ht="15.75" customHeight="1">
      <c r="G209" s="16"/>
      <c r="H209" s="16"/>
      <c r="I209" s="16"/>
      <c r="J209" s="16"/>
      <c r="K209" s="16"/>
    </row>
    <row r="210" spans="7:11" ht="15.75" customHeight="1">
      <c r="G210" s="16"/>
      <c r="H210" s="16"/>
      <c r="I210" s="16"/>
      <c r="J210" s="16"/>
      <c r="K210" s="16"/>
    </row>
    <row r="211" spans="7:11" ht="15.75" customHeight="1">
      <c r="G211" s="16"/>
      <c r="H211" s="16"/>
      <c r="I211" s="16"/>
      <c r="J211" s="16"/>
      <c r="K211" s="16"/>
    </row>
    <row r="212" spans="7:11" ht="15.75" customHeight="1">
      <c r="G212" s="16"/>
      <c r="H212" s="16"/>
      <c r="I212" s="16"/>
      <c r="J212" s="16"/>
      <c r="K212" s="16"/>
    </row>
    <row r="213" spans="7:11" ht="15.75" customHeight="1">
      <c r="G213" s="16"/>
      <c r="H213" s="16"/>
      <c r="I213" s="16"/>
      <c r="J213" s="16"/>
      <c r="K213" s="16"/>
    </row>
    <row r="214" spans="7:11" ht="15.75" customHeight="1">
      <c r="G214" s="16"/>
      <c r="H214" s="16"/>
      <c r="I214" s="16"/>
      <c r="J214" s="16"/>
      <c r="K214" s="16"/>
    </row>
    <row r="215" spans="7:11" ht="15.75" customHeight="1">
      <c r="G215" s="16"/>
      <c r="H215" s="16"/>
      <c r="I215" s="16"/>
      <c r="J215" s="16"/>
      <c r="K215" s="16"/>
    </row>
    <row r="216" spans="7:11" ht="15.75" customHeight="1">
      <c r="G216" s="16"/>
      <c r="H216" s="16"/>
      <c r="I216" s="16"/>
      <c r="J216" s="16"/>
      <c r="K216" s="16"/>
    </row>
    <row r="217" spans="7:11" ht="15.75" customHeight="1">
      <c r="G217" s="16"/>
      <c r="H217" s="16"/>
      <c r="I217" s="16"/>
      <c r="J217" s="16"/>
      <c r="K217" s="16"/>
    </row>
    <row r="218" spans="7:11" ht="15.75" customHeight="1">
      <c r="G218" s="16"/>
      <c r="H218" s="16"/>
      <c r="I218" s="16"/>
      <c r="J218" s="16"/>
      <c r="K218" s="16"/>
    </row>
    <row r="219" spans="7:11" ht="15.75" customHeight="1">
      <c r="G219" s="16"/>
      <c r="H219" s="16"/>
      <c r="I219" s="16"/>
      <c r="J219" s="16"/>
      <c r="K219" s="16"/>
    </row>
    <row r="220" spans="7:11" ht="15.75" customHeight="1">
      <c r="G220" s="16"/>
      <c r="H220" s="16"/>
    </row>
    <row r="221" spans="7:11" ht="15.75" customHeight="1">
      <c r="G221" s="16"/>
      <c r="H221" s="16"/>
    </row>
    <row r="222" spans="7:11" ht="15.75" customHeight="1">
      <c r="G222" s="16"/>
      <c r="H222" s="16"/>
    </row>
    <row r="223" spans="7:11" ht="15.75" customHeight="1">
      <c r="G223" s="16"/>
      <c r="H223" s="16"/>
    </row>
    <row r="224" spans="7:11" ht="15.75" customHeight="1">
      <c r="G224" s="16"/>
      <c r="H224" s="16"/>
    </row>
    <row r="225" spans="7:8" ht="15.75" customHeight="1">
      <c r="G225" s="16"/>
      <c r="H225" s="16"/>
    </row>
    <row r="226" spans="7:8" ht="15.75" customHeight="1">
      <c r="G226" s="16"/>
      <c r="H226" s="16"/>
    </row>
    <row r="227" spans="7:8" ht="15.75" customHeight="1">
      <c r="G227" s="16"/>
      <c r="H227" s="16"/>
    </row>
    <row r="228" spans="7:8" ht="15.75" customHeight="1">
      <c r="G228" s="16"/>
      <c r="H228" s="16"/>
    </row>
    <row r="229" spans="7:8" ht="15.75" customHeight="1">
      <c r="G229" s="16"/>
      <c r="H229" s="16"/>
    </row>
    <row r="230" spans="7:8" ht="15.75" customHeight="1">
      <c r="G230" s="16"/>
      <c r="H230" s="16"/>
    </row>
    <row r="231" spans="7:8" ht="15.75" customHeight="1">
      <c r="G231" s="16"/>
      <c r="H231" s="16"/>
    </row>
    <row r="232" spans="7:8" ht="15.75" customHeight="1">
      <c r="G232" s="16"/>
      <c r="H232" s="16"/>
    </row>
    <row r="233" spans="7:8" ht="15.75" customHeight="1">
      <c r="G233" s="16"/>
      <c r="H233" s="16"/>
    </row>
    <row r="234" spans="7:8" ht="15.75" customHeight="1">
      <c r="G234" s="16"/>
      <c r="H234" s="16"/>
    </row>
    <row r="235" spans="7:8" ht="15.75" customHeight="1">
      <c r="G235" s="16"/>
      <c r="H235" s="16"/>
    </row>
    <row r="236" spans="7:8" ht="15.75" customHeight="1">
      <c r="G236" s="16"/>
      <c r="H236" s="16"/>
    </row>
    <row r="237" spans="7:8" ht="15.75" customHeight="1">
      <c r="G237" s="16"/>
      <c r="H237" s="16"/>
    </row>
    <row r="238" spans="7:8" ht="15.75" customHeight="1">
      <c r="G238" s="16"/>
      <c r="H238" s="16"/>
    </row>
    <row r="239" spans="7:8" ht="15.75" customHeight="1">
      <c r="G239" s="16"/>
      <c r="H239" s="16"/>
    </row>
    <row r="240" spans="7:8" ht="15.75" customHeight="1">
      <c r="G240" s="16"/>
      <c r="H240" s="16"/>
    </row>
    <row r="241" spans="7:8" ht="15.75" customHeight="1">
      <c r="G241" s="16"/>
      <c r="H241" s="16"/>
    </row>
    <row r="242" spans="7:8" ht="15.75" customHeight="1">
      <c r="G242" s="16"/>
      <c r="H242" s="16"/>
    </row>
    <row r="243" spans="7:8" ht="15.75" customHeight="1">
      <c r="G243" s="16"/>
      <c r="H243" s="16"/>
    </row>
    <row r="244" spans="7:8" ht="15.75" customHeight="1">
      <c r="G244" s="16"/>
      <c r="H244" s="16"/>
    </row>
    <row r="245" spans="7:8" ht="15.75" customHeight="1">
      <c r="G245" s="16"/>
      <c r="H245" s="16"/>
    </row>
    <row r="246" spans="7:8" ht="15.75" customHeight="1">
      <c r="G246" s="16"/>
      <c r="H246" s="16"/>
    </row>
  </sheetData>
  <phoneticPr fontId="21" type="noConversion"/>
  <conditionalFormatting sqref="H1:H12 H15 H67:H70 H89:H1048576">
    <cfRule type="containsText" dxfId="264" priority="34" operator="containsText" text="Yes">
      <formula>NOT(ISERROR(SEARCH("Yes",H1)))</formula>
    </cfRule>
    <cfRule type="containsText" dxfId="263" priority="35" operator="containsText" text="Pending">
      <formula>NOT(ISERROR(SEARCH("Pending",H1)))</formula>
    </cfRule>
  </conditionalFormatting>
  <conditionalFormatting sqref="H17">
    <cfRule type="containsText" dxfId="262" priority="29" operator="containsText" text="Yes">
      <formula>NOT(ISERROR(SEARCH("Yes",H17)))</formula>
    </cfRule>
    <cfRule type="containsText" dxfId="261" priority="30" operator="containsText" text="Pending">
      <formula>NOT(ISERROR(SEARCH("Pending",H17)))</formula>
    </cfRule>
  </conditionalFormatting>
  <conditionalFormatting sqref="H19">
    <cfRule type="containsText" dxfId="260" priority="27" operator="containsText" text="Yes">
      <formula>NOT(ISERROR(SEARCH("Yes",H19)))</formula>
    </cfRule>
    <cfRule type="containsText" dxfId="259" priority="28" operator="containsText" text="Pending">
      <formula>NOT(ISERROR(SEARCH("Pending",H19)))</formula>
    </cfRule>
  </conditionalFormatting>
  <conditionalFormatting sqref="H21:H34">
    <cfRule type="containsText" dxfId="258" priority="25" operator="containsText" text="Yes">
      <formula>NOT(ISERROR(SEARCH("Yes",H21)))</formula>
    </cfRule>
    <cfRule type="containsText" dxfId="257" priority="26" operator="containsText" text="Pending">
      <formula>NOT(ISERROR(SEARCH("Pending",H21)))</formula>
    </cfRule>
  </conditionalFormatting>
  <conditionalFormatting sqref="H36:H38">
    <cfRule type="containsText" dxfId="256" priority="21" operator="containsText" text="Yes">
      <formula>NOT(ISERROR(SEARCH("Yes",H36)))</formula>
    </cfRule>
    <cfRule type="containsText" dxfId="255" priority="22" operator="containsText" text="Pending">
      <formula>NOT(ISERROR(SEARCH("Pending",H36)))</formula>
    </cfRule>
  </conditionalFormatting>
  <conditionalFormatting sqref="H40:H41 H43:H46">
    <cfRule type="containsText" dxfId="254" priority="19" operator="containsText" text="Yes">
      <formula>NOT(ISERROR(SEARCH("Yes",H40)))</formula>
    </cfRule>
    <cfRule type="containsText" dxfId="253" priority="20" operator="containsText" text="Pending">
      <formula>NOT(ISERROR(SEARCH("Pending",H40)))</formula>
    </cfRule>
  </conditionalFormatting>
  <conditionalFormatting sqref="H48:H50">
    <cfRule type="containsText" dxfId="252" priority="15" operator="containsText" text="Yes">
      <formula>NOT(ISERROR(SEARCH("Yes",H48)))</formula>
    </cfRule>
    <cfRule type="containsText" dxfId="251" priority="16" operator="containsText" text="Pending">
      <formula>NOT(ISERROR(SEARCH("Pending",H48)))</formula>
    </cfRule>
  </conditionalFormatting>
  <conditionalFormatting sqref="H52">
    <cfRule type="containsText" dxfId="250" priority="13" operator="containsText" text="Yes">
      <formula>NOT(ISERROR(SEARCH("Yes",H52)))</formula>
    </cfRule>
    <cfRule type="containsText" dxfId="249" priority="14" operator="containsText" text="Pending">
      <formula>NOT(ISERROR(SEARCH("Pending",H52)))</formula>
    </cfRule>
  </conditionalFormatting>
  <conditionalFormatting sqref="H57">
    <cfRule type="containsText" dxfId="248" priority="11" operator="containsText" text="Yes">
      <formula>NOT(ISERROR(SEARCH("Yes",H57)))</formula>
    </cfRule>
    <cfRule type="containsText" dxfId="247" priority="12" operator="containsText" text="Pending">
      <formula>NOT(ISERROR(SEARCH("Pending",H57)))</formula>
    </cfRule>
  </conditionalFormatting>
  <conditionalFormatting sqref="H61">
    <cfRule type="containsText" dxfId="246" priority="9" operator="containsText" text="Yes">
      <formula>NOT(ISERROR(SEARCH("Yes",H61)))</formula>
    </cfRule>
    <cfRule type="containsText" dxfId="245" priority="10" operator="containsText" text="Pending">
      <formula>NOT(ISERROR(SEARCH("Pending",H61)))</formula>
    </cfRule>
  </conditionalFormatting>
  <conditionalFormatting sqref="H64:H65">
    <cfRule type="containsText" dxfId="244" priority="7" operator="containsText" text="Yes">
      <formula>NOT(ISERROR(SEARCH("Yes",H64)))</formula>
    </cfRule>
    <cfRule type="containsText" dxfId="243" priority="8" operator="containsText" text="Pending">
      <formula>NOT(ISERROR(SEARCH("Pending",H64)))</formula>
    </cfRule>
  </conditionalFormatting>
  <conditionalFormatting sqref="H72">
    <cfRule type="containsText" dxfId="242" priority="5" operator="containsText" text="Yes">
      <formula>NOT(ISERROR(SEARCH("Yes",H72)))</formula>
    </cfRule>
    <cfRule type="containsText" dxfId="241" priority="6" operator="containsText" text="Pending">
      <formula>NOT(ISERROR(SEARCH("Pending",H72)))</formula>
    </cfRule>
  </conditionalFormatting>
  <conditionalFormatting sqref="H79:H82">
    <cfRule type="containsText" dxfId="240" priority="3" operator="containsText" text="Yes">
      <formula>NOT(ISERROR(SEARCH("Yes",H79)))</formula>
    </cfRule>
    <cfRule type="containsText" dxfId="239" priority="4" operator="containsText" text="Pending">
      <formula>NOT(ISERROR(SEARCH("Pending",H79)))</formula>
    </cfRule>
  </conditionalFormatting>
  <conditionalFormatting sqref="H84:H86">
    <cfRule type="containsText" dxfId="238" priority="1" operator="containsText" text="Yes">
      <formula>NOT(ISERROR(SEARCH("Yes",H84)))</formula>
    </cfRule>
    <cfRule type="containsText" dxfId="237" priority="2" operator="containsText" text="Pending">
      <formula>NOT(ISERROR(SEARCH("Pending",H84)))</formula>
    </cfRule>
  </conditionalFormatting>
  <conditionalFormatting sqref="I8:I1048576">
    <cfRule type="containsText" dxfId="236" priority="31" operator="containsText" text="No">
      <formula>NOT(ISERROR(SEARCH("No",I8)))</formula>
    </cfRule>
  </conditionalFormatting>
  <conditionalFormatting sqref="I8:K1048576 J1:K12">
    <cfRule type="containsText" dxfId="235" priority="32" operator="containsText" text="Yes">
      <formula>NOT(ISERROR(SEARCH("Yes",I1)))</formula>
    </cfRule>
  </conditionalFormatting>
  <conditionalFormatting sqref="J1:K12 I8:K1048576">
    <cfRule type="containsText" dxfId="234" priority="33" operator="containsText" text="Pending">
      <formula>NOT(ISERROR(SEARCH("Pending",I1)))</formula>
    </cfRule>
  </conditionalFormatting>
  <dataValidations count="1">
    <dataValidation allowBlank="1" showInputMessage="1" showErrorMessage="1" sqref="H15 H17 H19 H21:H34 H36:H38 H43:H46 H52 H57 H61 H64:H65 H72 H67:H70 H79:H82 H89:H1048576 H84:H87 H1:H12 H48:H50 H40:H41 I1:K1048576" xr:uid="{E43E0EB1-62A9-40D2-AAA0-A4091E064A99}"/>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EFD350E-036F-4443-844F-60A8999CE227}">
          <x14:formula1>
            <xm:f>'Drop Down Menu''s'!$C$2:$C$14</xm:f>
          </x14:formula1>
          <xm:sqref>G8 G21:G33 G88:G246 G36 G64 G67:G71 G74:G81 G84:G85 G40:G41 G43:G45</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FD9E7-81E9-426E-A310-37749544ECC2}">
  <dimension ref="A1:T184"/>
  <sheetViews>
    <sheetView topLeftCell="E31" zoomScale="71" workbookViewId="0">
      <selection activeCell="J41" sqref="J41"/>
    </sheetView>
  </sheetViews>
  <sheetFormatPr defaultColWidth="8.875" defaultRowHeight="15.75" customHeight="1"/>
  <cols>
    <col min="1" max="1" width="10.625" style="16" bestFit="1" customWidth="1"/>
    <col min="2" max="2" width="12.625" style="16" bestFit="1" customWidth="1"/>
    <col min="3" max="3" width="24.625" style="29" customWidth="1"/>
    <col min="4" max="4" width="70.125" style="21" customWidth="1"/>
    <col min="5" max="5" width="16.625" customWidth="1"/>
    <col min="6" max="6" width="21.5" customWidth="1"/>
    <col min="7" max="7" width="20.625" bestFit="1" customWidth="1"/>
    <col min="8" max="8" width="20.625" customWidth="1"/>
    <col min="9" max="11" width="32.625" customWidth="1"/>
    <col min="12" max="12" width="22.125" style="3" customWidth="1"/>
    <col min="13" max="13" width="10.375" style="16" bestFit="1" customWidth="1"/>
    <col min="14" max="14" width="9"/>
    <col min="15" max="15" width="20.625" bestFit="1" customWidth="1"/>
    <col min="16" max="16" width="16" bestFit="1" customWidth="1"/>
    <col min="17" max="17" width="24" bestFit="1" customWidth="1"/>
  </cols>
  <sheetData>
    <row r="1" spans="1:20" ht="63">
      <c r="A1" s="16" t="s">
        <v>834</v>
      </c>
      <c r="B1" s="16" t="s">
        <v>835</v>
      </c>
      <c r="C1" s="29" t="s">
        <v>836</v>
      </c>
      <c r="D1" s="21" t="s">
        <v>837</v>
      </c>
      <c r="E1" t="s">
        <v>0</v>
      </c>
      <c r="F1" t="s">
        <v>838</v>
      </c>
      <c r="G1" t="s">
        <v>839</v>
      </c>
      <c r="H1" s="3" t="s">
        <v>898</v>
      </c>
      <c r="I1" s="3" t="s">
        <v>841</v>
      </c>
      <c r="J1" s="3" t="s">
        <v>900</v>
      </c>
      <c r="K1" s="3" t="s">
        <v>843</v>
      </c>
      <c r="L1" s="3" t="s">
        <v>844</v>
      </c>
      <c r="M1" s="16" t="s">
        <v>845</v>
      </c>
      <c r="O1" t="s">
        <v>846</v>
      </c>
      <c r="P1" t="s">
        <v>847</v>
      </c>
      <c r="Q1" t="s">
        <v>848</v>
      </c>
    </row>
    <row r="2" spans="1:20">
      <c r="A2" s="16" t="s">
        <v>635</v>
      </c>
      <c r="B2" s="16" t="s">
        <v>4487</v>
      </c>
      <c r="D2" s="21" t="s">
        <v>4488</v>
      </c>
      <c r="E2" s="16"/>
      <c r="I2" s="3" t="s">
        <v>853</v>
      </c>
      <c r="J2" s="3"/>
      <c r="K2" s="3"/>
      <c r="O2" t="e">
        <f>MAX(A:A)</f>
        <v>#REF!</v>
      </c>
      <c r="P2">
        <f>COUNTIF(M:M,"Yes")</f>
        <v>0</v>
      </c>
      <c r="Q2" t="e">
        <f>O2-P2</f>
        <v>#REF!</v>
      </c>
    </row>
    <row r="3" spans="1:20">
      <c r="A3" s="16">
        <v>1</v>
      </c>
      <c r="B3" s="16" t="s">
        <v>4489</v>
      </c>
      <c r="C3" s="32" t="s">
        <v>4490</v>
      </c>
      <c r="D3" s="19" t="s">
        <v>4491</v>
      </c>
      <c r="E3" s="16" t="s">
        <v>366</v>
      </c>
      <c r="F3" s="16" t="s">
        <v>4492</v>
      </c>
      <c r="G3" s="16" t="s">
        <v>2437</v>
      </c>
      <c r="H3" s="16" t="s">
        <v>852</v>
      </c>
      <c r="I3" s="3" t="s">
        <v>853</v>
      </c>
      <c r="J3" s="3" t="s">
        <v>905</v>
      </c>
      <c r="K3" s="3" t="s">
        <v>4493</v>
      </c>
      <c r="M3" s="16" t="s">
        <v>853</v>
      </c>
      <c r="T3" t="s">
        <v>11</v>
      </c>
    </row>
    <row r="4" spans="1:20" ht="46.5">
      <c r="A4" s="16">
        <v>3</v>
      </c>
      <c r="B4" s="16" t="s">
        <v>4489</v>
      </c>
      <c r="C4" s="32" t="s">
        <v>4490</v>
      </c>
      <c r="D4" s="20" t="s">
        <v>4494</v>
      </c>
      <c r="E4" s="16" t="s">
        <v>372</v>
      </c>
      <c r="F4" s="16" t="s">
        <v>505</v>
      </c>
      <c r="G4" s="16" t="s">
        <v>2437</v>
      </c>
      <c r="H4" s="16" t="s">
        <v>852</v>
      </c>
      <c r="I4" s="3" t="s">
        <v>853</v>
      </c>
      <c r="J4" s="3" t="s">
        <v>905</v>
      </c>
      <c r="K4" s="3"/>
      <c r="M4" s="16" t="s">
        <v>853</v>
      </c>
      <c r="O4" t="s">
        <v>4495</v>
      </c>
    </row>
    <row r="5" spans="1:20">
      <c r="A5" s="16">
        <v>5</v>
      </c>
      <c r="B5" s="16" t="s">
        <v>4489</v>
      </c>
      <c r="C5" s="32" t="s">
        <v>4490</v>
      </c>
      <c r="D5" s="19" t="s">
        <v>4491</v>
      </c>
      <c r="E5" s="16" t="s">
        <v>379</v>
      </c>
      <c r="F5" s="16" t="s">
        <v>380</v>
      </c>
      <c r="G5" s="16" t="s">
        <v>2437</v>
      </c>
      <c r="H5" s="16" t="s">
        <v>1715</v>
      </c>
      <c r="I5" s="3" t="s">
        <v>853</v>
      </c>
      <c r="J5" s="3" t="s">
        <v>905</v>
      </c>
      <c r="K5" s="3"/>
      <c r="M5" s="16" t="s">
        <v>853</v>
      </c>
    </row>
    <row r="6" spans="1:20" ht="37.5" customHeight="1">
      <c r="A6" s="16">
        <v>6</v>
      </c>
      <c r="B6" s="16" t="s">
        <v>4496</v>
      </c>
      <c r="C6" s="32" t="s">
        <v>4497</v>
      </c>
      <c r="D6" s="19" t="s">
        <v>4498</v>
      </c>
      <c r="E6" s="16" t="s">
        <v>366</v>
      </c>
      <c r="F6" s="16" t="s">
        <v>4492</v>
      </c>
      <c r="G6" s="16" t="s">
        <v>2437</v>
      </c>
      <c r="H6" s="16" t="s">
        <v>852</v>
      </c>
      <c r="I6" s="3" t="s">
        <v>853</v>
      </c>
      <c r="J6" s="3" t="s">
        <v>905</v>
      </c>
      <c r="K6" s="3" t="s">
        <v>4499</v>
      </c>
      <c r="M6" s="16" t="s">
        <v>853</v>
      </c>
      <c r="O6" s="18" t="e">
        <f>P2/O2</f>
        <v>#REF!</v>
      </c>
    </row>
    <row r="7" spans="1:20" ht="68.25" customHeight="1">
      <c r="A7" s="16">
        <v>8</v>
      </c>
      <c r="B7" s="16" t="s">
        <v>4496</v>
      </c>
      <c r="C7" s="32" t="s">
        <v>4497</v>
      </c>
      <c r="D7" s="20" t="s">
        <v>4498</v>
      </c>
      <c r="E7" s="16" t="s">
        <v>372</v>
      </c>
      <c r="F7" s="16" t="s">
        <v>505</v>
      </c>
      <c r="G7" s="16" t="s">
        <v>2437</v>
      </c>
      <c r="H7" s="16" t="s">
        <v>852</v>
      </c>
      <c r="I7" s="3" t="s">
        <v>853</v>
      </c>
      <c r="J7" s="3" t="s">
        <v>905</v>
      </c>
      <c r="K7" s="3"/>
      <c r="M7" s="16" t="s">
        <v>853</v>
      </c>
    </row>
    <row r="8" spans="1:20">
      <c r="A8" s="16">
        <v>9</v>
      </c>
      <c r="B8" s="16" t="s">
        <v>4496</v>
      </c>
      <c r="C8" s="32" t="s">
        <v>4497</v>
      </c>
      <c r="D8" s="19" t="s">
        <v>4498</v>
      </c>
      <c r="E8" s="16" t="s">
        <v>379</v>
      </c>
      <c r="F8" s="16" t="s">
        <v>380</v>
      </c>
      <c r="G8" s="16" t="s">
        <v>2437</v>
      </c>
      <c r="H8" s="16" t="s">
        <v>1715</v>
      </c>
      <c r="I8" s="3" t="s">
        <v>853</v>
      </c>
      <c r="J8" s="3" t="s">
        <v>905</v>
      </c>
      <c r="K8" s="3"/>
      <c r="M8" s="16" t="s">
        <v>853</v>
      </c>
      <c r="R8" t="str">
        <f ca="1">IFERROR(
  IF(
    COUNTIF(
      INDIRECT("'" &amp; "ADR " &amp; VALUE(MID(R$1, FIND("-", R$1) + 1, LEN(R$1) - FIND("-", R$1))) &amp; "'!E:E"), $A55
    ) = 0,
    "",
    COUNTIFS(
      INDIRECT("'" &amp; "ADR " &amp; VALUE(MID(R$1, FIND("-", R$1) + 1, LEN(R$1) - FIND("-", R$1))) &amp; "'!E:E"), $A55,
      INDIRECT("'" &amp; "ADR " &amp; VALUE(MID(R$1, FIND("-", R$1) + 1, LEN(R$1) - FIND("-", R$1))) &amp; "'!I:I"), "NO"
    )
  ),
  ""
)</f>
        <v/>
      </c>
    </row>
    <row r="9" spans="1:20" ht="39.75" customHeight="1">
      <c r="A9" s="16">
        <f>A8+1</f>
        <v>10</v>
      </c>
      <c r="B9" s="16" t="s">
        <v>4500</v>
      </c>
      <c r="C9" s="29" t="s">
        <v>4501</v>
      </c>
      <c r="D9" s="19" t="s">
        <v>4502</v>
      </c>
      <c r="E9" s="16" t="s">
        <v>366</v>
      </c>
      <c r="F9" s="16" t="s">
        <v>4492</v>
      </c>
      <c r="G9" s="16" t="s">
        <v>2437</v>
      </c>
      <c r="H9" s="16" t="s">
        <v>852</v>
      </c>
      <c r="I9" s="3" t="s">
        <v>853</v>
      </c>
      <c r="J9" s="3" t="s">
        <v>905</v>
      </c>
      <c r="K9" s="3"/>
      <c r="M9" s="16" t="s">
        <v>853</v>
      </c>
    </row>
    <row r="10" spans="1:20" ht="51.75" customHeight="1">
      <c r="A10" s="16">
        <v>11</v>
      </c>
      <c r="B10" s="16" t="s">
        <v>4500</v>
      </c>
      <c r="C10" s="29" t="s">
        <v>4501</v>
      </c>
      <c r="D10" s="20" t="s">
        <v>4502</v>
      </c>
      <c r="E10" s="16" t="s">
        <v>372</v>
      </c>
      <c r="F10" s="16" t="s">
        <v>505</v>
      </c>
      <c r="G10" s="16" t="s">
        <v>2437</v>
      </c>
      <c r="H10" s="16" t="s">
        <v>852</v>
      </c>
      <c r="I10" s="3" t="s">
        <v>853</v>
      </c>
      <c r="J10" s="3" t="s">
        <v>905</v>
      </c>
      <c r="K10" s="16"/>
      <c r="M10" s="16" t="s">
        <v>853</v>
      </c>
    </row>
    <row r="11" spans="1:20" s="69" customFormat="1" ht="31.5">
      <c r="A11" s="66">
        <v>12</v>
      </c>
      <c r="B11" s="66" t="s">
        <v>4503</v>
      </c>
      <c r="C11" s="67" t="s">
        <v>4504</v>
      </c>
      <c r="D11" s="207" t="s">
        <v>4505</v>
      </c>
      <c r="E11" s="66"/>
      <c r="F11" s="66" t="s">
        <v>4492</v>
      </c>
      <c r="G11" s="66" t="s">
        <v>2437</v>
      </c>
      <c r="H11" s="66" t="s">
        <v>4506</v>
      </c>
      <c r="I11" s="95" t="s">
        <v>853</v>
      </c>
      <c r="J11" s="95"/>
      <c r="K11" s="66"/>
      <c r="L11" s="95"/>
      <c r="M11" s="66" t="s">
        <v>853</v>
      </c>
      <c r="N11" s="69" t="s">
        <v>601</v>
      </c>
    </row>
    <row r="12" spans="1:20" ht="46.5">
      <c r="A12" s="16" t="s">
        <v>635</v>
      </c>
      <c r="B12" s="16">
        <v>5.2</v>
      </c>
      <c r="C12" s="29" t="s">
        <v>4507</v>
      </c>
      <c r="D12" s="20" t="s">
        <v>4508</v>
      </c>
      <c r="E12" s="16"/>
      <c r="F12" s="16"/>
      <c r="G12" s="16"/>
      <c r="H12" s="16"/>
      <c r="I12" s="3" t="s">
        <v>853</v>
      </c>
      <c r="J12" s="3"/>
      <c r="K12" s="16"/>
      <c r="M12" s="16" t="s">
        <v>853</v>
      </c>
    </row>
    <row r="13" spans="1:20" ht="92.65">
      <c r="A13" s="16" t="s">
        <v>635</v>
      </c>
      <c r="B13" s="16" t="s">
        <v>4509</v>
      </c>
      <c r="C13" s="29" t="s">
        <v>4510</v>
      </c>
      <c r="D13" s="20" t="s">
        <v>4511</v>
      </c>
      <c r="E13" s="16"/>
      <c r="F13" s="16"/>
      <c r="G13" s="16"/>
      <c r="H13" s="16"/>
      <c r="I13" s="3" t="s">
        <v>853</v>
      </c>
      <c r="J13" s="16"/>
      <c r="K13" s="16"/>
      <c r="M13" s="16" t="s">
        <v>853</v>
      </c>
    </row>
    <row r="14" spans="1:20" ht="63" customHeight="1">
      <c r="A14" s="16">
        <v>17</v>
      </c>
      <c r="B14" s="16">
        <v>5.0999999999999996</v>
      </c>
      <c r="C14" s="29" t="s">
        <v>4512</v>
      </c>
      <c r="D14" s="20" t="s">
        <v>4513</v>
      </c>
      <c r="E14" s="16" t="s">
        <v>157</v>
      </c>
      <c r="F14" s="16" t="s">
        <v>162</v>
      </c>
      <c r="G14" s="16" t="s">
        <v>2437</v>
      </c>
      <c r="H14" s="16" t="s">
        <v>1715</v>
      </c>
      <c r="I14" s="3" t="s">
        <v>853</v>
      </c>
      <c r="J14" s="3" t="s">
        <v>4514</v>
      </c>
      <c r="K14" s="3" t="s">
        <v>4515</v>
      </c>
      <c r="M14" s="16" t="s">
        <v>853</v>
      </c>
    </row>
    <row r="15" spans="1:20" ht="69" customHeight="1">
      <c r="A15" s="16">
        <v>18</v>
      </c>
      <c r="B15" s="16">
        <v>5.0999999999999996</v>
      </c>
      <c r="C15" s="29" t="s">
        <v>4512</v>
      </c>
      <c r="D15" s="20" t="s">
        <v>4513</v>
      </c>
      <c r="E15" s="16" t="s">
        <v>376</v>
      </c>
      <c r="F15" s="16" t="s">
        <v>388</v>
      </c>
      <c r="G15" s="16" t="s">
        <v>2437</v>
      </c>
      <c r="H15" s="16" t="s">
        <v>1715</v>
      </c>
      <c r="I15" s="3" t="s">
        <v>853</v>
      </c>
      <c r="J15" s="3" t="s">
        <v>4514</v>
      </c>
      <c r="K15" s="16"/>
      <c r="M15" s="16" t="s">
        <v>853</v>
      </c>
    </row>
    <row r="16" spans="1:20" ht="28.5" customHeight="1">
      <c r="A16" s="16">
        <f>A15+1</f>
        <v>19</v>
      </c>
      <c r="B16" s="16">
        <v>5.2</v>
      </c>
      <c r="C16" s="29" t="s">
        <v>4516</v>
      </c>
      <c r="D16" s="19" t="s">
        <v>4517</v>
      </c>
      <c r="E16" s="16" t="s">
        <v>366</v>
      </c>
      <c r="F16" s="16" t="s">
        <v>4492</v>
      </c>
      <c r="G16" s="16" t="s">
        <v>2437</v>
      </c>
      <c r="H16" s="16" t="s">
        <v>852</v>
      </c>
      <c r="I16" s="3" t="s">
        <v>853</v>
      </c>
      <c r="J16" s="16" t="s">
        <v>4518</v>
      </c>
      <c r="K16" s="3" t="s">
        <v>4519</v>
      </c>
      <c r="M16" s="16" t="s">
        <v>853</v>
      </c>
    </row>
    <row r="17" spans="1:13" ht="63.75" customHeight="1">
      <c r="A17" s="16">
        <v>20</v>
      </c>
      <c r="B17" s="16">
        <v>5.2</v>
      </c>
      <c r="C17" s="29" t="s">
        <v>4516</v>
      </c>
      <c r="D17" s="20" t="s">
        <v>4517</v>
      </c>
      <c r="E17" s="16" t="s">
        <v>372</v>
      </c>
      <c r="F17" s="16" t="s">
        <v>505</v>
      </c>
      <c r="G17" s="16" t="s">
        <v>2437</v>
      </c>
      <c r="H17" s="16" t="s">
        <v>852</v>
      </c>
      <c r="I17" s="3" t="s">
        <v>853</v>
      </c>
      <c r="J17" s="16" t="s">
        <v>4518</v>
      </c>
      <c r="K17" s="16"/>
      <c r="M17" s="16" t="s">
        <v>853</v>
      </c>
    </row>
    <row r="18" spans="1:13">
      <c r="A18" s="16" t="e">
        <f>#REF!+1</f>
        <v>#REF!</v>
      </c>
      <c r="B18" s="16">
        <v>5.3</v>
      </c>
      <c r="C18" s="29" t="s">
        <v>4520</v>
      </c>
      <c r="D18" s="19" t="s">
        <v>4521</v>
      </c>
      <c r="E18" s="16" t="s">
        <v>366</v>
      </c>
      <c r="F18" s="16" t="s">
        <v>4492</v>
      </c>
      <c r="G18" s="16" t="s">
        <v>2437</v>
      </c>
      <c r="H18" s="16" t="s">
        <v>852</v>
      </c>
      <c r="I18" s="3" t="s">
        <v>853</v>
      </c>
      <c r="J18" s="16" t="s">
        <v>4522</v>
      </c>
      <c r="K18" s="16" t="s">
        <v>4523</v>
      </c>
      <c r="M18" s="16" t="s">
        <v>853</v>
      </c>
    </row>
    <row r="19" spans="1:13" ht="31.5">
      <c r="A19" s="16" t="e">
        <f>#REF!+1</f>
        <v>#REF!</v>
      </c>
      <c r="B19" s="16" t="s">
        <v>4524</v>
      </c>
      <c r="C19" s="29" t="s">
        <v>4525</v>
      </c>
      <c r="D19" s="19" t="s">
        <v>4526</v>
      </c>
      <c r="E19" s="16" t="s">
        <v>366</v>
      </c>
      <c r="F19" s="16" t="s">
        <v>4492</v>
      </c>
      <c r="G19" s="16" t="s">
        <v>2437</v>
      </c>
      <c r="H19" s="16" t="s">
        <v>852</v>
      </c>
      <c r="I19" s="3" t="s">
        <v>853</v>
      </c>
      <c r="J19" s="16" t="s">
        <v>4522</v>
      </c>
      <c r="K19" s="16" t="s">
        <v>4527</v>
      </c>
      <c r="M19" s="16" t="s">
        <v>853</v>
      </c>
    </row>
    <row r="20" spans="1:13" ht="31.5">
      <c r="A20" s="16" t="e">
        <f>A19+1</f>
        <v>#REF!</v>
      </c>
      <c r="B20" s="16" t="s">
        <v>4524</v>
      </c>
      <c r="C20" s="29" t="s">
        <v>4525</v>
      </c>
      <c r="D20" s="20" t="s">
        <v>4526</v>
      </c>
      <c r="E20" s="16" t="s">
        <v>372</v>
      </c>
      <c r="F20" s="16" t="s">
        <v>505</v>
      </c>
      <c r="G20" s="16" t="s">
        <v>2437</v>
      </c>
      <c r="H20" s="16" t="s">
        <v>852</v>
      </c>
      <c r="I20" s="3" t="s">
        <v>853</v>
      </c>
      <c r="J20" s="16" t="s">
        <v>4522</v>
      </c>
      <c r="K20" s="16"/>
      <c r="M20" s="16" t="s">
        <v>853</v>
      </c>
    </row>
    <row r="21" spans="1:13" ht="53.25" customHeight="1">
      <c r="A21" s="16" t="e">
        <f>#REF!+1</f>
        <v>#REF!</v>
      </c>
      <c r="B21" s="16" t="s">
        <v>4528</v>
      </c>
      <c r="C21" s="29" t="s">
        <v>4529</v>
      </c>
      <c r="D21" s="19" t="s">
        <v>4530</v>
      </c>
      <c r="E21" s="16" t="s">
        <v>366</v>
      </c>
      <c r="F21" s="16" t="s">
        <v>4492</v>
      </c>
      <c r="G21" s="16" t="s">
        <v>2437</v>
      </c>
      <c r="H21" s="16" t="s">
        <v>852</v>
      </c>
      <c r="I21" s="3" t="s">
        <v>853</v>
      </c>
      <c r="J21" s="16" t="s">
        <v>4522</v>
      </c>
      <c r="K21" s="16"/>
      <c r="M21" s="16" t="s">
        <v>853</v>
      </c>
    </row>
    <row r="22" spans="1:13" ht="57" customHeight="1">
      <c r="A22" s="16" t="e">
        <f>A21+1</f>
        <v>#REF!</v>
      </c>
      <c r="B22" s="16" t="s">
        <v>4531</v>
      </c>
      <c r="C22" s="29" t="s">
        <v>4529</v>
      </c>
      <c r="D22" s="20" t="s">
        <v>4530</v>
      </c>
      <c r="E22" s="16" t="s">
        <v>372</v>
      </c>
      <c r="F22" s="16" t="s">
        <v>505</v>
      </c>
      <c r="G22" s="16" t="s">
        <v>2437</v>
      </c>
      <c r="H22" s="16" t="s">
        <v>852</v>
      </c>
      <c r="I22" s="3" t="s">
        <v>853</v>
      </c>
      <c r="J22" s="16" t="s">
        <v>4522</v>
      </c>
      <c r="K22" s="16"/>
      <c r="M22" s="16" t="s">
        <v>853</v>
      </c>
    </row>
    <row r="23" spans="1:13" ht="36" customHeight="1">
      <c r="A23" s="16" t="e">
        <f>#REF!+1</f>
        <v>#REF!</v>
      </c>
      <c r="B23" s="16">
        <v>5.5</v>
      </c>
      <c r="C23" s="29" t="s">
        <v>4532</v>
      </c>
      <c r="D23" s="20" t="s">
        <v>4533</v>
      </c>
      <c r="E23" s="16" t="s">
        <v>366</v>
      </c>
      <c r="F23" s="16" t="s">
        <v>4492</v>
      </c>
      <c r="G23" s="16" t="s">
        <v>2437</v>
      </c>
      <c r="H23" s="16" t="s">
        <v>852</v>
      </c>
      <c r="I23" s="3" t="s">
        <v>853</v>
      </c>
      <c r="J23" s="16" t="s">
        <v>4534</v>
      </c>
      <c r="K23" s="16" t="s">
        <v>4535</v>
      </c>
      <c r="M23" s="16" t="s">
        <v>853</v>
      </c>
    </row>
    <row r="24" spans="1:13" ht="92.65">
      <c r="A24" s="16" t="e">
        <f>A23+1</f>
        <v>#REF!</v>
      </c>
      <c r="B24" s="16">
        <v>5.5</v>
      </c>
      <c r="C24" s="29" t="s">
        <v>4532</v>
      </c>
      <c r="D24" s="20" t="s">
        <v>4533</v>
      </c>
      <c r="E24" s="16" t="s">
        <v>372</v>
      </c>
      <c r="F24" s="16" t="s">
        <v>505</v>
      </c>
      <c r="G24" s="16" t="s">
        <v>2437</v>
      </c>
      <c r="H24" s="16" t="s">
        <v>852</v>
      </c>
      <c r="I24" s="3" t="s">
        <v>853</v>
      </c>
      <c r="J24" s="16" t="s">
        <v>4534</v>
      </c>
      <c r="K24" s="16"/>
      <c r="M24" s="16" t="s">
        <v>853</v>
      </c>
    </row>
    <row r="25" spans="1:13" ht="46.5">
      <c r="A25" s="16" t="s">
        <v>635</v>
      </c>
      <c r="B25" s="16">
        <v>5.6</v>
      </c>
      <c r="C25" s="29" t="s">
        <v>4536</v>
      </c>
      <c r="D25" s="20" t="s">
        <v>4537</v>
      </c>
      <c r="E25" s="16"/>
      <c r="F25" s="16"/>
      <c r="G25" s="16"/>
      <c r="H25" s="16"/>
      <c r="I25" s="3" t="s">
        <v>853</v>
      </c>
      <c r="J25" s="16"/>
      <c r="K25" s="16"/>
      <c r="M25" s="16" t="s">
        <v>853</v>
      </c>
    </row>
    <row r="26" spans="1:13" ht="184.9">
      <c r="A26" s="66">
        <v>34</v>
      </c>
      <c r="B26" s="66" t="s">
        <v>1040</v>
      </c>
      <c r="C26" s="67" t="s">
        <v>4538</v>
      </c>
      <c r="D26" s="70" t="s">
        <v>4539</v>
      </c>
      <c r="E26" s="66"/>
      <c r="F26" s="66"/>
      <c r="G26" s="66" t="s">
        <v>2437</v>
      </c>
      <c r="H26" s="66"/>
      <c r="I26" s="3" t="s">
        <v>853</v>
      </c>
      <c r="J26" s="16" t="s">
        <v>909</v>
      </c>
      <c r="K26" s="16"/>
      <c r="M26" s="16" t="s">
        <v>853</v>
      </c>
    </row>
    <row r="27" spans="1:13">
      <c r="A27" s="66">
        <f t="shared" ref="A27:A30" si="0">A26+1</f>
        <v>35</v>
      </c>
      <c r="B27" s="66" t="s">
        <v>1043</v>
      </c>
      <c r="C27" s="67" t="s">
        <v>4540</v>
      </c>
      <c r="D27" s="207" t="s">
        <v>4541</v>
      </c>
      <c r="E27" s="66"/>
      <c r="F27" s="66"/>
      <c r="G27" s="66" t="s">
        <v>2437</v>
      </c>
      <c r="H27" s="66"/>
      <c r="I27" s="3" t="s">
        <v>853</v>
      </c>
      <c r="J27" s="16" t="s">
        <v>905</v>
      </c>
      <c r="K27" s="16" t="s">
        <v>4542</v>
      </c>
      <c r="M27" s="16" t="s">
        <v>853</v>
      </c>
    </row>
    <row r="28" spans="1:13" ht="46.5">
      <c r="A28" s="16">
        <f t="shared" si="0"/>
        <v>36</v>
      </c>
      <c r="B28" s="16" t="s">
        <v>4543</v>
      </c>
      <c r="C28" s="29" t="s">
        <v>4544</v>
      </c>
      <c r="D28" s="20" t="s">
        <v>4545</v>
      </c>
      <c r="E28" s="16" t="s">
        <v>38</v>
      </c>
      <c r="F28" s="16" t="s">
        <v>39</v>
      </c>
      <c r="G28" s="16" t="s">
        <v>2437</v>
      </c>
      <c r="H28" s="16" t="s">
        <v>1715</v>
      </c>
      <c r="I28" s="3" t="s">
        <v>853</v>
      </c>
      <c r="J28" s="16" t="s">
        <v>4522</v>
      </c>
      <c r="K28" s="16" t="s">
        <v>4546</v>
      </c>
      <c r="M28" s="16" t="s">
        <v>853</v>
      </c>
    </row>
    <row r="29" spans="1:13" ht="31.5">
      <c r="A29" s="16">
        <f t="shared" si="0"/>
        <v>37</v>
      </c>
      <c r="B29" s="16" t="s">
        <v>4547</v>
      </c>
      <c r="C29" s="29" t="s">
        <v>4548</v>
      </c>
      <c r="D29" s="20" t="s">
        <v>4549</v>
      </c>
      <c r="E29" s="16" t="s">
        <v>38</v>
      </c>
      <c r="F29" s="16" t="s">
        <v>39</v>
      </c>
      <c r="G29" s="16" t="s">
        <v>2437</v>
      </c>
      <c r="H29" s="16" t="s">
        <v>1715</v>
      </c>
      <c r="I29" s="3" t="s">
        <v>853</v>
      </c>
      <c r="J29" s="16" t="s">
        <v>4522</v>
      </c>
      <c r="K29" s="3" t="s">
        <v>4550</v>
      </c>
      <c r="M29" s="16" t="s">
        <v>853</v>
      </c>
    </row>
    <row r="30" spans="1:13" ht="61.9">
      <c r="A30" s="16">
        <f t="shared" si="0"/>
        <v>38</v>
      </c>
      <c r="B30" s="16" t="s">
        <v>4551</v>
      </c>
      <c r="C30" s="29" t="s">
        <v>4552</v>
      </c>
      <c r="D30" s="20" t="s">
        <v>4553</v>
      </c>
      <c r="E30" s="16" t="s">
        <v>38</v>
      </c>
      <c r="F30" s="16" t="s">
        <v>39</v>
      </c>
      <c r="G30" s="16" t="s">
        <v>2437</v>
      </c>
      <c r="H30" s="16" t="s">
        <v>1715</v>
      </c>
      <c r="I30" s="3" t="s">
        <v>853</v>
      </c>
      <c r="J30" s="16" t="s">
        <v>910</v>
      </c>
      <c r="K30" s="16"/>
      <c r="M30" s="16" t="s">
        <v>853</v>
      </c>
    </row>
    <row r="31" spans="1:13">
      <c r="A31" s="16" t="s">
        <v>635</v>
      </c>
      <c r="B31" s="16" t="s">
        <v>4554</v>
      </c>
      <c r="C31" s="29" t="s">
        <v>4555</v>
      </c>
      <c r="D31" s="19" t="s">
        <v>4556</v>
      </c>
      <c r="E31" s="16" t="s">
        <v>195</v>
      </c>
      <c r="F31" s="16" t="s">
        <v>196</v>
      </c>
      <c r="G31" s="16" t="s">
        <v>2437</v>
      </c>
      <c r="H31" s="16" t="s">
        <v>852</v>
      </c>
      <c r="I31" s="3" t="s">
        <v>853</v>
      </c>
      <c r="J31" s="16"/>
      <c r="K31" s="16"/>
      <c r="M31" s="16" t="s">
        <v>853</v>
      </c>
    </row>
    <row r="32" spans="1:13" ht="31.5">
      <c r="A32" s="16">
        <v>42</v>
      </c>
      <c r="B32" s="16" t="s">
        <v>4557</v>
      </c>
      <c r="C32" s="29" t="s">
        <v>4558</v>
      </c>
      <c r="D32" s="19" t="s">
        <v>4559</v>
      </c>
      <c r="E32" s="16" t="s">
        <v>195</v>
      </c>
      <c r="F32" s="16" t="s">
        <v>196</v>
      </c>
      <c r="G32" s="16" t="s">
        <v>2437</v>
      </c>
      <c r="H32" s="16" t="s">
        <v>852</v>
      </c>
      <c r="I32" s="3" t="s">
        <v>853</v>
      </c>
      <c r="J32" s="16" t="s">
        <v>4522</v>
      </c>
      <c r="K32" s="16"/>
      <c r="M32" s="16" t="s">
        <v>853</v>
      </c>
    </row>
    <row r="33" spans="1:13">
      <c r="A33" s="16">
        <f>A32+1</f>
        <v>43</v>
      </c>
      <c r="B33" s="16" t="s">
        <v>4560</v>
      </c>
      <c r="C33" s="29" t="s">
        <v>4561</v>
      </c>
      <c r="D33" s="19" t="s">
        <v>4562</v>
      </c>
      <c r="E33" s="16" t="s">
        <v>199</v>
      </c>
      <c r="F33" s="16" t="s">
        <v>196</v>
      </c>
      <c r="G33" s="16" t="s">
        <v>2437</v>
      </c>
      <c r="H33" s="16" t="s">
        <v>852</v>
      </c>
      <c r="I33" s="3" t="s">
        <v>853</v>
      </c>
      <c r="J33" s="16" t="s">
        <v>4522</v>
      </c>
      <c r="K33" s="16"/>
      <c r="M33" s="16" t="s">
        <v>853</v>
      </c>
    </row>
    <row r="34" spans="1:13">
      <c r="A34" s="16">
        <f t="shared" ref="A34:A39" si="1">A33+1</f>
        <v>44</v>
      </c>
      <c r="B34" s="16" t="s">
        <v>1294</v>
      </c>
      <c r="C34" s="29" t="s">
        <v>4563</v>
      </c>
      <c r="D34" s="19" t="s">
        <v>4564</v>
      </c>
      <c r="E34" s="16" t="s">
        <v>201</v>
      </c>
      <c r="F34" s="16" t="s">
        <v>196</v>
      </c>
      <c r="G34" s="16" t="s">
        <v>2437</v>
      </c>
      <c r="H34" s="16" t="s">
        <v>852</v>
      </c>
      <c r="I34" s="3" t="s">
        <v>853</v>
      </c>
      <c r="J34" s="16" t="s">
        <v>4522</v>
      </c>
      <c r="K34" s="16"/>
      <c r="M34" s="16" t="s">
        <v>853</v>
      </c>
    </row>
    <row r="35" spans="1:13" ht="31.5">
      <c r="A35" s="16">
        <f t="shared" si="1"/>
        <v>45</v>
      </c>
      <c r="B35" s="16" t="s">
        <v>4565</v>
      </c>
      <c r="C35" s="29" t="s">
        <v>4566</v>
      </c>
      <c r="D35" s="19" t="s">
        <v>4567</v>
      </c>
      <c r="E35" s="16" t="s">
        <v>15</v>
      </c>
      <c r="F35" s="16" t="s">
        <v>438</v>
      </c>
      <c r="G35" s="16" t="s">
        <v>2437</v>
      </c>
      <c r="H35" s="16" t="s">
        <v>853</v>
      </c>
      <c r="I35" s="3" t="s">
        <v>853</v>
      </c>
      <c r="J35" s="16" t="s">
        <v>4522</v>
      </c>
      <c r="K35" s="16"/>
      <c r="M35" s="16" t="s">
        <v>853</v>
      </c>
    </row>
    <row r="36" spans="1:13" ht="31.5">
      <c r="A36" s="16">
        <f t="shared" si="1"/>
        <v>46</v>
      </c>
      <c r="B36" s="16" t="s">
        <v>4568</v>
      </c>
      <c r="C36" s="29" t="s">
        <v>4569</v>
      </c>
      <c r="D36" s="19" t="s">
        <v>4570</v>
      </c>
      <c r="E36" s="16" t="s">
        <v>15</v>
      </c>
      <c r="F36" s="16" t="s">
        <v>438</v>
      </c>
      <c r="G36" s="16" t="s">
        <v>2437</v>
      </c>
      <c r="H36" s="16" t="s">
        <v>853</v>
      </c>
      <c r="I36" s="3" t="s">
        <v>853</v>
      </c>
      <c r="J36" s="16" t="s">
        <v>4522</v>
      </c>
      <c r="K36" s="16"/>
      <c r="M36" s="16" t="s">
        <v>853</v>
      </c>
    </row>
    <row r="37" spans="1:13">
      <c r="A37" s="16">
        <f t="shared" si="1"/>
        <v>47</v>
      </c>
      <c r="B37" s="16" t="s">
        <v>4571</v>
      </c>
      <c r="C37" s="29" t="s">
        <v>4572</v>
      </c>
      <c r="D37" s="19" t="s">
        <v>4573</v>
      </c>
      <c r="E37" s="16" t="s">
        <v>22</v>
      </c>
      <c r="F37" s="16" t="s">
        <v>438</v>
      </c>
      <c r="G37" s="16" t="s">
        <v>2437</v>
      </c>
      <c r="H37" s="16" t="s">
        <v>853</v>
      </c>
      <c r="I37" s="3" t="s">
        <v>853</v>
      </c>
      <c r="J37" s="16" t="s">
        <v>927</v>
      </c>
      <c r="K37" s="16"/>
      <c r="M37" s="16" t="s">
        <v>853</v>
      </c>
    </row>
    <row r="38" spans="1:13">
      <c r="A38" s="16">
        <f>A37+1</f>
        <v>48</v>
      </c>
      <c r="B38" s="16" t="s">
        <v>1371</v>
      </c>
      <c r="C38" s="29" t="s">
        <v>4574</v>
      </c>
      <c r="D38" s="19" t="s">
        <v>4575</v>
      </c>
      <c r="E38" s="16" t="s">
        <v>24</v>
      </c>
      <c r="F38" s="16" t="s">
        <v>438</v>
      </c>
      <c r="G38" s="16" t="s">
        <v>2437</v>
      </c>
      <c r="H38" s="16" t="s">
        <v>853</v>
      </c>
      <c r="I38" s="3" t="s">
        <v>853</v>
      </c>
      <c r="J38" s="16" t="s">
        <v>905</v>
      </c>
      <c r="K38" s="16"/>
      <c r="M38" s="16" t="s">
        <v>853</v>
      </c>
    </row>
    <row r="39" spans="1:13">
      <c r="A39" s="16">
        <f t="shared" si="1"/>
        <v>49</v>
      </c>
      <c r="B39" s="16" t="s">
        <v>960</v>
      </c>
      <c r="C39" s="29" t="s">
        <v>4576</v>
      </c>
      <c r="D39" s="19" t="s">
        <v>4577</v>
      </c>
      <c r="E39" s="16" t="s">
        <v>366</v>
      </c>
      <c r="F39" s="16" t="s">
        <v>4492</v>
      </c>
      <c r="G39" s="16" t="s">
        <v>2437</v>
      </c>
      <c r="H39" s="16" t="s">
        <v>852</v>
      </c>
      <c r="I39" s="3" t="s">
        <v>853</v>
      </c>
      <c r="J39" s="16" t="s">
        <v>905</v>
      </c>
      <c r="K39" s="16"/>
      <c r="M39" s="16" t="s">
        <v>853</v>
      </c>
    </row>
    <row r="40" spans="1:13" ht="77.25">
      <c r="A40" s="16">
        <f>A39+1</f>
        <v>50</v>
      </c>
      <c r="B40" s="16" t="s">
        <v>960</v>
      </c>
      <c r="C40" s="29" t="s">
        <v>4576</v>
      </c>
      <c r="D40" s="20" t="s">
        <v>4577</v>
      </c>
      <c r="E40" s="16" t="s">
        <v>372</v>
      </c>
      <c r="F40" s="16" t="s">
        <v>505</v>
      </c>
      <c r="G40" s="16" t="s">
        <v>2437</v>
      </c>
      <c r="H40" s="16" t="s">
        <v>853</v>
      </c>
      <c r="I40" s="3" t="s">
        <v>853</v>
      </c>
      <c r="J40" s="16" t="s">
        <v>905</v>
      </c>
      <c r="K40" s="16"/>
      <c r="M40" s="16" t="s">
        <v>853</v>
      </c>
    </row>
    <row r="41" spans="1:13" ht="62.25" customHeight="1">
      <c r="A41" s="16" t="s">
        <v>635</v>
      </c>
      <c r="B41" s="16" t="s">
        <v>4578</v>
      </c>
      <c r="C41" s="29" t="s">
        <v>4579</v>
      </c>
      <c r="D41" s="20" t="s">
        <v>4580</v>
      </c>
      <c r="E41" s="16" t="s">
        <v>366</v>
      </c>
      <c r="F41" s="16" t="s">
        <v>4492</v>
      </c>
      <c r="G41" s="16" t="s">
        <v>2437</v>
      </c>
      <c r="H41" s="16" t="s">
        <v>852</v>
      </c>
      <c r="I41" s="3" t="s">
        <v>853</v>
      </c>
      <c r="J41" s="16" t="s">
        <v>4518</v>
      </c>
      <c r="K41" s="16"/>
      <c r="M41" s="16" t="s">
        <v>853</v>
      </c>
    </row>
    <row r="42" spans="1:13" ht="61.9">
      <c r="A42" s="16" t="s">
        <v>635</v>
      </c>
      <c r="B42" s="16" t="s">
        <v>4578</v>
      </c>
      <c r="C42" s="29" t="s">
        <v>4579</v>
      </c>
      <c r="D42" s="20" t="s">
        <v>4580</v>
      </c>
      <c r="E42" s="16" t="s">
        <v>372</v>
      </c>
      <c r="F42" s="16" t="s">
        <v>505</v>
      </c>
      <c r="G42" s="16" t="s">
        <v>2437</v>
      </c>
      <c r="H42" s="16"/>
      <c r="I42" s="3" t="s">
        <v>853</v>
      </c>
      <c r="J42" s="16" t="s">
        <v>4518</v>
      </c>
      <c r="K42" s="16"/>
      <c r="M42" s="16" t="s">
        <v>853</v>
      </c>
    </row>
    <row r="43" spans="1:13" ht="31.5">
      <c r="A43" s="16">
        <v>51</v>
      </c>
      <c r="B43" s="16" t="s">
        <v>4581</v>
      </c>
      <c r="C43" s="29" t="s">
        <v>4582</v>
      </c>
      <c r="D43" s="19" t="s">
        <v>4583</v>
      </c>
      <c r="E43" s="16" t="s">
        <v>366</v>
      </c>
      <c r="F43" s="16" t="s">
        <v>4492</v>
      </c>
      <c r="G43" s="16" t="s">
        <v>2437</v>
      </c>
      <c r="H43" s="16" t="s">
        <v>852</v>
      </c>
      <c r="I43" s="3" t="s">
        <v>853</v>
      </c>
      <c r="J43" s="16" t="s">
        <v>4518</v>
      </c>
      <c r="K43" s="16"/>
      <c r="M43" s="16" t="s">
        <v>853</v>
      </c>
    </row>
    <row r="44" spans="1:13" ht="46.5">
      <c r="A44" s="16">
        <f>A43 + 1</f>
        <v>52</v>
      </c>
      <c r="B44" s="16" t="s">
        <v>4581</v>
      </c>
      <c r="C44" s="29" t="s">
        <v>4582</v>
      </c>
      <c r="D44" s="20" t="s">
        <v>4583</v>
      </c>
      <c r="E44" s="16" t="s">
        <v>372</v>
      </c>
      <c r="F44" s="16" t="s">
        <v>505</v>
      </c>
      <c r="G44" s="16" t="s">
        <v>2437</v>
      </c>
      <c r="H44" s="16" t="s">
        <v>853</v>
      </c>
      <c r="I44" s="3" t="s">
        <v>853</v>
      </c>
      <c r="J44" s="16" t="s">
        <v>4518</v>
      </c>
      <c r="K44" s="16"/>
      <c r="M44" s="16" t="s">
        <v>853</v>
      </c>
    </row>
    <row r="45" spans="1:13" ht="31.5">
      <c r="A45" s="16">
        <f t="shared" ref="A45:A49" si="2">A44+1</f>
        <v>53</v>
      </c>
      <c r="B45" s="16" t="s">
        <v>4584</v>
      </c>
      <c r="C45" s="29" t="s">
        <v>4585</v>
      </c>
      <c r="D45" s="19" t="s">
        <v>4586</v>
      </c>
      <c r="E45" s="16" t="s">
        <v>366</v>
      </c>
      <c r="F45" s="16" t="s">
        <v>4492</v>
      </c>
      <c r="G45" s="16" t="s">
        <v>2437</v>
      </c>
      <c r="H45" s="16" t="s">
        <v>852</v>
      </c>
      <c r="I45" s="3" t="s">
        <v>853</v>
      </c>
      <c r="J45" s="16" t="s">
        <v>4518</v>
      </c>
      <c r="K45" s="16"/>
      <c r="M45" s="16" t="s">
        <v>853</v>
      </c>
    </row>
    <row r="46" spans="1:13" ht="46.5">
      <c r="A46" s="16">
        <f t="shared" si="2"/>
        <v>54</v>
      </c>
      <c r="B46" s="16" t="s">
        <v>4584</v>
      </c>
      <c r="C46" s="29" t="s">
        <v>4585</v>
      </c>
      <c r="D46" s="20" t="s">
        <v>4586</v>
      </c>
      <c r="E46" s="16" t="s">
        <v>372</v>
      </c>
      <c r="F46" s="16" t="s">
        <v>505</v>
      </c>
      <c r="G46" s="16" t="s">
        <v>2437</v>
      </c>
      <c r="H46" s="16" t="s">
        <v>853</v>
      </c>
      <c r="I46" s="3" t="s">
        <v>853</v>
      </c>
      <c r="J46" s="16" t="s">
        <v>4518</v>
      </c>
      <c r="K46" s="16"/>
      <c r="M46" s="16" t="s">
        <v>853</v>
      </c>
    </row>
    <row r="47" spans="1:13" ht="31.5">
      <c r="A47" s="16">
        <f t="shared" si="2"/>
        <v>55</v>
      </c>
      <c r="B47" s="16" t="s">
        <v>2434</v>
      </c>
      <c r="C47" s="29" t="s">
        <v>4587</v>
      </c>
      <c r="D47" s="19" t="s">
        <v>4588</v>
      </c>
      <c r="E47" s="16" t="s">
        <v>366</v>
      </c>
      <c r="F47" s="16" t="s">
        <v>4492</v>
      </c>
      <c r="G47" s="16" t="s">
        <v>2437</v>
      </c>
      <c r="H47" s="16" t="s">
        <v>852</v>
      </c>
      <c r="I47" s="3" t="s">
        <v>853</v>
      </c>
      <c r="J47" s="16" t="s">
        <v>905</v>
      </c>
      <c r="K47" s="16"/>
      <c r="M47" s="16" t="s">
        <v>853</v>
      </c>
    </row>
    <row r="48" spans="1:13" ht="61.9">
      <c r="A48" s="16">
        <f t="shared" si="2"/>
        <v>56</v>
      </c>
      <c r="B48" s="16" t="s">
        <v>2434</v>
      </c>
      <c r="C48" s="29" t="s">
        <v>4587</v>
      </c>
      <c r="D48" s="20" t="s">
        <v>4588</v>
      </c>
      <c r="E48" s="16" t="s">
        <v>372</v>
      </c>
      <c r="F48" s="16" t="s">
        <v>505</v>
      </c>
      <c r="G48" s="16" t="s">
        <v>2437</v>
      </c>
      <c r="H48" s="16" t="s">
        <v>853</v>
      </c>
      <c r="I48" s="3" t="s">
        <v>853</v>
      </c>
      <c r="J48" s="16" t="s">
        <v>905</v>
      </c>
      <c r="K48" s="16"/>
      <c r="M48" s="16" t="s">
        <v>853</v>
      </c>
    </row>
    <row r="49" spans="1:13">
      <c r="A49" s="16">
        <f t="shared" si="2"/>
        <v>57</v>
      </c>
      <c r="B49" s="16" t="s">
        <v>4589</v>
      </c>
      <c r="C49" s="29" t="s">
        <v>4590</v>
      </c>
      <c r="D49" s="20" t="s">
        <v>4591</v>
      </c>
      <c r="E49" s="16" t="s">
        <v>13</v>
      </c>
      <c r="F49" s="16" t="s">
        <v>435</v>
      </c>
      <c r="G49" s="16" t="s">
        <v>2437</v>
      </c>
      <c r="H49" s="16" t="s">
        <v>852</v>
      </c>
      <c r="I49" s="3" t="s">
        <v>853</v>
      </c>
      <c r="J49" s="16" t="s">
        <v>927</v>
      </c>
      <c r="K49" s="16"/>
      <c r="M49" s="16" t="s">
        <v>853</v>
      </c>
    </row>
    <row r="50" spans="1:13" ht="31.5">
      <c r="A50" s="16">
        <f>A49+1</f>
        <v>58</v>
      </c>
      <c r="B50" s="16" t="s">
        <v>4592</v>
      </c>
      <c r="C50" s="29" t="s">
        <v>4593</v>
      </c>
      <c r="D50" s="19" t="s">
        <v>4594</v>
      </c>
      <c r="E50" s="16" t="s">
        <v>19</v>
      </c>
      <c r="F50" s="16" t="s">
        <v>440</v>
      </c>
      <c r="G50" s="16" t="s">
        <v>2437</v>
      </c>
      <c r="H50" s="16" t="s">
        <v>852</v>
      </c>
      <c r="I50" s="3" t="s">
        <v>853</v>
      </c>
      <c r="J50" s="16" t="s">
        <v>927</v>
      </c>
      <c r="K50" s="16"/>
      <c r="M50" s="16" t="s">
        <v>853</v>
      </c>
    </row>
    <row r="51" spans="1:13" ht="31.5">
      <c r="A51" s="191">
        <v>59</v>
      </c>
      <c r="B51" s="16" t="s">
        <v>4595</v>
      </c>
      <c r="C51" s="29" t="s">
        <v>4596</v>
      </c>
      <c r="D51" s="19" t="s">
        <v>4597</v>
      </c>
      <c r="E51" s="16" t="s">
        <v>10</v>
      </c>
      <c r="F51" s="16" t="s">
        <v>11</v>
      </c>
      <c r="G51" s="16" t="s">
        <v>2437</v>
      </c>
      <c r="H51" s="16" t="s">
        <v>852</v>
      </c>
      <c r="I51" s="3" t="s">
        <v>853</v>
      </c>
      <c r="J51" s="16" t="s">
        <v>927</v>
      </c>
      <c r="K51" s="16"/>
    </row>
    <row r="52" spans="1:13" ht="31.5">
      <c r="A52" s="16">
        <f>A51+1</f>
        <v>60</v>
      </c>
      <c r="B52" s="16" t="s">
        <v>4595</v>
      </c>
      <c r="C52" s="29" t="s">
        <v>4596</v>
      </c>
      <c r="D52" s="19" t="s">
        <v>4597</v>
      </c>
      <c r="E52" s="16" t="s">
        <v>19</v>
      </c>
      <c r="F52" s="42" t="s">
        <v>23</v>
      </c>
      <c r="G52" s="16" t="s">
        <v>2437</v>
      </c>
      <c r="H52" s="16" t="s">
        <v>852</v>
      </c>
      <c r="I52" s="3" t="s">
        <v>853</v>
      </c>
      <c r="J52" s="16" t="s">
        <v>927</v>
      </c>
      <c r="K52" s="16"/>
      <c r="M52" s="16" t="s">
        <v>853</v>
      </c>
    </row>
    <row r="53" spans="1:13" ht="46.5">
      <c r="A53" s="16">
        <f>A52+1</f>
        <v>61</v>
      </c>
      <c r="B53" s="16" t="s">
        <v>4598</v>
      </c>
      <c r="C53" s="29" t="s">
        <v>4599</v>
      </c>
      <c r="D53" s="20" t="s">
        <v>4600</v>
      </c>
      <c r="E53" s="16" t="s">
        <v>13</v>
      </c>
      <c r="F53" s="16" t="s">
        <v>4601</v>
      </c>
      <c r="G53" s="16" t="s">
        <v>2437</v>
      </c>
      <c r="H53" s="16" t="s">
        <v>852</v>
      </c>
      <c r="I53" s="3" t="s">
        <v>853</v>
      </c>
      <c r="J53" s="16" t="s">
        <v>905</v>
      </c>
      <c r="K53" s="16"/>
      <c r="M53" s="16" t="s">
        <v>853</v>
      </c>
    </row>
    <row r="54" spans="1:13">
      <c r="A54" s="16">
        <f>A53+1</f>
        <v>62</v>
      </c>
      <c r="B54" s="16" t="s">
        <v>4602</v>
      </c>
      <c r="C54" s="29" t="s">
        <v>4603</v>
      </c>
      <c r="D54" s="20" t="s">
        <v>4604</v>
      </c>
      <c r="E54" s="16" t="s">
        <v>13</v>
      </c>
      <c r="F54" s="16" t="s">
        <v>4601</v>
      </c>
      <c r="G54" s="16" t="s">
        <v>2437</v>
      </c>
      <c r="H54" s="16" t="s">
        <v>852</v>
      </c>
      <c r="I54" s="3" t="s">
        <v>853</v>
      </c>
      <c r="J54" s="16" t="s">
        <v>905</v>
      </c>
      <c r="K54" s="16"/>
      <c r="M54" s="16" t="s">
        <v>853</v>
      </c>
    </row>
    <row r="55" spans="1:13" ht="108">
      <c r="A55" s="16">
        <f t="shared" ref="A55:A78" si="3">A54+1</f>
        <v>63</v>
      </c>
      <c r="B55" s="16" t="s">
        <v>4605</v>
      </c>
      <c r="C55" s="29" t="s">
        <v>4606</v>
      </c>
      <c r="D55" s="20" t="s">
        <v>4607</v>
      </c>
      <c r="E55" s="16" t="s">
        <v>13</v>
      </c>
      <c r="F55" s="16" t="s">
        <v>4601</v>
      </c>
      <c r="G55" s="16" t="s">
        <v>2437</v>
      </c>
      <c r="H55" s="16" t="s">
        <v>852</v>
      </c>
      <c r="I55" s="3" t="s">
        <v>853</v>
      </c>
      <c r="J55" s="16" t="s">
        <v>4608</v>
      </c>
      <c r="K55" s="3" t="s">
        <v>4609</v>
      </c>
      <c r="M55" s="16" t="s">
        <v>853</v>
      </c>
    </row>
    <row r="56" spans="1:13" ht="46.5">
      <c r="A56" s="16">
        <f t="shared" si="3"/>
        <v>64</v>
      </c>
      <c r="B56" s="16" t="s">
        <v>2521</v>
      </c>
      <c r="C56" s="29" t="s">
        <v>4610</v>
      </c>
      <c r="D56" s="20" t="s">
        <v>4611</v>
      </c>
      <c r="E56" s="16" t="s">
        <v>125</v>
      </c>
      <c r="F56" s="16" t="s">
        <v>486</v>
      </c>
      <c r="G56" s="16" t="s">
        <v>391</v>
      </c>
      <c r="H56" s="16" t="s">
        <v>1715</v>
      </c>
      <c r="I56" s="3" t="s">
        <v>853</v>
      </c>
      <c r="J56" s="16" t="s">
        <v>905</v>
      </c>
      <c r="K56" s="16"/>
      <c r="M56" s="16" t="s">
        <v>853</v>
      </c>
    </row>
    <row r="57" spans="1:13" ht="46.5">
      <c r="A57" s="16">
        <f t="shared" ref="A57:A76" si="4">A56+1</f>
        <v>65</v>
      </c>
      <c r="B57" s="16" t="s">
        <v>2521</v>
      </c>
      <c r="C57" s="29" t="s">
        <v>4610</v>
      </c>
      <c r="D57" s="20" t="s">
        <v>4611</v>
      </c>
      <c r="E57" s="16" t="s">
        <v>128</v>
      </c>
      <c r="F57" s="16" t="s">
        <v>487</v>
      </c>
      <c r="G57" s="16" t="s">
        <v>391</v>
      </c>
      <c r="H57" s="16" t="s">
        <v>1715</v>
      </c>
      <c r="I57" s="3" t="s">
        <v>853</v>
      </c>
      <c r="J57" s="16" t="s">
        <v>905</v>
      </c>
      <c r="K57" s="16"/>
      <c r="M57" s="16" t="s">
        <v>853</v>
      </c>
    </row>
    <row r="58" spans="1:13" ht="61.9">
      <c r="A58" s="16">
        <f t="shared" si="4"/>
        <v>66</v>
      </c>
      <c r="B58" s="16" t="s">
        <v>4612</v>
      </c>
      <c r="C58" s="29" t="s">
        <v>4613</v>
      </c>
      <c r="D58" s="20" t="s">
        <v>4614</v>
      </c>
      <c r="E58" s="16" t="s">
        <v>125</v>
      </c>
      <c r="F58" s="16" t="s">
        <v>486</v>
      </c>
      <c r="G58" s="16" t="s">
        <v>391</v>
      </c>
      <c r="H58" s="16" t="s">
        <v>1715</v>
      </c>
      <c r="I58" s="3" t="s">
        <v>853</v>
      </c>
      <c r="J58" s="16" t="s">
        <v>4518</v>
      </c>
      <c r="K58" s="16"/>
      <c r="M58" s="16" t="s">
        <v>853</v>
      </c>
    </row>
    <row r="59" spans="1:13" ht="61.9">
      <c r="A59" s="16">
        <f t="shared" si="4"/>
        <v>67</v>
      </c>
      <c r="B59" s="16" t="s">
        <v>4612</v>
      </c>
      <c r="C59" s="29" t="s">
        <v>4613</v>
      </c>
      <c r="D59" s="20" t="s">
        <v>4614</v>
      </c>
      <c r="E59" s="16" t="s">
        <v>128</v>
      </c>
      <c r="F59" s="16" t="s">
        <v>487</v>
      </c>
      <c r="G59" s="16" t="s">
        <v>391</v>
      </c>
      <c r="H59" s="16" t="s">
        <v>1715</v>
      </c>
      <c r="I59" s="3" t="s">
        <v>853</v>
      </c>
      <c r="J59" s="16" t="s">
        <v>4518</v>
      </c>
      <c r="K59" s="16"/>
      <c r="M59" s="16" t="s">
        <v>853</v>
      </c>
    </row>
    <row r="60" spans="1:13" ht="61.9">
      <c r="A60" s="16">
        <f t="shared" si="4"/>
        <v>68</v>
      </c>
      <c r="B60" s="16" t="s">
        <v>4615</v>
      </c>
      <c r="C60" s="29" t="s">
        <v>4616</v>
      </c>
      <c r="D60" s="20" t="s">
        <v>4617</v>
      </c>
      <c r="E60" s="16" t="s">
        <v>125</v>
      </c>
      <c r="F60" s="16" t="s">
        <v>486</v>
      </c>
      <c r="G60" s="16" t="s">
        <v>391</v>
      </c>
      <c r="H60" s="16" t="s">
        <v>1715</v>
      </c>
      <c r="I60" s="3" t="s">
        <v>853</v>
      </c>
      <c r="J60" s="16" t="s">
        <v>4518</v>
      </c>
      <c r="K60" s="16"/>
      <c r="M60" s="16" t="s">
        <v>853</v>
      </c>
    </row>
    <row r="61" spans="1:13" ht="61.9">
      <c r="A61" s="16">
        <f t="shared" si="4"/>
        <v>69</v>
      </c>
      <c r="B61" s="16" t="s">
        <v>4615</v>
      </c>
      <c r="C61" s="29" t="s">
        <v>4616</v>
      </c>
      <c r="D61" s="20" t="s">
        <v>4617</v>
      </c>
      <c r="E61" s="16" t="s">
        <v>128</v>
      </c>
      <c r="F61" s="16" t="s">
        <v>487</v>
      </c>
      <c r="G61" s="16" t="s">
        <v>391</v>
      </c>
      <c r="H61" s="16" t="s">
        <v>1715</v>
      </c>
      <c r="I61" s="3" t="s">
        <v>853</v>
      </c>
      <c r="J61" s="16" t="s">
        <v>4518</v>
      </c>
      <c r="K61" s="16"/>
      <c r="M61" s="16" t="s">
        <v>853</v>
      </c>
    </row>
    <row r="62" spans="1:13" ht="61.9">
      <c r="A62" s="16">
        <f t="shared" si="4"/>
        <v>70</v>
      </c>
      <c r="B62" s="16" t="s">
        <v>4618</v>
      </c>
      <c r="C62" s="29" t="s">
        <v>4619</v>
      </c>
      <c r="D62" s="20" t="s">
        <v>4620</v>
      </c>
      <c r="E62" s="16" t="s">
        <v>125</v>
      </c>
      <c r="F62" s="16" t="s">
        <v>486</v>
      </c>
      <c r="G62" s="16" t="s">
        <v>391</v>
      </c>
      <c r="H62" s="16" t="s">
        <v>1715</v>
      </c>
      <c r="I62" s="3" t="s">
        <v>853</v>
      </c>
      <c r="J62" s="16" t="s">
        <v>4518</v>
      </c>
      <c r="K62" s="16"/>
      <c r="M62" s="16" t="s">
        <v>853</v>
      </c>
    </row>
    <row r="63" spans="1:13" ht="61.9">
      <c r="A63" s="16">
        <f t="shared" si="4"/>
        <v>71</v>
      </c>
      <c r="B63" s="16" t="s">
        <v>4618</v>
      </c>
      <c r="C63" s="29" t="s">
        <v>4619</v>
      </c>
      <c r="D63" s="20" t="s">
        <v>4620</v>
      </c>
      <c r="E63" s="16" t="s">
        <v>128</v>
      </c>
      <c r="F63" s="16" t="s">
        <v>487</v>
      </c>
      <c r="G63" s="16" t="s">
        <v>391</v>
      </c>
      <c r="H63" s="16" t="s">
        <v>1715</v>
      </c>
      <c r="I63" s="3" t="s">
        <v>853</v>
      </c>
      <c r="J63" s="16" t="s">
        <v>4518</v>
      </c>
      <c r="K63" s="16"/>
      <c r="M63" s="16" t="s">
        <v>853</v>
      </c>
    </row>
    <row r="64" spans="1:13">
      <c r="A64" s="16">
        <f t="shared" si="4"/>
        <v>72</v>
      </c>
      <c r="B64" s="66" t="s">
        <v>4621</v>
      </c>
      <c r="C64" s="67" t="s">
        <v>4622</v>
      </c>
      <c r="D64" s="207" t="s">
        <v>4623</v>
      </c>
      <c r="E64" s="66"/>
      <c r="F64" s="66"/>
      <c r="G64" s="66" t="s">
        <v>2437</v>
      </c>
      <c r="H64" s="66" t="s">
        <v>1715</v>
      </c>
      <c r="I64" s="3" t="s">
        <v>853</v>
      </c>
      <c r="J64" s="16"/>
      <c r="K64" s="16"/>
      <c r="M64" s="16" t="s">
        <v>853</v>
      </c>
    </row>
    <row r="65" spans="1:13" ht="31.5">
      <c r="A65" s="16">
        <f t="shared" si="4"/>
        <v>73</v>
      </c>
      <c r="B65" s="16" t="s">
        <v>4624</v>
      </c>
      <c r="C65" s="29" t="s">
        <v>4625</v>
      </c>
      <c r="D65" s="19" t="s">
        <v>4626</v>
      </c>
      <c r="E65" s="42" t="s">
        <v>366</v>
      </c>
      <c r="F65" s="42" t="s">
        <v>4492</v>
      </c>
      <c r="G65" s="16" t="s">
        <v>2437</v>
      </c>
      <c r="H65" s="16" t="s">
        <v>852</v>
      </c>
      <c r="I65" s="3" t="s">
        <v>853</v>
      </c>
      <c r="J65" s="164" t="s">
        <v>4627</v>
      </c>
      <c r="K65" s="3" t="s">
        <v>4628</v>
      </c>
      <c r="M65" s="16" t="s">
        <v>853</v>
      </c>
    </row>
    <row r="66" spans="1:13" ht="46.5">
      <c r="A66" s="16">
        <v>75</v>
      </c>
      <c r="B66" s="16" t="s">
        <v>4624</v>
      </c>
      <c r="C66" s="29" t="s">
        <v>4625</v>
      </c>
      <c r="D66" s="20" t="s">
        <v>4626</v>
      </c>
      <c r="E66" s="42" t="s">
        <v>372</v>
      </c>
      <c r="F66" s="42" t="s">
        <v>505</v>
      </c>
      <c r="G66" s="16" t="s">
        <v>2437</v>
      </c>
      <c r="H66" s="16" t="s">
        <v>852</v>
      </c>
      <c r="I66" s="3" t="s">
        <v>853</v>
      </c>
      <c r="J66" s="164" t="s">
        <v>4627</v>
      </c>
      <c r="K66" s="3" t="s">
        <v>4628</v>
      </c>
    </row>
    <row r="67" spans="1:13">
      <c r="A67" s="16" t="e">
        <f>#REF!+1</f>
        <v>#REF!</v>
      </c>
      <c r="B67" s="16" t="s">
        <v>2638</v>
      </c>
      <c r="C67" s="29" t="s">
        <v>4629</v>
      </c>
      <c r="D67" s="19" t="s">
        <v>4630</v>
      </c>
      <c r="E67" s="16" t="s">
        <v>159</v>
      </c>
      <c r="F67" s="42" t="s">
        <v>160</v>
      </c>
      <c r="G67" s="16" t="s">
        <v>2437</v>
      </c>
      <c r="H67" s="16" t="s">
        <v>1715</v>
      </c>
      <c r="I67" s="3" t="s">
        <v>853</v>
      </c>
      <c r="J67" s="16" t="s">
        <v>4518</v>
      </c>
      <c r="K67" s="16"/>
      <c r="M67" s="16" t="s">
        <v>853</v>
      </c>
    </row>
    <row r="68" spans="1:13">
      <c r="A68" s="16" t="e">
        <f>A67+1</f>
        <v>#REF!</v>
      </c>
      <c r="B68" s="16" t="s">
        <v>4631</v>
      </c>
      <c r="C68" s="29" t="s">
        <v>4632</v>
      </c>
      <c r="D68" s="19" t="s">
        <v>4633</v>
      </c>
      <c r="E68" s="16" t="s">
        <v>159</v>
      </c>
      <c r="F68" s="16" t="s">
        <v>160</v>
      </c>
      <c r="G68" s="16" t="s">
        <v>2437</v>
      </c>
      <c r="H68" s="16" t="s">
        <v>852</v>
      </c>
      <c r="I68" s="3" t="s">
        <v>853</v>
      </c>
      <c r="J68" s="16" t="s">
        <v>4518</v>
      </c>
      <c r="K68" s="16"/>
      <c r="M68" s="16" t="s">
        <v>853</v>
      </c>
    </row>
    <row r="69" spans="1:13" ht="31.5">
      <c r="A69" s="16" t="e">
        <f t="shared" si="4"/>
        <v>#REF!</v>
      </c>
      <c r="B69" s="16" t="s">
        <v>4634</v>
      </c>
      <c r="C69" s="29" t="s">
        <v>4635</v>
      </c>
      <c r="D69" s="19" t="s">
        <v>4636</v>
      </c>
      <c r="E69" s="16" t="s">
        <v>195</v>
      </c>
      <c r="F69" s="16" t="s">
        <v>196</v>
      </c>
      <c r="G69" s="16" t="s">
        <v>2437</v>
      </c>
      <c r="H69" s="16" t="s">
        <v>852</v>
      </c>
      <c r="I69" s="3" t="s">
        <v>853</v>
      </c>
      <c r="J69" s="16" t="s">
        <v>4518</v>
      </c>
      <c r="K69" s="3" t="s">
        <v>4637</v>
      </c>
      <c r="M69" s="16" t="s">
        <v>853</v>
      </c>
    </row>
    <row r="70" spans="1:13" ht="31.5">
      <c r="A70" s="16" t="e">
        <f t="shared" si="4"/>
        <v>#REF!</v>
      </c>
      <c r="B70" s="16" t="s">
        <v>4638</v>
      </c>
      <c r="C70" s="29" t="s">
        <v>4639</v>
      </c>
      <c r="D70" s="19" t="s">
        <v>4640</v>
      </c>
      <c r="E70" s="16" t="s">
        <v>195</v>
      </c>
      <c r="F70" s="16" t="s">
        <v>196</v>
      </c>
      <c r="G70" s="16" t="s">
        <v>2437</v>
      </c>
      <c r="H70" s="16" t="s">
        <v>852</v>
      </c>
      <c r="I70" s="3" t="s">
        <v>853</v>
      </c>
      <c r="J70" s="16" t="s">
        <v>4518</v>
      </c>
      <c r="K70" s="3" t="s">
        <v>4637</v>
      </c>
      <c r="M70" s="16" t="s">
        <v>853</v>
      </c>
    </row>
    <row r="71" spans="1:13" ht="31.5">
      <c r="A71" s="16" t="e">
        <f t="shared" si="4"/>
        <v>#REF!</v>
      </c>
      <c r="B71" s="16" t="s">
        <v>4641</v>
      </c>
      <c r="C71" s="29" t="s">
        <v>4642</v>
      </c>
      <c r="D71" s="19" t="s">
        <v>4643</v>
      </c>
      <c r="E71" s="16" t="s">
        <v>366</v>
      </c>
      <c r="F71" s="16" t="s">
        <v>4492</v>
      </c>
      <c r="G71" s="16" t="s">
        <v>2437</v>
      </c>
      <c r="H71" s="16" t="s">
        <v>852</v>
      </c>
      <c r="I71" s="3" t="s">
        <v>853</v>
      </c>
      <c r="J71" s="16" t="s">
        <v>4518</v>
      </c>
      <c r="K71" s="3" t="s">
        <v>4644</v>
      </c>
      <c r="M71" s="16" t="s">
        <v>853</v>
      </c>
    </row>
    <row r="72" spans="1:13" ht="61.9">
      <c r="A72" s="16">
        <v>82</v>
      </c>
      <c r="B72" s="16" t="s">
        <v>4641</v>
      </c>
      <c r="C72" s="29" t="s">
        <v>4642</v>
      </c>
      <c r="D72" s="20" t="s">
        <v>4643</v>
      </c>
      <c r="E72" s="42" t="s">
        <v>372</v>
      </c>
      <c r="F72" s="16" t="s">
        <v>505</v>
      </c>
      <c r="G72" s="16" t="s">
        <v>2437</v>
      </c>
      <c r="H72" s="16" t="s">
        <v>853</v>
      </c>
      <c r="I72" s="3" t="s">
        <v>853</v>
      </c>
      <c r="J72" s="16" t="s">
        <v>4518</v>
      </c>
      <c r="K72" s="16"/>
    </row>
    <row r="73" spans="1:13" ht="92.25" customHeight="1">
      <c r="A73" s="16">
        <f>A72+1</f>
        <v>83</v>
      </c>
      <c r="B73" s="16" t="s">
        <v>4645</v>
      </c>
      <c r="C73" s="29" t="s">
        <v>4646</v>
      </c>
      <c r="D73" s="20" t="s">
        <v>4647</v>
      </c>
      <c r="E73" s="16" t="s">
        <v>381</v>
      </c>
      <c r="F73" s="16" t="s">
        <v>4648</v>
      </c>
      <c r="G73" s="16" t="s">
        <v>383</v>
      </c>
      <c r="H73" s="16" t="s">
        <v>1715</v>
      </c>
      <c r="I73" s="3" t="s">
        <v>853</v>
      </c>
      <c r="J73" s="16" t="s">
        <v>4518</v>
      </c>
      <c r="M73" s="16" t="s">
        <v>853</v>
      </c>
    </row>
    <row r="74" spans="1:13" ht="46.5">
      <c r="A74" s="16">
        <f t="shared" si="4"/>
        <v>84</v>
      </c>
      <c r="B74" s="16" t="s">
        <v>4649</v>
      </c>
      <c r="C74" s="29" t="s">
        <v>4650</v>
      </c>
      <c r="D74" s="20" t="s">
        <v>4651</v>
      </c>
      <c r="E74" s="16" t="s">
        <v>381</v>
      </c>
      <c r="F74" s="16" t="s">
        <v>4648</v>
      </c>
      <c r="G74" s="16" t="s">
        <v>383</v>
      </c>
      <c r="H74" s="16" t="s">
        <v>1715</v>
      </c>
      <c r="I74" s="3" t="s">
        <v>853</v>
      </c>
      <c r="J74" s="16" t="s">
        <v>4518</v>
      </c>
      <c r="K74" s="3" t="s">
        <v>4652</v>
      </c>
      <c r="M74" s="16" t="s">
        <v>853</v>
      </c>
    </row>
    <row r="75" spans="1:13" ht="46.5">
      <c r="A75" s="16">
        <f t="shared" si="4"/>
        <v>85</v>
      </c>
      <c r="B75" s="16" t="s">
        <v>4653</v>
      </c>
      <c r="C75" s="29" t="s">
        <v>4654</v>
      </c>
      <c r="D75" s="20" t="s">
        <v>4655</v>
      </c>
      <c r="E75" s="16" t="s">
        <v>381</v>
      </c>
      <c r="F75" s="16" t="s">
        <v>4648</v>
      </c>
      <c r="G75" s="16" t="s">
        <v>383</v>
      </c>
      <c r="H75" s="16" t="s">
        <v>1715</v>
      </c>
      <c r="I75" s="3" t="s">
        <v>853</v>
      </c>
      <c r="J75" t="s">
        <v>905</v>
      </c>
      <c r="M75" s="16" t="s">
        <v>853</v>
      </c>
    </row>
    <row r="76" spans="1:13" ht="31.5">
      <c r="A76" s="16">
        <f t="shared" si="4"/>
        <v>86</v>
      </c>
      <c r="B76" s="16" t="s">
        <v>4656</v>
      </c>
      <c r="C76" s="29" t="s">
        <v>4657</v>
      </c>
      <c r="D76" s="20" t="s">
        <v>4658</v>
      </c>
      <c r="E76" s="16" t="s">
        <v>381</v>
      </c>
      <c r="F76" s="16" t="s">
        <v>4648</v>
      </c>
      <c r="G76" s="16" t="s">
        <v>383</v>
      </c>
      <c r="H76" s="16" t="s">
        <v>1715</v>
      </c>
      <c r="I76" s="3" t="s">
        <v>853</v>
      </c>
      <c r="J76" s="16" t="s">
        <v>4659</v>
      </c>
      <c r="K76" s="38" t="s">
        <v>4660</v>
      </c>
      <c r="M76" s="16" t="s">
        <v>853</v>
      </c>
    </row>
    <row r="77" spans="1:13" ht="138.75">
      <c r="A77" s="16">
        <f t="shared" si="3"/>
        <v>87</v>
      </c>
      <c r="B77" s="16" t="s">
        <v>4661</v>
      </c>
      <c r="C77" s="29" t="s">
        <v>4662</v>
      </c>
      <c r="D77" s="20" t="s">
        <v>4663</v>
      </c>
      <c r="E77" s="16" t="s">
        <v>381</v>
      </c>
      <c r="F77" s="16" t="s">
        <v>4648</v>
      </c>
      <c r="G77" s="16" t="s">
        <v>383</v>
      </c>
      <c r="H77" s="16" t="s">
        <v>1715</v>
      </c>
      <c r="I77" s="3" t="s">
        <v>853</v>
      </c>
      <c r="J77" t="s">
        <v>909</v>
      </c>
      <c r="M77" s="16" t="s">
        <v>853</v>
      </c>
    </row>
    <row r="78" spans="1:13" ht="47.25">
      <c r="A78" s="66">
        <f t="shared" si="3"/>
        <v>88</v>
      </c>
      <c r="B78" s="66" t="s">
        <v>4664</v>
      </c>
      <c r="C78" s="67" t="s">
        <v>4665</v>
      </c>
      <c r="D78" s="207" t="s">
        <v>4666</v>
      </c>
      <c r="E78" s="66"/>
      <c r="F78" s="66" t="s">
        <v>4648</v>
      </c>
      <c r="G78" s="66" t="s">
        <v>383</v>
      </c>
      <c r="H78" s="66" t="s">
        <v>1715</v>
      </c>
      <c r="I78" s="3" t="s">
        <v>853</v>
      </c>
      <c r="M78" s="16" t="s">
        <v>853</v>
      </c>
    </row>
    <row r="79" spans="1:13">
      <c r="D79" s="20"/>
      <c r="E79" s="16"/>
      <c r="F79" s="16"/>
      <c r="G79" s="16"/>
      <c r="H79" s="16"/>
    </row>
    <row r="80" spans="1:13">
      <c r="E80" s="16"/>
      <c r="F80" s="16"/>
      <c r="G80" s="16"/>
      <c r="H80" s="16"/>
    </row>
    <row r="81" spans="4:8">
      <c r="D81" s="22"/>
      <c r="E81" s="16"/>
      <c r="F81" s="16"/>
      <c r="G81" s="16"/>
      <c r="H81" s="16"/>
    </row>
    <row r="82" spans="4:8">
      <c r="D82" s="22"/>
      <c r="E82" s="16"/>
      <c r="F82" s="16"/>
      <c r="G82" s="16"/>
      <c r="H82" s="16"/>
    </row>
    <row r="83" spans="4:8">
      <c r="D83" s="20"/>
      <c r="E83" s="16"/>
      <c r="F83" s="16"/>
      <c r="G83" s="16"/>
      <c r="H83" s="16"/>
    </row>
    <row r="84" spans="4:8">
      <c r="E84" s="16"/>
      <c r="F84" s="16"/>
      <c r="G84" s="16"/>
      <c r="H84" s="16"/>
    </row>
    <row r="85" spans="4:8">
      <c r="E85" s="16"/>
      <c r="F85" s="16"/>
      <c r="G85" s="4"/>
      <c r="H85" s="4"/>
    </row>
    <row r="86" spans="4:8">
      <c r="E86" s="16"/>
      <c r="F86" s="16"/>
      <c r="G86" s="4"/>
      <c r="H86" s="4"/>
    </row>
    <row r="87" spans="4:8">
      <c r="E87" s="16"/>
      <c r="F87" s="16"/>
      <c r="G87" s="4"/>
      <c r="H87" s="4"/>
    </row>
    <row r="88" spans="4:8">
      <c r="E88" s="16"/>
      <c r="F88" s="16"/>
      <c r="G88" s="4"/>
      <c r="H88" s="4"/>
    </row>
    <row r="89" spans="4:8">
      <c r="E89" s="16"/>
      <c r="F89" s="16"/>
      <c r="G89" s="4"/>
      <c r="H89" s="4"/>
    </row>
    <row r="90" spans="4:8">
      <c r="E90" s="16"/>
      <c r="F90" s="16"/>
      <c r="G90" s="4"/>
      <c r="H90" s="4"/>
    </row>
    <row r="91" spans="4:8">
      <c r="E91" s="16"/>
      <c r="F91" s="16"/>
      <c r="G91" s="4"/>
      <c r="H91" s="4"/>
    </row>
    <row r="92" spans="4:8">
      <c r="E92" s="16"/>
      <c r="F92" s="16"/>
      <c r="G92" s="4"/>
      <c r="H92" s="4"/>
    </row>
    <row r="93" spans="4:8">
      <c r="E93" s="16"/>
      <c r="F93" s="16"/>
      <c r="G93" s="4"/>
      <c r="H93" s="4"/>
    </row>
    <row r="94" spans="4:8">
      <c r="E94" s="16"/>
      <c r="F94" s="16"/>
      <c r="G94" s="4"/>
      <c r="H94" s="4"/>
    </row>
    <row r="95" spans="4:8">
      <c r="E95" s="16"/>
      <c r="F95" s="16"/>
      <c r="G95" s="4"/>
      <c r="H95" s="4"/>
    </row>
    <row r="96" spans="4:8">
      <c r="E96" s="16"/>
      <c r="F96" s="16"/>
      <c r="G96" s="4"/>
      <c r="H96" s="4"/>
    </row>
    <row r="97" spans="5:8">
      <c r="E97" s="16"/>
      <c r="F97" s="16"/>
      <c r="G97" s="4"/>
      <c r="H97" s="4"/>
    </row>
    <row r="98" spans="5:8">
      <c r="E98" s="16"/>
      <c r="F98" s="16"/>
      <c r="G98" s="4"/>
      <c r="H98" s="4"/>
    </row>
    <row r="99" spans="5:8">
      <c r="E99" s="16"/>
      <c r="F99" s="16"/>
      <c r="G99" s="4"/>
      <c r="H99" s="4"/>
    </row>
    <row r="100" spans="5:8">
      <c r="G100" s="4"/>
      <c r="H100" s="4"/>
    </row>
    <row r="101" spans="5:8">
      <c r="G101" s="4"/>
      <c r="H101" s="4"/>
    </row>
    <row r="102" spans="5:8">
      <c r="G102" s="4"/>
      <c r="H102" s="4"/>
    </row>
    <row r="103" spans="5:8">
      <c r="G103" s="4"/>
      <c r="H103" s="4"/>
    </row>
    <row r="104" spans="5:8">
      <c r="G104" s="4"/>
      <c r="H104" s="4"/>
    </row>
    <row r="105" spans="5:8">
      <c r="G105" s="4"/>
      <c r="H105" s="4"/>
    </row>
    <row r="106" spans="5:8">
      <c r="G106" s="16"/>
      <c r="H106" s="16"/>
    </row>
    <row r="107" spans="5:8">
      <c r="G107" s="16"/>
      <c r="H107" s="16"/>
    </row>
    <row r="108" spans="5:8">
      <c r="G108" s="16"/>
      <c r="H108" s="16"/>
    </row>
    <row r="109" spans="5:8">
      <c r="G109" s="16"/>
      <c r="H109" s="16"/>
    </row>
    <row r="110" spans="5:8" ht="15.75" customHeight="1">
      <c r="G110" s="16"/>
      <c r="H110" s="16"/>
    </row>
    <row r="111" spans="5:8" ht="15.75" customHeight="1">
      <c r="G111" s="16"/>
      <c r="H111" s="16"/>
    </row>
    <row r="112" spans="5:8" ht="15.75" customHeight="1">
      <c r="G112" s="16"/>
      <c r="H112" s="16"/>
    </row>
    <row r="113" spans="7:8" ht="15.75" customHeight="1">
      <c r="G113" s="16"/>
      <c r="H113" s="16"/>
    </row>
    <row r="114" spans="7:8" ht="15.75" customHeight="1">
      <c r="G114" s="16"/>
      <c r="H114" s="16"/>
    </row>
    <row r="115" spans="7:8" ht="15.75" customHeight="1">
      <c r="G115" s="16"/>
      <c r="H115" s="16"/>
    </row>
    <row r="116" spans="7:8" ht="15.75" customHeight="1">
      <c r="G116" s="16"/>
      <c r="H116" s="16"/>
    </row>
    <row r="117" spans="7:8" ht="15.75" customHeight="1">
      <c r="G117" s="16"/>
      <c r="H117" s="16"/>
    </row>
    <row r="118" spans="7:8" ht="15.75" customHeight="1">
      <c r="G118" s="16"/>
      <c r="H118" s="16"/>
    </row>
    <row r="119" spans="7:8" ht="15.75" customHeight="1">
      <c r="G119" s="16"/>
      <c r="H119" s="16"/>
    </row>
    <row r="120" spans="7:8" ht="15.75" customHeight="1">
      <c r="G120" s="16"/>
      <c r="H120" s="16"/>
    </row>
    <row r="121" spans="7:8" ht="15.75" customHeight="1">
      <c r="G121" s="16"/>
      <c r="H121" s="16"/>
    </row>
    <row r="122" spans="7:8" ht="15.75" customHeight="1">
      <c r="G122" s="16"/>
      <c r="H122" s="16"/>
    </row>
    <row r="123" spans="7:8" ht="15.75" customHeight="1">
      <c r="G123" s="16"/>
      <c r="H123" s="16"/>
    </row>
    <row r="124" spans="7:8" ht="15.75" customHeight="1">
      <c r="G124" s="16"/>
      <c r="H124" s="16"/>
    </row>
    <row r="125" spans="7:8" ht="15.75" customHeight="1">
      <c r="G125" s="16"/>
      <c r="H125" s="16"/>
    </row>
    <row r="126" spans="7:8" ht="15.75" customHeight="1">
      <c r="G126" s="16"/>
      <c r="H126" s="16"/>
    </row>
    <row r="127" spans="7:8" ht="15.75" customHeight="1">
      <c r="G127" s="16"/>
      <c r="H127" s="16"/>
    </row>
    <row r="128" spans="7:8" ht="15.75" customHeight="1">
      <c r="G128" s="16"/>
      <c r="H128" s="16"/>
    </row>
    <row r="129" spans="7:8" ht="15.75" customHeight="1">
      <c r="G129" s="16"/>
      <c r="H129" s="16"/>
    </row>
    <row r="130" spans="7:8" ht="15.75" customHeight="1">
      <c r="G130" s="16"/>
      <c r="H130" s="16"/>
    </row>
    <row r="131" spans="7:8" ht="15.75" customHeight="1">
      <c r="G131" s="16"/>
      <c r="H131" s="16"/>
    </row>
    <row r="132" spans="7:8" ht="15.75" customHeight="1">
      <c r="G132" s="16"/>
      <c r="H132" s="16"/>
    </row>
    <row r="133" spans="7:8" ht="15.75" customHeight="1">
      <c r="G133" s="16"/>
      <c r="H133" s="16"/>
    </row>
    <row r="134" spans="7:8" ht="15.75" customHeight="1">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row r="142" spans="7:8" ht="15.75" customHeight="1">
      <c r="G142" s="16"/>
      <c r="H142" s="16"/>
    </row>
    <row r="143" spans="7:8" ht="15.75" customHeight="1">
      <c r="G143" s="16"/>
      <c r="H143" s="16"/>
    </row>
    <row r="144" spans="7:8" ht="15.75" customHeight="1">
      <c r="G144" s="16"/>
      <c r="H144" s="16"/>
    </row>
    <row r="145" spans="7:8" ht="15.75" customHeight="1">
      <c r="G145" s="16"/>
      <c r="H145" s="16"/>
    </row>
    <row r="146" spans="7:8" ht="15.75" customHeight="1">
      <c r="G146" s="16"/>
      <c r="H146" s="16"/>
    </row>
    <row r="147" spans="7:8" ht="15.75" customHeight="1">
      <c r="G147" s="16"/>
      <c r="H147" s="16"/>
    </row>
    <row r="148" spans="7:8" ht="15.75" customHeight="1">
      <c r="G148" s="16"/>
      <c r="H148" s="16"/>
    </row>
    <row r="149" spans="7:8" ht="15.75" customHeight="1">
      <c r="G149" s="16"/>
      <c r="H149" s="16"/>
    </row>
    <row r="150" spans="7:8" ht="15.75" customHeight="1">
      <c r="G150" s="16"/>
      <c r="H150" s="16"/>
    </row>
    <row r="151" spans="7:8" ht="15.75" customHeight="1">
      <c r="G151" s="16"/>
      <c r="H151" s="16"/>
    </row>
    <row r="152" spans="7:8" ht="15.75" customHeight="1">
      <c r="G152" s="16"/>
      <c r="H152" s="16"/>
    </row>
    <row r="153" spans="7:8" ht="15.75" customHeight="1">
      <c r="G153" s="16"/>
      <c r="H153" s="16"/>
    </row>
    <row r="154" spans="7:8" ht="15.75" customHeight="1">
      <c r="G154" s="16"/>
      <c r="H154" s="16"/>
    </row>
    <row r="155" spans="7:8" ht="15.75" customHeight="1">
      <c r="G155" s="16"/>
      <c r="H155" s="16"/>
    </row>
    <row r="156" spans="7:8" ht="15.75" customHeight="1">
      <c r="G156" s="16"/>
      <c r="H156" s="16"/>
    </row>
    <row r="157" spans="7:8" ht="15.75" customHeight="1">
      <c r="G157" s="16"/>
      <c r="H157" s="16"/>
    </row>
    <row r="158" spans="7:8" ht="15.75" customHeight="1">
      <c r="G158" s="16"/>
      <c r="H158" s="16"/>
    </row>
    <row r="159" spans="7:8" ht="15.75" customHeight="1">
      <c r="G159" s="16"/>
      <c r="H159" s="16"/>
    </row>
    <row r="160" spans="7:8" ht="15.75" customHeight="1">
      <c r="G160" s="16"/>
      <c r="H160" s="16"/>
    </row>
    <row r="161" spans="7:8" ht="15.75" customHeight="1">
      <c r="G161" s="16"/>
      <c r="H161" s="16"/>
    </row>
    <row r="162" spans="7:8" ht="15.75" customHeight="1">
      <c r="G162" s="16"/>
      <c r="H162" s="16"/>
    </row>
    <row r="163" spans="7:8" ht="15.75" customHeight="1">
      <c r="G163" s="16"/>
      <c r="H163" s="16"/>
    </row>
    <row r="164" spans="7:8" ht="15.75" customHeight="1">
      <c r="G164" s="16"/>
      <c r="H164" s="16"/>
    </row>
    <row r="165" spans="7:8" ht="15.75" customHeight="1">
      <c r="G165" s="16"/>
      <c r="H165" s="16"/>
    </row>
    <row r="166" spans="7:8" ht="15.75" customHeight="1">
      <c r="G166" s="16"/>
      <c r="H166" s="16"/>
    </row>
    <row r="167" spans="7:8" ht="15.75" customHeight="1">
      <c r="G167" s="16"/>
      <c r="H167" s="16"/>
    </row>
    <row r="168" spans="7:8" ht="15.75" customHeight="1">
      <c r="G168" s="16"/>
      <c r="H168" s="16"/>
    </row>
    <row r="169" spans="7:8" ht="15.75" customHeight="1">
      <c r="G169" s="16"/>
      <c r="H169" s="16"/>
    </row>
    <row r="170" spans="7:8" ht="15.75" customHeight="1">
      <c r="G170" s="16"/>
      <c r="H170" s="16"/>
    </row>
    <row r="171" spans="7:8" ht="15.75" customHeight="1">
      <c r="G171" s="16"/>
      <c r="H171" s="16"/>
    </row>
    <row r="172" spans="7:8" ht="15.75" customHeight="1">
      <c r="G172" s="16"/>
      <c r="H172" s="16"/>
    </row>
    <row r="173" spans="7:8" ht="15.75" customHeight="1">
      <c r="G173" s="16"/>
      <c r="H173" s="16"/>
    </row>
    <row r="174" spans="7:8" ht="15.75" customHeight="1">
      <c r="G174" s="16"/>
      <c r="H174" s="16"/>
    </row>
    <row r="175" spans="7:8" ht="15.75" customHeight="1">
      <c r="G175" s="16"/>
      <c r="H175" s="16"/>
    </row>
    <row r="176" spans="7:8" ht="15.75" customHeight="1">
      <c r="G176" s="16"/>
      <c r="H176" s="16"/>
    </row>
    <row r="177" spans="7:8" ht="15.75" customHeight="1">
      <c r="G177" s="16"/>
      <c r="H177" s="16"/>
    </row>
    <row r="178" spans="7:8" ht="15.75" customHeight="1">
      <c r="G178" s="16"/>
      <c r="H178" s="16"/>
    </row>
    <row r="179" spans="7:8" ht="15.75" customHeight="1">
      <c r="G179" s="16"/>
      <c r="H179" s="16"/>
    </row>
    <row r="180" spans="7:8" ht="15.75" customHeight="1">
      <c r="G180" s="16"/>
      <c r="H180" s="16"/>
    </row>
    <row r="181" spans="7:8" ht="15.75" customHeight="1">
      <c r="G181" s="16"/>
      <c r="H181" s="16"/>
    </row>
    <row r="182" spans="7:8" ht="15.75" customHeight="1">
      <c r="G182" s="16"/>
      <c r="H182" s="16"/>
    </row>
    <row r="183" spans="7:8" ht="15.75" customHeight="1">
      <c r="G183" s="16"/>
      <c r="H183" s="16"/>
    </row>
    <row r="184" spans="7:8" ht="15.75" customHeight="1">
      <c r="G184" s="16"/>
      <c r="H184" s="16"/>
    </row>
  </sheetData>
  <conditionalFormatting sqref="H1:H1048576">
    <cfRule type="containsText" dxfId="223" priority="6" operator="containsText" text="Yes">
      <formula>NOT(ISERROR(SEARCH("Yes",H1)))</formula>
    </cfRule>
    <cfRule type="containsText" dxfId="222" priority="7" operator="containsText" text="Pending">
      <formula>NOT(ISERROR(SEARCH("Pending",H1)))</formula>
    </cfRule>
  </conditionalFormatting>
  <conditionalFormatting sqref="I2:I1048576">
    <cfRule type="containsText" dxfId="221" priority="3" operator="containsText" text="No">
      <formula>NOT(ISERROR(SEARCH("No",I2)))</formula>
    </cfRule>
  </conditionalFormatting>
  <conditionalFormatting sqref="I2:K64 I65:I74 I75:K1048576 J1:K1 K65:K74">
    <cfRule type="containsText" dxfId="220" priority="4" operator="containsText" text="Yes">
      <formula>NOT(ISERROR(SEARCH("Yes",I1)))</formula>
    </cfRule>
  </conditionalFormatting>
  <conditionalFormatting sqref="J67:J74">
    <cfRule type="containsText" dxfId="219" priority="1" operator="containsText" text="Yes">
      <formula>NOT(ISERROR(SEARCH("Yes",J67)))</formula>
    </cfRule>
    <cfRule type="containsText" dxfId="218" priority="2" operator="containsText" text="Pending">
      <formula>NOT(ISERROR(SEARCH("Pending",J67)))</formula>
    </cfRule>
  </conditionalFormatting>
  <conditionalFormatting sqref="J1:K1 I2:K64 I65:I74 K65:K74 I75:K1048576">
    <cfRule type="containsText" dxfId="217" priority="5" operator="containsText" text="Pending">
      <formula>NOT(ISERROR(SEARCH("Pending",I1)))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F93F12E2-E6F2-406B-9E11-53841A430337}">
          <x14:formula1>
            <xm:f>'Drop Down Menu''s'!$C$2:$C$14</xm:f>
          </x14:formula1>
          <xm:sqref>G85:K184</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574E-B652-44B0-B33A-1466A30ECEDF}">
  <dimension ref="A1:T157"/>
  <sheetViews>
    <sheetView topLeftCell="I1" zoomScale="136" workbookViewId="0">
      <selection activeCell="K53" sqref="K53"/>
    </sheetView>
  </sheetViews>
  <sheetFormatPr defaultColWidth="8.875" defaultRowHeight="15.75" customHeight="1"/>
  <cols>
    <col min="1" max="1" width="10.625" style="16" bestFit="1" customWidth="1"/>
    <col min="2" max="2" width="12.625" style="16" bestFit="1" customWidth="1"/>
    <col min="3" max="3" width="24.625" style="29" customWidth="1"/>
    <col min="4" max="4" width="70.125" style="29" customWidth="1"/>
    <col min="5" max="5" width="16.625" customWidth="1"/>
    <col min="6" max="6" width="16.625" bestFit="1" customWidth="1"/>
    <col min="7" max="7" width="20.625" bestFit="1" customWidth="1"/>
    <col min="8" max="8" width="20.625" customWidth="1"/>
    <col min="9" max="11" width="32.625" customWidth="1"/>
    <col min="12" max="12" width="60.125" style="3" customWidth="1"/>
    <col min="13" max="13" width="47.625" style="16" customWidth="1"/>
    <col min="14" max="14" width="9"/>
    <col min="15" max="15" width="20.625" bestFit="1" customWidth="1"/>
    <col min="16" max="16" width="16" bestFit="1" customWidth="1"/>
    <col min="17" max="17" width="24" bestFit="1" customWidth="1"/>
  </cols>
  <sheetData>
    <row r="1" spans="1:20" ht="63">
      <c r="A1" s="16" t="s">
        <v>834</v>
      </c>
      <c r="B1" s="16" t="s">
        <v>835</v>
      </c>
      <c r="C1" s="29" t="s">
        <v>836</v>
      </c>
      <c r="D1" s="29" t="s">
        <v>837</v>
      </c>
      <c r="E1" t="s">
        <v>0</v>
      </c>
      <c r="F1" t="s">
        <v>838</v>
      </c>
      <c r="G1" t="s">
        <v>839</v>
      </c>
      <c r="H1" s="3" t="s">
        <v>898</v>
      </c>
      <c r="I1" s="3" t="s">
        <v>841</v>
      </c>
      <c r="J1" s="3" t="s">
        <v>900</v>
      </c>
      <c r="K1" s="3" t="s">
        <v>843</v>
      </c>
      <c r="L1" s="3" t="s">
        <v>844</v>
      </c>
      <c r="M1" s="16" t="s">
        <v>845</v>
      </c>
      <c r="O1" t="s">
        <v>846</v>
      </c>
      <c r="P1" t="s">
        <v>847</v>
      </c>
      <c r="Q1" t="s">
        <v>848</v>
      </c>
    </row>
    <row r="2" spans="1:20">
      <c r="A2" s="16" t="s">
        <v>635</v>
      </c>
      <c r="B2" s="16" t="s">
        <v>4667</v>
      </c>
      <c r="D2" s="29" t="s">
        <v>4668</v>
      </c>
      <c r="E2" s="16"/>
      <c r="I2" s="3"/>
      <c r="J2" s="3"/>
      <c r="K2" s="3"/>
      <c r="O2">
        <f>MAX(A:A)</f>
        <v>30</v>
      </c>
      <c r="P2">
        <f>COUNTIF(M:M,"Yes")</f>
        <v>0</v>
      </c>
      <c r="Q2">
        <f>O2-P2</f>
        <v>30</v>
      </c>
    </row>
    <row r="3" spans="1:20" ht="30.75">
      <c r="A3" s="121" t="s">
        <v>635</v>
      </c>
      <c r="B3" s="121">
        <v>2</v>
      </c>
      <c r="C3" s="118" t="s">
        <v>4669</v>
      </c>
      <c r="D3" s="28" t="s">
        <v>4670</v>
      </c>
      <c r="E3" s="16"/>
      <c r="F3" s="16"/>
      <c r="G3" s="16"/>
      <c r="H3" s="16"/>
      <c r="I3" s="3"/>
      <c r="J3" s="3"/>
      <c r="K3" s="3"/>
      <c r="M3" s="16" t="s">
        <v>853</v>
      </c>
      <c r="T3" t="s">
        <v>11</v>
      </c>
    </row>
    <row r="4" spans="1:20">
      <c r="A4" s="121" t="s">
        <v>635</v>
      </c>
      <c r="B4" s="121">
        <v>5</v>
      </c>
      <c r="C4" s="118" t="s">
        <v>965</v>
      </c>
      <c r="D4" s="28"/>
      <c r="E4" s="16"/>
      <c r="F4" s="16"/>
      <c r="G4" s="16"/>
      <c r="H4" s="16"/>
      <c r="I4" s="3"/>
      <c r="J4" s="3"/>
      <c r="K4" s="3"/>
      <c r="M4" s="16" t="s">
        <v>853</v>
      </c>
    </row>
    <row r="5" spans="1:20" ht="94.5">
      <c r="A5" s="16">
        <v>1</v>
      </c>
      <c r="B5" s="16">
        <v>5.0999999999999996</v>
      </c>
      <c r="C5" s="29" t="s">
        <v>4671</v>
      </c>
      <c r="D5" s="28" t="s">
        <v>4672</v>
      </c>
      <c r="E5" s="16" t="s">
        <v>493</v>
      </c>
      <c r="F5" s="16" t="s">
        <v>493</v>
      </c>
      <c r="G5" s="16" t="s">
        <v>432</v>
      </c>
      <c r="H5" s="16" t="s">
        <v>852</v>
      </c>
      <c r="I5" s="3"/>
      <c r="J5" s="3" t="s">
        <v>905</v>
      </c>
      <c r="K5" s="3" t="s">
        <v>4673</v>
      </c>
      <c r="M5" s="16" t="s">
        <v>853</v>
      </c>
      <c r="O5" t="s">
        <v>4495</v>
      </c>
    </row>
    <row r="6" spans="1:20" ht="113.25" customHeight="1">
      <c r="A6" s="16">
        <f>A5+1</f>
        <v>2</v>
      </c>
      <c r="B6" s="16">
        <v>5.2</v>
      </c>
      <c r="C6" s="29" t="s">
        <v>4674</v>
      </c>
      <c r="D6" s="28" t="s">
        <v>4675</v>
      </c>
      <c r="E6" s="16" t="s">
        <v>84</v>
      </c>
      <c r="F6" s="16" t="s">
        <v>469</v>
      </c>
      <c r="G6" s="16"/>
      <c r="H6" s="16" t="s">
        <v>952</v>
      </c>
      <c r="I6" s="3"/>
      <c r="J6" s="3" t="s">
        <v>927</v>
      </c>
      <c r="K6" s="3" t="s">
        <v>4676</v>
      </c>
      <c r="M6" s="16" t="s">
        <v>853</v>
      </c>
      <c r="O6" t="s">
        <v>914</v>
      </c>
    </row>
    <row r="7" spans="1:20" ht="78.75">
      <c r="A7" s="16">
        <v>3</v>
      </c>
      <c r="B7" s="16">
        <v>5.3</v>
      </c>
      <c r="C7" s="29" t="s">
        <v>4677</v>
      </c>
      <c r="D7" s="28" t="s">
        <v>4678</v>
      </c>
      <c r="E7" s="16" t="s">
        <v>84</v>
      </c>
      <c r="F7" s="16" t="s">
        <v>469</v>
      </c>
      <c r="G7" s="16"/>
      <c r="H7" s="16" t="s">
        <v>952</v>
      </c>
      <c r="I7" s="3"/>
      <c r="J7" s="3" t="s">
        <v>905</v>
      </c>
      <c r="K7" s="3" t="s">
        <v>4679</v>
      </c>
      <c r="M7" s="16" t="s">
        <v>853</v>
      </c>
    </row>
    <row r="8" spans="1:20" ht="57" customHeight="1">
      <c r="A8" s="16">
        <v>4</v>
      </c>
      <c r="B8" s="16">
        <v>5.4</v>
      </c>
      <c r="C8" s="29" t="s">
        <v>4680</v>
      </c>
      <c r="D8" s="28" t="s">
        <v>4508</v>
      </c>
      <c r="E8" s="16"/>
      <c r="F8" s="16"/>
      <c r="G8" s="16"/>
      <c r="H8" s="16"/>
      <c r="I8" s="3"/>
      <c r="J8" s="3" t="s">
        <v>635</v>
      </c>
      <c r="K8" s="3"/>
      <c r="M8" s="16" t="s">
        <v>853</v>
      </c>
      <c r="O8" s="18">
        <f>P2/O2</f>
        <v>0</v>
      </c>
    </row>
    <row r="9" spans="1:20" ht="38.25" customHeight="1">
      <c r="A9" s="121" t="s">
        <v>635</v>
      </c>
      <c r="B9" s="121"/>
      <c r="C9" s="118" t="s">
        <v>2019</v>
      </c>
      <c r="D9" s="28"/>
      <c r="E9" s="16"/>
      <c r="F9" s="16"/>
      <c r="G9" s="16"/>
      <c r="H9" s="16"/>
      <c r="I9" s="3"/>
      <c r="J9" s="3"/>
      <c r="K9" s="3"/>
      <c r="M9" s="16" t="s">
        <v>853</v>
      </c>
    </row>
    <row r="10" spans="1:20" ht="27" customHeight="1">
      <c r="A10" s="16" t="s">
        <v>635</v>
      </c>
      <c r="B10" s="16">
        <v>5</v>
      </c>
      <c r="C10" s="29" t="s">
        <v>1485</v>
      </c>
      <c r="D10" s="28"/>
      <c r="E10" s="16"/>
      <c r="F10" s="16"/>
      <c r="G10" s="16"/>
      <c r="H10" s="16"/>
      <c r="I10" s="3"/>
      <c r="J10" s="3"/>
      <c r="K10" s="3"/>
      <c r="M10" s="16" t="s">
        <v>853</v>
      </c>
    </row>
    <row r="11" spans="1:20" ht="27.75" customHeight="1">
      <c r="A11" s="16">
        <v>5</v>
      </c>
      <c r="B11" s="16">
        <v>5.0999999999999996</v>
      </c>
      <c r="C11" s="29" t="s">
        <v>4681</v>
      </c>
      <c r="D11" s="28"/>
      <c r="E11" s="16"/>
      <c r="F11" s="16"/>
      <c r="G11" s="16"/>
      <c r="H11" s="16"/>
      <c r="I11" s="3"/>
      <c r="J11" s="3"/>
      <c r="K11" s="3"/>
      <c r="M11" s="16" t="s">
        <v>853</v>
      </c>
    </row>
    <row r="12" spans="1:20" ht="235.5" customHeight="1">
      <c r="A12" s="16">
        <f>A11+1</f>
        <v>6</v>
      </c>
      <c r="B12" s="16" t="s">
        <v>1487</v>
      </c>
      <c r="C12" s="29" t="s">
        <v>4682</v>
      </c>
      <c r="D12" s="28" t="s">
        <v>4683</v>
      </c>
      <c r="E12" s="16" t="s">
        <v>15</v>
      </c>
      <c r="F12" s="16" t="s">
        <v>438</v>
      </c>
      <c r="G12" s="16"/>
      <c r="H12" s="16" t="s">
        <v>1715</v>
      </c>
      <c r="I12" s="3"/>
      <c r="J12" s="3" t="s">
        <v>927</v>
      </c>
      <c r="K12" s="3" t="s">
        <v>4684</v>
      </c>
      <c r="M12" s="16" t="s">
        <v>853</v>
      </c>
      <c r="R12" t="str">
        <f ca="1">IFERROR(
  IF(
    COUNTIF(
      INDIRECT("'" &amp; "ADR " &amp; VALUE(MID(R$1, FIND("-", R$1) + 1, LEN(R$1) - FIND("-", R$1))) &amp; "'!E:E"),#REF!
    ) = 0,
    "",
    COUNTIFS(
      INDIRECT("'" &amp; "ADR " &amp; VALUE(MID(R$1, FIND("-", R$1) + 1, LEN(R$1) - FIND("-", R$1))) &amp; "'!E:E"),#REF!,
      INDIRECT( "'" &amp; "ADR " &amp; VALUE(MID(R$1, FIND("-", R$1) + 1, LEN(R$1) - FIND("-", R$1))) &amp; "'!I:I"), "NO"
    )
  ),
  ""
)</f>
        <v/>
      </c>
    </row>
    <row r="13" spans="1:20" ht="27" customHeight="1">
      <c r="A13" s="16">
        <f t="shared" ref="A13:A34" si="0">A12+1</f>
        <v>7</v>
      </c>
      <c r="B13" s="16" t="s">
        <v>1490</v>
      </c>
      <c r="C13" s="29" t="s">
        <v>4685</v>
      </c>
      <c r="D13" s="28" t="s">
        <v>4686</v>
      </c>
      <c r="E13" s="16" t="s">
        <v>159</v>
      </c>
      <c r="F13" s="16" t="s">
        <v>160</v>
      </c>
      <c r="G13" s="16"/>
      <c r="H13" s="16" t="s">
        <v>1715</v>
      </c>
      <c r="I13" s="3"/>
      <c r="J13" s="3" t="s">
        <v>927</v>
      </c>
      <c r="K13" s="3" t="s">
        <v>4687</v>
      </c>
      <c r="M13" s="16" t="s">
        <v>853</v>
      </c>
    </row>
    <row r="14" spans="1:20" ht="21" customHeight="1">
      <c r="A14" s="16">
        <f t="shared" si="0"/>
        <v>8</v>
      </c>
      <c r="B14" s="16" t="s">
        <v>1493</v>
      </c>
      <c r="C14" s="29" t="s">
        <v>4688</v>
      </c>
      <c r="D14" s="28" t="s">
        <v>4689</v>
      </c>
      <c r="E14" s="16" t="s">
        <v>159</v>
      </c>
      <c r="F14" s="16" t="s">
        <v>160</v>
      </c>
      <c r="G14" s="16"/>
      <c r="H14" s="16" t="s">
        <v>1715</v>
      </c>
      <c r="I14" s="3"/>
      <c r="J14" s="3" t="s">
        <v>927</v>
      </c>
      <c r="K14" s="3" t="s">
        <v>4687</v>
      </c>
      <c r="M14" s="16" t="s">
        <v>853</v>
      </c>
    </row>
    <row r="15" spans="1:20" ht="21.75" customHeight="1">
      <c r="A15" s="16">
        <f t="shared" si="0"/>
        <v>9</v>
      </c>
      <c r="B15" s="16" t="s">
        <v>3225</v>
      </c>
      <c r="C15" s="29" t="s">
        <v>4690</v>
      </c>
      <c r="D15" s="28" t="s">
        <v>4691</v>
      </c>
      <c r="E15" s="16" t="s">
        <v>159</v>
      </c>
      <c r="F15" s="16" t="s">
        <v>160</v>
      </c>
      <c r="G15" s="16"/>
      <c r="H15" s="16" t="s">
        <v>1715</v>
      </c>
      <c r="I15" s="16"/>
      <c r="J15" s="16" t="s">
        <v>927</v>
      </c>
      <c r="K15" s="3" t="s">
        <v>4687</v>
      </c>
      <c r="M15" s="16" t="s">
        <v>853</v>
      </c>
    </row>
    <row r="16" spans="1:20" ht="61.5">
      <c r="A16" s="16">
        <f t="shared" si="0"/>
        <v>10</v>
      </c>
      <c r="B16" s="16" t="s">
        <v>3228</v>
      </c>
      <c r="C16" s="29" t="s">
        <v>4692</v>
      </c>
      <c r="D16" s="28" t="s">
        <v>4693</v>
      </c>
      <c r="E16" s="16" t="s">
        <v>159</v>
      </c>
      <c r="F16" s="16" t="s">
        <v>160</v>
      </c>
      <c r="G16" s="16"/>
      <c r="H16" s="16" t="s">
        <v>1715</v>
      </c>
      <c r="I16" s="16"/>
      <c r="J16" s="16" t="s">
        <v>927</v>
      </c>
      <c r="K16" s="16" t="s">
        <v>4694</v>
      </c>
      <c r="M16" s="16" t="s">
        <v>853</v>
      </c>
    </row>
    <row r="17" spans="1:13" ht="128.25" customHeight="1">
      <c r="A17" s="121" t="s">
        <v>635</v>
      </c>
      <c r="B17" s="121"/>
      <c r="C17" s="118" t="s">
        <v>4695</v>
      </c>
      <c r="D17" s="142" t="s">
        <v>4696</v>
      </c>
      <c r="E17" s="143" t="s">
        <v>10</v>
      </c>
      <c r="F17" s="81" t="s">
        <v>11</v>
      </c>
      <c r="G17" s="16"/>
      <c r="H17" s="16" t="s">
        <v>852</v>
      </c>
      <c r="I17" s="16"/>
      <c r="J17" s="16" t="s">
        <v>635</v>
      </c>
      <c r="K17" s="16"/>
      <c r="L17"/>
      <c r="M17" s="16" t="s">
        <v>853</v>
      </c>
    </row>
    <row r="18" spans="1:13" ht="102.75" customHeight="1">
      <c r="A18" s="121" t="s">
        <v>635</v>
      </c>
      <c r="B18" s="121"/>
      <c r="C18" s="118" t="s">
        <v>4695</v>
      </c>
      <c r="D18" s="142" t="s">
        <v>4696</v>
      </c>
      <c r="E18" s="144" t="s">
        <v>15</v>
      </c>
      <c r="F18" s="145" t="s">
        <v>438</v>
      </c>
      <c r="G18" s="16"/>
      <c r="H18" s="16" t="s">
        <v>853</v>
      </c>
      <c r="I18" s="16"/>
      <c r="J18" s="16" t="s">
        <v>635</v>
      </c>
      <c r="K18" s="16"/>
      <c r="M18" s="16" t="s">
        <v>853</v>
      </c>
    </row>
    <row r="19" spans="1:13" ht="132" customHeight="1">
      <c r="A19" s="121" t="s">
        <v>635</v>
      </c>
      <c r="B19" s="121"/>
      <c r="C19" s="118" t="s">
        <v>4695</v>
      </c>
      <c r="D19" s="142" t="s">
        <v>4696</v>
      </c>
      <c r="E19" s="143" t="s">
        <v>159</v>
      </c>
      <c r="F19" s="81" t="s">
        <v>160</v>
      </c>
      <c r="G19" s="16"/>
      <c r="H19" s="16" t="s">
        <v>852</v>
      </c>
      <c r="I19" s="16"/>
      <c r="J19" s="16" t="s">
        <v>635</v>
      </c>
      <c r="K19" s="16"/>
      <c r="M19" s="16" t="s">
        <v>853</v>
      </c>
    </row>
    <row r="20" spans="1:13" ht="107.65">
      <c r="A20" s="16">
        <f>A16+1</f>
        <v>11</v>
      </c>
      <c r="B20" s="16" t="s">
        <v>1496</v>
      </c>
      <c r="C20" s="29" t="s">
        <v>4697</v>
      </c>
      <c r="D20" s="28" t="s">
        <v>4698</v>
      </c>
      <c r="E20" s="143" t="s">
        <v>10</v>
      </c>
      <c r="F20" s="81" t="s">
        <v>11</v>
      </c>
      <c r="G20" s="16"/>
      <c r="H20" s="16" t="s">
        <v>853</v>
      </c>
      <c r="I20" s="16"/>
      <c r="J20" s="16" t="s">
        <v>927</v>
      </c>
      <c r="K20" s="27" t="s">
        <v>4699</v>
      </c>
      <c r="L20"/>
      <c r="M20" s="16" t="s">
        <v>853</v>
      </c>
    </row>
    <row r="21" spans="1:13" ht="107.65">
      <c r="A21" s="16">
        <f>A20+1</f>
        <v>12</v>
      </c>
      <c r="B21" s="16" t="s">
        <v>1496</v>
      </c>
      <c r="C21" s="29" t="s">
        <v>4697</v>
      </c>
      <c r="D21" s="28" t="s">
        <v>4698</v>
      </c>
      <c r="E21" s="143" t="s">
        <v>159</v>
      </c>
      <c r="F21" s="81" t="s">
        <v>160</v>
      </c>
      <c r="G21" s="16"/>
      <c r="H21" s="16" t="s">
        <v>1715</v>
      </c>
      <c r="I21" s="16"/>
      <c r="J21" s="16" t="s">
        <v>927</v>
      </c>
      <c r="K21" s="3" t="s">
        <v>4699</v>
      </c>
      <c r="L21"/>
      <c r="M21" s="16" t="s">
        <v>853</v>
      </c>
    </row>
    <row r="22" spans="1:13" ht="292.14999999999998">
      <c r="A22" s="16">
        <f>A21+1</f>
        <v>13</v>
      </c>
      <c r="B22" s="16" t="s">
        <v>3233</v>
      </c>
      <c r="C22" s="29" t="s">
        <v>4700</v>
      </c>
      <c r="D22" s="28" t="s">
        <v>4701</v>
      </c>
      <c r="E22" s="143" t="s">
        <v>10</v>
      </c>
      <c r="F22" s="81" t="s">
        <v>11</v>
      </c>
      <c r="G22" s="16"/>
      <c r="H22" s="16" t="s">
        <v>853</v>
      </c>
      <c r="I22" s="16"/>
      <c r="J22" s="16" t="s">
        <v>955</v>
      </c>
      <c r="K22" s="3" t="s">
        <v>4702</v>
      </c>
      <c r="M22" s="16" t="s">
        <v>853</v>
      </c>
    </row>
    <row r="23" spans="1:13" ht="292.14999999999998">
      <c r="A23" s="16">
        <f>A22+1</f>
        <v>14</v>
      </c>
      <c r="B23" s="16" t="s">
        <v>3233</v>
      </c>
      <c r="C23" s="29" t="s">
        <v>4700</v>
      </c>
      <c r="D23" s="28" t="s">
        <v>4701</v>
      </c>
      <c r="E23" s="143" t="s">
        <v>159</v>
      </c>
      <c r="F23" s="81" t="s">
        <v>160</v>
      </c>
      <c r="G23" s="16"/>
      <c r="H23" s="16" t="s">
        <v>1715</v>
      </c>
      <c r="I23" s="16"/>
      <c r="J23" s="16" t="s">
        <v>955</v>
      </c>
      <c r="K23" s="3" t="s">
        <v>4702</v>
      </c>
      <c r="M23" s="16" t="s">
        <v>853</v>
      </c>
    </row>
    <row r="24" spans="1:13" ht="47.25">
      <c r="A24" s="16">
        <f>A23+1</f>
        <v>15</v>
      </c>
      <c r="B24" s="16" t="s">
        <v>2979</v>
      </c>
      <c r="C24" s="29" t="s">
        <v>4703</v>
      </c>
      <c r="D24" s="28" t="s">
        <v>4704</v>
      </c>
      <c r="E24" s="143" t="s">
        <v>159</v>
      </c>
      <c r="F24" s="81" t="s">
        <v>160</v>
      </c>
      <c r="G24" s="16"/>
      <c r="H24" s="16" t="s">
        <v>1715</v>
      </c>
      <c r="I24" s="16"/>
      <c r="J24" s="16" t="s">
        <v>905</v>
      </c>
      <c r="K24" s="3" t="s">
        <v>4705</v>
      </c>
      <c r="M24" s="16" t="s">
        <v>853</v>
      </c>
    </row>
    <row r="25" spans="1:13" ht="184.5" customHeight="1">
      <c r="A25" s="16">
        <f t="shared" si="0"/>
        <v>16</v>
      </c>
      <c r="B25" s="16" t="s">
        <v>2989</v>
      </c>
      <c r="C25" s="29" t="s">
        <v>4706</v>
      </c>
      <c r="D25" s="28" t="s">
        <v>4707</v>
      </c>
      <c r="E25" s="143" t="s">
        <v>159</v>
      </c>
      <c r="F25" s="81" t="s">
        <v>160</v>
      </c>
      <c r="G25" s="16"/>
      <c r="H25" s="16" t="s">
        <v>1715</v>
      </c>
      <c r="I25" s="16"/>
      <c r="J25" s="16" t="s">
        <v>927</v>
      </c>
      <c r="K25" s="16" t="s">
        <v>4708</v>
      </c>
      <c r="M25" s="16" t="s">
        <v>853</v>
      </c>
    </row>
    <row r="26" spans="1:13" ht="213" customHeight="1">
      <c r="A26" s="121" t="s">
        <v>635</v>
      </c>
      <c r="B26" s="121" t="s">
        <v>2989</v>
      </c>
      <c r="C26" s="118" t="s">
        <v>4709</v>
      </c>
      <c r="D26" s="28" t="s">
        <v>4710</v>
      </c>
      <c r="E26" s="16"/>
      <c r="F26" s="16"/>
      <c r="G26" s="16"/>
      <c r="H26" s="16" t="s">
        <v>1715</v>
      </c>
      <c r="I26" s="16"/>
      <c r="J26" s="16" t="s">
        <v>635</v>
      </c>
      <c r="K26" s="16"/>
      <c r="M26" s="16" t="s">
        <v>853</v>
      </c>
    </row>
    <row r="27" spans="1:13" ht="69" customHeight="1">
      <c r="A27" s="121" t="s">
        <v>635</v>
      </c>
      <c r="B27" s="121" t="s">
        <v>4711</v>
      </c>
      <c r="C27" s="118" t="s">
        <v>4712</v>
      </c>
      <c r="D27" s="28" t="s">
        <v>4713</v>
      </c>
      <c r="E27" s="16"/>
      <c r="F27" s="16"/>
      <c r="G27" s="16"/>
      <c r="H27" s="16" t="s">
        <v>1715</v>
      </c>
      <c r="I27" s="16"/>
      <c r="J27" s="16" t="s">
        <v>635</v>
      </c>
      <c r="K27" s="16"/>
      <c r="M27" s="16" t="s">
        <v>853</v>
      </c>
    </row>
    <row r="28" spans="1:13" ht="123" customHeight="1">
      <c r="A28" s="16">
        <v>17</v>
      </c>
      <c r="B28" s="16" t="s">
        <v>4714</v>
      </c>
      <c r="C28" s="29" t="s">
        <v>4715</v>
      </c>
      <c r="D28" s="28" t="s">
        <v>4716</v>
      </c>
      <c r="E28" s="16" t="s">
        <v>62</v>
      </c>
      <c r="F28" s="16" t="s">
        <v>455</v>
      </c>
      <c r="G28" s="16"/>
      <c r="H28" s="16" t="s">
        <v>1715</v>
      </c>
      <c r="I28" s="16"/>
      <c r="J28" s="16" t="s">
        <v>927</v>
      </c>
      <c r="K28" s="3" t="s">
        <v>4717</v>
      </c>
      <c r="M28" s="16" t="s">
        <v>853</v>
      </c>
    </row>
    <row r="29" spans="1:13" ht="93.75" customHeight="1">
      <c r="A29" s="16">
        <f>A28+1</f>
        <v>18</v>
      </c>
      <c r="B29" s="16" t="s">
        <v>4718</v>
      </c>
      <c r="C29" s="29" t="s">
        <v>4719</v>
      </c>
      <c r="D29" s="28" t="s">
        <v>4720</v>
      </c>
      <c r="E29" s="16" t="s">
        <v>159</v>
      </c>
      <c r="F29" s="16" t="s">
        <v>160</v>
      </c>
      <c r="G29" s="16"/>
      <c r="H29" s="16" t="s">
        <v>1715</v>
      </c>
      <c r="I29" s="16"/>
      <c r="J29" s="16" t="s">
        <v>927</v>
      </c>
      <c r="K29" s="3" t="s">
        <v>4721</v>
      </c>
      <c r="M29" s="16" t="s">
        <v>853</v>
      </c>
    </row>
    <row r="30" spans="1:13" ht="119.25" customHeight="1">
      <c r="A30" s="16">
        <f t="shared" si="0"/>
        <v>19</v>
      </c>
      <c r="B30" s="16" t="s">
        <v>4722</v>
      </c>
      <c r="C30" s="29" t="s">
        <v>4723</v>
      </c>
      <c r="D30" s="28" t="s">
        <v>4724</v>
      </c>
      <c r="E30" s="16" t="s">
        <v>159</v>
      </c>
      <c r="F30" s="16" t="s">
        <v>160</v>
      </c>
      <c r="G30" s="16"/>
      <c r="H30" s="16" t="s">
        <v>1715</v>
      </c>
      <c r="I30" s="16"/>
      <c r="J30" s="16" t="s">
        <v>635</v>
      </c>
      <c r="K30" s="16"/>
      <c r="M30" s="16" t="s">
        <v>853</v>
      </c>
    </row>
    <row r="31" spans="1:13" ht="63">
      <c r="A31" s="16">
        <f t="shared" si="0"/>
        <v>20</v>
      </c>
      <c r="B31" s="16" t="s">
        <v>4725</v>
      </c>
      <c r="C31" s="29" t="s">
        <v>4726</v>
      </c>
      <c r="D31" s="28" t="s">
        <v>4727</v>
      </c>
      <c r="E31" s="16" t="s">
        <v>15</v>
      </c>
      <c r="F31" s="16" t="s">
        <v>4728</v>
      </c>
      <c r="G31" s="16"/>
      <c r="H31" s="16" t="s">
        <v>1715</v>
      </c>
      <c r="I31" s="16"/>
      <c r="J31" s="16" t="s">
        <v>927</v>
      </c>
      <c r="K31" s="3" t="s">
        <v>4729</v>
      </c>
      <c r="M31" s="16" t="s">
        <v>853</v>
      </c>
    </row>
    <row r="32" spans="1:13" ht="179.25" customHeight="1">
      <c r="A32" s="16">
        <f t="shared" si="0"/>
        <v>21</v>
      </c>
      <c r="B32" s="16" t="s">
        <v>4730</v>
      </c>
      <c r="C32" s="29" t="s">
        <v>4731</v>
      </c>
      <c r="D32" s="28" t="s">
        <v>4732</v>
      </c>
      <c r="E32" s="16" t="s">
        <v>159</v>
      </c>
      <c r="F32" s="16" t="s">
        <v>160</v>
      </c>
      <c r="G32" s="16"/>
      <c r="H32" s="16" t="s">
        <v>1715</v>
      </c>
      <c r="I32" s="16"/>
      <c r="J32" s="16" t="s">
        <v>4733</v>
      </c>
      <c r="K32" s="3" t="s">
        <v>4734</v>
      </c>
      <c r="L32"/>
      <c r="M32" s="16" t="s">
        <v>853</v>
      </c>
    </row>
    <row r="33" spans="1:13" ht="193.5" customHeight="1">
      <c r="A33" s="16">
        <f t="shared" si="0"/>
        <v>22</v>
      </c>
      <c r="B33" s="16" t="s">
        <v>4735</v>
      </c>
      <c r="C33" s="29" t="s">
        <v>4736</v>
      </c>
      <c r="D33" s="28" t="s">
        <v>4737</v>
      </c>
      <c r="E33" s="16" t="s">
        <v>159</v>
      </c>
      <c r="F33" s="16" t="s">
        <v>160</v>
      </c>
      <c r="G33" s="16"/>
      <c r="H33" s="16" t="s">
        <v>1715</v>
      </c>
      <c r="I33" s="16"/>
      <c r="J33" s="16" t="s">
        <v>4738</v>
      </c>
      <c r="K33" s="3" t="s">
        <v>4734</v>
      </c>
      <c r="L33"/>
      <c r="M33" s="16" t="s">
        <v>4739</v>
      </c>
    </row>
    <row r="34" spans="1:13" ht="47.25">
      <c r="A34" s="16">
        <f t="shared" si="0"/>
        <v>23</v>
      </c>
      <c r="B34" s="16">
        <v>5.2</v>
      </c>
      <c r="C34" s="29" t="s">
        <v>4740</v>
      </c>
      <c r="D34" s="28"/>
      <c r="E34" s="16" t="s">
        <v>159</v>
      </c>
      <c r="F34" s="16" t="s">
        <v>160</v>
      </c>
      <c r="G34" s="16"/>
      <c r="H34" s="16" t="s">
        <v>1715</v>
      </c>
      <c r="I34" s="16"/>
      <c r="J34" s="16" t="s">
        <v>4741</v>
      </c>
      <c r="K34" s="16" t="s">
        <v>4742</v>
      </c>
      <c r="M34" s="16" t="s">
        <v>853</v>
      </c>
    </row>
    <row r="35" spans="1:13" ht="52.5" customHeight="1">
      <c r="A35" s="16" t="s">
        <v>635</v>
      </c>
      <c r="B35" s="16" t="s">
        <v>901</v>
      </c>
      <c r="D35" s="28" t="s">
        <v>4743</v>
      </c>
      <c r="E35" s="16"/>
      <c r="F35" s="16"/>
      <c r="G35" s="16"/>
      <c r="H35" s="16" t="s">
        <v>1715</v>
      </c>
      <c r="I35" s="16"/>
      <c r="J35" s="16"/>
      <c r="K35" s="16"/>
      <c r="M35" s="16" t="s">
        <v>853</v>
      </c>
    </row>
    <row r="36" spans="1:13" ht="107.65">
      <c r="A36" s="16" t="s">
        <v>635</v>
      </c>
      <c r="B36" s="16" t="s">
        <v>4744</v>
      </c>
      <c r="D36" s="28" t="s">
        <v>4745</v>
      </c>
      <c r="E36" s="16"/>
      <c r="F36" s="16"/>
      <c r="G36" s="16"/>
      <c r="H36" s="16" t="s">
        <v>1715</v>
      </c>
      <c r="I36" s="16"/>
      <c r="J36" s="16"/>
      <c r="K36" s="16"/>
      <c r="M36" s="16" t="s">
        <v>853</v>
      </c>
    </row>
    <row r="37" spans="1:13" ht="47.25">
      <c r="A37" s="16">
        <v>22</v>
      </c>
      <c r="B37" s="16">
        <v>5.3</v>
      </c>
      <c r="C37" s="29" t="s">
        <v>4746</v>
      </c>
      <c r="D37" s="28"/>
      <c r="E37" s="16" t="s">
        <v>159</v>
      </c>
      <c r="F37" s="16" t="s">
        <v>160</v>
      </c>
      <c r="G37" s="16"/>
      <c r="H37" s="16" t="s">
        <v>1715</v>
      </c>
      <c r="I37" s="16"/>
      <c r="J37" s="16" t="s">
        <v>4747</v>
      </c>
      <c r="K37" s="16" t="s">
        <v>4748</v>
      </c>
      <c r="M37" s="16" t="s">
        <v>853</v>
      </c>
    </row>
    <row r="38" spans="1:13" ht="46.15">
      <c r="A38" s="16" t="s">
        <v>635</v>
      </c>
      <c r="B38" s="16" t="s">
        <v>986</v>
      </c>
      <c r="D38" s="28" t="s">
        <v>4749</v>
      </c>
      <c r="E38" s="16" t="s">
        <v>159</v>
      </c>
      <c r="F38" s="16" t="s">
        <v>160</v>
      </c>
      <c r="G38" s="16"/>
      <c r="H38" s="16" t="s">
        <v>1715</v>
      </c>
      <c r="I38" s="16"/>
      <c r="J38" s="16" t="s">
        <v>4747</v>
      </c>
      <c r="K38" s="16"/>
      <c r="M38" s="16" t="s">
        <v>853</v>
      </c>
    </row>
    <row r="39" spans="1:13" ht="193.5" customHeight="1">
      <c r="A39" s="16" t="s">
        <v>635</v>
      </c>
      <c r="B39" s="16" t="s">
        <v>1538</v>
      </c>
      <c r="D39" s="28" t="s">
        <v>4750</v>
      </c>
      <c r="E39" s="16"/>
      <c r="F39" s="16"/>
      <c r="G39" s="16"/>
      <c r="H39" s="16" t="s">
        <v>1715</v>
      </c>
      <c r="I39" s="16"/>
      <c r="J39" s="16" t="s">
        <v>4747</v>
      </c>
      <c r="K39" s="16"/>
      <c r="M39" s="16" t="s">
        <v>853</v>
      </c>
    </row>
    <row r="40" spans="1:13" ht="203.25" customHeight="1">
      <c r="A40" s="16" t="s">
        <v>635</v>
      </c>
      <c r="B40" s="16" t="s">
        <v>4411</v>
      </c>
      <c r="D40" s="28" t="s">
        <v>4751</v>
      </c>
      <c r="E40" s="16"/>
      <c r="F40" s="16"/>
      <c r="G40" s="16"/>
      <c r="H40" s="16" t="s">
        <v>1715</v>
      </c>
      <c r="I40" s="16"/>
      <c r="J40" s="16" t="s">
        <v>4752</v>
      </c>
      <c r="K40" s="16"/>
      <c r="M40" s="16" t="s">
        <v>853</v>
      </c>
    </row>
    <row r="41" spans="1:13" ht="69" customHeight="1">
      <c r="A41" s="16" t="s">
        <v>635</v>
      </c>
      <c r="B41" s="16">
        <v>5.4</v>
      </c>
      <c r="C41" s="29" t="s">
        <v>4753</v>
      </c>
      <c r="D41" s="28" t="s">
        <v>4754</v>
      </c>
      <c r="E41" s="16"/>
      <c r="F41" s="16"/>
      <c r="G41" s="16"/>
      <c r="H41" s="16" t="s">
        <v>1715</v>
      </c>
      <c r="I41" s="16"/>
      <c r="J41" s="16" t="s">
        <v>4755</v>
      </c>
      <c r="K41" s="16"/>
      <c r="M41" s="16" t="s">
        <v>853</v>
      </c>
    </row>
    <row r="42" spans="1:13" ht="370.5" customHeight="1">
      <c r="A42" s="16" t="s">
        <v>635</v>
      </c>
      <c r="B42" s="16">
        <v>5.4</v>
      </c>
      <c r="C42" s="29" t="s">
        <v>4756</v>
      </c>
      <c r="D42" s="28"/>
      <c r="E42" s="16"/>
      <c r="F42" s="16"/>
      <c r="G42" s="16"/>
      <c r="H42" s="16" t="s">
        <v>1715</v>
      </c>
      <c r="I42" s="16"/>
      <c r="J42" s="16" t="s">
        <v>4755</v>
      </c>
      <c r="K42" s="16"/>
      <c r="M42" s="16" t="s">
        <v>853</v>
      </c>
    </row>
    <row r="43" spans="1:13" ht="47.25">
      <c r="A43" s="16">
        <v>23</v>
      </c>
      <c r="B43" s="16">
        <v>5.5</v>
      </c>
      <c r="C43" s="29" t="s">
        <v>4757</v>
      </c>
      <c r="D43" s="28"/>
      <c r="E43" s="16" t="s">
        <v>159</v>
      </c>
      <c r="F43" s="16" t="s">
        <v>160</v>
      </c>
      <c r="G43" s="16"/>
      <c r="H43" s="16" t="s">
        <v>1715</v>
      </c>
      <c r="I43" s="16"/>
      <c r="J43" s="16" t="s">
        <v>4741</v>
      </c>
      <c r="K43" s="16" t="s">
        <v>4758</v>
      </c>
      <c r="M43" s="16" t="s">
        <v>853</v>
      </c>
    </row>
    <row r="44" spans="1:13" ht="49.5" customHeight="1">
      <c r="A44" s="16" t="s">
        <v>635</v>
      </c>
      <c r="B44" s="16" t="s">
        <v>998</v>
      </c>
      <c r="D44" s="28" t="s">
        <v>4759</v>
      </c>
      <c r="E44" s="16"/>
      <c r="F44" s="16"/>
      <c r="G44" s="16"/>
      <c r="H44" s="16" t="s">
        <v>1715</v>
      </c>
      <c r="I44" s="16"/>
      <c r="J44" s="16" t="s">
        <v>635</v>
      </c>
      <c r="K44" s="16"/>
      <c r="M44" s="16" t="s">
        <v>853</v>
      </c>
    </row>
    <row r="45" spans="1:13" ht="45" customHeight="1">
      <c r="A45" s="16" t="s">
        <v>635</v>
      </c>
      <c r="B45" s="16" t="s">
        <v>1008</v>
      </c>
      <c r="D45" s="28" t="s">
        <v>4760</v>
      </c>
      <c r="E45" s="16"/>
      <c r="F45" s="16"/>
      <c r="G45" s="16"/>
      <c r="H45" s="16" t="s">
        <v>1715</v>
      </c>
      <c r="I45" s="16"/>
      <c r="J45" s="16" t="s">
        <v>635</v>
      </c>
      <c r="K45" s="16"/>
      <c r="M45" s="16" t="s">
        <v>853</v>
      </c>
    </row>
    <row r="46" spans="1:13" ht="30.75">
      <c r="A46" s="16" t="s">
        <v>635</v>
      </c>
      <c r="B46" s="16" t="s">
        <v>1014</v>
      </c>
      <c r="D46" s="28" t="s">
        <v>4761</v>
      </c>
      <c r="E46" s="16"/>
      <c r="F46" s="16"/>
      <c r="G46" s="16"/>
      <c r="H46" s="16" t="s">
        <v>1715</v>
      </c>
      <c r="I46" s="16"/>
      <c r="J46" s="16" t="s">
        <v>635</v>
      </c>
      <c r="K46" s="16"/>
      <c r="M46" s="16" t="s">
        <v>853</v>
      </c>
    </row>
    <row r="47" spans="1:13" ht="46.15">
      <c r="A47" s="16" t="s">
        <v>635</v>
      </c>
      <c r="B47" s="16" t="s">
        <v>1016</v>
      </c>
      <c r="D47" s="28" t="s">
        <v>4762</v>
      </c>
      <c r="E47" s="16"/>
      <c r="F47" s="16"/>
      <c r="G47" s="16"/>
      <c r="H47" s="16" t="s">
        <v>1715</v>
      </c>
      <c r="I47" s="16"/>
      <c r="J47" s="16" t="s">
        <v>635</v>
      </c>
      <c r="K47" s="16"/>
      <c r="M47" s="16" t="s">
        <v>853</v>
      </c>
    </row>
    <row r="48" spans="1:13">
      <c r="A48" s="121" t="s">
        <v>635</v>
      </c>
      <c r="B48" s="121">
        <v>6</v>
      </c>
      <c r="C48" s="118" t="s">
        <v>4763</v>
      </c>
      <c r="D48" s="28"/>
      <c r="E48" s="16"/>
      <c r="F48" s="16"/>
      <c r="G48" s="16"/>
      <c r="H48" s="16" t="s">
        <v>1715</v>
      </c>
      <c r="I48" s="16"/>
      <c r="J48" s="16"/>
      <c r="K48" s="16"/>
      <c r="M48" s="16" t="s">
        <v>853</v>
      </c>
    </row>
    <row r="49" spans="1:13">
      <c r="A49" s="121" t="s">
        <v>635</v>
      </c>
      <c r="B49" s="121">
        <v>6.1</v>
      </c>
      <c r="C49" s="118" t="s">
        <v>4764</v>
      </c>
      <c r="D49" s="28"/>
      <c r="E49" s="16"/>
      <c r="F49" s="16"/>
      <c r="G49" s="16"/>
      <c r="H49" s="16" t="s">
        <v>1715</v>
      </c>
      <c r="I49" s="16"/>
      <c r="J49" s="16"/>
      <c r="K49" s="16"/>
      <c r="M49" s="16" t="s">
        <v>853</v>
      </c>
    </row>
    <row r="50" spans="1:13" ht="46.15">
      <c r="A50" s="16">
        <v>24</v>
      </c>
      <c r="B50" s="16" t="s">
        <v>1040</v>
      </c>
      <c r="C50" s="29" t="s">
        <v>4765</v>
      </c>
      <c r="D50" s="28" t="s">
        <v>4766</v>
      </c>
      <c r="E50" s="16"/>
      <c r="F50" s="16"/>
      <c r="G50" s="16"/>
      <c r="H50" s="16" t="s">
        <v>1715</v>
      </c>
      <c r="I50" s="16"/>
      <c r="J50" s="16" t="s">
        <v>955</v>
      </c>
      <c r="K50" s="16" t="s">
        <v>4767</v>
      </c>
      <c r="M50" s="16" t="s">
        <v>853</v>
      </c>
    </row>
    <row r="51" spans="1:13" ht="76.900000000000006">
      <c r="A51" s="16">
        <v>25</v>
      </c>
      <c r="B51" s="16" t="s">
        <v>1043</v>
      </c>
      <c r="C51" s="29" t="s">
        <v>4768</v>
      </c>
      <c r="D51" s="28" t="s">
        <v>4769</v>
      </c>
      <c r="E51" s="16"/>
      <c r="F51" s="16"/>
      <c r="G51" s="16"/>
      <c r="H51" s="16" t="s">
        <v>1715</v>
      </c>
      <c r="I51" s="16"/>
      <c r="J51" s="16" t="s">
        <v>955</v>
      </c>
      <c r="K51" s="3" t="s">
        <v>4770</v>
      </c>
      <c r="M51" s="16" t="s">
        <v>853</v>
      </c>
    </row>
    <row r="52" spans="1:13" ht="78.75">
      <c r="A52" s="16">
        <v>26</v>
      </c>
      <c r="B52" s="16" t="s">
        <v>1048</v>
      </c>
      <c r="C52" s="29" t="s">
        <v>4771</v>
      </c>
      <c r="D52" s="29" t="s">
        <v>4772</v>
      </c>
      <c r="E52" s="16"/>
      <c r="F52" s="16"/>
      <c r="G52" s="16"/>
      <c r="H52" s="16" t="s">
        <v>1715</v>
      </c>
      <c r="I52" s="16"/>
      <c r="J52" s="16" t="s">
        <v>955</v>
      </c>
      <c r="K52" s="3" t="s">
        <v>4773</v>
      </c>
      <c r="M52" s="16" t="s">
        <v>853</v>
      </c>
    </row>
    <row r="53" spans="1:13" ht="61.5">
      <c r="A53" s="16">
        <v>27</v>
      </c>
      <c r="B53" s="16" t="s">
        <v>1050</v>
      </c>
      <c r="C53" s="29" t="s">
        <v>4774</v>
      </c>
      <c r="D53" s="28" t="s">
        <v>4775</v>
      </c>
      <c r="E53" s="16"/>
      <c r="F53" s="16"/>
      <c r="G53" s="16"/>
      <c r="H53" s="16" t="s">
        <v>1715</v>
      </c>
      <c r="I53" s="16"/>
      <c r="J53" s="16" t="s">
        <v>955</v>
      </c>
      <c r="K53" s="3" t="s">
        <v>4776</v>
      </c>
      <c r="M53" s="16" t="s">
        <v>853</v>
      </c>
    </row>
    <row r="54" spans="1:13" ht="31.5">
      <c r="A54" s="16">
        <v>28</v>
      </c>
      <c r="B54" s="16" t="s">
        <v>2255</v>
      </c>
      <c r="C54" s="29" t="s">
        <v>4777</v>
      </c>
      <c r="D54" s="28"/>
      <c r="E54" s="16"/>
      <c r="F54" s="16"/>
      <c r="G54" s="16"/>
      <c r="H54" s="16" t="s">
        <v>1715</v>
      </c>
      <c r="I54" s="16"/>
      <c r="J54" s="16" t="s">
        <v>955</v>
      </c>
      <c r="K54" s="3" t="s">
        <v>4778</v>
      </c>
      <c r="M54" s="16" t="s">
        <v>853</v>
      </c>
    </row>
    <row r="55" spans="1:13" ht="47.25">
      <c r="A55" s="16">
        <v>29</v>
      </c>
      <c r="B55" s="16" t="s">
        <v>2259</v>
      </c>
      <c r="C55" s="29" t="s">
        <v>4779</v>
      </c>
      <c r="D55" s="28"/>
      <c r="E55" s="16"/>
      <c r="F55" s="16"/>
      <c r="G55" s="16"/>
      <c r="H55" s="16" t="s">
        <v>1715</v>
      </c>
      <c r="I55" s="16"/>
      <c r="J55" s="16" t="s">
        <v>955</v>
      </c>
      <c r="K55" s="3" t="s">
        <v>4780</v>
      </c>
      <c r="M55" s="16" t="s">
        <v>853</v>
      </c>
    </row>
    <row r="56" spans="1:13" ht="47.25">
      <c r="A56" s="16">
        <v>30</v>
      </c>
      <c r="B56" s="16" t="s">
        <v>2266</v>
      </c>
      <c r="C56" s="29" t="s">
        <v>4781</v>
      </c>
      <c r="D56" s="28" t="s">
        <v>4782</v>
      </c>
      <c r="E56" s="16"/>
      <c r="F56" s="16"/>
      <c r="G56" s="16"/>
      <c r="H56" s="16" t="s">
        <v>1715</v>
      </c>
      <c r="I56" s="16"/>
      <c r="J56" s="16" t="s">
        <v>635</v>
      </c>
      <c r="K56" s="16"/>
      <c r="M56" s="16" t="s">
        <v>853</v>
      </c>
    </row>
    <row r="57" spans="1:13">
      <c r="E57" s="16"/>
      <c r="F57" s="16"/>
      <c r="G57" s="16"/>
      <c r="H57" s="16"/>
    </row>
    <row r="58" spans="1:13">
      <c r="E58" s="16"/>
      <c r="F58" s="16"/>
      <c r="G58" s="4"/>
      <c r="H58" s="4"/>
    </row>
    <row r="59" spans="1:13">
      <c r="E59" s="16"/>
      <c r="F59" s="16"/>
      <c r="G59" s="4"/>
      <c r="H59" s="4"/>
    </row>
    <row r="60" spans="1:13">
      <c r="E60" s="16"/>
      <c r="F60" s="16"/>
      <c r="G60" s="4"/>
      <c r="H60" s="4"/>
    </row>
    <row r="61" spans="1:13">
      <c r="E61" s="16"/>
      <c r="F61" s="16"/>
      <c r="G61" s="4"/>
      <c r="H61" s="4"/>
    </row>
    <row r="62" spans="1:13">
      <c r="E62" s="16"/>
      <c r="F62" s="16"/>
      <c r="G62" s="4"/>
      <c r="H62" s="4"/>
    </row>
    <row r="63" spans="1:13">
      <c r="E63" s="16"/>
      <c r="F63" s="16"/>
      <c r="G63" s="4"/>
      <c r="H63" s="4"/>
    </row>
    <row r="64" spans="1:13">
      <c r="E64" s="16"/>
      <c r="F64" s="16"/>
      <c r="G64" s="4"/>
      <c r="H64" s="4"/>
    </row>
    <row r="65" spans="5:8">
      <c r="E65" s="16"/>
      <c r="F65" s="16"/>
      <c r="G65" s="4"/>
      <c r="H65" s="4"/>
    </row>
    <row r="66" spans="5:8">
      <c r="E66" s="16"/>
      <c r="F66" s="16"/>
      <c r="G66" s="4"/>
      <c r="H66" s="4"/>
    </row>
    <row r="67" spans="5:8">
      <c r="E67" s="16"/>
      <c r="F67" s="16"/>
      <c r="G67" s="4"/>
      <c r="H67" s="4"/>
    </row>
    <row r="68" spans="5:8">
      <c r="E68" s="16"/>
      <c r="F68" s="16"/>
      <c r="G68" s="4"/>
      <c r="H68" s="4"/>
    </row>
    <row r="69" spans="5:8">
      <c r="E69" s="16"/>
      <c r="F69" s="16"/>
      <c r="G69" s="4"/>
      <c r="H69" s="4"/>
    </row>
    <row r="70" spans="5:8">
      <c r="E70" s="16"/>
      <c r="F70" s="16"/>
      <c r="G70" s="4"/>
      <c r="H70" s="4"/>
    </row>
    <row r="71" spans="5:8">
      <c r="E71" s="16"/>
      <c r="F71" s="16"/>
      <c r="G71" s="4"/>
      <c r="H71" s="4"/>
    </row>
    <row r="72" spans="5:8">
      <c r="E72" s="16"/>
      <c r="F72" s="16"/>
      <c r="G72" s="4"/>
      <c r="H72" s="4"/>
    </row>
    <row r="73" spans="5:8">
      <c r="G73" s="4"/>
      <c r="H73" s="4"/>
    </row>
    <row r="74" spans="5:8">
      <c r="G74" s="4"/>
      <c r="H74" s="4"/>
    </row>
    <row r="75" spans="5:8">
      <c r="G75" s="4"/>
      <c r="H75" s="4"/>
    </row>
    <row r="76" spans="5:8">
      <c r="G76" s="4"/>
      <c r="H76" s="4"/>
    </row>
    <row r="77" spans="5:8">
      <c r="G77" s="4"/>
      <c r="H77" s="4"/>
    </row>
    <row r="78" spans="5:8">
      <c r="G78" s="4"/>
      <c r="H78" s="4"/>
    </row>
    <row r="79" spans="5:8">
      <c r="G79" s="16"/>
      <c r="H79" s="16"/>
    </row>
    <row r="80" spans="5:8">
      <c r="G80" s="16"/>
      <c r="H80" s="16"/>
    </row>
    <row r="81" spans="7:8">
      <c r="G81" s="16"/>
      <c r="H81" s="16"/>
    </row>
    <row r="82" spans="7:8">
      <c r="G82" s="16"/>
      <c r="H82" s="16"/>
    </row>
    <row r="83" spans="7:8" ht="15.75" customHeight="1">
      <c r="G83" s="16"/>
      <c r="H83" s="16"/>
    </row>
    <row r="84" spans="7:8" ht="15.75" customHeight="1">
      <c r="G84" s="16"/>
      <c r="H84" s="16"/>
    </row>
    <row r="85" spans="7:8" ht="15.75" customHeight="1">
      <c r="G85" s="16"/>
      <c r="H85" s="16"/>
    </row>
    <row r="86" spans="7:8" ht="15.75" customHeight="1">
      <c r="G86" s="16"/>
      <c r="H86" s="16"/>
    </row>
    <row r="87" spans="7:8" ht="15.75" customHeight="1">
      <c r="G87" s="16"/>
      <c r="H87" s="16"/>
    </row>
    <row r="88" spans="7:8" ht="15.75" customHeight="1">
      <c r="G88" s="16"/>
      <c r="H88" s="16"/>
    </row>
    <row r="89" spans="7:8" ht="15.75" customHeight="1">
      <c r="G89" s="16"/>
      <c r="H89" s="16"/>
    </row>
    <row r="90" spans="7:8" ht="15.75" customHeight="1">
      <c r="G90" s="16"/>
      <c r="H90" s="16"/>
    </row>
    <row r="91" spans="7:8" ht="15.75" customHeight="1">
      <c r="G91" s="16"/>
      <c r="H91" s="16"/>
    </row>
    <row r="92" spans="7:8" ht="15.75" customHeight="1">
      <c r="G92" s="16"/>
      <c r="H92" s="16"/>
    </row>
    <row r="93" spans="7:8" ht="15.75" customHeight="1">
      <c r="G93" s="16"/>
      <c r="H93" s="16"/>
    </row>
    <row r="94" spans="7:8" ht="15.75" customHeight="1">
      <c r="G94" s="16"/>
      <c r="H94" s="16"/>
    </row>
    <row r="95" spans="7:8" ht="15.75" customHeight="1">
      <c r="G95" s="16"/>
      <c r="H95" s="16"/>
    </row>
    <row r="96" spans="7:8" ht="15.75" customHeight="1">
      <c r="G96" s="16"/>
      <c r="H96" s="16"/>
    </row>
    <row r="97" spans="7:8" ht="15.75" customHeight="1">
      <c r="G97" s="16"/>
      <c r="H97" s="16"/>
    </row>
    <row r="98" spans="7:8" ht="15.75" customHeight="1">
      <c r="G98" s="16"/>
      <c r="H98" s="16"/>
    </row>
    <row r="99" spans="7:8" ht="15.75" customHeight="1">
      <c r="G99" s="16"/>
      <c r="H99" s="16"/>
    </row>
    <row r="100" spans="7:8" ht="15.75" customHeight="1">
      <c r="G100" s="16"/>
      <c r="H100" s="16"/>
    </row>
    <row r="101" spans="7:8" ht="15.75" customHeight="1">
      <c r="G101" s="16"/>
      <c r="H101" s="16"/>
    </row>
    <row r="102" spans="7:8" ht="15.75" customHeight="1">
      <c r="G102" s="16"/>
      <c r="H102" s="16"/>
    </row>
    <row r="103" spans="7:8" ht="15.75" customHeight="1">
      <c r="G103" s="16"/>
      <c r="H103" s="16"/>
    </row>
    <row r="104" spans="7:8" ht="15.75" customHeight="1">
      <c r="G104" s="16"/>
      <c r="H104" s="16"/>
    </row>
    <row r="105" spans="7:8" ht="15.75" customHeight="1">
      <c r="G105" s="16"/>
      <c r="H105" s="16"/>
    </row>
    <row r="106" spans="7:8" ht="15.75" customHeight="1">
      <c r="G106" s="16"/>
      <c r="H106" s="16"/>
    </row>
    <row r="107" spans="7:8" ht="15.75" customHeight="1">
      <c r="G107" s="16"/>
      <c r="H107" s="16"/>
    </row>
    <row r="108" spans="7:8" ht="15.75" customHeight="1">
      <c r="G108" s="16"/>
      <c r="H108" s="16"/>
    </row>
    <row r="109" spans="7:8" ht="15.75" customHeight="1">
      <c r="G109" s="16"/>
      <c r="H109" s="16"/>
    </row>
    <row r="110" spans="7:8" ht="15.75" customHeight="1">
      <c r="G110" s="16"/>
      <c r="H110" s="16"/>
    </row>
    <row r="111" spans="7:8" ht="15.75" customHeight="1">
      <c r="G111" s="16"/>
      <c r="H111" s="16"/>
    </row>
    <row r="112" spans="7:8" ht="15.75" customHeight="1">
      <c r="G112" s="16"/>
      <c r="H112" s="16"/>
    </row>
    <row r="113" spans="7:8" ht="15.75" customHeight="1">
      <c r="G113" s="16"/>
      <c r="H113" s="16"/>
    </row>
    <row r="114" spans="7:8" ht="15.75" customHeight="1">
      <c r="G114" s="16"/>
      <c r="H114" s="16"/>
    </row>
    <row r="115" spans="7:8" ht="15.75" customHeight="1">
      <c r="G115" s="16"/>
      <c r="H115" s="16"/>
    </row>
    <row r="116" spans="7:8" ht="15.75" customHeight="1">
      <c r="G116" s="16"/>
      <c r="H116" s="16"/>
    </row>
    <row r="117" spans="7:8" ht="15.75" customHeight="1">
      <c r="G117" s="16"/>
      <c r="H117" s="16"/>
    </row>
    <row r="118" spans="7:8" ht="15.75" customHeight="1">
      <c r="G118" s="16"/>
      <c r="H118" s="16"/>
    </row>
    <row r="119" spans="7:8" ht="15.75" customHeight="1">
      <c r="G119" s="16"/>
      <c r="H119" s="16"/>
    </row>
    <row r="120" spans="7:8" ht="15.75" customHeight="1">
      <c r="G120" s="16"/>
      <c r="H120" s="16"/>
    </row>
    <row r="121" spans="7:8" ht="15.75" customHeight="1">
      <c r="G121" s="16"/>
      <c r="H121" s="16"/>
    </row>
    <row r="122" spans="7:8" ht="15.75" customHeight="1">
      <c r="G122" s="16"/>
      <c r="H122" s="16"/>
    </row>
    <row r="123" spans="7:8" ht="15.75" customHeight="1">
      <c r="G123" s="16"/>
      <c r="H123" s="16"/>
    </row>
    <row r="124" spans="7:8" ht="15.75" customHeight="1">
      <c r="G124" s="16"/>
      <c r="H124" s="16"/>
    </row>
    <row r="125" spans="7:8" ht="15.75" customHeight="1">
      <c r="G125" s="16"/>
      <c r="H125" s="16"/>
    </row>
    <row r="126" spans="7:8" ht="15.75" customHeight="1">
      <c r="G126" s="16"/>
      <c r="H126" s="16"/>
    </row>
    <row r="127" spans="7:8" ht="15.75" customHeight="1">
      <c r="G127" s="16"/>
      <c r="H127" s="16"/>
    </row>
    <row r="128" spans="7:8" ht="15.75" customHeight="1">
      <c r="G128" s="16"/>
      <c r="H128" s="16"/>
    </row>
    <row r="129" spans="7:8" ht="15.75" customHeight="1">
      <c r="G129" s="16"/>
      <c r="H129" s="16"/>
    </row>
    <row r="130" spans="7:8" ht="15.75" customHeight="1">
      <c r="G130" s="16"/>
      <c r="H130" s="16"/>
    </row>
    <row r="131" spans="7:8" ht="15.75" customHeight="1">
      <c r="G131" s="16"/>
      <c r="H131" s="16"/>
    </row>
    <row r="132" spans="7:8" ht="15.75" customHeight="1">
      <c r="G132" s="16"/>
      <c r="H132" s="16"/>
    </row>
    <row r="133" spans="7:8" ht="15.75" customHeight="1">
      <c r="G133" s="16"/>
      <c r="H133" s="16"/>
    </row>
    <row r="134" spans="7:8" ht="15.75" customHeight="1">
      <c r="G134" s="16"/>
      <c r="H134" s="16"/>
    </row>
    <row r="135" spans="7:8" ht="15.75" customHeight="1">
      <c r="G135" s="16"/>
      <c r="H135" s="16"/>
    </row>
    <row r="136" spans="7:8" ht="15.75" customHeight="1">
      <c r="G136" s="16"/>
      <c r="H136" s="16"/>
    </row>
    <row r="137" spans="7:8" ht="15.75" customHeight="1">
      <c r="G137" s="16"/>
      <c r="H137" s="16"/>
    </row>
    <row r="138" spans="7:8" ht="15.75" customHeight="1">
      <c r="G138" s="16"/>
      <c r="H138" s="16"/>
    </row>
    <row r="139" spans="7:8" ht="15.75" customHeight="1">
      <c r="G139" s="16"/>
      <c r="H139" s="16"/>
    </row>
    <row r="140" spans="7:8" ht="15.75" customHeight="1">
      <c r="G140" s="16"/>
      <c r="H140" s="16"/>
    </row>
    <row r="141" spans="7:8" ht="15.75" customHeight="1">
      <c r="G141" s="16"/>
      <c r="H141" s="16"/>
    </row>
    <row r="142" spans="7:8" ht="15.75" customHeight="1">
      <c r="G142" s="16"/>
      <c r="H142" s="16"/>
    </row>
    <row r="143" spans="7:8" ht="15.75" customHeight="1">
      <c r="G143" s="16"/>
      <c r="H143" s="16"/>
    </row>
    <row r="144" spans="7:8" ht="15.75" customHeight="1">
      <c r="G144" s="16"/>
      <c r="H144" s="16"/>
    </row>
    <row r="145" spans="7:8" ht="15.75" customHeight="1">
      <c r="G145" s="16"/>
      <c r="H145" s="16"/>
    </row>
    <row r="146" spans="7:8" ht="15.75" customHeight="1">
      <c r="G146" s="16"/>
      <c r="H146" s="16"/>
    </row>
    <row r="147" spans="7:8" ht="15.75" customHeight="1">
      <c r="G147" s="16"/>
      <c r="H147" s="16"/>
    </row>
    <row r="148" spans="7:8" ht="15.75" customHeight="1">
      <c r="G148" s="16"/>
      <c r="H148" s="16"/>
    </row>
    <row r="149" spans="7:8" ht="15.75" customHeight="1">
      <c r="G149" s="16"/>
      <c r="H149" s="16"/>
    </row>
    <row r="150" spans="7:8" ht="15.75" customHeight="1">
      <c r="G150" s="16"/>
      <c r="H150" s="16"/>
    </row>
    <row r="151" spans="7:8" ht="15.75" customHeight="1">
      <c r="G151" s="16"/>
      <c r="H151" s="16"/>
    </row>
    <row r="152" spans="7:8" ht="15.75" customHeight="1">
      <c r="G152" s="16"/>
      <c r="H152" s="16"/>
    </row>
    <row r="153" spans="7:8" ht="15.75" customHeight="1">
      <c r="G153" s="16"/>
      <c r="H153" s="16"/>
    </row>
    <row r="154" spans="7:8" ht="15.75" customHeight="1">
      <c r="G154" s="16"/>
      <c r="H154" s="16"/>
    </row>
    <row r="155" spans="7:8" ht="15.75" customHeight="1">
      <c r="G155" s="16"/>
      <c r="H155" s="16"/>
    </row>
    <row r="156" spans="7:8" ht="15.75" customHeight="1">
      <c r="G156" s="16"/>
      <c r="H156" s="16"/>
    </row>
    <row r="157" spans="7:8" ht="15.75" customHeight="1">
      <c r="G157" s="16"/>
      <c r="H157" s="16"/>
    </row>
  </sheetData>
  <conditionalFormatting sqref="E17:F25">
    <cfRule type="expression" dxfId="205" priority="1">
      <formula>$H17="Obsolete"</formula>
    </cfRule>
  </conditionalFormatting>
  <conditionalFormatting sqref="H1:H17 I2:K17 H18:K1048576">
    <cfRule type="containsText" dxfId="204" priority="14" operator="containsText" text="Pending">
      <formula>NOT(ISERROR(SEARCH("Pending",H1)))</formula>
    </cfRule>
  </conditionalFormatting>
  <conditionalFormatting sqref="I2:I1048576">
    <cfRule type="containsText" dxfId="203" priority="10" operator="containsText" text="No">
      <formula>NOT(ISERROR(SEARCH("No",I2)))</formula>
    </cfRule>
  </conditionalFormatting>
  <conditionalFormatting sqref="I2:K17 H18:K1048576 H1:H17">
    <cfRule type="containsText" dxfId="202" priority="13" operator="containsText" text="Yes">
      <formula>NOT(ISERROR(SEARCH("Yes",H1)))</formula>
    </cfRule>
  </conditionalFormatting>
  <conditionalFormatting sqref="J1:K1">
    <cfRule type="containsText" dxfId="201" priority="11" operator="containsText" text="Yes">
      <formula>NOT(ISERROR(SEARCH("Yes",J1)))</formula>
    </cfRule>
    <cfRule type="containsText" dxfId="200" priority="12" operator="containsText" text="Pending">
      <formula>NOT(ISERROR(SEARCH("Pending",J1)))</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E5B06A8-2723-44DA-9052-65B98164085E}">
          <x14:formula1>
            <xm:f>'Drop Down Menu''s'!$C$2:$C$14</xm:f>
          </x14:formula1>
          <xm:sqref>G58:K157</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90FD-FB8E-4659-89AC-CA60BEACD2A4}">
  <dimension ref="A1:Q88"/>
  <sheetViews>
    <sheetView topLeftCell="A6" zoomScale="86" workbookViewId="0">
      <selection activeCell="E4" sqref="E4"/>
    </sheetView>
  </sheetViews>
  <sheetFormatPr defaultColWidth="8.875" defaultRowHeight="15.75" customHeight="1"/>
  <cols>
    <col min="1" max="1" width="10.625" style="3" bestFit="1" customWidth="1"/>
    <col min="2" max="2" width="11.5" style="3" customWidth="1"/>
    <col min="3" max="3" width="38.125" style="3" customWidth="1"/>
    <col min="4" max="4" width="70.125" style="3" customWidth="1"/>
    <col min="5" max="5" width="16.625" style="3" customWidth="1"/>
    <col min="6" max="6" width="22.125" style="3" customWidth="1"/>
    <col min="7" max="8" width="20.625" style="3" customWidth="1"/>
    <col min="9" max="11" width="32.625" customWidth="1"/>
    <col min="12" max="12" width="22.125" style="3" customWidth="1"/>
    <col min="13" max="13" width="10.375" style="3" bestFit="1" customWidth="1"/>
    <col min="14" max="14" width="9" style="3" bestFit="1" customWidth="1"/>
    <col min="15" max="15" width="31.625" style="3" bestFit="1" customWidth="1"/>
    <col min="16" max="16" width="21.125" style="3" bestFit="1" customWidth="1"/>
    <col min="17" max="17" width="24" style="3" bestFit="1" customWidth="1"/>
    <col min="18" max="16384" width="8.875" style="3"/>
  </cols>
  <sheetData>
    <row r="1" spans="1:17" ht="63">
      <c r="A1" s="3" t="s">
        <v>834</v>
      </c>
      <c r="B1" s="3" t="s">
        <v>835</v>
      </c>
      <c r="C1" s="3" t="s">
        <v>836</v>
      </c>
      <c r="D1" s="3" t="s">
        <v>837</v>
      </c>
      <c r="E1" s="3" t="s">
        <v>0</v>
      </c>
      <c r="F1" s="3" t="s">
        <v>838</v>
      </c>
      <c r="G1" s="3" t="s">
        <v>839</v>
      </c>
      <c r="H1" s="3" t="s">
        <v>898</v>
      </c>
      <c r="I1" s="3" t="s">
        <v>841</v>
      </c>
      <c r="J1" s="3" t="s">
        <v>900</v>
      </c>
      <c r="K1" s="3" t="s">
        <v>843</v>
      </c>
      <c r="L1" s="3" t="s">
        <v>844</v>
      </c>
      <c r="M1" s="3" t="s">
        <v>845</v>
      </c>
      <c r="O1" t="s">
        <v>846</v>
      </c>
      <c r="P1" t="s">
        <v>847</v>
      </c>
      <c r="Q1" t="s">
        <v>848</v>
      </c>
    </row>
    <row r="2" spans="1:17" ht="141.75">
      <c r="A2" s="3">
        <v>1</v>
      </c>
      <c r="B2" s="3" t="s">
        <v>4783</v>
      </c>
      <c r="C2" s="3" t="s">
        <v>4784</v>
      </c>
      <c r="D2" s="3" t="s">
        <v>4785</v>
      </c>
      <c r="E2" s="3" t="s">
        <v>141</v>
      </c>
      <c r="F2" s="3" t="s">
        <v>142</v>
      </c>
      <c r="G2" s="3" t="s">
        <v>442</v>
      </c>
      <c r="H2" s="3" t="s">
        <v>1715</v>
      </c>
      <c r="I2" s="3"/>
      <c r="J2" s="3" t="s">
        <v>909</v>
      </c>
      <c r="K2" s="3" t="s">
        <v>4786</v>
      </c>
      <c r="L2" s="3" t="s">
        <v>4787</v>
      </c>
      <c r="M2" s="3" t="s">
        <v>853</v>
      </c>
      <c r="O2">
        <f>MAX(A:A)</f>
        <v>17</v>
      </c>
      <c r="P2">
        <f>COUNTIF(M:M,"Yes")</f>
        <v>0</v>
      </c>
      <c r="Q2">
        <f>O2-P2</f>
        <v>17</v>
      </c>
    </row>
    <row r="3" spans="1:17" ht="94.5">
      <c r="A3" s="3">
        <v>2</v>
      </c>
      <c r="B3" s="3" t="s">
        <v>4788</v>
      </c>
      <c r="C3" s="3" t="s">
        <v>4789</v>
      </c>
      <c r="D3" s="3" t="s">
        <v>4790</v>
      </c>
      <c r="E3" s="3" t="s">
        <v>141</v>
      </c>
      <c r="F3" s="3" t="s">
        <v>142</v>
      </c>
      <c r="G3" s="3" t="s">
        <v>442</v>
      </c>
      <c r="H3" s="3" t="s">
        <v>1715</v>
      </c>
      <c r="I3" s="3"/>
      <c r="J3" s="3" t="s">
        <v>909</v>
      </c>
      <c r="K3" s="3" t="s">
        <v>4791</v>
      </c>
      <c r="L3" s="3" t="s">
        <v>4792</v>
      </c>
      <c r="M3" s="3" t="s">
        <v>853</v>
      </c>
      <c r="O3" s="3" t="s">
        <v>143</v>
      </c>
    </row>
    <row r="4" spans="1:17" ht="78.75">
      <c r="A4" s="3">
        <v>3</v>
      </c>
      <c r="B4" s="3" t="s">
        <v>1487</v>
      </c>
      <c r="C4" s="243" t="s">
        <v>4793</v>
      </c>
      <c r="D4" s="3" t="s">
        <v>4794</v>
      </c>
      <c r="E4" s="3" t="s">
        <v>141</v>
      </c>
      <c r="F4" s="3" t="s">
        <v>142</v>
      </c>
      <c r="G4" s="3" t="s">
        <v>442</v>
      </c>
      <c r="H4" s="3" t="s">
        <v>1715</v>
      </c>
      <c r="I4" s="3"/>
      <c r="J4" s="3" t="s">
        <v>905</v>
      </c>
      <c r="K4" s="3" t="s">
        <v>4795</v>
      </c>
      <c r="L4" s="3" t="s">
        <v>4796</v>
      </c>
      <c r="M4" s="3" t="s">
        <v>853</v>
      </c>
      <c r="O4" s="3" t="s">
        <v>914</v>
      </c>
    </row>
    <row r="5" spans="1:17" ht="94.5">
      <c r="A5" s="3">
        <v>4</v>
      </c>
      <c r="B5" s="3" t="s">
        <v>1040</v>
      </c>
      <c r="C5" s="243" t="s">
        <v>4797</v>
      </c>
      <c r="D5" s="3" t="s">
        <v>4798</v>
      </c>
      <c r="E5" s="3" t="s">
        <v>141</v>
      </c>
      <c r="F5" s="3" t="s">
        <v>142</v>
      </c>
      <c r="G5" s="3" t="s">
        <v>442</v>
      </c>
      <c r="H5" s="3" t="s">
        <v>1715</v>
      </c>
      <c r="I5" s="3"/>
      <c r="J5" s="3" t="s">
        <v>909</v>
      </c>
      <c r="K5" s="3" t="s">
        <v>4799</v>
      </c>
      <c r="L5" s="3" t="s">
        <v>4800</v>
      </c>
      <c r="M5" s="3" t="s">
        <v>853</v>
      </c>
      <c r="O5" s="35">
        <f>P2/O2</f>
        <v>0</v>
      </c>
    </row>
    <row r="6" spans="1:17" ht="94.5">
      <c r="A6" s="3">
        <v>5</v>
      </c>
      <c r="B6" s="3" t="s">
        <v>1040</v>
      </c>
      <c r="C6" s="243" t="s">
        <v>4801</v>
      </c>
      <c r="D6" s="85" t="s">
        <v>4802</v>
      </c>
      <c r="E6" s="3" t="s">
        <v>141</v>
      </c>
      <c r="F6" s="3" t="s">
        <v>142</v>
      </c>
      <c r="G6" s="3" t="s">
        <v>442</v>
      </c>
      <c r="H6" s="3" t="s">
        <v>1715</v>
      </c>
      <c r="I6" s="3"/>
      <c r="J6" s="3" t="s">
        <v>909</v>
      </c>
      <c r="K6" s="3" t="s">
        <v>4803</v>
      </c>
      <c r="L6" s="3" t="s">
        <v>4804</v>
      </c>
      <c r="M6" s="3" t="s">
        <v>853</v>
      </c>
    </row>
    <row r="7" spans="1:17" ht="63">
      <c r="A7" s="3">
        <v>6</v>
      </c>
      <c r="B7" s="3" t="s">
        <v>1043</v>
      </c>
      <c r="C7" s="243" t="s">
        <v>4805</v>
      </c>
      <c r="D7" s="3" t="s">
        <v>4806</v>
      </c>
      <c r="E7" s="3" t="s">
        <v>141</v>
      </c>
      <c r="F7" s="3" t="s">
        <v>142</v>
      </c>
      <c r="G7" s="3" t="s">
        <v>442</v>
      </c>
      <c r="H7" s="3" t="s">
        <v>1715</v>
      </c>
      <c r="I7" s="3"/>
      <c r="J7" s="3" t="s">
        <v>909</v>
      </c>
      <c r="K7" s="3" t="s">
        <v>4807</v>
      </c>
      <c r="L7" s="3" t="s">
        <v>4808</v>
      </c>
      <c r="M7" s="3" t="s">
        <v>853</v>
      </c>
    </row>
    <row r="8" spans="1:17" ht="78.75">
      <c r="A8" s="3">
        <v>7</v>
      </c>
      <c r="B8" s="86" t="s">
        <v>1057</v>
      </c>
      <c r="C8" s="243" t="s">
        <v>4809</v>
      </c>
      <c r="D8" s="3" t="s">
        <v>4810</v>
      </c>
      <c r="E8" s="3" t="s">
        <v>141</v>
      </c>
      <c r="F8" s="3" t="s">
        <v>142</v>
      </c>
      <c r="G8" s="3" t="s">
        <v>442</v>
      </c>
      <c r="H8" s="3" t="s">
        <v>1715</v>
      </c>
      <c r="I8" s="3"/>
      <c r="J8" s="3" t="s">
        <v>909</v>
      </c>
      <c r="K8" s="3" t="s">
        <v>4811</v>
      </c>
      <c r="L8" s="3" t="s">
        <v>4812</v>
      </c>
      <c r="M8" s="3" t="s">
        <v>853</v>
      </c>
    </row>
    <row r="9" spans="1:17" ht="78.75">
      <c r="A9" s="3">
        <v>8</v>
      </c>
      <c r="B9" s="3" t="s">
        <v>4813</v>
      </c>
      <c r="C9" s="243" t="s">
        <v>4814</v>
      </c>
      <c r="D9" s="3" t="s">
        <v>4815</v>
      </c>
      <c r="E9" s="3" t="s">
        <v>384</v>
      </c>
      <c r="F9" s="3" t="s">
        <v>385</v>
      </c>
      <c r="G9" s="3" t="s">
        <v>442</v>
      </c>
      <c r="H9" s="3" t="s">
        <v>1715</v>
      </c>
      <c r="I9" s="3"/>
      <c r="J9" s="3" t="s">
        <v>909</v>
      </c>
      <c r="K9" s="3" t="s">
        <v>4816</v>
      </c>
      <c r="L9" s="3" t="s">
        <v>4817</v>
      </c>
      <c r="M9" s="3" t="s">
        <v>853</v>
      </c>
    </row>
    <row r="10" spans="1:17" ht="110.25">
      <c r="A10" s="3">
        <v>9</v>
      </c>
      <c r="B10" s="3" t="s">
        <v>4818</v>
      </c>
      <c r="C10" s="243" t="s">
        <v>4819</v>
      </c>
      <c r="D10" s="3" t="s">
        <v>4820</v>
      </c>
      <c r="E10" s="3" t="s">
        <v>141</v>
      </c>
      <c r="F10" s="3" t="s">
        <v>142</v>
      </c>
      <c r="G10" s="3" t="s">
        <v>442</v>
      </c>
      <c r="H10" s="3" t="s">
        <v>1715</v>
      </c>
      <c r="I10" s="3"/>
      <c r="J10" s="3" t="s">
        <v>909</v>
      </c>
      <c r="K10" s="3" t="s">
        <v>4821</v>
      </c>
      <c r="L10" s="3" t="s">
        <v>4822</v>
      </c>
      <c r="M10" s="3" t="s">
        <v>853</v>
      </c>
    </row>
    <row r="11" spans="1:17" ht="94.5">
      <c r="A11" s="95">
        <v>10</v>
      </c>
      <c r="B11" s="95" t="s">
        <v>4823</v>
      </c>
      <c r="C11" s="301" t="s">
        <v>4824</v>
      </c>
      <c r="D11" s="95" t="s">
        <v>4825</v>
      </c>
      <c r="E11" s="95"/>
      <c r="F11" s="95" t="s">
        <v>142</v>
      </c>
      <c r="G11" s="95" t="s">
        <v>442</v>
      </c>
      <c r="I11" s="3"/>
      <c r="J11" s="3" t="s">
        <v>909</v>
      </c>
      <c r="K11" s="3" t="s">
        <v>4826</v>
      </c>
      <c r="L11" s="3" t="s">
        <v>4827</v>
      </c>
      <c r="M11" s="3" t="s">
        <v>853</v>
      </c>
    </row>
    <row r="12" spans="1:17" ht="94.5">
      <c r="A12" s="3">
        <v>11</v>
      </c>
      <c r="B12" s="3" t="s">
        <v>4828</v>
      </c>
      <c r="C12" s="243" t="s">
        <v>4829</v>
      </c>
      <c r="D12" s="3" t="s">
        <v>4830</v>
      </c>
      <c r="E12" s="3" t="s">
        <v>141</v>
      </c>
      <c r="F12" s="3" t="s">
        <v>142</v>
      </c>
      <c r="G12" s="3" t="s">
        <v>442</v>
      </c>
      <c r="H12" s="3" t="s">
        <v>1715</v>
      </c>
      <c r="I12" s="3"/>
      <c r="J12" s="3" t="s">
        <v>909</v>
      </c>
      <c r="K12" s="3" t="s">
        <v>4831</v>
      </c>
      <c r="L12" s="3" t="s">
        <v>4827</v>
      </c>
      <c r="M12" s="3" t="s">
        <v>853</v>
      </c>
    </row>
    <row r="13" spans="1:17" ht="94.5">
      <c r="A13" s="95">
        <v>12</v>
      </c>
      <c r="B13" s="95" t="s">
        <v>4832</v>
      </c>
      <c r="C13" s="301" t="s">
        <v>4833</v>
      </c>
      <c r="D13" s="95" t="s">
        <v>4834</v>
      </c>
      <c r="E13" s="95"/>
      <c r="F13" s="95" t="s">
        <v>142</v>
      </c>
      <c r="G13" s="95" t="s">
        <v>442</v>
      </c>
      <c r="I13" s="3"/>
      <c r="J13" s="3" t="s">
        <v>909</v>
      </c>
      <c r="K13" s="3" t="s">
        <v>4835</v>
      </c>
      <c r="L13" s="3" t="s">
        <v>4836</v>
      </c>
      <c r="M13" s="3" t="s">
        <v>853</v>
      </c>
    </row>
    <row r="14" spans="1:17" ht="94.5">
      <c r="A14" s="3">
        <v>13</v>
      </c>
      <c r="B14" s="3" t="s">
        <v>4837</v>
      </c>
      <c r="C14" s="243" t="s">
        <v>4838</v>
      </c>
      <c r="D14" s="3" t="s">
        <v>4839</v>
      </c>
      <c r="E14" s="3" t="s">
        <v>141</v>
      </c>
      <c r="F14" s="3" t="s">
        <v>142</v>
      </c>
      <c r="G14" s="3" t="s">
        <v>442</v>
      </c>
      <c r="H14" s="3" t="s">
        <v>1715</v>
      </c>
      <c r="I14" s="3"/>
      <c r="J14" s="3" t="s">
        <v>909</v>
      </c>
      <c r="K14" s="3" t="s">
        <v>4840</v>
      </c>
      <c r="L14" s="3" t="s">
        <v>4836</v>
      </c>
      <c r="M14" s="3" t="s">
        <v>853</v>
      </c>
    </row>
    <row r="15" spans="1:17" ht="94.5">
      <c r="A15" s="3">
        <v>14</v>
      </c>
      <c r="B15" s="3" t="s">
        <v>4841</v>
      </c>
      <c r="C15" s="239" t="s">
        <v>4842</v>
      </c>
      <c r="D15" s="3" t="s">
        <v>4843</v>
      </c>
      <c r="E15" s="3" t="s">
        <v>141</v>
      </c>
      <c r="F15" s="3" t="s">
        <v>142</v>
      </c>
      <c r="G15" s="3" t="s">
        <v>442</v>
      </c>
      <c r="H15" s="3" t="s">
        <v>1715</v>
      </c>
      <c r="I15" s="16"/>
      <c r="J15" s="16" t="s">
        <v>909</v>
      </c>
      <c r="K15" s="16" t="s">
        <v>4844</v>
      </c>
      <c r="L15" s="3" t="s">
        <v>4845</v>
      </c>
    </row>
    <row r="16" spans="1:17" ht="294.60000000000002" customHeight="1">
      <c r="A16" s="3">
        <v>15</v>
      </c>
      <c r="B16" s="3" t="s">
        <v>1303</v>
      </c>
      <c r="C16" s="243" t="s">
        <v>4846</v>
      </c>
      <c r="D16" s="3" t="s">
        <v>4847</v>
      </c>
      <c r="E16" s="3" t="s">
        <v>141</v>
      </c>
      <c r="F16" s="3" t="s">
        <v>142</v>
      </c>
      <c r="G16" s="3" t="s">
        <v>442</v>
      </c>
      <c r="H16" s="3" t="s">
        <v>1715</v>
      </c>
      <c r="I16" s="16"/>
      <c r="J16" s="16" t="s">
        <v>909</v>
      </c>
      <c r="K16" s="16" t="s">
        <v>4848</v>
      </c>
      <c r="L16" s="3" t="s">
        <v>4849</v>
      </c>
      <c r="M16" s="3" t="s">
        <v>853</v>
      </c>
    </row>
    <row r="17" spans="1:13" ht="78.75">
      <c r="A17" s="95">
        <v>16</v>
      </c>
      <c r="B17" s="95" t="s">
        <v>4850</v>
      </c>
      <c r="C17" s="69" t="s">
        <v>4851</v>
      </c>
      <c r="D17" s="95" t="s">
        <v>4852</v>
      </c>
      <c r="E17" s="95"/>
      <c r="F17" s="95" t="s">
        <v>142</v>
      </c>
      <c r="G17" s="95" t="s">
        <v>442</v>
      </c>
      <c r="I17" s="16"/>
      <c r="J17" s="16" t="s">
        <v>909</v>
      </c>
      <c r="K17" s="16" t="s">
        <v>4853</v>
      </c>
      <c r="L17" s="3" t="s">
        <v>4854</v>
      </c>
      <c r="M17" s="3" t="s">
        <v>853</v>
      </c>
    </row>
    <row r="18" spans="1:13" ht="78.75">
      <c r="A18" s="3">
        <v>17</v>
      </c>
      <c r="B18" s="3" t="s">
        <v>4855</v>
      </c>
      <c r="C18" s="243" t="s">
        <v>4856</v>
      </c>
      <c r="D18" s="3" t="s">
        <v>4857</v>
      </c>
      <c r="E18" s="3" t="s">
        <v>141</v>
      </c>
      <c r="F18" s="3" t="s">
        <v>142</v>
      </c>
      <c r="G18" s="3" t="s">
        <v>442</v>
      </c>
      <c r="H18" s="3" t="s">
        <v>1715</v>
      </c>
      <c r="I18" s="16"/>
      <c r="J18" s="16" t="s">
        <v>909</v>
      </c>
      <c r="K18" s="16" t="s">
        <v>4858</v>
      </c>
      <c r="L18" s="3" t="s">
        <v>4854</v>
      </c>
      <c r="M18" s="3" t="s">
        <v>853</v>
      </c>
    </row>
    <row r="19" spans="1:13">
      <c r="I19" s="16"/>
      <c r="J19" s="16"/>
      <c r="K19" s="16"/>
    </row>
    <row r="20" spans="1:13">
      <c r="I20" s="16"/>
      <c r="J20" s="16"/>
      <c r="K20" s="16"/>
    </row>
    <row r="21" spans="1:13">
      <c r="I21" s="16"/>
      <c r="J21" s="16"/>
      <c r="K21" s="16"/>
    </row>
    <row r="22" spans="1:13">
      <c r="I22" s="16"/>
      <c r="J22" s="16"/>
      <c r="K22" s="16"/>
    </row>
    <row r="23" spans="1:13">
      <c r="I23" s="16"/>
      <c r="J23" s="16"/>
      <c r="K23" s="16"/>
    </row>
    <row r="24" spans="1:13">
      <c r="I24" s="16"/>
      <c r="J24" s="16"/>
      <c r="K24" s="16"/>
    </row>
    <row r="25" spans="1:13">
      <c r="I25" s="16"/>
      <c r="J25" s="16"/>
      <c r="K25" s="16"/>
    </row>
    <row r="26" spans="1:13">
      <c r="I26" s="16"/>
      <c r="J26" s="16"/>
      <c r="K26" s="16"/>
    </row>
    <row r="27" spans="1:13">
      <c r="I27" s="16"/>
      <c r="J27" s="16"/>
      <c r="K27" s="16"/>
    </row>
    <row r="28" spans="1:13">
      <c r="I28" s="16"/>
      <c r="J28" s="16"/>
      <c r="K28" s="16"/>
    </row>
    <row r="29" spans="1:13">
      <c r="I29" s="16"/>
      <c r="J29" s="16"/>
      <c r="K29" s="16"/>
    </row>
    <row r="30" spans="1:13">
      <c r="I30" s="16"/>
      <c r="J30" s="16"/>
      <c r="K30" s="16"/>
    </row>
    <row r="31" spans="1:13">
      <c r="I31" s="16"/>
      <c r="J31" s="16"/>
      <c r="K31" s="16"/>
    </row>
    <row r="32" spans="1:13" ht="15.75" customHeight="1">
      <c r="I32" s="16"/>
      <c r="J32" s="16"/>
      <c r="K32" s="16"/>
    </row>
    <row r="33" spans="9:11" ht="15.75" customHeight="1">
      <c r="I33" s="16"/>
      <c r="J33" s="16"/>
      <c r="K33" s="16"/>
    </row>
    <row r="34" spans="9:11" ht="15.75" customHeight="1">
      <c r="I34" s="16"/>
      <c r="J34" s="16"/>
      <c r="K34" s="16"/>
    </row>
    <row r="35" spans="9:11" ht="15.75" customHeight="1">
      <c r="I35" s="16"/>
      <c r="J35" s="16"/>
      <c r="K35" s="16"/>
    </row>
    <row r="36" spans="9:11" ht="15.75" customHeight="1">
      <c r="I36" s="16"/>
      <c r="J36" s="16"/>
      <c r="K36" s="16"/>
    </row>
    <row r="37" spans="9:11" ht="15.75" customHeight="1">
      <c r="I37" s="16"/>
      <c r="J37" s="16"/>
      <c r="K37" s="16"/>
    </row>
    <row r="38" spans="9:11" ht="15.75" customHeight="1">
      <c r="I38" s="16"/>
      <c r="J38" s="16"/>
      <c r="K38" s="16"/>
    </row>
    <row r="39" spans="9:11" ht="15.75" customHeight="1">
      <c r="I39" s="16"/>
      <c r="J39" s="16"/>
      <c r="K39" s="16"/>
    </row>
    <row r="40" spans="9:11" ht="15.75" customHeight="1">
      <c r="I40" s="16"/>
      <c r="J40" s="16"/>
      <c r="K40" s="16"/>
    </row>
    <row r="41" spans="9:11" ht="15.75" customHeight="1">
      <c r="I41" s="16"/>
      <c r="J41" s="16"/>
      <c r="K41" s="16"/>
    </row>
    <row r="42" spans="9:11" ht="15.75" customHeight="1">
      <c r="I42" s="16"/>
      <c r="J42" s="16"/>
      <c r="K42" s="16"/>
    </row>
    <row r="43" spans="9:11" ht="15.75" customHeight="1">
      <c r="I43" s="16"/>
      <c r="J43" s="16"/>
      <c r="K43" s="16"/>
    </row>
    <row r="44" spans="9:11" ht="15.75" customHeight="1">
      <c r="I44" s="16"/>
      <c r="J44" s="16"/>
      <c r="K44" s="16"/>
    </row>
    <row r="45" spans="9:11" ht="15.75" customHeight="1">
      <c r="I45" s="16"/>
      <c r="J45" s="16"/>
      <c r="K45" s="16"/>
    </row>
    <row r="46" spans="9:11" ht="15.75" customHeight="1">
      <c r="I46" s="16"/>
      <c r="J46" s="16"/>
      <c r="K46" s="16"/>
    </row>
    <row r="47" spans="9:11" ht="15.75" customHeight="1">
      <c r="I47" s="16"/>
      <c r="J47" s="16"/>
      <c r="K47" s="16"/>
    </row>
    <row r="48" spans="9:11" ht="15.75" customHeight="1">
      <c r="I48" s="16"/>
      <c r="J48" s="16"/>
      <c r="K48" s="16"/>
    </row>
    <row r="49" spans="9:11" ht="15.75" customHeight="1">
      <c r="I49" s="16"/>
      <c r="J49" s="16"/>
      <c r="K49" s="16"/>
    </row>
    <row r="50" spans="9:11" ht="15.75" customHeight="1">
      <c r="I50" s="16"/>
      <c r="J50" s="16"/>
      <c r="K50" s="16"/>
    </row>
    <row r="51" spans="9:11" ht="15.75" customHeight="1">
      <c r="I51" s="16"/>
      <c r="J51" s="16"/>
      <c r="K51" s="16"/>
    </row>
    <row r="52" spans="9:11" ht="15.75" customHeight="1">
      <c r="I52" s="16"/>
      <c r="J52" s="16"/>
      <c r="K52" s="16"/>
    </row>
    <row r="53" spans="9:11" ht="15.75" customHeight="1">
      <c r="I53" s="16"/>
      <c r="J53" s="16"/>
      <c r="K53" s="16"/>
    </row>
    <row r="54" spans="9:11" ht="15.75" customHeight="1">
      <c r="I54" s="16"/>
      <c r="J54" s="16"/>
      <c r="K54" s="16"/>
    </row>
    <row r="55" spans="9:11" ht="15.75" customHeight="1">
      <c r="I55" s="16"/>
      <c r="J55" s="16"/>
      <c r="K55" s="16"/>
    </row>
    <row r="56" spans="9:11" ht="15.75" customHeight="1">
      <c r="I56" s="16"/>
      <c r="J56" s="16"/>
      <c r="K56" s="16"/>
    </row>
    <row r="57" spans="9:11" ht="15.75" customHeight="1">
      <c r="I57" s="16"/>
      <c r="J57" s="16"/>
      <c r="K57" s="16"/>
    </row>
    <row r="58" spans="9:11" ht="15.75" customHeight="1">
      <c r="I58" s="16"/>
      <c r="J58" s="16"/>
      <c r="K58" s="16"/>
    </row>
    <row r="59" spans="9:11" ht="15.75" customHeight="1">
      <c r="I59" s="16"/>
      <c r="J59" s="16"/>
      <c r="K59" s="16"/>
    </row>
    <row r="60" spans="9:11" ht="15.75" customHeight="1">
      <c r="I60" s="16"/>
      <c r="J60" s="16"/>
      <c r="K60" s="16"/>
    </row>
    <row r="61" spans="9:11" ht="15.75" customHeight="1">
      <c r="I61" s="16"/>
      <c r="J61" s="16"/>
      <c r="K61" s="16"/>
    </row>
    <row r="62" spans="9:11" ht="15.75" customHeight="1">
      <c r="I62" s="16"/>
      <c r="J62" s="16"/>
      <c r="K62" s="16"/>
    </row>
    <row r="63" spans="9:11" ht="15.75" customHeight="1">
      <c r="I63" s="16"/>
      <c r="J63" s="16"/>
      <c r="K63" s="16"/>
    </row>
    <row r="64" spans="9:11" ht="15.75" customHeight="1">
      <c r="I64" s="16"/>
      <c r="J64" s="16"/>
      <c r="K64" s="16"/>
    </row>
    <row r="65" spans="9:11" ht="15.75" customHeight="1">
      <c r="I65" s="16"/>
      <c r="J65" s="16"/>
      <c r="K65" s="16"/>
    </row>
    <row r="66" spans="9:11" ht="15.75" customHeight="1">
      <c r="I66" s="16"/>
      <c r="J66" s="16"/>
      <c r="K66" s="16"/>
    </row>
    <row r="67" spans="9:11" ht="15.75" customHeight="1">
      <c r="I67" s="16"/>
      <c r="J67" s="16"/>
      <c r="K67" s="16"/>
    </row>
    <row r="68" spans="9:11" ht="15.75" customHeight="1">
      <c r="I68" s="16"/>
      <c r="J68" s="16"/>
      <c r="K68" s="16"/>
    </row>
    <row r="69" spans="9:11" ht="15.75" customHeight="1">
      <c r="I69" s="16"/>
      <c r="J69" s="16"/>
      <c r="K69" s="16"/>
    </row>
    <row r="70" spans="9:11" ht="15.75" customHeight="1">
      <c r="I70" s="16"/>
      <c r="J70" s="16"/>
      <c r="K70" s="16"/>
    </row>
    <row r="71" spans="9:11" ht="15.75" customHeight="1">
      <c r="I71" s="16"/>
      <c r="J71" s="16"/>
      <c r="K71" s="16"/>
    </row>
    <row r="72" spans="9:11" ht="15.75" customHeight="1">
      <c r="I72" s="16"/>
      <c r="J72" s="16"/>
      <c r="K72" s="16"/>
    </row>
    <row r="73" spans="9:11" ht="15.75" customHeight="1">
      <c r="I73" s="16"/>
      <c r="J73" s="16"/>
      <c r="K73" s="16"/>
    </row>
    <row r="74" spans="9:11" ht="15.75" customHeight="1">
      <c r="I74" s="16"/>
      <c r="J74" s="16"/>
      <c r="K74" s="16"/>
    </row>
    <row r="75" spans="9:11" ht="15.75" customHeight="1">
      <c r="I75" s="16"/>
      <c r="J75" s="16"/>
      <c r="K75" s="16"/>
    </row>
    <row r="76" spans="9:11" ht="15.75" customHeight="1">
      <c r="I76" s="16"/>
      <c r="J76" s="16"/>
      <c r="K76" s="16"/>
    </row>
    <row r="77" spans="9:11" ht="15.75" customHeight="1">
      <c r="I77" s="16"/>
      <c r="J77" s="16"/>
      <c r="K77" s="16"/>
    </row>
    <row r="78" spans="9:11" ht="15.75" customHeight="1">
      <c r="I78" s="16"/>
      <c r="J78" s="16"/>
      <c r="K78" s="16"/>
    </row>
    <row r="79" spans="9:11" ht="15.75" customHeight="1">
      <c r="I79" s="16"/>
      <c r="J79" s="16"/>
      <c r="K79" s="16"/>
    </row>
    <row r="80" spans="9:11" ht="15.75" customHeight="1">
      <c r="I80" s="16"/>
      <c r="J80" s="16"/>
      <c r="K80" s="16"/>
    </row>
    <row r="81" spans="9:11" ht="15.75" customHeight="1">
      <c r="I81" s="16"/>
      <c r="J81" s="16"/>
      <c r="K81" s="16"/>
    </row>
    <row r="82" spans="9:11" ht="15.75" customHeight="1">
      <c r="I82" s="16"/>
      <c r="J82" s="16"/>
      <c r="K82" s="16"/>
    </row>
    <row r="83" spans="9:11" ht="15.75" customHeight="1">
      <c r="I83" s="16"/>
      <c r="J83" s="16"/>
      <c r="K83" s="16"/>
    </row>
    <row r="84" spans="9:11" ht="15.75" customHeight="1">
      <c r="I84" s="16"/>
      <c r="J84" s="16"/>
      <c r="K84" s="16"/>
    </row>
    <row r="85" spans="9:11" ht="15.75" customHeight="1">
      <c r="I85" s="16"/>
      <c r="J85" s="16"/>
      <c r="K85" s="16"/>
    </row>
    <row r="86" spans="9:11" ht="15.75" customHeight="1">
      <c r="I86" s="16"/>
      <c r="J86" s="16"/>
      <c r="K86" s="16"/>
    </row>
    <row r="87" spans="9:11" ht="15.75" customHeight="1">
      <c r="I87" s="16"/>
      <c r="J87" s="16"/>
      <c r="K87" s="16"/>
    </row>
    <row r="88" spans="9:11" ht="15.75" customHeight="1">
      <c r="I88" s="16"/>
      <c r="J88" s="16"/>
      <c r="K88" s="16"/>
    </row>
  </sheetData>
  <conditionalFormatting sqref="H1:H1048576">
    <cfRule type="containsText" dxfId="188" priority="4" operator="containsText" text="Yes">
      <formula>NOT(ISERROR(SEARCH("Yes",H1)))</formula>
    </cfRule>
    <cfRule type="containsText" dxfId="187" priority="5" operator="containsText" text="Pending">
      <formula>NOT(ISERROR(SEARCH("Pending",H1)))</formula>
    </cfRule>
  </conditionalFormatting>
  <conditionalFormatting sqref="I2:I1048576">
    <cfRule type="containsText" dxfId="186" priority="1" operator="containsText" text="No">
      <formula>NOT(ISERROR(SEARCH("No",I2)))</formula>
    </cfRule>
  </conditionalFormatting>
  <conditionalFormatting sqref="I2:K1048576 J1:K1">
    <cfRule type="containsText" dxfId="185" priority="2" operator="containsText" text="Yes">
      <formula>NOT(ISERROR(SEARCH("Yes",I1)))</formula>
    </cfRule>
  </conditionalFormatting>
  <conditionalFormatting sqref="J1:K1 I2:K1048576">
    <cfRule type="containsText" dxfId="184" priority="3" operator="containsText" text="Pending">
      <formula>NOT(ISERROR(SEARCH("Pending",I1)))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4255406E-DCA7-44BA-8593-500252A3B197}">
          <x14:formula1>
            <xm:f>'Drop Down Menu''s'!$C$2:$C$14</xm:f>
          </x14:formula1>
          <xm:sqref>G19:K86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5B4EE-E332-44EF-93CC-8A9528B8BBCE}">
  <sheetPr>
    <pageSetUpPr fitToPage="1"/>
  </sheetPr>
  <dimension ref="A1:Q91"/>
  <sheetViews>
    <sheetView zoomScale="82" workbookViewId="0">
      <selection activeCell="F6" sqref="F6"/>
    </sheetView>
  </sheetViews>
  <sheetFormatPr defaultColWidth="8.875" defaultRowHeight="15.75" customHeight="1"/>
  <cols>
    <col min="1" max="1" width="10.625" style="3" bestFit="1" customWidth="1"/>
    <col min="2" max="2" width="11.5" style="3" customWidth="1"/>
    <col min="3" max="3" width="38.125" style="3" customWidth="1"/>
    <col min="4" max="4" width="70.125" style="3" customWidth="1"/>
    <col min="5" max="5" width="16.625" style="3" customWidth="1"/>
    <col min="6" max="6" width="22.125" style="3" customWidth="1"/>
    <col min="7" max="8" width="20.625" style="3" customWidth="1"/>
    <col min="9" max="11" width="32.625" customWidth="1"/>
    <col min="12" max="12" width="22.125" style="3" customWidth="1"/>
    <col min="13" max="13" width="10.375" style="3" bestFit="1" customWidth="1"/>
    <col min="14" max="14" width="9" style="3" bestFit="1" customWidth="1"/>
    <col min="15" max="15" width="31.625" style="3" bestFit="1" customWidth="1"/>
    <col min="16" max="16" width="21.125" style="3" bestFit="1" customWidth="1"/>
    <col min="17" max="17" width="24" style="3" bestFit="1" customWidth="1"/>
    <col min="18" max="16384" width="8.875" style="3"/>
  </cols>
  <sheetData>
    <row r="1" spans="1:17" ht="63">
      <c r="A1" s="3" t="s">
        <v>834</v>
      </c>
      <c r="B1" s="3" t="s">
        <v>835</v>
      </c>
      <c r="C1" s="3" t="s">
        <v>836</v>
      </c>
      <c r="D1" s="3" t="s">
        <v>837</v>
      </c>
      <c r="E1" s="3" t="s">
        <v>0</v>
      </c>
      <c r="F1" s="3" t="s">
        <v>838</v>
      </c>
      <c r="G1" s="3" t="s">
        <v>839</v>
      </c>
      <c r="H1" s="3" t="s">
        <v>898</v>
      </c>
      <c r="I1" s="3" t="s">
        <v>841</v>
      </c>
      <c r="J1" s="3" t="s">
        <v>900</v>
      </c>
      <c r="K1" s="3" t="s">
        <v>843</v>
      </c>
      <c r="L1" s="3" t="s">
        <v>844</v>
      </c>
      <c r="M1" s="3" t="s">
        <v>845</v>
      </c>
      <c r="O1" t="s">
        <v>846</v>
      </c>
      <c r="P1" t="s">
        <v>847</v>
      </c>
      <c r="Q1" t="s">
        <v>848</v>
      </c>
    </row>
    <row r="2" spans="1:17" ht="126">
      <c r="A2" s="3">
        <v>1</v>
      </c>
      <c r="B2" s="3" t="s">
        <v>1527</v>
      </c>
      <c r="C2" s="3" t="s">
        <v>4859</v>
      </c>
      <c r="D2" s="38" t="s">
        <v>4860</v>
      </c>
      <c r="E2" s="3" t="s">
        <v>125</v>
      </c>
      <c r="F2" s="3" t="s">
        <v>126</v>
      </c>
      <c r="G2" s="3" t="s">
        <v>391</v>
      </c>
      <c r="H2" s="3" t="s">
        <v>1715</v>
      </c>
      <c r="I2" s="3"/>
      <c r="J2" s="3" t="s">
        <v>905</v>
      </c>
      <c r="K2" s="16"/>
      <c r="M2" s="3" t="s">
        <v>853</v>
      </c>
      <c r="O2">
        <f>MAX(A:A)</f>
        <v>11</v>
      </c>
      <c r="P2">
        <f>COUNTIF(M:M,"Yes")</f>
        <v>0</v>
      </c>
      <c r="Q2">
        <f>O2-P2</f>
        <v>11</v>
      </c>
    </row>
    <row r="3" spans="1:17" ht="126">
      <c r="A3" s="3">
        <v>2</v>
      </c>
      <c r="B3" s="3" t="s">
        <v>1527</v>
      </c>
      <c r="C3" s="3" t="s">
        <v>4859</v>
      </c>
      <c r="D3" s="3" t="s">
        <v>4860</v>
      </c>
      <c r="E3" s="3" t="s">
        <v>128</v>
      </c>
      <c r="F3" s="3" t="s">
        <v>487</v>
      </c>
      <c r="G3" s="3" t="s">
        <v>391</v>
      </c>
      <c r="H3" s="3" t="s">
        <v>1715</v>
      </c>
      <c r="I3" s="16"/>
      <c r="J3" s="16" t="s">
        <v>905</v>
      </c>
      <c r="K3" s="16"/>
      <c r="M3" s="3" t="s">
        <v>853</v>
      </c>
      <c r="O3" s="3" t="s">
        <v>127</v>
      </c>
    </row>
    <row r="4" spans="1:17" ht="47.25">
      <c r="A4" s="3" t="s">
        <v>635</v>
      </c>
      <c r="B4" s="3" t="s">
        <v>1529</v>
      </c>
      <c r="C4" s="3" t="s">
        <v>4861</v>
      </c>
      <c r="D4" s="3" t="s">
        <v>4862</v>
      </c>
      <c r="E4" s="3" t="s">
        <v>635</v>
      </c>
      <c r="F4" s="3" t="s">
        <v>635</v>
      </c>
      <c r="G4" s="3" t="s">
        <v>391</v>
      </c>
      <c r="I4" s="3"/>
      <c r="J4" s="3"/>
      <c r="K4" s="16"/>
      <c r="M4" s="3" t="s">
        <v>853</v>
      </c>
      <c r="O4" s="3" t="s">
        <v>914</v>
      </c>
    </row>
    <row r="5" spans="1:17" ht="78.75">
      <c r="A5" s="3">
        <v>3</v>
      </c>
      <c r="B5" s="3" t="s">
        <v>4863</v>
      </c>
      <c r="C5" s="3" t="s">
        <v>4864</v>
      </c>
      <c r="D5" s="3" t="s">
        <v>4865</v>
      </c>
      <c r="E5" s="3" t="s">
        <v>125</v>
      </c>
      <c r="F5" s="3" t="s">
        <v>126</v>
      </c>
      <c r="G5" s="3" t="s">
        <v>391</v>
      </c>
      <c r="H5" s="3" t="s">
        <v>1715</v>
      </c>
      <c r="I5" s="16"/>
      <c r="J5" s="16" t="s">
        <v>4866</v>
      </c>
      <c r="K5" s="332" t="s">
        <v>4867</v>
      </c>
      <c r="M5" s="3" t="s">
        <v>853</v>
      </c>
      <c r="O5" s="35">
        <f>P2/O2</f>
        <v>0</v>
      </c>
    </row>
    <row r="6" spans="1:17" ht="78.75">
      <c r="A6" s="3">
        <f>A5+1</f>
        <v>4</v>
      </c>
      <c r="B6" s="3" t="s">
        <v>4863</v>
      </c>
      <c r="C6" s="16" t="s">
        <v>4864</v>
      </c>
      <c r="D6" s="3" t="s">
        <v>4865</v>
      </c>
      <c r="E6" s="3" t="s">
        <v>128</v>
      </c>
      <c r="F6" s="3" t="s">
        <v>487</v>
      </c>
      <c r="G6" s="3" t="s">
        <v>391</v>
      </c>
      <c r="H6" s="3" t="s">
        <v>1715</v>
      </c>
      <c r="I6" s="3"/>
      <c r="J6" s="3" t="s">
        <v>4866</v>
      </c>
      <c r="K6" s="3" t="s">
        <v>4867</v>
      </c>
      <c r="M6" s="3" t="s">
        <v>853</v>
      </c>
    </row>
    <row r="7" spans="1:17" ht="78.75">
      <c r="A7" s="3">
        <v>5</v>
      </c>
      <c r="B7" s="3" t="s">
        <v>974</v>
      </c>
      <c r="C7" s="239" t="s">
        <v>4868</v>
      </c>
      <c r="D7" s="3" t="s">
        <v>4869</v>
      </c>
      <c r="E7" s="3" t="s">
        <v>125</v>
      </c>
      <c r="F7" s="3" t="s">
        <v>126</v>
      </c>
      <c r="H7" s="3" t="s">
        <v>1715</v>
      </c>
      <c r="I7" s="16"/>
      <c r="J7" s="3" t="s">
        <v>4866</v>
      </c>
      <c r="K7" s="3" t="s">
        <v>4870</v>
      </c>
      <c r="M7" s="3" t="s">
        <v>853</v>
      </c>
    </row>
    <row r="8" spans="1:17" ht="78.75">
      <c r="A8" s="3">
        <f>A7+1</f>
        <v>6</v>
      </c>
      <c r="B8" s="3" t="s">
        <v>974</v>
      </c>
      <c r="C8" s="240" t="s">
        <v>4868</v>
      </c>
      <c r="D8" t="s">
        <v>4869</v>
      </c>
      <c r="E8" s="3" t="s">
        <v>128</v>
      </c>
      <c r="F8" s="3" t="s">
        <v>487</v>
      </c>
      <c r="G8" s="3" t="s">
        <v>391</v>
      </c>
      <c r="H8" s="3" t="s">
        <v>1715</v>
      </c>
      <c r="I8" s="3"/>
      <c r="J8" s="3" t="s">
        <v>4866</v>
      </c>
      <c r="K8" s="3" t="s">
        <v>4870</v>
      </c>
      <c r="M8" s="3" t="s">
        <v>853</v>
      </c>
    </row>
    <row r="9" spans="1:17" ht="31.5">
      <c r="A9" s="95">
        <f t="shared" ref="A9:A12" si="0">A8+1</f>
        <v>7</v>
      </c>
      <c r="B9" s="95" t="s">
        <v>4871</v>
      </c>
      <c r="C9" s="297" t="s">
        <v>4872</v>
      </c>
      <c r="D9" s="211" t="s">
        <v>4873</v>
      </c>
      <c r="E9" s="95"/>
      <c r="F9" s="95" t="s">
        <v>126</v>
      </c>
      <c r="G9" s="95" t="s">
        <v>391</v>
      </c>
      <c r="I9" s="16"/>
      <c r="J9" s="16"/>
      <c r="K9" s="16"/>
    </row>
    <row r="10" spans="1:17" ht="31.5">
      <c r="A10" s="95">
        <f t="shared" si="0"/>
        <v>8</v>
      </c>
      <c r="B10" s="95" t="s">
        <v>4871</v>
      </c>
      <c r="C10" s="297" t="s">
        <v>4872</v>
      </c>
      <c r="D10" s="211" t="s">
        <v>4873</v>
      </c>
      <c r="E10" s="95"/>
      <c r="F10" s="95" t="s">
        <v>487</v>
      </c>
      <c r="G10" s="95" t="s">
        <v>391</v>
      </c>
      <c r="I10" s="3"/>
      <c r="J10" s="3"/>
      <c r="K10" s="16"/>
      <c r="M10" s="3" t="s">
        <v>853</v>
      </c>
    </row>
    <row r="11" spans="1:17" ht="63">
      <c r="A11" s="95">
        <f t="shared" si="0"/>
        <v>9</v>
      </c>
      <c r="B11" s="95" t="s">
        <v>4874</v>
      </c>
      <c r="C11" s="297" t="s">
        <v>4875</v>
      </c>
      <c r="D11" s="95" t="s">
        <v>4876</v>
      </c>
      <c r="E11" s="95" t="s">
        <v>4877</v>
      </c>
      <c r="F11" s="95" t="s">
        <v>4877</v>
      </c>
      <c r="G11" s="95" t="s">
        <v>391</v>
      </c>
      <c r="I11" s="3"/>
      <c r="J11" s="3"/>
      <c r="K11" s="16"/>
      <c r="M11" s="3" t="s">
        <v>853</v>
      </c>
    </row>
    <row r="12" spans="1:17" ht="31.5">
      <c r="A12" s="3">
        <f t="shared" si="0"/>
        <v>10</v>
      </c>
      <c r="B12" s="3" t="s">
        <v>4878</v>
      </c>
      <c r="C12" s="240" t="s">
        <v>4879</v>
      </c>
      <c r="D12" s="3" t="s">
        <v>4880</v>
      </c>
      <c r="E12" s="3" t="s">
        <v>125</v>
      </c>
      <c r="F12" s="3" t="s">
        <v>126</v>
      </c>
      <c r="G12" s="3" t="s">
        <v>391</v>
      </c>
      <c r="H12" s="3" t="s">
        <v>1715</v>
      </c>
      <c r="I12" s="3"/>
      <c r="J12" s="3" t="s">
        <v>4866</v>
      </c>
      <c r="K12" s="16"/>
    </row>
    <row r="13" spans="1:17" ht="31.5">
      <c r="A13" s="3">
        <f t="shared" ref="A13" si="1">A12+1</f>
        <v>11</v>
      </c>
      <c r="B13" s="3" t="s">
        <v>4881</v>
      </c>
      <c r="C13" s="240" t="s">
        <v>4879</v>
      </c>
      <c r="D13" s="3" t="s">
        <v>4880</v>
      </c>
      <c r="E13" s="3" t="s">
        <v>128</v>
      </c>
      <c r="F13" s="3" t="s">
        <v>487</v>
      </c>
      <c r="G13" s="3" t="s">
        <v>391</v>
      </c>
      <c r="H13" s="3" t="s">
        <v>1715</v>
      </c>
      <c r="I13" s="3"/>
      <c r="J13" s="3" t="s">
        <v>4866</v>
      </c>
      <c r="K13" s="16"/>
    </row>
    <row r="14" spans="1:17">
      <c r="A14" s="29"/>
      <c r="B14" s="29"/>
      <c r="C14" s="257"/>
      <c r="D14" s="29"/>
      <c r="I14" s="3"/>
      <c r="J14" s="3"/>
      <c r="K14" s="16"/>
    </row>
    <row r="15" spans="1:17">
      <c r="A15" s="29"/>
      <c r="B15" s="29"/>
      <c r="C15" s="257"/>
      <c r="D15" s="29"/>
      <c r="I15" s="3"/>
      <c r="J15" s="3"/>
      <c r="K15" s="16"/>
    </row>
    <row r="16" spans="1:17">
      <c r="A16" s="29"/>
      <c r="B16" s="29"/>
      <c r="C16" s="243"/>
      <c r="D16" s="29"/>
      <c r="I16" s="3"/>
      <c r="J16" s="3"/>
      <c r="K16" s="16"/>
    </row>
    <row r="17" spans="1:11">
      <c r="A17" s="29"/>
      <c r="B17" s="29"/>
      <c r="C17" s="243"/>
      <c r="D17" s="29"/>
      <c r="I17" s="3"/>
      <c r="J17" s="3"/>
      <c r="K17" s="16"/>
    </row>
    <row r="18" spans="1:11">
      <c r="A18" s="29"/>
      <c r="B18" s="29"/>
      <c r="C18" s="243"/>
      <c r="D18" s="29"/>
      <c r="I18" s="3"/>
      <c r="J18" s="3"/>
      <c r="K18" s="16"/>
    </row>
    <row r="19" spans="1:11">
      <c r="A19" s="29"/>
      <c r="B19" s="29"/>
      <c r="C19" s="243"/>
      <c r="D19" s="29"/>
      <c r="I19" s="16"/>
      <c r="J19" s="16"/>
      <c r="K19" s="16"/>
    </row>
    <row r="20" spans="1:11">
      <c r="A20" s="29"/>
      <c r="B20" s="29"/>
      <c r="C20" s="243"/>
      <c r="D20" s="29"/>
      <c r="I20" s="16"/>
      <c r="J20" s="16"/>
      <c r="K20" s="16"/>
    </row>
    <row r="21" spans="1:11">
      <c r="A21" s="29"/>
      <c r="B21" s="29"/>
      <c r="C21" s="243"/>
      <c r="D21" s="29"/>
      <c r="I21" s="16"/>
      <c r="J21" s="16"/>
      <c r="K21" s="16"/>
    </row>
    <row r="22" spans="1:11">
      <c r="I22" s="16"/>
      <c r="J22" s="16"/>
      <c r="K22" s="16"/>
    </row>
    <row r="23" spans="1:11">
      <c r="I23" s="16"/>
      <c r="J23" s="16"/>
      <c r="K23" s="16"/>
    </row>
    <row r="24" spans="1:11">
      <c r="I24" s="16"/>
      <c r="J24" s="16"/>
      <c r="K24" s="16"/>
    </row>
    <row r="25" spans="1:11">
      <c r="I25" s="16"/>
      <c r="J25" s="16"/>
      <c r="K25" s="16"/>
    </row>
    <row r="26" spans="1:11">
      <c r="I26" s="16"/>
      <c r="J26" s="16"/>
      <c r="K26" s="16"/>
    </row>
    <row r="27" spans="1:11">
      <c r="I27" s="16"/>
      <c r="J27" s="16"/>
      <c r="K27" s="16"/>
    </row>
    <row r="28" spans="1:11">
      <c r="I28" s="16"/>
      <c r="J28" s="16"/>
      <c r="K28" s="16"/>
    </row>
    <row r="29" spans="1:11">
      <c r="I29" s="16"/>
      <c r="J29" s="16"/>
      <c r="K29" s="16"/>
    </row>
    <row r="30" spans="1:11">
      <c r="I30" s="16"/>
      <c r="J30" s="16"/>
      <c r="K30" s="16"/>
    </row>
    <row r="31" spans="1:11" ht="15.75" customHeight="1">
      <c r="I31" s="16"/>
      <c r="J31" s="16"/>
      <c r="K31" s="16"/>
    </row>
    <row r="32" spans="1:11" ht="15.75" customHeight="1">
      <c r="I32" s="16"/>
      <c r="J32" s="16"/>
      <c r="K32" s="16"/>
    </row>
    <row r="33" spans="9:11" ht="15.75" customHeight="1">
      <c r="I33" s="16"/>
      <c r="J33" s="16"/>
      <c r="K33" s="16"/>
    </row>
    <row r="34" spans="9:11" ht="15.75" customHeight="1">
      <c r="I34" s="16"/>
      <c r="J34" s="16"/>
      <c r="K34" s="16"/>
    </row>
    <row r="35" spans="9:11" ht="15.75" customHeight="1">
      <c r="I35" s="16"/>
      <c r="J35" s="16"/>
      <c r="K35" s="16"/>
    </row>
    <row r="36" spans="9:11" ht="15.75" customHeight="1">
      <c r="I36" s="16"/>
      <c r="J36" s="16"/>
      <c r="K36" s="16"/>
    </row>
    <row r="37" spans="9:11" ht="15.75" customHeight="1">
      <c r="I37" s="16"/>
      <c r="J37" s="16"/>
      <c r="K37" s="16"/>
    </row>
    <row r="38" spans="9:11" ht="15.75" customHeight="1">
      <c r="I38" s="16"/>
      <c r="J38" s="16"/>
      <c r="K38" s="16"/>
    </row>
    <row r="39" spans="9:11" ht="15.75" customHeight="1">
      <c r="I39" s="16"/>
      <c r="J39" s="16"/>
      <c r="K39" s="16"/>
    </row>
    <row r="40" spans="9:11" ht="15.75" customHeight="1">
      <c r="I40" s="16"/>
      <c r="J40" s="16"/>
      <c r="K40" s="16"/>
    </row>
    <row r="41" spans="9:11" ht="15.75" customHeight="1">
      <c r="I41" s="16"/>
      <c r="J41" s="16"/>
      <c r="K41" s="16"/>
    </row>
    <row r="42" spans="9:11" ht="15.75" customHeight="1">
      <c r="I42" s="16"/>
      <c r="J42" s="16"/>
      <c r="K42" s="16"/>
    </row>
    <row r="43" spans="9:11" ht="15.75" customHeight="1">
      <c r="I43" s="16"/>
      <c r="J43" s="16"/>
      <c r="K43" s="16"/>
    </row>
    <row r="44" spans="9:11" ht="15.75" customHeight="1">
      <c r="I44" s="16"/>
      <c r="J44" s="16"/>
      <c r="K44" s="16"/>
    </row>
    <row r="45" spans="9:11" ht="15.75" customHeight="1">
      <c r="I45" s="16"/>
      <c r="J45" s="16"/>
      <c r="K45" s="16"/>
    </row>
    <row r="46" spans="9:11" ht="15.75" customHeight="1">
      <c r="I46" s="16"/>
      <c r="J46" s="16"/>
      <c r="K46" s="16"/>
    </row>
    <row r="47" spans="9:11" ht="15.75" customHeight="1">
      <c r="I47" s="16"/>
      <c r="J47" s="16"/>
      <c r="K47" s="16"/>
    </row>
    <row r="48" spans="9:11" ht="15.75" customHeight="1">
      <c r="I48" s="16"/>
      <c r="J48" s="16"/>
      <c r="K48" s="16"/>
    </row>
    <row r="49" spans="9:11" ht="15.75" customHeight="1">
      <c r="I49" s="16"/>
      <c r="J49" s="16"/>
      <c r="K49" s="16"/>
    </row>
    <row r="50" spans="9:11" ht="15.75" customHeight="1">
      <c r="I50" s="16"/>
      <c r="J50" s="16"/>
      <c r="K50" s="16"/>
    </row>
    <row r="51" spans="9:11" ht="15.75" customHeight="1">
      <c r="I51" s="16"/>
      <c r="J51" s="16"/>
      <c r="K51" s="16"/>
    </row>
    <row r="52" spans="9:11" ht="15.75" customHeight="1">
      <c r="I52" s="16"/>
      <c r="J52" s="16"/>
      <c r="K52" s="16"/>
    </row>
    <row r="53" spans="9:11" ht="15.75" customHeight="1">
      <c r="I53" s="16"/>
      <c r="J53" s="16"/>
      <c r="K53" s="16"/>
    </row>
    <row r="54" spans="9:11" ht="15.75" customHeight="1">
      <c r="I54" s="16"/>
      <c r="J54" s="16"/>
      <c r="K54" s="16"/>
    </row>
    <row r="55" spans="9:11" ht="15.75" customHeight="1">
      <c r="I55" s="16"/>
      <c r="J55" s="16"/>
      <c r="K55" s="16"/>
    </row>
    <row r="56" spans="9:11" ht="15.75" customHeight="1">
      <c r="I56" s="16"/>
      <c r="J56" s="16"/>
      <c r="K56" s="16"/>
    </row>
    <row r="57" spans="9:11" ht="15.75" customHeight="1">
      <c r="I57" s="16"/>
      <c r="J57" s="16"/>
      <c r="K57" s="16"/>
    </row>
    <row r="58" spans="9:11" ht="15.75" customHeight="1">
      <c r="I58" s="16"/>
      <c r="J58" s="16"/>
      <c r="K58" s="16"/>
    </row>
    <row r="59" spans="9:11" ht="15.75" customHeight="1">
      <c r="I59" s="16"/>
      <c r="J59" s="16"/>
      <c r="K59" s="16"/>
    </row>
    <row r="60" spans="9:11" ht="15.75" customHeight="1">
      <c r="I60" s="16"/>
      <c r="J60" s="16"/>
      <c r="K60" s="16"/>
    </row>
    <row r="61" spans="9:11" ht="15.75" customHeight="1">
      <c r="I61" s="16"/>
      <c r="J61" s="16"/>
      <c r="K61" s="16"/>
    </row>
    <row r="62" spans="9:11" ht="15.75" customHeight="1">
      <c r="I62" s="16"/>
      <c r="J62" s="16"/>
      <c r="K62" s="16"/>
    </row>
    <row r="63" spans="9:11" ht="15.75" customHeight="1">
      <c r="I63" s="16"/>
      <c r="J63" s="16"/>
      <c r="K63" s="16"/>
    </row>
    <row r="64" spans="9:11" ht="15.75" customHeight="1">
      <c r="I64" s="16"/>
      <c r="J64" s="16"/>
      <c r="K64" s="16"/>
    </row>
    <row r="65" spans="9:11" ht="15.75" customHeight="1">
      <c r="I65" s="16"/>
      <c r="J65" s="16"/>
      <c r="K65" s="16"/>
    </row>
    <row r="66" spans="9:11" ht="15.75" customHeight="1">
      <c r="I66" s="16"/>
      <c r="J66" s="16"/>
      <c r="K66" s="16"/>
    </row>
    <row r="67" spans="9:11" ht="15.75" customHeight="1">
      <c r="I67" s="16"/>
      <c r="J67" s="16"/>
      <c r="K67" s="16"/>
    </row>
    <row r="68" spans="9:11" ht="15.75" customHeight="1">
      <c r="I68" s="16"/>
      <c r="J68" s="16"/>
      <c r="K68" s="16"/>
    </row>
    <row r="69" spans="9:11" ht="15.75" customHeight="1">
      <c r="I69" s="16"/>
      <c r="J69" s="16"/>
      <c r="K69" s="16"/>
    </row>
    <row r="70" spans="9:11" ht="15.75" customHeight="1">
      <c r="I70" s="16"/>
      <c r="J70" s="16"/>
      <c r="K70" s="16"/>
    </row>
    <row r="71" spans="9:11" ht="15.75" customHeight="1">
      <c r="I71" s="16"/>
      <c r="J71" s="16"/>
      <c r="K71" s="16"/>
    </row>
    <row r="72" spans="9:11" ht="15.75" customHeight="1">
      <c r="I72" s="16"/>
      <c r="J72" s="16"/>
      <c r="K72" s="16"/>
    </row>
    <row r="73" spans="9:11" ht="15.75" customHeight="1">
      <c r="I73" s="16"/>
      <c r="J73" s="16"/>
      <c r="K73" s="16"/>
    </row>
    <row r="74" spans="9:11" ht="15.75" customHeight="1">
      <c r="I74" s="16"/>
      <c r="J74" s="16"/>
      <c r="K74" s="16"/>
    </row>
    <row r="75" spans="9:11" ht="15.75" customHeight="1">
      <c r="I75" s="16"/>
      <c r="J75" s="16"/>
      <c r="K75" s="16"/>
    </row>
    <row r="76" spans="9:11" ht="15.75" customHeight="1">
      <c r="I76" s="16"/>
      <c r="J76" s="16"/>
      <c r="K76" s="16"/>
    </row>
    <row r="77" spans="9:11" ht="15.75" customHeight="1">
      <c r="I77" s="16"/>
      <c r="J77" s="16"/>
      <c r="K77" s="16"/>
    </row>
    <row r="78" spans="9:11" ht="15.75" customHeight="1">
      <c r="I78" s="16"/>
      <c r="J78" s="16"/>
      <c r="K78" s="16"/>
    </row>
    <row r="79" spans="9:11" ht="15.75" customHeight="1">
      <c r="I79" s="16"/>
      <c r="J79" s="16"/>
      <c r="K79" s="16"/>
    </row>
    <row r="80" spans="9:11" ht="15.75" customHeight="1">
      <c r="I80" s="16"/>
      <c r="J80" s="16"/>
      <c r="K80" s="16"/>
    </row>
    <row r="81" spans="9:11" ht="15.75" customHeight="1">
      <c r="I81" s="16"/>
      <c r="J81" s="16"/>
      <c r="K81" s="16"/>
    </row>
    <row r="82" spans="9:11" ht="15.75" customHeight="1">
      <c r="I82" s="16"/>
      <c r="J82" s="16"/>
      <c r="K82" s="16"/>
    </row>
    <row r="83" spans="9:11" ht="15.75" customHeight="1">
      <c r="I83" s="16"/>
      <c r="J83" s="16"/>
      <c r="K83" s="16"/>
    </row>
    <row r="84" spans="9:11" ht="15.75" customHeight="1">
      <c r="I84" s="16"/>
      <c r="J84" s="16"/>
      <c r="K84" s="16"/>
    </row>
    <row r="85" spans="9:11" ht="15.75" customHeight="1">
      <c r="I85" s="16"/>
      <c r="J85" s="16"/>
      <c r="K85" s="16"/>
    </row>
    <row r="86" spans="9:11" ht="15.75" customHeight="1">
      <c r="I86" s="16"/>
      <c r="J86" s="16"/>
      <c r="K86" s="16"/>
    </row>
    <row r="87" spans="9:11" ht="15.75" customHeight="1">
      <c r="I87" s="16"/>
      <c r="J87" s="16"/>
      <c r="K87" s="16"/>
    </row>
    <row r="88" spans="9:11" ht="15.75" customHeight="1">
      <c r="I88" s="16"/>
      <c r="J88" s="16"/>
      <c r="K88" s="16"/>
    </row>
    <row r="89" spans="9:11" ht="15.75" customHeight="1">
      <c r="I89" s="16"/>
      <c r="J89" s="16"/>
      <c r="K89" s="16"/>
    </row>
    <row r="90" spans="9:11" ht="15.75" customHeight="1">
      <c r="I90" s="16"/>
      <c r="J90" s="16"/>
      <c r="K90" s="16"/>
    </row>
    <row r="91" spans="9:11" ht="15.75" customHeight="1">
      <c r="I91" s="16"/>
      <c r="J91" s="16"/>
      <c r="K91" s="16"/>
    </row>
  </sheetData>
  <phoneticPr fontId="21" type="noConversion"/>
  <conditionalFormatting sqref="H1:H1048576 I2:K4 I5:J5 I6:K1048576">
    <cfRule type="containsText" dxfId="168" priority="7" operator="containsText" text="Pending">
      <formula>NOT(ISERROR(SEARCH("Pending",H1)))</formula>
    </cfRule>
  </conditionalFormatting>
  <conditionalFormatting sqref="I2:I1048576">
    <cfRule type="containsText" dxfId="167" priority="3" operator="containsText" text="No">
      <formula>NOT(ISERROR(SEARCH("No",I2)))</formula>
    </cfRule>
  </conditionalFormatting>
  <conditionalFormatting sqref="I2:K4 I5:J5 I6:K1048576 H1:H1048576">
    <cfRule type="containsText" dxfId="166" priority="6" operator="containsText" text="Yes">
      <formula>NOT(ISERROR(SEARCH("Yes",H1)))</formula>
    </cfRule>
  </conditionalFormatting>
  <conditionalFormatting sqref="J1:K1">
    <cfRule type="containsText" dxfId="165" priority="4" operator="containsText" text="Yes">
      <formula>NOT(ISERROR(SEARCH("Yes",J1)))</formula>
    </cfRule>
    <cfRule type="containsText" dxfId="164" priority="5" operator="containsText" text="Pending">
      <formula>NOT(ISERROR(SEARCH("Pending",J1)))</formula>
    </cfRule>
  </conditionalFormatting>
  <pageMargins left="0.25" right="0.25" top="0.75" bottom="0.75" header="0.3" footer="0.3"/>
  <pageSetup paperSize="9" scale="21"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66B68303-1ABC-4BE6-A708-FAF4B98DD159}">
          <x14:formula1>
            <xm:f>'Drop Down Menu''s'!$C$2:$C$14</xm:f>
          </x14:formula1>
          <xm:sqref>G22:K89</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52962-B917-41E8-9B9B-F442B0976642}">
  <sheetPr>
    <pageSetUpPr fitToPage="1"/>
  </sheetPr>
  <dimension ref="A1:P126"/>
  <sheetViews>
    <sheetView zoomScale="74" workbookViewId="0">
      <selection activeCell="D38" sqref="D38"/>
    </sheetView>
  </sheetViews>
  <sheetFormatPr defaultColWidth="8.875" defaultRowHeight="15.75" customHeight="1"/>
  <cols>
    <col min="1" max="1" width="10.625" style="16" bestFit="1" customWidth="1"/>
    <col min="2" max="2" width="27.375" style="16" bestFit="1" customWidth="1"/>
    <col min="3" max="3" width="45.875" style="23" customWidth="1"/>
    <col min="4" max="4" width="70.125" style="21" customWidth="1"/>
    <col min="5" max="5" width="25" style="21" customWidth="1"/>
    <col min="6" max="6" width="16.625" bestFit="1" customWidth="1"/>
    <col min="7" max="7" width="20.625" bestFit="1" customWidth="1"/>
    <col min="8" max="8" width="20.625" customWidth="1"/>
    <col min="9" max="11" width="32.625" customWidth="1"/>
    <col min="12" max="12" width="22.125" style="3" customWidth="1"/>
    <col min="13" max="13" width="10.375" style="16" bestFit="1" customWidth="1"/>
    <col min="14" max="14" width="9"/>
    <col min="15" max="15" width="20.625" bestFit="1" customWidth="1"/>
    <col min="16" max="16" width="14.125" bestFit="1" customWidth="1"/>
    <col min="17" max="17" width="24" bestFit="1" customWidth="1"/>
  </cols>
  <sheetData>
    <row r="1" spans="1:16" ht="63">
      <c r="A1" s="16" t="s">
        <v>835</v>
      </c>
      <c r="B1" s="23" t="s">
        <v>836</v>
      </c>
      <c r="C1" s="21" t="s">
        <v>837</v>
      </c>
      <c r="D1" s="21" t="s">
        <v>0</v>
      </c>
      <c r="E1" t="s">
        <v>838</v>
      </c>
      <c r="F1" t="s">
        <v>839</v>
      </c>
      <c r="G1" s="3" t="s">
        <v>898</v>
      </c>
      <c r="H1" s="3" t="s">
        <v>841</v>
      </c>
      <c r="I1" s="3" t="s">
        <v>900</v>
      </c>
      <c r="J1" s="3" t="s">
        <v>843</v>
      </c>
      <c r="K1" s="3" t="s">
        <v>844</v>
      </c>
      <c r="L1" s="16" t="s">
        <v>845</v>
      </c>
      <c r="M1"/>
      <c r="N1" t="s">
        <v>846</v>
      </c>
      <c r="O1" t="s">
        <v>847</v>
      </c>
      <c r="P1" t="s">
        <v>848</v>
      </c>
    </row>
    <row r="2" spans="1:16">
      <c r="A2" s="16">
        <v>15.1</v>
      </c>
      <c r="B2" s="302" t="s">
        <v>4882</v>
      </c>
      <c r="C2" s="20"/>
      <c r="D2" s="37"/>
      <c r="E2" s="16"/>
      <c r="F2" s="4"/>
      <c r="G2" s="4"/>
      <c r="H2" s="3"/>
      <c r="I2" s="3"/>
      <c r="J2" s="3"/>
      <c r="K2" s="3"/>
      <c r="L2" s="16" t="s">
        <v>853</v>
      </c>
      <c r="M2"/>
      <c r="N2">
        <f>MAX(A:A)</f>
        <v>17.399999999999999</v>
      </c>
      <c r="O2">
        <f>COUNTIF(M:M,"Yes")</f>
        <v>0</v>
      </c>
      <c r="P2">
        <f>N2-O2</f>
        <v>17.399999999999999</v>
      </c>
    </row>
    <row r="3" spans="1:16" ht="408.75" customHeight="1">
      <c r="A3" s="16">
        <v>15.2</v>
      </c>
      <c r="B3" s="23" t="s">
        <v>4883</v>
      </c>
      <c r="C3" s="124" t="e" vm="18">
        <v>#VALUE!</v>
      </c>
      <c r="D3" s="37" t="s">
        <v>69</v>
      </c>
      <c r="E3" s="16" t="s">
        <v>70</v>
      </c>
      <c r="F3" s="4" t="s">
        <v>64</v>
      </c>
      <c r="G3" s="4" t="s">
        <v>1715</v>
      </c>
      <c r="H3" s="3"/>
      <c r="I3" s="3" t="s">
        <v>909</v>
      </c>
      <c r="J3" s="3"/>
      <c r="K3" s="3"/>
      <c r="L3" s="16" t="s">
        <v>853</v>
      </c>
      <c r="M3"/>
    </row>
    <row r="4" spans="1:16" ht="61.5">
      <c r="A4" s="16" t="s">
        <v>4884</v>
      </c>
      <c r="B4" s="23" t="s">
        <v>4885</v>
      </c>
      <c r="C4" s="28" t="s">
        <v>4886</v>
      </c>
      <c r="D4" s="37" t="str">
        <f>D3</f>
        <v>SRP8-024</v>
      </c>
      <c r="E4" s="16" t="s">
        <v>70</v>
      </c>
      <c r="F4" s="4" t="s">
        <v>64</v>
      </c>
      <c r="G4" s="4" t="s">
        <v>1715</v>
      </c>
      <c r="H4" s="3"/>
      <c r="I4" s="3" t="s">
        <v>909</v>
      </c>
      <c r="J4" s="3"/>
      <c r="K4" s="3"/>
      <c r="L4" s="16" t="s">
        <v>853</v>
      </c>
      <c r="M4"/>
    </row>
    <row r="5" spans="1:16" ht="283.5">
      <c r="A5" s="16" t="s">
        <v>4887</v>
      </c>
      <c r="B5" s="23" t="s">
        <v>4888</v>
      </c>
      <c r="C5" s="27" t="s">
        <v>4889</v>
      </c>
      <c r="D5" s="37" t="str">
        <f t="shared" ref="D5:D10" si="0">D4</f>
        <v>SRP8-024</v>
      </c>
      <c r="E5" s="16" t="s">
        <v>70</v>
      </c>
      <c r="F5" s="4" t="s">
        <v>64</v>
      </c>
      <c r="G5" s="4" t="s">
        <v>1715</v>
      </c>
      <c r="H5" s="3"/>
      <c r="I5" s="3" t="s">
        <v>909</v>
      </c>
      <c r="J5" s="3"/>
      <c r="K5" s="3"/>
      <c r="L5" s="16" t="s">
        <v>853</v>
      </c>
      <c r="M5"/>
    </row>
    <row r="6" spans="1:16" ht="77.25">
      <c r="A6" s="16" t="s">
        <v>4890</v>
      </c>
      <c r="B6" s="23" t="s">
        <v>4891</v>
      </c>
      <c r="C6" s="20" t="s">
        <v>4892</v>
      </c>
      <c r="D6" s="37" t="str">
        <f t="shared" si="0"/>
        <v>SRP8-024</v>
      </c>
      <c r="E6" s="16" t="s">
        <v>70</v>
      </c>
      <c r="F6" s="4" t="s">
        <v>64</v>
      </c>
      <c r="G6" s="4" t="s">
        <v>1715</v>
      </c>
      <c r="H6" s="3"/>
      <c r="I6" s="3" t="s">
        <v>931</v>
      </c>
      <c r="J6" s="3"/>
      <c r="K6" s="3"/>
      <c r="L6" s="16"/>
      <c r="M6"/>
    </row>
    <row r="7" spans="1:16" ht="408.75" customHeight="1">
      <c r="A7" s="16" t="s">
        <v>4893</v>
      </c>
      <c r="B7" s="23" t="s">
        <v>4894</v>
      </c>
      <c r="C7" s="20" t="e" vm="19">
        <v>#VALUE!</v>
      </c>
      <c r="D7" s="37" t="str">
        <f t="shared" si="0"/>
        <v>SRP8-024</v>
      </c>
      <c r="E7" s="16" t="s">
        <v>70</v>
      </c>
      <c r="F7" s="4" t="s">
        <v>64</v>
      </c>
      <c r="G7" s="4" t="s">
        <v>1715</v>
      </c>
      <c r="H7" s="3"/>
      <c r="I7" s="3"/>
      <c r="J7" s="3"/>
      <c r="K7" s="3"/>
      <c r="L7" s="16"/>
      <c r="M7"/>
    </row>
    <row r="8" spans="1:16" ht="61.9">
      <c r="A8" s="16" t="s">
        <v>4895</v>
      </c>
      <c r="B8" s="23" t="s">
        <v>4896</v>
      </c>
      <c r="C8" s="20" t="s">
        <v>4897</v>
      </c>
      <c r="D8" s="37" t="str">
        <f t="shared" si="0"/>
        <v>SRP8-024</v>
      </c>
      <c r="E8" s="16" t="s">
        <v>70</v>
      </c>
      <c r="F8" s="4" t="s">
        <v>12</v>
      </c>
      <c r="G8" s="4" t="s">
        <v>1715</v>
      </c>
      <c r="H8" s="3"/>
      <c r="I8" s="3"/>
      <c r="J8" s="3"/>
      <c r="K8" s="3"/>
      <c r="L8" s="16"/>
      <c r="M8"/>
    </row>
    <row r="9" spans="1:16" ht="77.25">
      <c r="A9" s="16" t="s">
        <v>4898</v>
      </c>
      <c r="B9" s="23" t="s">
        <v>4896</v>
      </c>
      <c r="C9" s="20" t="s">
        <v>4899</v>
      </c>
      <c r="D9" s="37" t="str">
        <f t="shared" si="0"/>
        <v>SRP8-024</v>
      </c>
      <c r="E9" s="16" t="s">
        <v>70</v>
      </c>
      <c r="F9" s="4" t="s">
        <v>12</v>
      </c>
      <c r="G9" s="4" t="s">
        <v>1715</v>
      </c>
      <c r="H9" s="4"/>
      <c r="I9" s="4"/>
      <c r="J9" s="4"/>
      <c r="K9" s="3"/>
      <c r="L9" s="16"/>
      <c r="M9"/>
    </row>
    <row r="10" spans="1:16" ht="77.25">
      <c r="A10" s="16" t="s">
        <v>4900</v>
      </c>
      <c r="B10" s="23" t="s">
        <v>4896</v>
      </c>
      <c r="C10" s="20" t="s">
        <v>4901</v>
      </c>
      <c r="D10" s="37" t="str">
        <f t="shared" si="0"/>
        <v>SRP8-024</v>
      </c>
      <c r="E10" s="16" t="s">
        <v>70</v>
      </c>
      <c r="F10" s="4" t="s">
        <v>12</v>
      </c>
      <c r="G10" s="4" t="s">
        <v>1715</v>
      </c>
      <c r="H10" s="4"/>
      <c r="I10" s="4"/>
      <c r="J10" s="4"/>
      <c r="K10" s="3"/>
      <c r="L10" s="16"/>
      <c r="M10"/>
    </row>
    <row r="11" spans="1:16" ht="31.5">
      <c r="A11" s="16">
        <v>16</v>
      </c>
      <c r="B11" s="303" t="s">
        <v>4902</v>
      </c>
      <c r="C11" s="20"/>
      <c r="D11" s="20"/>
      <c r="E11" s="16"/>
      <c r="F11" s="4"/>
      <c r="G11" s="4" t="s">
        <v>1715</v>
      </c>
      <c r="H11" s="4"/>
      <c r="I11" s="4"/>
      <c r="J11" s="4"/>
      <c r="K11" s="3"/>
      <c r="L11" s="16"/>
      <c r="M11"/>
    </row>
    <row r="12" spans="1:16" ht="108">
      <c r="A12" s="16">
        <v>16.100000000000001</v>
      </c>
      <c r="B12" s="23" t="s">
        <v>4903</v>
      </c>
      <c r="C12" s="20" t="s">
        <v>4904</v>
      </c>
      <c r="D12" s="37" t="s">
        <v>69</v>
      </c>
      <c r="E12" s="16" t="s">
        <v>70</v>
      </c>
      <c r="F12" s="4" t="s">
        <v>64</v>
      </c>
      <c r="G12" s="4" t="s">
        <v>1715</v>
      </c>
      <c r="H12" s="4"/>
      <c r="I12" s="4"/>
      <c r="J12" s="4"/>
      <c r="K12" s="3"/>
      <c r="L12" s="16"/>
      <c r="M12"/>
    </row>
    <row r="13" spans="1:16" ht="138.75">
      <c r="A13" s="16" t="s">
        <v>4905</v>
      </c>
      <c r="B13" s="23" t="s">
        <v>4906</v>
      </c>
      <c r="C13" s="20" t="s">
        <v>4907</v>
      </c>
      <c r="D13" s="37" t="str">
        <f>D12</f>
        <v>SRP8-024</v>
      </c>
      <c r="E13" s="16" t="s">
        <v>70</v>
      </c>
      <c r="F13" s="4" t="s">
        <v>64</v>
      </c>
      <c r="G13" s="4" t="s">
        <v>1715</v>
      </c>
      <c r="H13" s="4"/>
      <c r="I13" s="4"/>
      <c r="J13" s="4"/>
      <c r="K13" s="3"/>
      <c r="L13" s="16"/>
      <c r="M13"/>
    </row>
    <row r="14" spans="1:16" ht="177" customHeight="1">
      <c r="A14" s="16" t="s">
        <v>4908</v>
      </c>
      <c r="B14" s="23" t="s">
        <v>4909</v>
      </c>
      <c r="C14" s="28" t="s">
        <v>4910</v>
      </c>
      <c r="D14" s="37" t="str">
        <f t="shared" ref="D14:D21" si="1">D13</f>
        <v>SRP8-024</v>
      </c>
      <c r="E14" s="16" t="s">
        <v>70</v>
      </c>
      <c r="F14" s="4" t="s">
        <v>64</v>
      </c>
      <c r="G14" s="4" t="s">
        <v>1715</v>
      </c>
      <c r="H14" s="4"/>
      <c r="I14" s="4"/>
      <c r="J14" s="4"/>
      <c r="K14" s="3"/>
      <c r="L14" s="16"/>
      <c r="M14"/>
    </row>
    <row r="15" spans="1:16" ht="169.5">
      <c r="A15" s="16" t="s">
        <v>4911</v>
      </c>
      <c r="B15" s="29" t="s">
        <v>4912</v>
      </c>
      <c r="C15" s="20" t="s">
        <v>4913</v>
      </c>
      <c r="D15" s="37" t="str">
        <f t="shared" si="1"/>
        <v>SRP8-024</v>
      </c>
      <c r="E15" s="16" t="s">
        <v>70</v>
      </c>
      <c r="F15" s="4" t="s">
        <v>64</v>
      </c>
      <c r="G15" s="4" t="s">
        <v>1715</v>
      </c>
      <c r="H15" s="4"/>
      <c r="I15" s="4"/>
      <c r="J15" s="4"/>
      <c r="K15" s="3"/>
      <c r="L15" s="16"/>
      <c r="M15"/>
    </row>
    <row r="16" spans="1:16" ht="200.25">
      <c r="A16" s="16" t="s">
        <v>4914</v>
      </c>
      <c r="B16" s="23" t="s">
        <v>4915</v>
      </c>
      <c r="C16" s="20" t="s">
        <v>4916</v>
      </c>
      <c r="D16" s="37" t="str">
        <f t="shared" si="1"/>
        <v>SRP8-024</v>
      </c>
      <c r="E16" s="16" t="s">
        <v>70</v>
      </c>
      <c r="F16" s="4" t="s">
        <v>64</v>
      </c>
      <c r="G16" s="4" t="s">
        <v>1715</v>
      </c>
      <c r="H16" s="4"/>
      <c r="I16" s="4"/>
      <c r="J16" s="4"/>
      <c r="K16" s="3"/>
      <c r="L16" s="16"/>
      <c r="M16"/>
    </row>
    <row r="17" spans="1:13" ht="108">
      <c r="A17" s="16" t="s">
        <v>4917</v>
      </c>
      <c r="B17" s="23" t="s">
        <v>4918</v>
      </c>
      <c r="C17" s="20" t="s">
        <v>4919</v>
      </c>
      <c r="D17" s="37" t="str">
        <f t="shared" si="1"/>
        <v>SRP8-024</v>
      </c>
      <c r="E17" s="16" t="s">
        <v>70</v>
      </c>
      <c r="F17" s="4" t="s">
        <v>64</v>
      </c>
      <c r="G17" s="4" t="s">
        <v>1715</v>
      </c>
      <c r="H17" s="4"/>
      <c r="I17" s="4"/>
      <c r="J17" s="4"/>
      <c r="K17" s="3"/>
      <c r="L17" s="16"/>
      <c r="M17"/>
    </row>
    <row r="18" spans="1:13" ht="77.25">
      <c r="A18" s="16" t="s">
        <v>4920</v>
      </c>
      <c r="B18" s="23" t="s">
        <v>2931</v>
      </c>
      <c r="C18" s="20" t="s">
        <v>4921</v>
      </c>
      <c r="D18" s="37" t="str">
        <f t="shared" si="1"/>
        <v>SRP8-024</v>
      </c>
      <c r="E18" s="16" t="s">
        <v>70</v>
      </c>
      <c r="F18" s="4" t="s">
        <v>64</v>
      </c>
      <c r="G18" s="4" t="s">
        <v>1715</v>
      </c>
      <c r="H18" s="4"/>
      <c r="I18" s="4"/>
      <c r="J18" s="4"/>
      <c r="K18" s="3"/>
      <c r="L18" s="16"/>
      <c r="M18"/>
    </row>
    <row r="19" spans="1:13" ht="61.9">
      <c r="A19" s="16" t="s">
        <v>4922</v>
      </c>
      <c r="B19" s="23" t="s">
        <v>4923</v>
      </c>
      <c r="C19" s="20" t="s">
        <v>4924</v>
      </c>
      <c r="D19" s="37" t="str">
        <f t="shared" si="1"/>
        <v>SRP8-024</v>
      </c>
      <c r="E19" s="16" t="s">
        <v>70</v>
      </c>
      <c r="F19" s="4" t="s">
        <v>64</v>
      </c>
      <c r="G19" s="4" t="s">
        <v>1715</v>
      </c>
      <c r="H19" s="4"/>
      <c r="I19" s="4"/>
      <c r="J19" s="4"/>
      <c r="K19" s="3"/>
      <c r="L19" s="16"/>
      <c r="M19"/>
    </row>
    <row r="20" spans="1:13" ht="46.5">
      <c r="A20" s="16" t="s">
        <v>4925</v>
      </c>
      <c r="B20" s="23" t="s">
        <v>4926</v>
      </c>
      <c r="C20" s="20" t="s">
        <v>4927</v>
      </c>
      <c r="D20" s="37" t="str">
        <f t="shared" si="1"/>
        <v>SRP8-024</v>
      </c>
      <c r="E20" s="16" t="s">
        <v>70</v>
      </c>
      <c r="F20" s="4" t="s">
        <v>64</v>
      </c>
      <c r="G20" s="4" t="s">
        <v>1715</v>
      </c>
      <c r="H20" s="4"/>
      <c r="I20" s="4"/>
      <c r="J20" s="4"/>
      <c r="K20" s="3"/>
      <c r="L20" s="16"/>
      <c r="M20"/>
    </row>
    <row r="21" spans="1:13" ht="46.5">
      <c r="A21" s="16" t="s">
        <v>4928</v>
      </c>
      <c r="B21" s="29" t="s">
        <v>4929</v>
      </c>
      <c r="C21" s="20" t="s">
        <v>2945</v>
      </c>
      <c r="D21" s="37" t="str">
        <f t="shared" si="1"/>
        <v>SRP8-024</v>
      </c>
      <c r="E21" s="16" t="s">
        <v>70</v>
      </c>
      <c r="F21" s="4" t="s">
        <v>64</v>
      </c>
      <c r="G21" s="4" t="s">
        <v>1715</v>
      </c>
      <c r="H21" s="4"/>
      <c r="I21" s="4"/>
      <c r="J21" s="4"/>
      <c r="K21" s="3"/>
      <c r="L21" s="16"/>
      <c r="M21"/>
    </row>
    <row r="22" spans="1:13" ht="92.65">
      <c r="A22" s="16">
        <v>16.399999999999999</v>
      </c>
      <c r="B22" s="23" t="s">
        <v>4930</v>
      </c>
      <c r="C22" s="20" t="s">
        <v>4931</v>
      </c>
      <c r="D22" s="37" t="str">
        <f>D21</f>
        <v>SRP8-024</v>
      </c>
      <c r="E22" s="16" t="s">
        <v>70</v>
      </c>
      <c r="F22" s="4" t="s">
        <v>64</v>
      </c>
      <c r="G22" s="4" t="s">
        <v>1715</v>
      </c>
      <c r="H22" s="4"/>
      <c r="I22" s="4"/>
      <c r="J22" s="4"/>
      <c r="K22" s="3"/>
      <c r="L22" s="16"/>
      <c r="M22"/>
    </row>
    <row r="23" spans="1:13">
      <c r="A23" s="16">
        <v>17</v>
      </c>
      <c r="B23" s="302" t="s">
        <v>4932</v>
      </c>
      <c r="C23" s="20"/>
      <c r="D23" s="20"/>
      <c r="E23" s="16"/>
      <c r="F23" s="4"/>
      <c r="G23" s="4" t="s">
        <v>1715</v>
      </c>
      <c r="H23" s="4"/>
      <c r="I23" s="4"/>
      <c r="J23" s="4"/>
      <c r="K23" s="3"/>
      <c r="L23" s="16"/>
      <c r="M23"/>
    </row>
    <row r="24" spans="1:13" ht="169.5">
      <c r="A24" s="16">
        <v>17.100000000000001</v>
      </c>
      <c r="B24" s="23" t="s">
        <v>4933</v>
      </c>
      <c r="C24" s="20" t="s">
        <v>4934</v>
      </c>
      <c r="D24" s="37" t="s">
        <v>69</v>
      </c>
      <c r="E24" s="16" t="s">
        <v>70</v>
      </c>
      <c r="F24" s="4" t="s">
        <v>64</v>
      </c>
      <c r="G24" s="4" t="s">
        <v>1715</v>
      </c>
      <c r="H24" s="4"/>
      <c r="I24" s="4"/>
      <c r="J24" s="4"/>
      <c r="K24" s="3"/>
      <c r="L24" s="16"/>
      <c r="M24"/>
    </row>
    <row r="25" spans="1:13" ht="31.5">
      <c r="A25" s="16" t="s">
        <v>3641</v>
      </c>
      <c r="B25" s="29" t="s">
        <v>4935</v>
      </c>
      <c r="C25" s="20" t="s">
        <v>4936</v>
      </c>
      <c r="D25" s="37" t="str">
        <f>D24</f>
        <v>SRP8-024</v>
      </c>
      <c r="E25" s="16" t="s">
        <v>70</v>
      </c>
      <c r="F25" s="4" t="s">
        <v>64</v>
      </c>
      <c r="G25" s="4" t="s">
        <v>1715</v>
      </c>
      <c r="H25" s="4"/>
      <c r="I25" s="4"/>
      <c r="J25" s="4"/>
      <c r="K25" s="3"/>
      <c r="L25" s="16"/>
      <c r="M25"/>
    </row>
    <row r="26" spans="1:13" ht="184.9">
      <c r="A26" s="16" t="s">
        <v>4937</v>
      </c>
      <c r="B26" s="23" t="s">
        <v>4938</v>
      </c>
      <c r="C26" s="20" t="s">
        <v>4939</v>
      </c>
      <c r="D26" s="37" t="str">
        <f t="shared" ref="D26:D31" si="2">D25</f>
        <v>SRP8-024</v>
      </c>
      <c r="E26" s="16" t="s">
        <v>70</v>
      </c>
      <c r="F26" s="4" t="s">
        <v>64</v>
      </c>
      <c r="G26" s="4" t="s">
        <v>1715</v>
      </c>
      <c r="H26" s="4"/>
      <c r="I26" s="4"/>
      <c r="J26" s="4"/>
      <c r="K26" s="3"/>
      <c r="L26" s="16"/>
      <c r="M26"/>
    </row>
    <row r="27" spans="1:13" ht="200.25">
      <c r="A27" s="16" t="s">
        <v>4940</v>
      </c>
      <c r="B27" s="23" t="s">
        <v>4941</v>
      </c>
      <c r="C27" s="20" t="s">
        <v>4942</v>
      </c>
      <c r="D27" s="37" t="str">
        <f t="shared" si="2"/>
        <v>SRP8-024</v>
      </c>
      <c r="E27" s="16" t="s">
        <v>70</v>
      </c>
      <c r="F27" s="4" t="s">
        <v>64</v>
      </c>
      <c r="G27" s="4" t="s">
        <v>1715</v>
      </c>
      <c r="H27" s="4"/>
      <c r="I27" s="4"/>
      <c r="J27" s="4"/>
      <c r="K27" s="3"/>
      <c r="L27" s="16"/>
      <c r="M27"/>
    </row>
    <row r="28" spans="1:13" ht="77.25">
      <c r="A28" s="16" t="s">
        <v>4943</v>
      </c>
      <c r="B28" s="23" t="s">
        <v>4944</v>
      </c>
      <c r="C28" s="20" t="s">
        <v>4945</v>
      </c>
      <c r="D28" s="37" t="str">
        <f t="shared" si="2"/>
        <v>SRP8-024</v>
      </c>
      <c r="E28" s="16" t="s">
        <v>70</v>
      </c>
      <c r="F28" s="4" t="s">
        <v>64</v>
      </c>
      <c r="G28" s="4" t="s">
        <v>1715</v>
      </c>
      <c r="H28" s="4"/>
      <c r="I28" s="4"/>
      <c r="J28" s="4"/>
      <c r="K28" s="3"/>
      <c r="L28" s="16"/>
      <c r="M28"/>
    </row>
    <row r="29" spans="1:13" ht="77.25">
      <c r="A29" s="16" t="s">
        <v>4946</v>
      </c>
      <c r="B29" s="23" t="s">
        <v>2931</v>
      </c>
      <c r="C29" s="20" t="s">
        <v>4947</v>
      </c>
      <c r="D29" s="37" t="str">
        <f t="shared" si="2"/>
        <v>SRP8-024</v>
      </c>
      <c r="E29" s="16" t="s">
        <v>70</v>
      </c>
      <c r="F29" s="4" t="s">
        <v>64</v>
      </c>
      <c r="G29" s="4" t="s">
        <v>1715</v>
      </c>
      <c r="H29" s="4"/>
      <c r="I29" s="4"/>
      <c r="J29" s="4"/>
      <c r="K29" s="3"/>
      <c r="L29" s="16"/>
      <c r="M29"/>
    </row>
    <row r="30" spans="1:13" ht="108">
      <c r="A30" s="16" t="s">
        <v>4948</v>
      </c>
      <c r="B30" s="23" t="s">
        <v>4949</v>
      </c>
      <c r="C30" s="20" t="s">
        <v>4950</v>
      </c>
      <c r="D30" s="37" t="str">
        <f t="shared" si="2"/>
        <v>SRP8-024</v>
      </c>
      <c r="E30" s="16" t="s">
        <v>70</v>
      </c>
      <c r="F30" s="4" t="s">
        <v>64</v>
      </c>
      <c r="G30" s="4" t="s">
        <v>1715</v>
      </c>
      <c r="H30" s="4"/>
      <c r="I30" s="4"/>
      <c r="J30" s="4"/>
      <c r="K30" s="3"/>
      <c r="L30" s="16"/>
      <c r="M30"/>
    </row>
    <row r="31" spans="1:13" ht="92.65">
      <c r="A31" s="16">
        <v>17.399999999999999</v>
      </c>
      <c r="B31" s="23" t="s">
        <v>4930</v>
      </c>
      <c r="C31" s="20" t="s">
        <v>4951</v>
      </c>
      <c r="D31" s="37" t="str">
        <f t="shared" si="2"/>
        <v>SRP8-024</v>
      </c>
      <c r="E31" s="16" t="s">
        <v>70</v>
      </c>
      <c r="F31" s="4" t="s">
        <v>64</v>
      </c>
      <c r="G31" s="4" t="s">
        <v>1715</v>
      </c>
      <c r="H31" s="4"/>
      <c r="I31" s="4"/>
      <c r="J31" s="4"/>
      <c r="K31" s="3"/>
      <c r="L31" s="16"/>
      <c r="M31"/>
    </row>
    <row r="32" spans="1:13">
      <c r="F32" s="16"/>
      <c r="G32" s="4"/>
      <c r="H32" s="4"/>
      <c r="I32" s="16"/>
      <c r="J32" s="16"/>
      <c r="K32" s="16"/>
    </row>
    <row r="33" spans="6:11">
      <c r="F33" s="16"/>
      <c r="G33" s="4"/>
      <c r="H33" s="4"/>
      <c r="I33" s="16"/>
      <c r="J33" s="16"/>
      <c r="K33" s="16"/>
    </row>
    <row r="34" spans="6:11">
      <c r="F34" s="16"/>
      <c r="G34" s="4"/>
      <c r="H34" s="4"/>
      <c r="I34" s="16"/>
      <c r="J34" s="16"/>
      <c r="K34" s="16"/>
    </row>
    <row r="35" spans="6:11">
      <c r="F35" s="16"/>
      <c r="G35" s="4"/>
      <c r="H35" s="4"/>
      <c r="I35" s="16"/>
      <c r="J35" s="16"/>
      <c r="K35" s="16"/>
    </row>
    <row r="36" spans="6:11">
      <c r="F36" s="16"/>
      <c r="G36" s="4"/>
      <c r="H36" s="4"/>
      <c r="I36" s="16"/>
      <c r="J36" s="16"/>
      <c r="K36" s="16"/>
    </row>
    <row r="37" spans="6:11">
      <c r="F37" s="16"/>
      <c r="G37" s="4"/>
      <c r="H37" s="4"/>
      <c r="I37" s="16"/>
      <c r="J37" s="16"/>
      <c r="K37" s="16"/>
    </row>
    <row r="38" spans="6:11">
      <c r="F38" s="16"/>
      <c r="G38" s="4"/>
      <c r="H38" s="4"/>
      <c r="I38" s="16"/>
      <c r="J38" s="16"/>
      <c r="K38" s="16"/>
    </row>
    <row r="39" spans="6:11">
      <c r="F39" s="16"/>
      <c r="G39" s="4"/>
      <c r="H39" s="4"/>
      <c r="I39" s="16"/>
      <c r="J39" s="16"/>
      <c r="K39" s="16"/>
    </row>
    <row r="40" spans="6:11">
      <c r="F40" s="16"/>
      <c r="G40" s="4"/>
      <c r="H40" s="4"/>
      <c r="I40" s="16"/>
      <c r="J40" s="16"/>
      <c r="K40" s="16"/>
    </row>
    <row r="41" spans="6:11">
      <c r="F41" s="16"/>
      <c r="G41" s="4"/>
      <c r="H41" s="4"/>
      <c r="I41" s="16"/>
      <c r="J41" s="16"/>
      <c r="K41" s="16"/>
    </row>
    <row r="42" spans="6:11">
      <c r="G42" s="4"/>
      <c r="H42" s="4"/>
      <c r="I42" s="16"/>
      <c r="J42" s="16"/>
      <c r="K42" s="16"/>
    </row>
    <row r="43" spans="6:11">
      <c r="G43" s="4"/>
      <c r="H43" s="4"/>
      <c r="I43" s="16"/>
      <c r="J43" s="16"/>
      <c r="K43" s="16"/>
    </row>
    <row r="44" spans="6:11">
      <c r="G44" s="4"/>
      <c r="H44" s="4"/>
      <c r="I44" s="16"/>
      <c r="J44" s="16"/>
      <c r="K44" s="16"/>
    </row>
    <row r="45" spans="6:11">
      <c r="G45" s="4"/>
      <c r="H45" s="4"/>
      <c r="I45" s="16"/>
      <c r="J45" s="16"/>
      <c r="K45" s="16"/>
    </row>
    <row r="46" spans="6:11">
      <c r="G46" s="4"/>
      <c r="H46" s="4"/>
      <c r="I46" s="16"/>
      <c r="J46" s="16"/>
      <c r="K46" s="16"/>
    </row>
    <row r="47" spans="6:11">
      <c r="G47" s="4"/>
      <c r="H47" s="4"/>
      <c r="I47" s="16"/>
      <c r="J47" s="16"/>
      <c r="K47" s="16"/>
    </row>
    <row r="48" spans="6:11">
      <c r="G48" s="16"/>
      <c r="H48" s="16"/>
      <c r="I48" s="16"/>
      <c r="J48" s="16"/>
      <c r="K48" s="16"/>
    </row>
    <row r="49" spans="7:11">
      <c r="G49" s="16"/>
      <c r="H49" s="16"/>
      <c r="I49" s="16"/>
      <c r="J49" s="16"/>
      <c r="K49" s="16"/>
    </row>
    <row r="50" spans="7:11">
      <c r="G50" s="16"/>
      <c r="H50" s="16"/>
      <c r="I50" s="16"/>
      <c r="J50" s="16"/>
      <c r="K50" s="16"/>
    </row>
    <row r="51" spans="7:11">
      <c r="G51" s="16"/>
      <c r="H51" s="16"/>
      <c r="I51" s="16"/>
      <c r="J51" s="16"/>
      <c r="K51" s="16"/>
    </row>
    <row r="52" spans="7:11">
      <c r="G52" s="16"/>
      <c r="H52" s="16"/>
      <c r="I52" s="16"/>
      <c r="J52" s="16"/>
      <c r="K52" s="16"/>
    </row>
    <row r="53" spans="7:11">
      <c r="G53" s="16"/>
      <c r="H53" s="16"/>
      <c r="I53" s="16"/>
      <c r="J53" s="16"/>
      <c r="K53" s="16"/>
    </row>
    <row r="54" spans="7:11">
      <c r="G54" s="16"/>
      <c r="H54" s="16"/>
      <c r="I54" s="16"/>
      <c r="J54" s="16"/>
      <c r="K54" s="16"/>
    </row>
    <row r="55" spans="7:11">
      <c r="G55" s="16"/>
      <c r="H55" s="16"/>
      <c r="I55" s="16"/>
      <c r="J55" s="16"/>
      <c r="K55" s="16"/>
    </row>
    <row r="56" spans="7:11">
      <c r="G56" s="16"/>
      <c r="H56" s="16"/>
      <c r="I56" s="16"/>
      <c r="J56" s="16"/>
      <c r="K56" s="16"/>
    </row>
    <row r="57" spans="7:11">
      <c r="G57" s="16"/>
      <c r="H57" s="16"/>
      <c r="I57" s="16"/>
      <c r="J57" s="16"/>
      <c r="K57" s="16"/>
    </row>
    <row r="58" spans="7:11">
      <c r="G58" s="16"/>
      <c r="H58" s="16"/>
      <c r="I58" s="16"/>
      <c r="J58" s="16"/>
      <c r="K58" s="16"/>
    </row>
    <row r="59" spans="7:11">
      <c r="G59" s="16"/>
      <c r="H59" s="16"/>
      <c r="I59" s="16"/>
      <c r="J59" s="16"/>
      <c r="K59" s="16"/>
    </row>
    <row r="60" spans="7:11">
      <c r="G60" s="16"/>
      <c r="H60" s="16"/>
      <c r="I60" s="16"/>
      <c r="J60" s="16"/>
      <c r="K60" s="16"/>
    </row>
    <row r="61" spans="7:11">
      <c r="G61" s="16"/>
      <c r="H61" s="16"/>
      <c r="I61" s="16"/>
      <c r="J61" s="16"/>
      <c r="K61" s="16"/>
    </row>
    <row r="62" spans="7:11">
      <c r="G62" s="16"/>
      <c r="H62" s="16"/>
      <c r="I62" s="16"/>
      <c r="J62" s="16"/>
      <c r="K62" s="16"/>
    </row>
    <row r="63" spans="7:11">
      <c r="G63" s="16"/>
      <c r="H63" s="16"/>
      <c r="I63" s="16"/>
      <c r="J63" s="16"/>
      <c r="K63" s="16"/>
    </row>
    <row r="64" spans="7:11">
      <c r="G64" s="16"/>
      <c r="H64" s="16"/>
      <c r="I64" s="16"/>
      <c r="J64" s="16"/>
      <c r="K64" s="16"/>
    </row>
    <row r="65" spans="7:11">
      <c r="G65" s="16"/>
      <c r="H65" s="16"/>
      <c r="I65" s="16"/>
      <c r="J65" s="16"/>
      <c r="K65" s="16"/>
    </row>
    <row r="66" spans="7:11">
      <c r="G66" s="16"/>
      <c r="H66" s="16"/>
      <c r="I66" s="16"/>
      <c r="J66" s="16"/>
      <c r="K66" s="16"/>
    </row>
    <row r="67" spans="7:11">
      <c r="G67" s="16"/>
      <c r="H67" s="16"/>
      <c r="I67" s="16"/>
      <c r="J67" s="16"/>
      <c r="K67" s="16"/>
    </row>
    <row r="68" spans="7:11">
      <c r="G68" s="16"/>
      <c r="H68" s="16"/>
      <c r="I68" s="16"/>
      <c r="J68" s="16"/>
      <c r="K68" s="16"/>
    </row>
    <row r="69" spans="7:11">
      <c r="G69" s="16"/>
      <c r="H69" s="16"/>
      <c r="I69" s="16"/>
      <c r="J69" s="16"/>
      <c r="K69" s="16"/>
    </row>
    <row r="70" spans="7:11">
      <c r="G70" s="16"/>
      <c r="H70" s="16"/>
      <c r="I70" s="16"/>
      <c r="J70" s="16"/>
      <c r="K70" s="16"/>
    </row>
    <row r="71" spans="7:11">
      <c r="G71" s="16"/>
      <c r="H71" s="16"/>
      <c r="I71" s="16"/>
      <c r="J71" s="16"/>
      <c r="K71" s="16"/>
    </row>
    <row r="72" spans="7:11">
      <c r="G72" s="16"/>
      <c r="H72" s="16"/>
      <c r="I72" s="16"/>
      <c r="J72" s="16"/>
      <c r="K72" s="16"/>
    </row>
    <row r="73" spans="7:11">
      <c r="G73" s="16"/>
      <c r="H73" s="16"/>
      <c r="I73" s="16"/>
      <c r="J73" s="16"/>
      <c r="K73" s="16"/>
    </row>
    <row r="74" spans="7:11">
      <c r="G74" s="16"/>
      <c r="H74" s="16"/>
      <c r="I74" s="16"/>
      <c r="J74" s="16"/>
      <c r="K74" s="16"/>
    </row>
    <row r="75" spans="7:11">
      <c r="G75" s="16"/>
      <c r="H75" s="16"/>
      <c r="I75" s="16"/>
      <c r="J75" s="16"/>
      <c r="K75" s="16"/>
    </row>
    <row r="76" spans="7:11">
      <c r="G76" s="16"/>
      <c r="H76" s="16"/>
      <c r="I76" s="16"/>
      <c r="J76" s="16"/>
      <c r="K76" s="16"/>
    </row>
    <row r="77" spans="7:11">
      <c r="G77" s="16"/>
      <c r="H77" s="16"/>
      <c r="I77" s="16"/>
      <c r="J77" s="16"/>
      <c r="K77" s="16"/>
    </row>
    <row r="78" spans="7:11">
      <c r="G78" s="16"/>
      <c r="H78" s="16"/>
      <c r="I78" s="16"/>
      <c r="J78" s="16"/>
      <c r="K78" s="16"/>
    </row>
    <row r="79" spans="7:11">
      <c r="G79" s="16"/>
      <c r="H79" s="16"/>
      <c r="I79" s="16"/>
      <c r="J79" s="16"/>
      <c r="K79" s="16"/>
    </row>
    <row r="80" spans="7:11">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c r="I88" s="16"/>
      <c r="J88" s="16"/>
      <c r="K88" s="16"/>
    </row>
    <row r="89" spans="7:11">
      <c r="G89" s="16"/>
      <c r="H89" s="16"/>
      <c r="I89" s="16"/>
      <c r="J89" s="16"/>
      <c r="K89" s="16"/>
    </row>
    <row r="90" spans="7:11">
      <c r="G90" s="16"/>
      <c r="H90" s="16"/>
      <c r="I90" s="16"/>
      <c r="J90" s="16"/>
      <c r="K90" s="16"/>
    </row>
    <row r="91" spans="7:11">
      <c r="G91" s="16"/>
      <c r="H91" s="16"/>
      <c r="I91" s="16"/>
      <c r="J91" s="16"/>
      <c r="K91" s="16"/>
    </row>
    <row r="92" spans="7:11">
      <c r="G92" s="16"/>
      <c r="H92" s="16"/>
      <c r="I92" s="16"/>
      <c r="J92" s="16"/>
      <c r="K92" s="16"/>
    </row>
    <row r="93" spans="7:11">
      <c r="G93" s="16"/>
      <c r="H93" s="16"/>
      <c r="I93" s="16"/>
      <c r="J93" s="16"/>
      <c r="K93" s="16"/>
    </row>
    <row r="94" spans="7:11">
      <c r="G94" s="16"/>
      <c r="H94" s="16"/>
      <c r="I94" s="16"/>
      <c r="J94" s="16"/>
      <c r="K94" s="16"/>
    </row>
    <row r="95" spans="7:11">
      <c r="G95" s="16"/>
      <c r="H95" s="16"/>
      <c r="I95" s="16"/>
      <c r="J95" s="16"/>
      <c r="K95" s="16"/>
    </row>
    <row r="96" spans="7:11">
      <c r="G96" s="16"/>
      <c r="H96" s="16"/>
      <c r="I96" s="16"/>
      <c r="J96" s="16"/>
      <c r="K96" s="16"/>
    </row>
    <row r="97" spans="7:11">
      <c r="G97" s="16"/>
      <c r="H97" s="16"/>
      <c r="I97" s="16"/>
      <c r="J97" s="16"/>
      <c r="K97" s="16"/>
    </row>
    <row r="98" spans="7:11">
      <c r="G98" s="16"/>
      <c r="H98" s="16"/>
      <c r="I98" s="16"/>
      <c r="J98" s="16"/>
      <c r="K98" s="16"/>
    </row>
    <row r="99" spans="7:11">
      <c r="G99" s="16"/>
      <c r="H99" s="16"/>
      <c r="I99" s="16"/>
      <c r="J99" s="16"/>
      <c r="K99" s="16"/>
    </row>
    <row r="100" spans="7:11">
      <c r="G100" s="16"/>
      <c r="H100" s="16"/>
    </row>
    <row r="101" spans="7:11">
      <c r="G101" s="16"/>
      <c r="H101" s="16"/>
    </row>
    <row r="102" spans="7:11">
      <c r="G102" s="16"/>
      <c r="H102" s="16"/>
    </row>
    <row r="103" spans="7:11">
      <c r="G103" s="16"/>
      <c r="H103" s="16"/>
    </row>
    <row r="104" spans="7:11">
      <c r="G104" s="16"/>
      <c r="H104" s="16"/>
    </row>
    <row r="105" spans="7:11">
      <c r="G105" s="16"/>
      <c r="H105" s="16"/>
    </row>
    <row r="106" spans="7:11">
      <c r="G106" s="16"/>
      <c r="H106" s="16"/>
    </row>
    <row r="107" spans="7:11">
      <c r="G107" s="16"/>
      <c r="H107" s="16"/>
    </row>
    <row r="108" spans="7:11">
      <c r="G108" s="16"/>
      <c r="H108" s="16"/>
    </row>
    <row r="109" spans="7:11">
      <c r="G109" s="16"/>
      <c r="H109" s="16"/>
    </row>
    <row r="110" spans="7:11">
      <c r="G110" s="16"/>
      <c r="H110" s="16"/>
    </row>
    <row r="111" spans="7:11" ht="15.75" customHeight="1">
      <c r="G111" s="16"/>
      <c r="H111" s="16"/>
    </row>
    <row r="112" spans="7:11" ht="15.75" customHeight="1">
      <c r="G112" s="16"/>
      <c r="H112" s="16"/>
    </row>
    <row r="113" spans="7:8" ht="15.75" customHeight="1">
      <c r="G113" s="16"/>
      <c r="H113" s="16"/>
    </row>
    <row r="114" spans="7:8" ht="15.75" customHeight="1">
      <c r="G114" s="16"/>
      <c r="H114" s="16"/>
    </row>
    <row r="115" spans="7:8" ht="15.75" customHeight="1">
      <c r="G115" s="16"/>
      <c r="H115" s="16"/>
    </row>
    <row r="116" spans="7:8" ht="15.75" customHeight="1">
      <c r="G116" s="16"/>
      <c r="H116" s="16"/>
    </row>
    <row r="117" spans="7:8" ht="15.75" customHeight="1">
      <c r="G117" s="16"/>
      <c r="H117" s="16"/>
    </row>
    <row r="118" spans="7:8" ht="15.75" customHeight="1">
      <c r="G118" s="16"/>
      <c r="H118" s="16"/>
    </row>
    <row r="119" spans="7:8" ht="15.75" customHeight="1">
      <c r="G119" s="16"/>
      <c r="H119" s="16"/>
    </row>
    <row r="120" spans="7:8" ht="15.75" customHeight="1">
      <c r="G120" s="16"/>
      <c r="H120" s="16"/>
    </row>
    <row r="121" spans="7:8" ht="15.75" customHeight="1">
      <c r="G121" s="16"/>
      <c r="H121" s="16"/>
    </row>
    <row r="122" spans="7:8" ht="15.75" customHeight="1">
      <c r="G122" s="16"/>
      <c r="H122" s="16"/>
    </row>
    <row r="123" spans="7:8" ht="15.75" customHeight="1">
      <c r="G123" s="16"/>
      <c r="H123" s="16"/>
    </row>
    <row r="124" spans="7:8" ht="15.75" customHeight="1">
      <c r="G124" s="16"/>
      <c r="H124" s="16"/>
    </row>
    <row r="125" spans="7:8" ht="15.75" customHeight="1">
      <c r="G125" s="16"/>
      <c r="H125" s="16"/>
    </row>
    <row r="126" spans="7:8" ht="15.75" customHeight="1">
      <c r="G126" s="16"/>
      <c r="H126" s="16"/>
    </row>
  </sheetData>
  <conditionalFormatting sqref="G1:G31 H2:J31 H32:K1048576">
    <cfRule type="containsText" dxfId="148" priority="5" operator="containsText" text="Pending">
      <formula>NOT(ISERROR(SEARCH("Pending",G1)))</formula>
    </cfRule>
  </conditionalFormatting>
  <conditionalFormatting sqref="H2:H31 I32:I1048576">
    <cfRule type="containsText" dxfId="147" priority="1" operator="containsText" text="No">
      <formula>NOT(ISERROR(SEARCH("No",H2)))</formula>
    </cfRule>
  </conditionalFormatting>
  <conditionalFormatting sqref="H2:J31 H32:K1048576 G1:G31">
    <cfRule type="containsText" dxfId="146" priority="4" operator="containsText" text="Yes">
      <formula>NOT(ISERROR(SEARCH("Yes",G1)))</formula>
    </cfRule>
  </conditionalFormatting>
  <conditionalFormatting sqref="I1:J1">
    <cfRule type="containsText" dxfId="145" priority="2" operator="containsText" text="Yes">
      <formula>NOT(ISERROR(SEARCH("Yes",I1)))</formula>
    </cfRule>
    <cfRule type="containsText" dxfId="144" priority="3" operator="containsText" text="Pending">
      <formula>NOT(ISERROR(SEARCH("Pending",I1)))</formula>
    </cfRule>
  </conditionalFormatting>
  <dataValidations count="1">
    <dataValidation allowBlank="1" showInputMessage="1" showErrorMessage="1" sqref="H32:K1048576 G1:J31" xr:uid="{2CCAEEFC-8BAA-489D-8E8E-FE4FFF3DBB39}"/>
  </dataValidations>
  <pageMargins left="0.25" right="0.25" top="0.75" bottom="0.75" header="0.3" footer="0.3"/>
  <pageSetup paperSize="9" scale="21" fitToHeight="0"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C10939F-D64D-4086-B93D-4327DF06122B}">
          <x14:formula1>
            <xm:f>'Drop Down Menu''s'!$C$2:$C$14</xm:f>
          </x14:formula1>
          <xm:sqref>G32:G126 F2:F31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9690E-DFC8-476E-B201-B051BAB62E6E}">
  <dimension ref="A1:M121"/>
  <sheetViews>
    <sheetView topLeftCell="E1" zoomScale="73" workbookViewId="0">
      <selection activeCell="J2" sqref="J2"/>
    </sheetView>
  </sheetViews>
  <sheetFormatPr defaultColWidth="8.875" defaultRowHeight="15.75" customHeight="1"/>
  <cols>
    <col min="1" max="1" width="10.625" style="16" bestFit="1" customWidth="1"/>
    <col min="2" max="2" width="36" style="16" bestFit="1" customWidth="1"/>
    <col min="3" max="3" width="36" style="23" bestFit="1" customWidth="1"/>
    <col min="4" max="4" width="70.125" style="21" customWidth="1"/>
    <col min="5" max="5" width="25" style="21" customWidth="1"/>
    <col min="6" max="6" width="16.625" bestFit="1" customWidth="1"/>
    <col min="7" max="7" width="20.625" bestFit="1" customWidth="1"/>
    <col min="8" max="8" width="20.625" customWidth="1"/>
    <col min="9" max="11" width="32.625" customWidth="1"/>
    <col min="12" max="12" width="22.125" style="3" customWidth="1"/>
    <col min="13" max="13" width="10.375" style="16" bestFit="1" customWidth="1"/>
    <col min="14" max="14" width="9"/>
    <col min="15" max="15" width="20.625" bestFit="1" customWidth="1"/>
    <col min="16" max="16" width="14.125" bestFit="1" customWidth="1"/>
    <col min="17" max="17" width="24" bestFit="1" customWidth="1"/>
  </cols>
  <sheetData>
    <row r="1" spans="1:13" ht="84" customHeight="1">
      <c r="A1" s="23" t="s">
        <v>834</v>
      </c>
      <c r="B1" s="16" t="s">
        <v>835</v>
      </c>
      <c r="C1" s="23" t="s">
        <v>836</v>
      </c>
      <c r="D1" s="29" t="s">
        <v>837</v>
      </c>
      <c r="E1" s="29" t="s">
        <v>0</v>
      </c>
      <c r="F1" s="23" t="s">
        <v>838</v>
      </c>
      <c r="G1" s="23" t="s">
        <v>839</v>
      </c>
      <c r="H1" s="3" t="s">
        <v>898</v>
      </c>
      <c r="I1" s="3" t="s">
        <v>841</v>
      </c>
      <c r="J1" s="3" t="s">
        <v>900</v>
      </c>
      <c r="K1" s="3" t="s">
        <v>843</v>
      </c>
      <c r="L1" s="3" t="s">
        <v>844</v>
      </c>
      <c r="M1" s="16" t="s">
        <v>845</v>
      </c>
    </row>
    <row r="2" spans="1:13" ht="236.25">
      <c r="A2" s="187">
        <f>ROW() - ROW(Table44183745[[#Headers],[Checklist]])</f>
        <v>1</v>
      </c>
      <c r="B2" s="239" t="s">
        <v>4952</v>
      </c>
      <c r="C2" s="247" t="s">
        <v>4953</v>
      </c>
      <c r="D2" s="148" t="s">
        <v>4954</v>
      </c>
      <c r="E2" s="36" t="s">
        <v>60</v>
      </c>
      <c r="F2" s="239" t="s">
        <v>61</v>
      </c>
      <c r="G2" s="36" t="s">
        <v>34</v>
      </c>
      <c r="H2" s="187"/>
      <c r="I2" s="239"/>
      <c r="J2" s="239" t="s">
        <v>909</v>
      </c>
      <c r="K2" s="239" t="s">
        <v>4955</v>
      </c>
      <c r="L2" s="239" t="s">
        <v>4956</v>
      </c>
      <c r="M2" s="239"/>
    </row>
    <row r="3" spans="1:13" ht="68.25" customHeight="1">
      <c r="A3" s="187">
        <f>ROW() - ROW(Table44183745[[#Headers],[Checklist]])</f>
        <v>2</v>
      </c>
      <c r="B3" s="239" t="s">
        <v>4957</v>
      </c>
      <c r="C3" s="29" t="s">
        <v>4958</v>
      </c>
      <c r="D3" s="148" t="s">
        <v>4959</v>
      </c>
      <c r="E3" s="36" t="s">
        <v>54</v>
      </c>
      <c r="F3" s="239" t="s">
        <v>4960</v>
      </c>
      <c r="G3" s="36" t="s">
        <v>34</v>
      </c>
      <c r="H3" s="187" t="s">
        <v>852</v>
      </c>
      <c r="I3" s="239"/>
      <c r="J3" s="239" t="s">
        <v>909</v>
      </c>
      <c r="K3" s="239" t="s">
        <v>4961</v>
      </c>
      <c r="L3" s="239" t="s">
        <v>4962</v>
      </c>
      <c r="M3" s="239"/>
    </row>
    <row r="4" spans="1:13" ht="236.25">
      <c r="A4" s="187">
        <f>ROW() - ROW(Table44183745[[#Headers],[Checklist]])</f>
        <v>3</v>
      </c>
      <c r="B4" s="239" t="s">
        <v>4963</v>
      </c>
      <c r="C4" s="247" t="s">
        <v>4964</v>
      </c>
      <c r="D4" s="286" t="s">
        <v>4965</v>
      </c>
      <c r="E4" s="36" t="s">
        <v>50</v>
      </c>
      <c r="F4" s="239" t="s">
        <v>446</v>
      </c>
      <c r="G4" s="36" t="s">
        <v>34</v>
      </c>
      <c r="H4" s="187"/>
      <c r="I4" s="239"/>
      <c r="J4" s="239" t="s">
        <v>909</v>
      </c>
      <c r="K4" s="239" t="s">
        <v>4961</v>
      </c>
      <c r="L4" s="239" t="s">
        <v>4966</v>
      </c>
      <c r="M4" s="239"/>
    </row>
    <row r="5" spans="1:13" ht="141.75">
      <c r="A5" s="187">
        <f>ROW() - ROW(Table44183745[[#Headers],[Checklist]])</f>
        <v>4</v>
      </c>
      <c r="B5" s="239" t="s">
        <v>4967</v>
      </c>
      <c r="C5" s="29" t="s">
        <v>4968</v>
      </c>
      <c r="D5" s="286" t="s">
        <v>4969</v>
      </c>
      <c r="E5" s="36" t="s">
        <v>54</v>
      </c>
      <c r="F5" s="239" t="s">
        <v>4960</v>
      </c>
      <c r="G5" s="36" t="s">
        <v>34</v>
      </c>
      <c r="H5" s="187" t="s">
        <v>852</v>
      </c>
      <c r="I5" s="239"/>
      <c r="J5" s="239" t="s">
        <v>905</v>
      </c>
      <c r="K5" s="239" t="s">
        <v>4970</v>
      </c>
      <c r="L5" s="239" t="s">
        <v>4971</v>
      </c>
      <c r="M5" s="239"/>
    </row>
    <row r="6" spans="1:13" ht="125.25" customHeight="1">
      <c r="A6" s="187">
        <f>ROW() - ROW(Table44183745[[#Headers],[Checklist]])</f>
        <v>5</v>
      </c>
      <c r="B6" s="239" t="s">
        <v>4972</v>
      </c>
      <c r="C6" s="29" t="s">
        <v>4973</v>
      </c>
      <c r="D6" s="286" t="s">
        <v>4974</v>
      </c>
      <c r="E6" s="36" t="s">
        <v>54</v>
      </c>
      <c r="F6" s="239" t="s">
        <v>4960</v>
      </c>
      <c r="G6" s="36" t="s">
        <v>34</v>
      </c>
      <c r="H6" s="187" t="s">
        <v>852</v>
      </c>
      <c r="I6" s="239"/>
      <c r="J6" s="239" t="s">
        <v>885</v>
      </c>
      <c r="K6" s="124" t="s">
        <v>894</v>
      </c>
      <c r="L6" s="239" t="s">
        <v>4975</v>
      </c>
      <c r="M6" s="239"/>
    </row>
    <row r="7" spans="1:13" ht="68.25" customHeight="1">
      <c r="A7" s="187">
        <f>ROW() - ROW(Table44183745[[#Headers],[Checklist]])</f>
        <v>6</v>
      </c>
      <c r="B7" s="239" t="s">
        <v>4976</v>
      </c>
      <c r="C7" s="29" t="s">
        <v>4977</v>
      </c>
      <c r="D7" s="304" t="s">
        <v>4978</v>
      </c>
      <c r="E7" s="36" t="s">
        <v>100</v>
      </c>
      <c r="F7" s="239" t="s">
        <v>474</v>
      </c>
      <c r="G7" s="36" t="s">
        <v>99</v>
      </c>
      <c r="H7" s="187" t="s">
        <v>852</v>
      </c>
      <c r="I7" s="239"/>
      <c r="J7" s="239" t="s">
        <v>4979</v>
      </c>
      <c r="K7" s="239" t="s">
        <v>4980</v>
      </c>
      <c r="L7" s="239" t="s">
        <v>4981</v>
      </c>
      <c r="M7" s="239"/>
    </row>
    <row r="8" spans="1:13" ht="173.25">
      <c r="A8" s="187">
        <f>ROW() - ROW(Table44183745[[#Headers],[Checklist]])</f>
        <v>7</v>
      </c>
      <c r="B8" s="239" t="s">
        <v>4982</v>
      </c>
      <c r="C8" s="29" t="s">
        <v>4983</v>
      </c>
      <c r="D8" s="304" t="s">
        <v>4984</v>
      </c>
      <c r="E8" s="36" t="s">
        <v>100</v>
      </c>
      <c r="F8" s="239" t="s">
        <v>474</v>
      </c>
      <c r="G8" s="36" t="s">
        <v>99</v>
      </c>
      <c r="H8" s="187" t="s">
        <v>852</v>
      </c>
      <c r="I8" s="239"/>
      <c r="J8" s="239" t="s">
        <v>4979</v>
      </c>
      <c r="K8" s="239" t="s">
        <v>4980</v>
      </c>
      <c r="L8" s="239" t="s">
        <v>4985</v>
      </c>
      <c r="M8" s="239"/>
    </row>
    <row r="9" spans="1:13" ht="75.75" customHeight="1">
      <c r="A9" s="187">
        <f>ROW() - ROW(Table44183745[[#Headers],[Checklist]])</f>
        <v>8</v>
      </c>
      <c r="B9" s="239" t="s">
        <v>4986</v>
      </c>
      <c r="C9" s="29" t="s">
        <v>4987</v>
      </c>
      <c r="D9" s="304" t="s">
        <v>4988</v>
      </c>
      <c r="E9" s="36" t="s">
        <v>100</v>
      </c>
      <c r="F9" s="239" t="s">
        <v>474</v>
      </c>
      <c r="G9" s="36" t="s">
        <v>99</v>
      </c>
      <c r="H9" s="187" t="s">
        <v>852</v>
      </c>
      <c r="I9" s="187"/>
      <c r="J9" s="187" t="s">
        <v>945</v>
      </c>
      <c r="K9" s="187" t="s">
        <v>4989</v>
      </c>
      <c r="L9" s="239" t="s">
        <v>4990</v>
      </c>
      <c r="M9" s="239"/>
    </row>
    <row r="10" spans="1:13" ht="48.75" customHeight="1">
      <c r="A10" s="187">
        <f>ROW() - ROW(Table44183745[[#Headers],[Checklist]])</f>
        <v>9</v>
      </c>
      <c r="B10" s="239" t="s">
        <v>4991</v>
      </c>
      <c r="C10" s="21" t="s">
        <v>4992</v>
      </c>
      <c r="D10" s="195" t="s">
        <v>4993</v>
      </c>
      <c r="E10" s="36" t="s">
        <v>265</v>
      </c>
      <c r="F10" s="239" t="s">
        <v>266</v>
      </c>
      <c r="G10" s="36" t="s">
        <v>34</v>
      </c>
      <c r="H10" s="187"/>
      <c r="I10" s="187"/>
      <c r="J10" s="239" t="s">
        <v>4979</v>
      </c>
      <c r="K10" s="239" t="s">
        <v>4980</v>
      </c>
      <c r="L10" s="239" t="s">
        <v>4994</v>
      </c>
      <c r="M10" s="239"/>
    </row>
    <row r="11" spans="1:13" ht="189">
      <c r="A11" s="187">
        <f>ROW() - ROW(Table44183745[[#Headers],[Checklist]])</f>
        <v>10</v>
      </c>
      <c r="B11" s="239" t="s">
        <v>4995</v>
      </c>
      <c r="C11" s="29" t="s">
        <v>4996</v>
      </c>
      <c r="D11" s="304" t="s">
        <v>4997</v>
      </c>
      <c r="E11" s="36" t="s">
        <v>100</v>
      </c>
      <c r="F11" s="239" t="s">
        <v>474</v>
      </c>
      <c r="G11" s="36" t="s">
        <v>99</v>
      </c>
      <c r="H11" s="187" t="s">
        <v>852</v>
      </c>
      <c r="I11" s="187"/>
      <c r="J11" s="187" t="s">
        <v>909</v>
      </c>
      <c r="K11" s="187" t="s">
        <v>4998</v>
      </c>
      <c r="L11" s="239" t="s">
        <v>4999</v>
      </c>
      <c r="M11" s="239"/>
    </row>
    <row r="12" spans="1:13" ht="173.25">
      <c r="A12" s="187">
        <f>ROW() - ROW(Table44183745[[#Headers],[Checklist]])</f>
        <v>11</v>
      </c>
      <c r="B12" s="239" t="s">
        <v>5000</v>
      </c>
      <c r="C12" s="29" t="s">
        <v>5001</v>
      </c>
      <c r="D12" s="305" t="s">
        <v>5002</v>
      </c>
      <c r="E12" s="36" t="s">
        <v>146</v>
      </c>
      <c r="F12" s="239" t="s">
        <v>385</v>
      </c>
      <c r="G12" s="36" t="s">
        <v>37</v>
      </c>
      <c r="H12" s="187"/>
      <c r="I12" s="187"/>
      <c r="J12" s="187" t="s">
        <v>945</v>
      </c>
      <c r="K12" s="187" t="s">
        <v>4989</v>
      </c>
      <c r="L12" s="239" t="s">
        <v>5003</v>
      </c>
      <c r="M12" s="239"/>
    </row>
    <row r="13" spans="1:13" ht="129" customHeight="1">
      <c r="A13" s="187">
        <f>ROW() - ROW(Table44183745[[#Headers],[Checklist]])</f>
        <v>12</v>
      </c>
      <c r="B13" s="239" t="s">
        <v>5004</v>
      </c>
      <c r="C13" s="29" t="s">
        <v>5005</v>
      </c>
      <c r="D13" s="148" t="s">
        <v>5006</v>
      </c>
      <c r="E13" s="36" t="s">
        <v>50</v>
      </c>
      <c r="F13" s="239" t="s">
        <v>446</v>
      </c>
      <c r="G13" s="36" t="s">
        <v>34</v>
      </c>
      <c r="H13" s="187"/>
      <c r="I13" s="187"/>
      <c r="J13" s="187" t="s">
        <v>5007</v>
      </c>
      <c r="K13" s="187" t="s">
        <v>5008</v>
      </c>
      <c r="L13" s="239" t="s">
        <v>5009</v>
      </c>
      <c r="M13" s="239"/>
    </row>
    <row r="14" spans="1:13" ht="45.75" customHeight="1">
      <c r="A14" s="187">
        <f>ROW() - ROW(Table44183745[[#Headers],[Checklist]])</f>
        <v>13</v>
      </c>
      <c r="B14" s="239" t="s">
        <v>2960</v>
      </c>
      <c r="C14" s="29" t="s">
        <v>5010</v>
      </c>
      <c r="D14" s="304" t="s">
        <v>5011</v>
      </c>
      <c r="E14" s="36" t="s">
        <v>50</v>
      </c>
      <c r="F14" s="239" t="s">
        <v>446</v>
      </c>
      <c r="G14" s="36" t="s">
        <v>34</v>
      </c>
      <c r="H14" s="187"/>
      <c r="I14" s="187"/>
      <c r="J14" s="187" t="s">
        <v>905</v>
      </c>
      <c r="K14" s="187" t="s">
        <v>5012</v>
      </c>
      <c r="L14" s="239" t="s">
        <v>5013</v>
      </c>
      <c r="M14" s="239"/>
    </row>
    <row r="15" spans="1:13" ht="163.5" customHeight="1">
      <c r="A15" s="187">
        <f>ROW() - ROW(Table44183745[[#Headers],[Checklist]])</f>
        <v>14</v>
      </c>
      <c r="B15" s="239" t="s">
        <v>2962</v>
      </c>
      <c r="C15" s="29" t="s">
        <v>5014</v>
      </c>
      <c r="D15" s="148" t="s">
        <v>5015</v>
      </c>
      <c r="E15" s="36" t="s">
        <v>384</v>
      </c>
      <c r="F15" s="239" t="s">
        <v>385</v>
      </c>
      <c r="G15" s="36" t="s">
        <v>37</v>
      </c>
      <c r="H15" s="187"/>
      <c r="I15" s="187"/>
      <c r="J15" s="187" t="s">
        <v>909</v>
      </c>
      <c r="K15" s="187" t="s">
        <v>5016</v>
      </c>
      <c r="L15" s="239" t="s">
        <v>5017</v>
      </c>
      <c r="M15" s="239"/>
    </row>
    <row r="16" spans="1:13" ht="146.25" customHeight="1">
      <c r="A16" s="187">
        <f>ROW() - ROW(Table44183745[[#Headers],[Checklist]])</f>
        <v>15</v>
      </c>
      <c r="B16" s="239" t="s">
        <v>2964</v>
      </c>
      <c r="C16" s="29" t="s">
        <v>5018</v>
      </c>
      <c r="D16" s="148" t="s">
        <v>5019</v>
      </c>
      <c r="E16" s="36" t="s">
        <v>54</v>
      </c>
      <c r="F16" s="239" t="s">
        <v>385</v>
      </c>
      <c r="G16" s="36" t="s">
        <v>37</v>
      </c>
      <c r="H16" s="187"/>
      <c r="I16" s="187"/>
      <c r="J16" s="187" t="s">
        <v>909</v>
      </c>
      <c r="K16" s="187" t="s">
        <v>5020</v>
      </c>
      <c r="L16" s="239" t="s">
        <v>5021</v>
      </c>
      <c r="M16" s="239"/>
    </row>
    <row r="17" spans="1:13" ht="157.5">
      <c r="A17" s="187">
        <f>ROW() - ROW(Table44183745[[#Headers],[Checklist]])</f>
        <v>16</v>
      </c>
      <c r="B17" s="239" t="s">
        <v>5022</v>
      </c>
      <c r="C17" s="29" t="s">
        <v>5023</v>
      </c>
      <c r="D17" s="148" t="s">
        <v>5024</v>
      </c>
      <c r="E17" s="36" t="s">
        <v>384</v>
      </c>
      <c r="F17" s="239" t="s">
        <v>385</v>
      </c>
      <c r="G17" s="36" t="s">
        <v>37</v>
      </c>
      <c r="H17" s="187"/>
      <c r="I17" s="187"/>
      <c r="J17" s="187" t="s">
        <v>909</v>
      </c>
      <c r="K17" s="187" t="s">
        <v>5025</v>
      </c>
      <c r="L17" s="239" t="s">
        <v>5026</v>
      </c>
      <c r="M17" s="239"/>
    </row>
    <row r="18" spans="1:13" ht="100.5" customHeight="1">
      <c r="A18" s="187">
        <f>ROW() - ROW(Table44183745[[#Headers],[Checklist]])</f>
        <v>17</v>
      </c>
      <c r="B18" s="239" t="s">
        <v>5027</v>
      </c>
      <c r="C18" s="29" t="s">
        <v>5028</v>
      </c>
      <c r="D18" s="286" t="s">
        <v>5029</v>
      </c>
      <c r="E18" s="36" t="s">
        <v>384</v>
      </c>
      <c r="F18" s="239" t="s">
        <v>385</v>
      </c>
      <c r="G18" s="36" t="s">
        <v>37</v>
      </c>
      <c r="H18" s="187"/>
      <c r="I18" s="187"/>
      <c r="J18" s="187" t="s">
        <v>909</v>
      </c>
      <c r="K18" s="187" t="s">
        <v>5030</v>
      </c>
      <c r="L18" s="239" t="s">
        <v>5031</v>
      </c>
      <c r="M18" s="239"/>
    </row>
    <row r="19" spans="1:13" ht="145.5" customHeight="1">
      <c r="A19" s="187">
        <f>ROW() - ROW(Table44183745[[#Headers],[Checklist]])</f>
        <v>18</v>
      </c>
      <c r="B19" s="239" t="s">
        <v>5032</v>
      </c>
      <c r="C19" s="29" t="s">
        <v>5033</v>
      </c>
      <c r="D19" s="148" t="s">
        <v>5034</v>
      </c>
      <c r="E19" s="36" t="s">
        <v>265</v>
      </c>
      <c r="F19" s="239" t="s">
        <v>266</v>
      </c>
      <c r="G19" s="36" t="s">
        <v>34</v>
      </c>
      <c r="H19" s="187"/>
      <c r="I19" s="187"/>
      <c r="J19" s="187" t="s">
        <v>909</v>
      </c>
      <c r="K19" s="187" t="s">
        <v>5035</v>
      </c>
      <c r="L19" s="239" t="s">
        <v>5036</v>
      </c>
      <c r="M19" s="239"/>
    </row>
    <row r="20" spans="1:13" ht="141.75">
      <c r="A20" s="187">
        <f>ROW() - ROW(Table44183745[[#Headers],[Checklist]])</f>
        <v>19</v>
      </c>
      <c r="B20" s="239" t="s">
        <v>5037</v>
      </c>
      <c r="C20" s="23" t="s">
        <v>5038</v>
      </c>
      <c r="D20" s="286" t="s">
        <v>5039</v>
      </c>
      <c r="E20" s="36" t="s">
        <v>384</v>
      </c>
      <c r="F20" s="239" t="s">
        <v>385</v>
      </c>
      <c r="G20" s="36" t="s">
        <v>37</v>
      </c>
      <c r="H20" s="187"/>
      <c r="I20" s="187"/>
      <c r="J20" s="187" t="s">
        <v>909</v>
      </c>
      <c r="K20" s="187" t="s">
        <v>5040</v>
      </c>
      <c r="L20" s="239" t="s">
        <v>5041</v>
      </c>
      <c r="M20" s="239"/>
    </row>
    <row r="21" spans="1:13" ht="84.75" customHeight="1">
      <c r="A21" s="187">
        <f>ROW() - ROW(Table44183745[[#Headers],[Checklist]])</f>
        <v>20</v>
      </c>
      <c r="B21" s="239" t="s">
        <v>5042</v>
      </c>
      <c r="C21" s="29" t="s">
        <v>5043</v>
      </c>
      <c r="D21" s="148" t="s">
        <v>5044</v>
      </c>
      <c r="E21" s="36" t="s">
        <v>278</v>
      </c>
      <c r="F21" s="239" t="s">
        <v>279</v>
      </c>
      <c r="G21" s="36" t="s">
        <v>277</v>
      </c>
      <c r="H21" s="187"/>
      <c r="I21" s="187"/>
      <c r="J21" s="187" t="s">
        <v>5045</v>
      </c>
      <c r="K21" s="187" t="s">
        <v>5046</v>
      </c>
      <c r="L21" s="239" t="s">
        <v>5047</v>
      </c>
      <c r="M21" s="239"/>
    </row>
    <row r="22" spans="1:13" ht="195.6" customHeight="1">
      <c r="A22" s="187">
        <f>ROW() - ROW(Table44183745[[#Headers],[Checklist]])</f>
        <v>21</v>
      </c>
      <c r="B22" s="239" t="s">
        <v>5048</v>
      </c>
      <c r="C22" s="29" t="s">
        <v>5049</v>
      </c>
      <c r="D22" s="148" t="s">
        <v>5050</v>
      </c>
      <c r="E22" s="36" t="s">
        <v>60</v>
      </c>
      <c r="F22" s="239" t="s">
        <v>61</v>
      </c>
      <c r="G22" s="36" t="s">
        <v>34</v>
      </c>
      <c r="H22" s="187"/>
      <c r="I22" s="187"/>
      <c r="J22" s="187" t="s">
        <v>5045</v>
      </c>
      <c r="K22" s="187" t="s">
        <v>5051</v>
      </c>
      <c r="L22" s="239" t="s">
        <v>5052</v>
      </c>
      <c r="M22" s="239"/>
    </row>
    <row r="23" spans="1:13" ht="141.75">
      <c r="A23" s="187">
        <f>ROW() - ROW(Table44183745[[#Headers],[Checklist]])</f>
        <v>22</v>
      </c>
      <c r="B23" s="239" t="s">
        <v>5053</v>
      </c>
      <c r="C23" s="29" t="s">
        <v>5054</v>
      </c>
      <c r="D23" s="257" t="s">
        <v>5055</v>
      </c>
      <c r="E23" s="36" t="s">
        <v>50</v>
      </c>
      <c r="F23" s="239" t="s">
        <v>446</v>
      </c>
      <c r="G23" s="36" t="s">
        <v>34</v>
      </c>
      <c r="H23" s="187"/>
      <c r="I23" s="187"/>
      <c r="J23" s="187" t="s">
        <v>5056</v>
      </c>
      <c r="K23" s="187" t="s">
        <v>5057</v>
      </c>
      <c r="L23" s="239" t="s">
        <v>5058</v>
      </c>
      <c r="M23" s="239"/>
    </row>
    <row r="24" spans="1:13" ht="141.75">
      <c r="A24" s="187">
        <f>ROW() - ROW(Table44183745[[#Headers],[Checklist]])</f>
        <v>23</v>
      </c>
      <c r="B24" s="239" t="s">
        <v>5059</v>
      </c>
      <c r="C24" s="29" t="s">
        <v>5060</v>
      </c>
      <c r="D24" s="257" t="s">
        <v>5061</v>
      </c>
      <c r="E24" s="36" t="s">
        <v>50</v>
      </c>
      <c r="F24" s="239" t="s">
        <v>446</v>
      </c>
      <c r="G24" s="36" t="s">
        <v>34</v>
      </c>
      <c r="H24" s="187"/>
      <c r="I24" s="187"/>
      <c r="J24" s="187" t="s">
        <v>5062</v>
      </c>
      <c r="K24" s="187" t="s">
        <v>5063</v>
      </c>
      <c r="L24" s="239" t="s">
        <v>5064</v>
      </c>
      <c r="M24" s="239"/>
    </row>
    <row r="25" spans="1:13" ht="141.75">
      <c r="A25" s="187">
        <f>ROW() - ROW(Table44183745[[#Headers],[Checklist]])</f>
        <v>24</v>
      </c>
      <c r="B25" s="239" t="s">
        <v>5065</v>
      </c>
      <c r="C25" s="21" t="s">
        <v>5066</v>
      </c>
      <c r="D25" s="257" t="s">
        <v>5067</v>
      </c>
      <c r="E25" s="36" t="s">
        <v>50</v>
      </c>
      <c r="F25" s="239" t="s">
        <v>446</v>
      </c>
      <c r="G25" s="36" t="s">
        <v>34</v>
      </c>
      <c r="H25" s="187"/>
      <c r="I25" s="187"/>
      <c r="J25" s="187" t="s">
        <v>5068</v>
      </c>
      <c r="K25" s="187" t="s">
        <v>5069</v>
      </c>
      <c r="L25" s="239" t="s">
        <v>5070</v>
      </c>
      <c r="M25" s="239"/>
    </row>
    <row r="26" spans="1:13" ht="141.75">
      <c r="A26" s="187">
        <f>ROW() - ROW(Table44183745[[#Headers],[Checklist]])</f>
        <v>25</v>
      </c>
      <c r="B26" s="239" t="s">
        <v>5071</v>
      </c>
      <c r="C26" t="s">
        <v>5072</v>
      </c>
      <c r="D26" s="243" t="s">
        <v>5073</v>
      </c>
      <c r="E26" s="36" t="s">
        <v>50</v>
      </c>
      <c r="F26" s="239" t="s">
        <v>446</v>
      </c>
      <c r="G26" s="36" t="s">
        <v>34</v>
      </c>
      <c r="H26" s="187"/>
      <c r="I26" s="187"/>
      <c r="J26" s="187" t="s">
        <v>5074</v>
      </c>
      <c r="K26" s="187" t="s">
        <v>5075</v>
      </c>
      <c r="L26" s="239" t="s">
        <v>5076</v>
      </c>
      <c r="M26" s="239"/>
    </row>
    <row r="27" spans="1:13" ht="141.75">
      <c r="A27" s="187">
        <f>ROW() - ROW(Table44183745[[#Headers],[Checklist]])</f>
        <v>26</v>
      </c>
      <c r="B27" s="239" t="s">
        <v>5077</v>
      </c>
      <c r="C27" s="21" t="s">
        <v>5078</v>
      </c>
      <c r="D27" s="242" t="s">
        <v>5079</v>
      </c>
      <c r="E27" s="36" t="s">
        <v>50</v>
      </c>
      <c r="F27" s="239" t="s">
        <v>446</v>
      </c>
      <c r="G27" s="36" t="s">
        <v>34</v>
      </c>
      <c r="H27" s="187"/>
      <c r="I27" s="187"/>
      <c r="J27" s="187" t="s">
        <v>5080</v>
      </c>
      <c r="K27" s="187" t="s">
        <v>5081</v>
      </c>
      <c r="L27" s="239" t="s">
        <v>5082</v>
      </c>
      <c r="M27" s="239"/>
    </row>
    <row r="28" spans="1:13" ht="157.5">
      <c r="A28" s="187">
        <f>ROW() - ROW(Table44183745[[#Headers],[Checklist]])</f>
        <v>27</v>
      </c>
      <c r="B28" s="239" t="s">
        <v>5083</v>
      </c>
      <c r="C28" s="21" t="s">
        <v>5084</v>
      </c>
      <c r="D28" s="257" t="s">
        <v>5085</v>
      </c>
      <c r="E28" s="36" t="s">
        <v>50</v>
      </c>
      <c r="F28" s="239" t="s">
        <v>446</v>
      </c>
      <c r="G28" s="36" t="s">
        <v>34</v>
      </c>
      <c r="H28" s="187"/>
      <c r="I28" s="187"/>
      <c r="J28" s="187" t="s">
        <v>5086</v>
      </c>
      <c r="K28" s="187" t="s">
        <v>5087</v>
      </c>
      <c r="L28" s="239" t="s">
        <v>5088</v>
      </c>
      <c r="M28" s="239"/>
    </row>
    <row r="29" spans="1:13" ht="173.25">
      <c r="A29" s="187">
        <f>ROW() - ROW(Table44183745[[#Headers],[Checklist]])</f>
        <v>28</v>
      </c>
      <c r="B29" s="239" t="s">
        <v>5089</v>
      </c>
      <c r="C29" t="s">
        <v>5090</v>
      </c>
      <c r="D29" s="243" t="s">
        <v>5091</v>
      </c>
      <c r="E29" s="36" t="s">
        <v>50</v>
      </c>
      <c r="F29" s="239" t="s">
        <v>446</v>
      </c>
      <c r="G29" s="36" t="s">
        <v>34</v>
      </c>
      <c r="H29" s="187"/>
      <c r="I29" s="187"/>
      <c r="J29" s="187" t="s">
        <v>5092</v>
      </c>
      <c r="K29" s="187" t="s">
        <v>5093</v>
      </c>
      <c r="L29" s="239" t="s">
        <v>5094</v>
      </c>
      <c r="M29" s="239"/>
    </row>
    <row r="30" spans="1:13" ht="173.25">
      <c r="A30" s="187">
        <f>ROW() - ROW(Table44183745[[#Headers],[Checklist]])</f>
        <v>29</v>
      </c>
      <c r="B30" s="239" t="s">
        <v>5095</v>
      </c>
      <c r="C30" t="s">
        <v>5096</v>
      </c>
      <c r="D30" s="243" t="s">
        <v>5097</v>
      </c>
      <c r="E30" s="36" t="s">
        <v>50</v>
      </c>
      <c r="F30" s="239" t="s">
        <v>446</v>
      </c>
      <c r="G30" s="36" t="s">
        <v>34</v>
      </c>
      <c r="H30" s="187"/>
      <c r="I30" s="187"/>
      <c r="J30" s="187" t="s">
        <v>5098</v>
      </c>
      <c r="K30" s="187" t="s">
        <v>5099</v>
      </c>
      <c r="L30" s="239" t="s">
        <v>5100</v>
      </c>
      <c r="M30" s="239"/>
    </row>
    <row r="31" spans="1:13" ht="204.75">
      <c r="A31" s="187">
        <f>ROW() - ROW(Table44183745[[#Headers],[Checklist]])</f>
        <v>30</v>
      </c>
      <c r="B31" s="239" t="s">
        <v>5101</v>
      </c>
      <c r="C31" t="s">
        <v>5102</v>
      </c>
      <c r="D31" s="243" t="s">
        <v>5103</v>
      </c>
      <c r="E31" s="36" t="s">
        <v>50</v>
      </c>
      <c r="F31" s="239" t="s">
        <v>446</v>
      </c>
      <c r="G31" s="36" t="s">
        <v>34</v>
      </c>
      <c r="H31" s="187"/>
      <c r="I31" s="187"/>
      <c r="J31" s="187" t="s">
        <v>5104</v>
      </c>
      <c r="K31" s="187" t="s">
        <v>5105</v>
      </c>
      <c r="L31" s="239" t="s">
        <v>5106</v>
      </c>
      <c r="M31" s="239"/>
    </row>
    <row r="32" spans="1:13" ht="267.75">
      <c r="A32" s="187">
        <f>ROW() - ROW(Table44183745[[#Headers],[Checklist]])</f>
        <v>31</v>
      </c>
      <c r="B32" s="239" t="s">
        <v>5107</v>
      </c>
      <c r="C32" s="247" t="s">
        <v>5108</v>
      </c>
      <c r="D32" s="148" t="s">
        <v>5109</v>
      </c>
      <c r="E32" s="36" t="s">
        <v>50</v>
      </c>
      <c r="F32" s="239" t="s">
        <v>446</v>
      </c>
      <c r="G32" s="36" t="s">
        <v>34</v>
      </c>
      <c r="H32" s="187"/>
      <c r="I32" s="187"/>
      <c r="J32" s="187" t="s">
        <v>5110</v>
      </c>
      <c r="K32" s="187" t="s">
        <v>5111</v>
      </c>
      <c r="L32" s="239" t="s">
        <v>5112</v>
      </c>
      <c r="M32" s="239"/>
    </row>
    <row r="33" spans="1:13" ht="204.75">
      <c r="A33" s="187">
        <f>ROW() - ROW(Table44183745[[#Headers],[Checklist]])</f>
        <v>32</v>
      </c>
      <c r="B33" s="239" t="s">
        <v>5113</v>
      </c>
      <c r="C33" s="29" t="s">
        <v>5114</v>
      </c>
      <c r="D33" s="148" t="s">
        <v>5115</v>
      </c>
      <c r="E33" s="36" t="s">
        <v>50</v>
      </c>
      <c r="F33" s="239" t="s">
        <v>446</v>
      </c>
      <c r="G33" s="36" t="s">
        <v>34</v>
      </c>
      <c r="H33" s="187"/>
      <c r="I33" s="187"/>
      <c r="J33" s="187" t="s">
        <v>789</v>
      </c>
      <c r="K33" s="187" t="s">
        <v>5116</v>
      </c>
      <c r="L33" s="239" t="s">
        <v>5117</v>
      </c>
      <c r="M33" s="239"/>
    </row>
    <row r="34" spans="1:13" ht="173.25">
      <c r="A34" s="187">
        <f>ROW() - ROW(Table44183745[[#Headers],[Checklist]])</f>
        <v>33</v>
      </c>
      <c r="B34" s="239" t="s">
        <v>5118</v>
      </c>
      <c r="C34" s="21" t="s">
        <v>5119</v>
      </c>
      <c r="D34" s="242" t="s">
        <v>5120</v>
      </c>
      <c r="E34" s="36" t="s">
        <v>50</v>
      </c>
      <c r="F34" s="239" t="s">
        <v>446</v>
      </c>
      <c r="G34" s="36" t="s">
        <v>34</v>
      </c>
      <c r="H34" s="187"/>
      <c r="I34" s="187"/>
      <c r="J34" s="187" t="s">
        <v>909</v>
      </c>
      <c r="K34" s="187" t="s">
        <v>5121</v>
      </c>
      <c r="L34" s="239" t="s">
        <v>5122</v>
      </c>
      <c r="M34" s="239"/>
    </row>
    <row r="35" spans="1:13" ht="66.75" customHeight="1">
      <c r="A35" s="187">
        <f>ROW() - ROW(Table44183745[[#Headers],[Checklist]])</f>
        <v>34</v>
      </c>
      <c r="B35" s="239" t="s">
        <v>5123</v>
      </c>
      <c r="C35" s="247" t="s">
        <v>5124</v>
      </c>
      <c r="D35" s="286" t="s">
        <v>5125</v>
      </c>
      <c r="E35" s="36" t="s">
        <v>384</v>
      </c>
      <c r="F35" s="239" t="s">
        <v>5126</v>
      </c>
      <c r="G35" s="36" t="s">
        <v>37</v>
      </c>
      <c r="H35" s="187"/>
      <c r="I35" s="187"/>
      <c r="J35" s="187" t="s">
        <v>5127</v>
      </c>
      <c r="K35" s="187" t="s">
        <v>5128</v>
      </c>
      <c r="L35" s="239" t="s">
        <v>5129</v>
      </c>
      <c r="M35" s="239"/>
    </row>
    <row r="36" spans="1:13" ht="156.75">
      <c r="A36" s="187">
        <f>ROW() - ROW(Table44183745[[#Headers],[Checklist]])</f>
        <v>35</v>
      </c>
      <c r="B36" s="239" t="s">
        <v>5130</v>
      </c>
      <c r="C36" s="29" t="s">
        <v>5131</v>
      </c>
      <c r="D36" s="286" t="s">
        <v>5132</v>
      </c>
      <c r="E36" s="36" t="s">
        <v>384</v>
      </c>
      <c r="F36" s="239" t="s">
        <v>5126</v>
      </c>
      <c r="G36" s="36" t="s">
        <v>37</v>
      </c>
      <c r="H36" s="187"/>
      <c r="I36" s="187"/>
      <c r="J36" s="187" t="s">
        <v>5127</v>
      </c>
      <c r="K36" s="187" t="s">
        <v>5133</v>
      </c>
      <c r="L36" s="239" t="s">
        <v>5134</v>
      </c>
      <c r="M36" s="239"/>
    </row>
    <row r="37" spans="1:13" ht="85.5" customHeight="1">
      <c r="A37" s="187">
        <f>ROW() - ROW(Table44183745[[#Headers],[Checklist]])</f>
        <v>36</v>
      </c>
      <c r="B37" s="239" t="s">
        <v>5135</v>
      </c>
      <c r="C37" s="29" t="s">
        <v>5131</v>
      </c>
      <c r="D37" s="286" t="s">
        <v>5136</v>
      </c>
      <c r="E37" s="36" t="s">
        <v>384</v>
      </c>
      <c r="F37" s="239" t="s">
        <v>5126</v>
      </c>
      <c r="G37" s="36" t="s">
        <v>37</v>
      </c>
      <c r="H37" s="187"/>
      <c r="I37" s="187"/>
      <c r="J37" s="187" t="s">
        <v>5127</v>
      </c>
      <c r="K37" s="187" t="s">
        <v>5137</v>
      </c>
      <c r="L37" s="239" t="s">
        <v>5138</v>
      </c>
      <c r="M37" s="239"/>
    </row>
    <row r="38" spans="1:13" ht="85.5" customHeight="1">
      <c r="A38" s="187">
        <f>ROW() - ROW(Table44183745[[#Headers],[Checklist]])</f>
        <v>37</v>
      </c>
      <c r="B38" s="239" t="s">
        <v>5139</v>
      </c>
      <c r="C38" s="247" t="s">
        <v>5131</v>
      </c>
      <c r="D38" s="286" t="s">
        <v>5140</v>
      </c>
      <c r="E38" s="36" t="s">
        <v>384</v>
      </c>
      <c r="F38" s="239" t="s">
        <v>5126</v>
      </c>
      <c r="G38" s="36" t="s">
        <v>37</v>
      </c>
      <c r="H38" s="187"/>
      <c r="I38" s="187"/>
      <c r="J38" s="187" t="s">
        <v>789</v>
      </c>
      <c r="K38" s="187" t="s">
        <v>5141</v>
      </c>
      <c r="L38" s="239" t="s">
        <v>5142</v>
      </c>
      <c r="M38" s="239"/>
    </row>
    <row r="39" spans="1:13" ht="114.75" customHeight="1">
      <c r="A39" s="187">
        <f>ROW() - ROW(Table44183745[[#Headers],[Checklist]])</f>
        <v>38</v>
      </c>
      <c r="B39" s="239" t="s">
        <v>5143</v>
      </c>
      <c r="C39" s="247" t="s">
        <v>5144</v>
      </c>
      <c r="D39" s="286" t="s">
        <v>5145</v>
      </c>
      <c r="E39" s="36" t="s">
        <v>54</v>
      </c>
      <c r="F39" s="239" t="s">
        <v>4960</v>
      </c>
      <c r="G39" s="36" t="s">
        <v>34</v>
      </c>
      <c r="H39" s="187" t="s">
        <v>852</v>
      </c>
      <c r="I39" s="187"/>
      <c r="J39" s="187" t="s">
        <v>909</v>
      </c>
      <c r="K39" s="187" t="s">
        <v>885</v>
      </c>
      <c r="L39" s="239" t="s">
        <v>5146</v>
      </c>
      <c r="M39" s="239"/>
    </row>
    <row r="40" spans="1:13" ht="164.25" customHeight="1">
      <c r="A40" s="187">
        <f>ROW() - ROW(Table44183745[[#Headers],[Checklist]])</f>
        <v>39</v>
      </c>
      <c r="B40" s="239" t="s">
        <v>5147</v>
      </c>
      <c r="C40" s="29" t="s">
        <v>5148</v>
      </c>
      <c r="D40" s="286" t="s">
        <v>5149</v>
      </c>
      <c r="E40" s="36" t="s">
        <v>54</v>
      </c>
      <c r="F40" s="239" t="s">
        <v>4960</v>
      </c>
      <c r="G40" s="36" t="s">
        <v>34</v>
      </c>
      <c r="H40" s="187"/>
      <c r="I40" s="187"/>
      <c r="J40" s="187" t="s">
        <v>909</v>
      </c>
      <c r="K40" s="187" t="s">
        <v>885</v>
      </c>
      <c r="L40" s="239" t="s">
        <v>5150</v>
      </c>
      <c r="M40" s="239"/>
    </row>
    <row r="41" spans="1:13" ht="141.75">
      <c r="A41" s="187">
        <f>ROW() - ROW(Table44183745[[#Headers],[Checklist]])</f>
        <v>40</v>
      </c>
      <c r="B41" s="239" t="s">
        <v>5151</v>
      </c>
      <c r="C41" s="247" t="s">
        <v>5148</v>
      </c>
      <c r="D41" s="286" t="s">
        <v>5152</v>
      </c>
      <c r="E41" s="36" t="s">
        <v>100</v>
      </c>
      <c r="F41" s="239" t="s">
        <v>474</v>
      </c>
      <c r="G41" s="36" t="s">
        <v>99</v>
      </c>
      <c r="H41" s="187" t="s">
        <v>852</v>
      </c>
      <c r="I41" s="187"/>
      <c r="J41" s="187" t="s">
        <v>909</v>
      </c>
      <c r="K41" s="187" t="s">
        <v>4979</v>
      </c>
      <c r="L41" s="239" t="s">
        <v>5153</v>
      </c>
      <c r="M41" s="239"/>
    </row>
    <row r="42" spans="1:13" ht="141.75">
      <c r="A42" s="187">
        <f>ROW() - ROW(Table44183745[[#Headers],[Checklist]])</f>
        <v>41</v>
      </c>
      <c r="B42" s="239" t="s">
        <v>5154</v>
      </c>
      <c r="C42" s="247" t="s">
        <v>5155</v>
      </c>
      <c r="D42" s="286" t="s">
        <v>5156</v>
      </c>
      <c r="E42" s="36" t="s">
        <v>100</v>
      </c>
      <c r="F42" s="239" t="s">
        <v>474</v>
      </c>
      <c r="G42" s="36" t="s">
        <v>99</v>
      </c>
      <c r="H42" s="187" t="s">
        <v>852</v>
      </c>
      <c r="I42" s="187"/>
      <c r="J42" s="187" t="s">
        <v>905</v>
      </c>
      <c r="K42" s="187" t="s">
        <v>5157</v>
      </c>
      <c r="L42" s="239" t="s">
        <v>5158</v>
      </c>
      <c r="M42" s="239"/>
    </row>
    <row r="43" spans="1:13" ht="384" customHeight="1">
      <c r="A43" s="187">
        <f>ROW() - ROW(Table44183745[[#Headers],[Checklist]])</f>
        <v>42</v>
      </c>
      <c r="B43" s="239" t="s">
        <v>5159</v>
      </c>
      <c r="C43" s="29" t="s">
        <v>5160</v>
      </c>
      <c r="D43" s="148" t="s">
        <v>5161</v>
      </c>
      <c r="E43" s="36" t="s">
        <v>100</v>
      </c>
      <c r="F43" s="239" t="s">
        <v>474</v>
      </c>
      <c r="G43" s="36" t="s">
        <v>99</v>
      </c>
      <c r="H43" s="187" t="s">
        <v>852</v>
      </c>
      <c r="I43" s="187"/>
      <c r="J43" s="187" t="s">
        <v>909</v>
      </c>
      <c r="K43" s="187" t="s">
        <v>4979</v>
      </c>
      <c r="L43" s="239" t="s">
        <v>5162</v>
      </c>
      <c r="M43" s="239"/>
    </row>
    <row r="44" spans="1:13" ht="252">
      <c r="A44" s="187">
        <f>ROW() - ROW(Table44183745[[#Headers],[Checklist]])</f>
        <v>43</v>
      </c>
      <c r="B44" s="239" t="s">
        <v>5163</v>
      </c>
      <c r="C44" s="247" t="s">
        <v>5164</v>
      </c>
      <c r="D44" s="148" t="s">
        <v>5165</v>
      </c>
      <c r="E44" s="36" t="s">
        <v>100</v>
      </c>
      <c r="F44" s="239" t="s">
        <v>474</v>
      </c>
      <c r="G44" s="36" t="s">
        <v>99</v>
      </c>
      <c r="H44" s="187" t="s">
        <v>852</v>
      </c>
      <c r="I44" s="187"/>
      <c r="J44" s="187" t="s">
        <v>909</v>
      </c>
      <c r="K44" s="187" t="s">
        <v>945</v>
      </c>
      <c r="L44" s="239" t="s">
        <v>5166</v>
      </c>
      <c r="M44" s="239"/>
    </row>
    <row r="45" spans="1:13" ht="126">
      <c r="A45" s="187">
        <f>ROW() - ROW(Table44183745[[#Headers],[Checklist]])</f>
        <v>44</v>
      </c>
      <c r="B45" s="239" t="s">
        <v>5167</v>
      </c>
      <c r="C45" s="29" t="s">
        <v>5168</v>
      </c>
      <c r="D45" s="286" t="s">
        <v>5169</v>
      </c>
      <c r="E45" s="36" t="s">
        <v>100</v>
      </c>
      <c r="F45" s="239" t="s">
        <v>474</v>
      </c>
      <c r="G45" s="36" t="s">
        <v>99</v>
      </c>
      <c r="H45" s="187" t="s">
        <v>852</v>
      </c>
      <c r="I45" s="187"/>
      <c r="J45" s="187" t="s">
        <v>789</v>
      </c>
      <c r="K45" s="187" t="s">
        <v>5170</v>
      </c>
      <c r="L45" s="239" t="s">
        <v>5171</v>
      </c>
      <c r="M45" s="239"/>
    </row>
    <row r="46" spans="1:13" ht="249.75" customHeight="1">
      <c r="A46" s="187">
        <f>ROW() - ROW(Table44183745[[#Headers],[Checklist]])</f>
        <v>45</v>
      </c>
      <c r="B46" s="239" t="s">
        <v>5172</v>
      </c>
      <c r="C46" s="29" t="s">
        <v>5173</v>
      </c>
      <c r="D46" s="148" t="s">
        <v>5174</v>
      </c>
      <c r="E46" s="36" t="s">
        <v>100</v>
      </c>
      <c r="F46" s="239" t="s">
        <v>474</v>
      </c>
      <c r="G46" s="36" t="s">
        <v>99</v>
      </c>
      <c r="H46" s="187" t="s">
        <v>852</v>
      </c>
      <c r="I46" s="187"/>
      <c r="J46" s="187" t="s">
        <v>909</v>
      </c>
      <c r="K46" s="187" t="s">
        <v>5175</v>
      </c>
      <c r="L46" s="239" t="s">
        <v>5176</v>
      </c>
      <c r="M46" s="239"/>
    </row>
    <row r="47" spans="1:13" ht="212.25" customHeight="1">
      <c r="A47" s="187">
        <f>ROW() - ROW(Table44183745[[#Headers],[Checklist]])</f>
        <v>46</v>
      </c>
      <c r="B47" s="239" t="s">
        <v>5177</v>
      </c>
      <c r="C47" s="247" t="s">
        <v>5178</v>
      </c>
      <c r="D47" s="148" t="s">
        <v>5179</v>
      </c>
      <c r="E47" s="36" t="s">
        <v>100</v>
      </c>
      <c r="F47" s="239" t="s">
        <v>474</v>
      </c>
      <c r="G47" s="36" t="s">
        <v>99</v>
      </c>
      <c r="H47" s="187" t="s">
        <v>852</v>
      </c>
      <c r="I47" s="187"/>
      <c r="J47" s="187" t="s">
        <v>909</v>
      </c>
      <c r="K47" s="187" t="s">
        <v>5175</v>
      </c>
      <c r="L47" s="239" t="s">
        <v>5180</v>
      </c>
      <c r="M47" s="239"/>
    </row>
    <row r="48" spans="1:13" ht="89.25" customHeight="1">
      <c r="A48" s="187">
        <f>ROW() - ROW(Table44183745[[#Headers],[Checklist]])</f>
        <v>47</v>
      </c>
      <c r="B48" s="239" t="s">
        <v>5181</v>
      </c>
      <c r="C48" s="247" t="s">
        <v>5182</v>
      </c>
      <c r="D48" s="148" t="s">
        <v>5183</v>
      </c>
      <c r="E48" s="36" t="s">
        <v>100</v>
      </c>
      <c r="F48" s="239" t="s">
        <v>474</v>
      </c>
      <c r="G48" s="36" t="s">
        <v>99</v>
      </c>
      <c r="H48" s="187" t="s">
        <v>852</v>
      </c>
      <c r="I48" s="187"/>
      <c r="J48" s="187" t="s">
        <v>909</v>
      </c>
      <c r="K48" s="187" t="s">
        <v>5175</v>
      </c>
      <c r="L48" s="239" t="s">
        <v>5184</v>
      </c>
      <c r="M48" s="239"/>
    </row>
    <row r="49" spans="1:13" ht="409.5">
      <c r="A49" s="187">
        <f>ROW() - ROW(Table44183745[[#Headers],[Checklist]])</f>
        <v>48</v>
      </c>
      <c r="B49" s="239" t="s">
        <v>5185</v>
      </c>
      <c r="C49" s="247" t="s">
        <v>5186</v>
      </c>
      <c r="D49" s="286" t="s">
        <v>5187</v>
      </c>
      <c r="E49" s="36" t="s">
        <v>401</v>
      </c>
      <c r="F49" s="239" t="s">
        <v>5188</v>
      </c>
      <c r="G49" s="36" t="s">
        <v>277</v>
      </c>
      <c r="H49" s="187"/>
      <c r="I49" s="187"/>
      <c r="J49" s="187" t="s">
        <v>909</v>
      </c>
      <c r="K49" s="187" t="s">
        <v>5045</v>
      </c>
      <c r="L49" s="239" t="s">
        <v>5189</v>
      </c>
      <c r="M49" s="239"/>
    </row>
    <row r="50" spans="1:13" ht="126.75" customHeight="1">
      <c r="A50" s="187">
        <f>ROW() - ROW(Table44183745[[#Headers],[Checklist]])</f>
        <v>49</v>
      </c>
      <c r="B50" s="239" t="s">
        <v>5190</v>
      </c>
      <c r="C50" s="247" t="s">
        <v>5191</v>
      </c>
      <c r="D50" s="148" t="s">
        <v>5192</v>
      </c>
      <c r="E50" s="36" t="s">
        <v>50</v>
      </c>
      <c r="F50" s="239" t="s">
        <v>446</v>
      </c>
      <c r="G50" s="36" t="s">
        <v>34</v>
      </c>
      <c r="H50" s="187"/>
      <c r="I50" s="187"/>
      <c r="J50" s="187" t="s">
        <v>909</v>
      </c>
      <c r="K50" s="187" t="s">
        <v>5045</v>
      </c>
      <c r="L50" s="239" t="s">
        <v>5193</v>
      </c>
      <c r="M50" s="239"/>
    </row>
    <row r="51" spans="1:13" ht="102.6" customHeight="1">
      <c r="A51" s="187">
        <f>ROW() - ROW(Table44183745[[#Headers],[Checklist]])</f>
        <v>50</v>
      </c>
      <c r="B51" s="239" t="s">
        <v>5194</v>
      </c>
      <c r="C51" s="247" t="s">
        <v>5195</v>
      </c>
      <c r="D51" s="286" t="s">
        <v>5196</v>
      </c>
      <c r="E51" s="36" t="s">
        <v>50</v>
      </c>
      <c r="F51" s="239" t="s">
        <v>446</v>
      </c>
      <c r="G51" s="36" t="s">
        <v>34</v>
      </c>
      <c r="H51" s="187"/>
      <c r="I51" s="187"/>
      <c r="J51" s="187" t="s">
        <v>909</v>
      </c>
      <c r="K51" s="187" t="s">
        <v>5045</v>
      </c>
      <c r="L51" s="239" t="s">
        <v>5197</v>
      </c>
      <c r="M51" s="239"/>
    </row>
    <row r="52" spans="1:13" ht="54.6" customHeight="1">
      <c r="A52" s="187">
        <f>ROW() - ROW(Table44183745[[#Headers],[Checklist]])</f>
        <v>51</v>
      </c>
      <c r="B52" s="239" t="s">
        <v>5198</v>
      </c>
      <c r="C52" s="247" t="s">
        <v>5199</v>
      </c>
      <c r="D52" s="148" t="s">
        <v>5200</v>
      </c>
      <c r="E52" s="36" t="s">
        <v>401</v>
      </c>
      <c r="F52" s="239" t="s">
        <v>5188</v>
      </c>
      <c r="G52" s="36" t="s">
        <v>277</v>
      </c>
      <c r="H52" s="187"/>
      <c r="I52" s="187"/>
      <c r="J52" s="187" t="s">
        <v>909</v>
      </c>
      <c r="K52" s="187" t="s">
        <v>5045</v>
      </c>
      <c r="L52" s="239" t="s">
        <v>5201</v>
      </c>
      <c r="M52" s="239"/>
    </row>
    <row r="53" spans="1:13" ht="189">
      <c r="A53" s="187">
        <f>ROW() - ROW(Table44183745[[#Headers],[Checklist]])</f>
        <v>52</v>
      </c>
      <c r="B53" s="239" t="s">
        <v>5202</v>
      </c>
      <c r="C53" s="247" t="s">
        <v>5203</v>
      </c>
      <c r="D53" s="148" t="s">
        <v>5204</v>
      </c>
      <c r="E53" s="36" t="s">
        <v>60</v>
      </c>
      <c r="F53" s="239" t="s">
        <v>61</v>
      </c>
      <c r="G53" s="36" t="s">
        <v>34</v>
      </c>
      <c r="H53" s="187"/>
      <c r="I53" s="187"/>
      <c r="J53" s="187" t="s">
        <v>909</v>
      </c>
      <c r="K53" s="187" t="s">
        <v>5045</v>
      </c>
      <c r="L53" s="239" t="s">
        <v>5205</v>
      </c>
      <c r="M53" s="239"/>
    </row>
    <row r="54" spans="1:13" ht="141.75">
      <c r="A54" s="187">
        <f>ROW() - ROW(Table44183745[[#Headers],[Checklist]])</f>
        <v>53</v>
      </c>
      <c r="B54" s="239" t="s">
        <v>5206</v>
      </c>
      <c r="C54" s="247" t="s">
        <v>5207</v>
      </c>
      <c r="D54" s="286" t="s">
        <v>5208</v>
      </c>
      <c r="E54" s="36" t="s">
        <v>401</v>
      </c>
      <c r="F54" s="239" t="s">
        <v>5188</v>
      </c>
      <c r="G54" s="36" t="s">
        <v>277</v>
      </c>
      <c r="H54" s="187"/>
      <c r="I54" s="187"/>
      <c r="J54" s="187" t="s">
        <v>909</v>
      </c>
      <c r="K54" s="187" t="s">
        <v>5045</v>
      </c>
      <c r="L54" s="239" t="s">
        <v>5209</v>
      </c>
      <c r="M54" s="239"/>
    </row>
    <row r="55" spans="1:13" ht="115.5" customHeight="1">
      <c r="A55" s="187">
        <f>ROW() - ROW(Table44183745[[#Headers],[Checklist]])</f>
        <v>54</v>
      </c>
      <c r="B55" s="239" t="s">
        <v>5210</v>
      </c>
      <c r="C55" s="247" t="s">
        <v>5211</v>
      </c>
      <c r="D55" s="286" t="s">
        <v>5212</v>
      </c>
      <c r="E55" s="36" t="s">
        <v>60</v>
      </c>
      <c r="F55" s="239" t="s">
        <v>61</v>
      </c>
      <c r="G55" s="36" t="s">
        <v>277</v>
      </c>
      <c r="H55" s="187"/>
      <c r="I55" s="187"/>
      <c r="J55" s="187" t="s">
        <v>909</v>
      </c>
      <c r="K55" s="187" t="s">
        <v>5045</v>
      </c>
      <c r="L55" s="239" t="s">
        <v>5213</v>
      </c>
      <c r="M55" s="239"/>
    </row>
    <row r="56" spans="1:13" ht="66.75" customHeight="1">
      <c r="A56" s="187">
        <f>ROW() - ROW(Table44183745[[#Headers],[Checklist]])</f>
        <v>55</v>
      </c>
      <c r="B56" s="239" t="s">
        <v>5214</v>
      </c>
      <c r="C56" s="247" t="s">
        <v>5215</v>
      </c>
      <c r="D56" s="286" t="s">
        <v>5216</v>
      </c>
      <c r="E56" s="36" t="s">
        <v>50</v>
      </c>
      <c r="F56" s="239" t="s">
        <v>446</v>
      </c>
      <c r="G56" s="36" t="s">
        <v>34</v>
      </c>
      <c r="H56" s="187"/>
      <c r="I56" s="187"/>
      <c r="J56" s="187" t="s">
        <v>909</v>
      </c>
      <c r="K56" s="187" t="s">
        <v>5045</v>
      </c>
      <c r="L56" s="239" t="s">
        <v>5217</v>
      </c>
      <c r="M56" s="239"/>
    </row>
    <row r="57" spans="1:13" ht="126">
      <c r="A57" s="187">
        <f>ROW() - ROW(Table44183745[[#Headers],[Checklist]])</f>
        <v>56</v>
      </c>
      <c r="B57" s="239" t="s">
        <v>5218</v>
      </c>
      <c r="C57" s="247" t="s">
        <v>5215</v>
      </c>
      <c r="D57" s="286" t="s">
        <v>5219</v>
      </c>
      <c r="E57" s="36" t="s">
        <v>139</v>
      </c>
      <c r="F57" s="239" t="s">
        <v>446</v>
      </c>
      <c r="G57" s="36" t="s">
        <v>34</v>
      </c>
      <c r="H57" s="187"/>
      <c r="I57" s="187"/>
      <c r="J57" s="187" t="s">
        <v>909</v>
      </c>
      <c r="K57" s="187" t="s">
        <v>5220</v>
      </c>
      <c r="L57" s="239" t="s">
        <v>5221</v>
      </c>
      <c r="M57" s="239"/>
    </row>
    <row r="58" spans="1:13" ht="141.75">
      <c r="A58" s="187">
        <f>ROW() - ROW(Table44183745[[#Headers],[Checklist]])</f>
        <v>57</v>
      </c>
      <c r="B58" s="239" t="s">
        <v>5222</v>
      </c>
      <c r="C58" s="247" t="s">
        <v>5223</v>
      </c>
      <c r="D58" s="286" t="s">
        <v>5224</v>
      </c>
      <c r="E58" s="36" t="s">
        <v>401</v>
      </c>
      <c r="F58" s="239" t="s">
        <v>5188</v>
      </c>
      <c r="G58" s="36" t="s">
        <v>277</v>
      </c>
      <c r="H58" s="187"/>
      <c r="I58" s="187"/>
      <c r="J58" s="187" t="s">
        <v>5225</v>
      </c>
      <c r="K58" s="187" t="s">
        <v>5226</v>
      </c>
      <c r="L58" s="239" t="s">
        <v>5227</v>
      </c>
      <c r="M58" s="239"/>
    </row>
    <row r="59" spans="1:13" ht="183.75" customHeight="1">
      <c r="A59" s="187">
        <f>ROW() - ROW(Table44183745[[#Headers],[Checklist]])</f>
        <v>58</v>
      </c>
      <c r="B59" s="239" t="s">
        <v>5228</v>
      </c>
      <c r="C59" s="247" t="s">
        <v>5229</v>
      </c>
      <c r="D59" s="286" t="s">
        <v>5230</v>
      </c>
      <c r="E59" s="36" t="s">
        <v>401</v>
      </c>
      <c r="F59" s="239" t="s">
        <v>5188</v>
      </c>
      <c r="G59" s="36" t="s">
        <v>277</v>
      </c>
      <c r="H59" s="187"/>
      <c r="I59" s="187"/>
      <c r="J59" s="187" t="s">
        <v>789</v>
      </c>
      <c r="K59" s="187" t="s">
        <v>5231</v>
      </c>
      <c r="L59" s="239" t="s">
        <v>5232</v>
      </c>
      <c r="M59" s="239"/>
    </row>
    <row r="60" spans="1:13" ht="157.5">
      <c r="A60" s="187">
        <f>ROW() - ROW(Table44183745[[#Headers],[Checklist]])</f>
        <v>59</v>
      </c>
      <c r="B60" s="239" t="s">
        <v>5233</v>
      </c>
      <c r="C60" s="247" t="s">
        <v>5234</v>
      </c>
      <c r="D60" s="286" t="s">
        <v>5235</v>
      </c>
      <c r="E60" s="36" t="s">
        <v>139</v>
      </c>
      <c r="F60" s="239" t="s">
        <v>140</v>
      </c>
      <c r="G60" s="36" t="s">
        <v>37</v>
      </c>
      <c r="H60" s="187"/>
      <c r="I60" s="187"/>
      <c r="J60" s="187" t="s">
        <v>5225</v>
      </c>
      <c r="K60" s="187" t="s">
        <v>5236</v>
      </c>
      <c r="L60" s="239" t="s">
        <v>5237</v>
      </c>
      <c r="M60" s="239"/>
    </row>
    <row r="61" spans="1:13" ht="157.5">
      <c r="A61" s="187">
        <f>ROW() - ROW(Table44183745[[#Headers],[Checklist]])</f>
        <v>60</v>
      </c>
      <c r="B61" s="239" t="s">
        <v>5238</v>
      </c>
      <c r="C61" s="247" t="s">
        <v>5239</v>
      </c>
      <c r="D61" s="286" t="s">
        <v>5240</v>
      </c>
      <c r="E61" s="36" t="s">
        <v>50</v>
      </c>
      <c r="F61" s="239" t="s">
        <v>446</v>
      </c>
      <c r="G61" s="36" t="s">
        <v>34</v>
      </c>
      <c r="H61" s="187"/>
      <c r="I61" s="187"/>
      <c r="J61" s="187" t="s">
        <v>909</v>
      </c>
      <c r="K61" s="187" t="s">
        <v>5241</v>
      </c>
      <c r="L61" s="239" t="s">
        <v>5242</v>
      </c>
      <c r="M61" s="239"/>
    </row>
    <row r="62" spans="1:13" ht="138.6" customHeight="1">
      <c r="A62" s="187">
        <f>ROW() - ROW(Table44183745[[#Headers],[Checklist]])</f>
        <v>61</v>
      </c>
      <c r="B62" s="239" t="s">
        <v>5243</v>
      </c>
      <c r="C62" s="247" t="s">
        <v>5244</v>
      </c>
      <c r="D62" s="286" t="s">
        <v>5245</v>
      </c>
      <c r="E62" s="36" t="s">
        <v>50</v>
      </c>
      <c r="F62" s="239" t="s">
        <v>446</v>
      </c>
      <c r="G62" s="36" t="s">
        <v>34</v>
      </c>
      <c r="H62" s="187"/>
      <c r="I62" s="187"/>
      <c r="J62" s="187" t="s">
        <v>789</v>
      </c>
      <c r="K62" s="187" t="s">
        <v>5246</v>
      </c>
      <c r="L62" s="239" t="s">
        <v>5247</v>
      </c>
      <c r="M62" s="239"/>
    </row>
    <row r="63" spans="1:13" ht="116.25" customHeight="1">
      <c r="A63" s="187">
        <f>ROW() - ROW(Table44183745[[#Headers],[Checklist]])</f>
        <v>62</v>
      </c>
      <c r="B63" s="239" t="s">
        <v>5248</v>
      </c>
      <c r="C63" s="247" t="s">
        <v>5249</v>
      </c>
      <c r="D63" s="286" t="s">
        <v>5250</v>
      </c>
      <c r="E63" s="36" t="s">
        <v>199</v>
      </c>
      <c r="F63" s="239" t="s">
        <v>5251</v>
      </c>
      <c r="G63" s="36" t="s">
        <v>64</v>
      </c>
      <c r="H63" s="187" t="s">
        <v>852</v>
      </c>
      <c r="I63" s="187"/>
      <c r="J63" s="187" t="s">
        <v>789</v>
      </c>
      <c r="K63" s="187" t="s">
        <v>5252</v>
      </c>
      <c r="L63" s="239" t="s">
        <v>5253</v>
      </c>
      <c r="M63" s="239"/>
    </row>
    <row r="64" spans="1:13" ht="83.25" customHeight="1">
      <c r="A64" s="187">
        <f>ROW() - ROW(Table44183745[[#Headers],[Checklist]])</f>
        <v>63</v>
      </c>
      <c r="B64" s="239" t="s">
        <v>5254</v>
      </c>
      <c r="C64" s="247" t="s">
        <v>5255</v>
      </c>
      <c r="D64" s="148" t="s">
        <v>5256</v>
      </c>
      <c r="E64" s="36" t="s">
        <v>50</v>
      </c>
      <c r="F64" s="239" t="s">
        <v>446</v>
      </c>
      <c r="G64" s="36" t="s">
        <v>34</v>
      </c>
      <c r="H64" s="187"/>
      <c r="I64" s="187"/>
      <c r="J64" s="187" t="s">
        <v>909</v>
      </c>
      <c r="K64" s="187" t="s">
        <v>5056</v>
      </c>
      <c r="L64" s="239" t="s">
        <v>5257</v>
      </c>
      <c r="M64" s="239"/>
    </row>
    <row r="65" spans="1:13" ht="157.5">
      <c r="A65" s="187">
        <f>ROW() - ROW(Table44183745[[#Headers],[Checklist]])</f>
        <v>64</v>
      </c>
      <c r="B65" s="239" t="s">
        <v>5056</v>
      </c>
      <c r="C65" s="247" t="s">
        <v>5258</v>
      </c>
      <c r="D65" s="148" t="s">
        <v>5259</v>
      </c>
      <c r="E65" s="36" t="s">
        <v>50</v>
      </c>
      <c r="F65" s="239" t="s">
        <v>446</v>
      </c>
      <c r="G65" s="36" t="s">
        <v>34</v>
      </c>
      <c r="H65" s="187"/>
      <c r="I65" s="187"/>
      <c r="J65" s="187" t="s">
        <v>909</v>
      </c>
      <c r="K65" s="187" t="s">
        <v>5056</v>
      </c>
      <c r="L65" s="239" t="s">
        <v>5260</v>
      </c>
      <c r="M65" s="239"/>
    </row>
    <row r="66" spans="1:13" ht="81.75" customHeight="1">
      <c r="A66" s="187">
        <f>ROW() - ROW(Table44183745[[#Headers],[Checklist]])</f>
        <v>65</v>
      </c>
      <c r="B66" s="239" t="s">
        <v>5261</v>
      </c>
      <c r="C66" s="247" t="s">
        <v>5262</v>
      </c>
      <c r="D66" s="286" t="s">
        <v>5263</v>
      </c>
      <c r="E66" s="36" t="s">
        <v>405</v>
      </c>
      <c r="F66" s="239" t="s">
        <v>5264</v>
      </c>
      <c r="G66" s="36" t="s">
        <v>37</v>
      </c>
      <c r="H66" s="187"/>
      <c r="I66" s="187"/>
      <c r="J66" s="187" t="s">
        <v>905</v>
      </c>
      <c r="K66" s="187" t="s">
        <v>5265</v>
      </c>
      <c r="L66" s="239" t="s">
        <v>5266</v>
      </c>
      <c r="M66" s="239"/>
    </row>
    <row r="67" spans="1:13" ht="211.5" customHeight="1">
      <c r="A67" s="187">
        <f>ROW() - ROW(Table44183745[[#Headers],[Checklist]])</f>
        <v>66</v>
      </c>
      <c r="B67" s="239" t="s">
        <v>5267</v>
      </c>
      <c r="C67" s="247" t="s">
        <v>5268</v>
      </c>
      <c r="D67" s="148" t="s">
        <v>5269</v>
      </c>
      <c r="E67" s="36" t="s">
        <v>50</v>
      </c>
      <c r="F67" s="239" t="s">
        <v>446</v>
      </c>
      <c r="G67" s="36" t="s">
        <v>34</v>
      </c>
      <c r="H67" s="187"/>
      <c r="I67" s="187"/>
      <c r="J67" s="187" t="s">
        <v>909</v>
      </c>
      <c r="K67" s="187" t="s">
        <v>5062</v>
      </c>
      <c r="L67" s="239" t="s">
        <v>5270</v>
      </c>
      <c r="M67" s="239"/>
    </row>
    <row r="68" spans="1:13" ht="126">
      <c r="A68" s="187">
        <f>ROW() - ROW(Table44183745[[#Headers],[Checklist]])</f>
        <v>67</v>
      </c>
      <c r="B68" s="239" t="s">
        <v>5271</v>
      </c>
      <c r="C68" s="247" t="s">
        <v>5272</v>
      </c>
      <c r="D68" s="148" t="s">
        <v>5273</v>
      </c>
      <c r="E68" s="36" t="s">
        <v>405</v>
      </c>
      <c r="F68" s="239" t="s">
        <v>5264</v>
      </c>
      <c r="G68" s="36" t="s">
        <v>37</v>
      </c>
      <c r="H68" s="187"/>
      <c r="I68" s="187"/>
      <c r="J68" s="187" t="s">
        <v>905</v>
      </c>
      <c r="K68" s="187" t="s">
        <v>5274</v>
      </c>
      <c r="L68" s="239" t="s">
        <v>5275</v>
      </c>
      <c r="M68" s="239"/>
    </row>
    <row r="69" spans="1:13" ht="192.75" customHeight="1">
      <c r="A69" s="187">
        <f>ROW() - ROW(Table44183745[[#Headers],[Checklist]])</f>
        <v>68</v>
      </c>
      <c r="B69" s="239" t="s">
        <v>5276</v>
      </c>
      <c r="C69" s="247" t="s">
        <v>5277</v>
      </c>
      <c r="D69" s="148" t="s">
        <v>5278</v>
      </c>
      <c r="E69" s="36" t="s">
        <v>50</v>
      </c>
      <c r="F69" s="239" t="s">
        <v>446</v>
      </c>
      <c r="G69" s="36" t="s">
        <v>34</v>
      </c>
      <c r="H69" s="187"/>
      <c r="I69" s="187"/>
      <c r="J69" s="187" t="s">
        <v>909</v>
      </c>
      <c r="K69" s="187" t="s">
        <v>5068</v>
      </c>
      <c r="L69" s="239" t="s">
        <v>5279</v>
      </c>
      <c r="M69" s="239"/>
    </row>
    <row r="70" spans="1:13" ht="123" customHeight="1">
      <c r="A70" s="187">
        <f>ROW() - ROW(Table44183745[[#Headers],[Checklist]])</f>
        <v>69</v>
      </c>
      <c r="B70" s="239" t="s">
        <v>5280</v>
      </c>
      <c r="C70" s="247" t="s">
        <v>5281</v>
      </c>
      <c r="D70" s="286" t="s">
        <v>5282</v>
      </c>
      <c r="E70" s="36" t="s">
        <v>50</v>
      </c>
      <c r="F70" s="239" t="s">
        <v>446</v>
      </c>
      <c r="G70" s="36" t="s">
        <v>34</v>
      </c>
      <c r="H70" s="187"/>
      <c r="I70" s="187"/>
      <c r="J70" s="187" t="s">
        <v>909</v>
      </c>
      <c r="K70" s="187" t="s">
        <v>5080</v>
      </c>
      <c r="L70" s="239" t="s">
        <v>5283</v>
      </c>
      <c r="M70" s="239"/>
    </row>
    <row r="71" spans="1:13" ht="409.5">
      <c r="A71" s="187">
        <f>ROW() - ROW(Table44183745[[#Headers],[Checklist]])</f>
        <v>70</v>
      </c>
      <c r="B71" s="239" t="s">
        <v>5284</v>
      </c>
      <c r="C71" s="247" t="s">
        <v>5285</v>
      </c>
      <c r="D71" s="148" t="s">
        <v>5286</v>
      </c>
      <c r="E71" s="36" t="s">
        <v>50</v>
      </c>
      <c r="F71" s="239" t="s">
        <v>446</v>
      </c>
      <c r="G71" s="36" t="s">
        <v>34</v>
      </c>
      <c r="H71" s="187"/>
      <c r="I71" s="187"/>
      <c r="J71" s="187" t="s">
        <v>909</v>
      </c>
      <c r="K71" s="187" t="s">
        <v>5080</v>
      </c>
      <c r="L71" s="239" t="s">
        <v>5287</v>
      </c>
      <c r="M71" s="239"/>
    </row>
    <row r="72" spans="1:13" ht="381.75" customHeight="1">
      <c r="A72" s="187">
        <f>ROW() - ROW(Table44183745[[#Headers],[Checklist]])</f>
        <v>71</v>
      </c>
      <c r="B72" s="239" t="s">
        <v>5288</v>
      </c>
      <c r="C72" s="247" t="s">
        <v>5289</v>
      </c>
      <c r="D72" s="286" t="s">
        <v>5290</v>
      </c>
      <c r="E72" s="36" t="s">
        <v>50</v>
      </c>
      <c r="F72" s="239" t="s">
        <v>446</v>
      </c>
      <c r="G72" s="36" t="s">
        <v>34</v>
      </c>
      <c r="H72" s="187"/>
      <c r="I72" s="187"/>
      <c r="J72" s="187" t="s">
        <v>909</v>
      </c>
      <c r="K72" s="187" t="s">
        <v>5080</v>
      </c>
      <c r="L72" s="239" t="s">
        <v>5291</v>
      </c>
      <c r="M72" s="239"/>
    </row>
    <row r="73" spans="1:13" ht="267" customHeight="1">
      <c r="A73" s="187">
        <f>ROW() - ROW(Table44183745[[#Headers],[Checklist]])</f>
        <v>72</v>
      </c>
      <c r="B73" s="239" t="s">
        <v>5292</v>
      </c>
      <c r="C73" s="247" t="s">
        <v>5293</v>
      </c>
      <c r="D73" s="148" t="s">
        <v>5294</v>
      </c>
      <c r="E73" s="36" t="s">
        <v>50</v>
      </c>
      <c r="F73" s="239" t="s">
        <v>446</v>
      </c>
      <c r="G73" s="36" t="s">
        <v>34</v>
      </c>
      <c r="H73" s="187"/>
      <c r="I73" s="187"/>
      <c r="J73" s="187" t="s">
        <v>909</v>
      </c>
      <c r="K73" s="187" t="s">
        <v>5086</v>
      </c>
      <c r="L73" s="239" t="s">
        <v>5295</v>
      </c>
      <c r="M73" s="239"/>
    </row>
    <row r="74" spans="1:13" ht="366.6" customHeight="1">
      <c r="A74" s="187">
        <f>ROW() - ROW(Table44183745[[#Headers],[Checklist]])</f>
        <v>73</v>
      </c>
      <c r="B74" s="239" t="s">
        <v>5296</v>
      </c>
      <c r="C74" s="247" t="s">
        <v>5297</v>
      </c>
      <c r="D74" s="148" t="s">
        <v>5298</v>
      </c>
      <c r="E74" s="36" t="s">
        <v>60</v>
      </c>
      <c r="F74" s="239" t="s">
        <v>61</v>
      </c>
      <c r="G74" s="36" t="s">
        <v>34</v>
      </c>
      <c r="H74" s="187"/>
      <c r="I74" s="187"/>
      <c r="J74" s="187" t="s">
        <v>909</v>
      </c>
      <c r="K74" s="187" t="s">
        <v>5092</v>
      </c>
      <c r="L74" s="239" t="s">
        <v>5299</v>
      </c>
      <c r="M74" s="239"/>
    </row>
    <row r="75" spans="1:13" ht="252.75" customHeight="1">
      <c r="A75" s="187">
        <f>ROW() - ROW(Table44183745[[#Headers],[Checklist]])</f>
        <v>74</v>
      </c>
      <c r="B75" s="239" t="s">
        <v>5300</v>
      </c>
      <c r="C75" s="247" t="s">
        <v>5301</v>
      </c>
      <c r="D75" s="286" t="s">
        <v>5302</v>
      </c>
      <c r="E75" s="36" t="s">
        <v>50</v>
      </c>
      <c r="F75" s="239" t="s">
        <v>446</v>
      </c>
      <c r="G75" s="36" t="s">
        <v>34</v>
      </c>
      <c r="H75" s="187"/>
      <c r="I75" s="187"/>
      <c r="J75" s="187" t="s">
        <v>909</v>
      </c>
      <c r="K75" s="187" t="s">
        <v>5098</v>
      </c>
      <c r="L75" s="239" t="s">
        <v>5303</v>
      </c>
      <c r="M75" s="239"/>
    </row>
    <row r="76" spans="1:13" ht="408.75" customHeight="1">
      <c r="A76" s="187">
        <f>ROW() - ROW(Table44183745[[#Headers],[Checklist]])</f>
        <v>75</v>
      </c>
      <c r="B76" s="239" t="s">
        <v>5304</v>
      </c>
      <c r="C76" s="247" t="s">
        <v>5305</v>
      </c>
      <c r="D76" s="286" t="s">
        <v>5306</v>
      </c>
      <c r="E76" s="36" t="s">
        <v>50</v>
      </c>
      <c r="F76" s="239" t="s">
        <v>446</v>
      </c>
      <c r="G76" s="36" t="s">
        <v>34</v>
      </c>
      <c r="H76" s="187"/>
      <c r="I76" s="187"/>
      <c r="J76" s="187" t="s">
        <v>909</v>
      </c>
      <c r="K76" s="187" t="s">
        <v>5307</v>
      </c>
      <c r="L76" s="239" t="s">
        <v>5308</v>
      </c>
      <c r="M76" s="239"/>
    </row>
    <row r="77" spans="1:13" ht="372" customHeight="1">
      <c r="A77" s="187">
        <f>ROW() - ROW(Table44183745[[#Headers],[Checklist]])</f>
        <v>76</v>
      </c>
      <c r="B77" s="239" t="s">
        <v>5309</v>
      </c>
      <c r="C77" s="247" t="s">
        <v>5310</v>
      </c>
      <c r="D77" s="286" t="s">
        <v>5311</v>
      </c>
      <c r="E77" s="36" t="s">
        <v>60</v>
      </c>
      <c r="F77" s="239" t="s">
        <v>61</v>
      </c>
      <c r="G77" s="36" t="s">
        <v>34</v>
      </c>
      <c r="H77" s="187"/>
      <c r="I77" s="187"/>
      <c r="J77" s="187" t="s">
        <v>909</v>
      </c>
      <c r="K77" s="187" t="s">
        <v>5110</v>
      </c>
      <c r="L77" s="239" t="s">
        <v>5312</v>
      </c>
      <c r="M77" s="239"/>
    </row>
    <row r="78" spans="1:13" ht="78.75" customHeight="1">
      <c r="A78" s="187">
        <v>76</v>
      </c>
      <c r="B78" s="239" t="s">
        <v>5313</v>
      </c>
      <c r="C78" s="239" t="s">
        <v>5314</v>
      </c>
      <c r="D78" s="20" t="s">
        <v>5315</v>
      </c>
      <c r="E78" s="36" t="s">
        <v>144</v>
      </c>
      <c r="F78" s="239" t="s">
        <v>5316</v>
      </c>
      <c r="G78" s="36" t="s">
        <v>37</v>
      </c>
      <c r="H78" s="187"/>
      <c r="I78" s="187"/>
      <c r="J78" s="187" t="s">
        <v>789</v>
      </c>
      <c r="K78" s="187" t="s">
        <v>5317</v>
      </c>
      <c r="L78" s="239" t="s">
        <v>5318</v>
      </c>
      <c r="M78" s="239"/>
    </row>
    <row r="79" spans="1:13" ht="136.35" customHeight="1">
      <c r="G79" s="16"/>
      <c r="H79" s="16"/>
      <c r="I79" s="16"/>
      <c r="J79" s="16"/>
      <c r="K79" s="16"/>
    </row>
    <row r="80" spans="1:13">
      <c r="G80" s="16"/>
      <c r="H80" s="16"/>
      <c r="I80" s="16"/>
      <c r="J80" s="16"/>
      <c r="K80" s="16"/>
    </row>
    <row r="81" spans="7:11">
      <c r="G81" s="16"/>
      <c r="H81" s="16"/>
      <c r="I81" s="16"/>
      <c r="J81" s="16"/>
      <c r="K81" s="16"/>
    </row>
    <row r="82" spans="7:11">
      <c r="G82" s="16"/>
      <c r="H82" s="16"/>
      <c r="I82" s="16"/>
      <c r="J82" s="16"/>
      <c r="K82" s="16"/>
    </row>
    <row r="83" spans="7:11">
      <c r="G83" s="16"/>
      <c r="H83" s="16"/>
      <c r="I83" s="16"/>
      <c r="J83" s="16"/>
      <c r="K83" s="16"/>
    </row>
    <row r="84" spans="7:11">
      <c r="G84" s="16"/>
      <c r="H84" s="16"/>
      <c r="I84" s="16"/>
      <c r="J84" s="16"/>
      <c r="K84" s="16"/>
    </row>
    <row r="85" spans="7:11">
      <c r="G85" s="16"/>
      <c r="H85" s="16"/>
      <c r="I85" s="16"/>
      <c r="J85" s="16"/>
      <c r="K85" s="16"/>
    </row>
    <row r="86" spans="7:11">
      <c r="G86" s="16"/>
      <c r="H86" s="16"/>
      <c r="I86" s="16"/>
      <c r="J86" s="16"/>
      <c r="K86" s="16"/>
    </row>
    <row r="87" spans="7:11">
      <c r="G87" s="16"/>
      <c r="H87" s="16"/>
      <c r="I87" s="16"/>
      <c r="J87" s="16"/>
      <c r="K87" s="16"/>
    </row>
    <row r="88" spans="7:11">
      <c r="G88" s="16"/>
      <c r="H88" s="16"/>
      <c r="I88" s="16"/>
      <c r="J88" s="16"/>
      <c r="K88" s="16"/>
    </row>
    <row r="89" spans="7:11">
      <c r="G89" s="16"/>
      <c r="H89" s="16"/>
      <c r="I89" s="16"/>
      <c r="J89" s="16"/>
      <c r="K89" s="16"/>
    </row>
    <row r="90" spans="7:11">
      <c r="G90" s="16"/>
      <c r="H90" s="16"/>
      <c r="I90" s="16"/>
      <c r="J90" s="16"/>
      <c r="K90" s="16"/>
    </row>
    <row r="91" spans="7:11">
      <c r="G91" s="16"/>
      <c r="H91" s="16"/>
      <c r="I91" s="16"/>
      <c r="J91" s="16"/>
      <c r="K91" s="16"/>
    </row>
    <row r="92" spans="7:11">
      <c r="G92" s="16"/>
      <c r="H92" s="16"/>
      <c r="I92" s="16"/>
      <c r="J92" s="16"/>
      <c r="K92" s="16"/>
    </row>
    <row r="93" spans="7:11">
      <c r="G93" s="16"/>
      <c r="H93" s="16"/>
      <c r="I93" s="16"/>
      <c r="J93" s="16"/>
      <c r="K93" s="16"/>
    </row>
    <row r="94" spans="7:11">
      <c r="G94" s="16"/>
      <c r="H94" s="16"/>
      <c r="I94" s="16"/>
      <c r="J94" s="16"/>
      <c r="K94" s="16"/>
    </row>
    <row r="95" spans="7:11">
      <c r="G95" s="16"/>
      <c r="H95" s="16"/>
    </row>
    <row r="96" spans="7:11">
      <c r="G96" s="16"/>
      <c r="H96" s="16"/>
    </row>
    <row r="97" spans="7:8">
      <c r="G97" s="16"/>
      <c r="H97" s="16"/>
    </row>
    <row r="98" spans="7:8">
      <c r="G98" s="16"/>
      <c r="H98" s="16"/>
    </row>
    <row r="99" spans="7:8">
      <c r="G99" s="16"/>
      <c r="H99" s="16"/>
    </row>
    <row r="100" spans="7:8">
      <c r="G100" s="16"/>
      <c r="H100" s="16"/>
    </row>
    <row r="101" spans="7:8">
      <c r="G101" s="16"/>
      <c r="H101" s="16"/>
    </row>
    <row r="102" spans="7:8">
      <c r="G102" s="16"/>
      <c r="H102" s="16"/>
    </row>
    <row r="103" spans="7:8">
      <c r="G103" s="16"/>
      <c r="H103" s="16"/>
    </row>
    <row r="104" spans="7:8">
      <c r="G104" s="16"/>
      <c r="H104" s="16"/>
    </row>
    <row r="105" spans="7:8">
      <c r="G105" s="16"/>
      <c r="H105" s="16"/>
    </row>
    <row r="106" spans="7:8">
      <c r="G106" s="16"/>
      <c r="H106" s="16"/>
    </row>
    <row r="107" spans="7:8">
      <c r="G107" s="16"/>
      <c r="H107" s="16"/>
    </row>
    <row r="108" spans="7:8">
      <c r="G108" s="16"/>
      <c r="H108" s="16"/>
    </row>
    <row r="109" spans="7:8">
      <c r="G109" s="16"/>
      <c r="H109" s="16"/>
    </row>
    <row r="110" spans="7:8">
      <c r="G110" s="16"/>
      <c r="H110" s="16"/>
    </row>
    <row r="111" spans="7:8">
      <c r="G111" s="16"/>
      <c r="H111" s="16"/>
    </row>
    <row r="112" spans="7:8" ht="15.75" customHeight="1">
      <c r="G112" s="16"/>
      <c r="H112" s="16"/>
    </row>
    <row r="113" spans="7:8" ht="15.75" customHeight="1">
      <c r="G113" s="16"/>
      <c r="H113" s="16"/>
    </row>
    <row r="114" spans="7:8" ht="15.75" customHeight="1">
      <c r="G114" s="16"/>
      <c r="H114" s="16"/>
    </row>
    <row r="115" spans="7:8" ht="15.75" customHeight="1">
      <c r="G115" s="16"/>
      <c r="H115" s="16"/>
    </row>
    <row r="116" spans="7:8" ht="15.75" customHeight="1">
      <c r="G116" s="16"/>
      <c r="H116" s="16"/>
    </row>
    <row r="117" spans="7:8" ht="15.75" customHeight="1">
      <c r="G117" s="16"/>
      <c r="H117" s="16"/>
    </row>
    <row r="118" spans="7:8" ht="15.75" customHeight="1">
      <c r="G118" s="16"/>
      <c r="H118" s="16"/>
    </row>
    <row r="119" spans="7:8" ht="15.75" customHeight="1">
      <c r="G119" s="16"/>
      <c r="H119" s="16"/>
    </row>
    <row r="120" spans="7:8" ht="15.75" customHeight="1">
      <c r="G120" s="16"/>
      <c r="H120" s="16"/>
    </row>
    <row r="121" spans="7:8" ht="15.75" customHeight="1">
      <c r="G121" s="16"/>
      <c r="H121" s="16"/>
    </row>
  </sheetData>
  <conditionalFormatting sqref="H1:H78 I2:K5 I6:J6 I7:K77 H32:K1048576">
    <cfRule type="containsText" dxfId="134" priority="5" operator="containsText" text="Pending">
      <formula>NOT(ISERROR(SEARCH("Pending",H1)))</formula>
    </cfRule>
  </conditionalFormatting>
  <conditionalFormatting sqref="I2:I1048576">
    <cfRule type="containsText" dxfId="133" priority="1" operator="containsText" text="No">
      <formula>NOT(ISERROR(SEARCH("No",I2)))</formula>
    </cfRule>
  </conditionalFormatting>
  <conditionalFormatting sqref="I2:K5 I6:J6 I7:K77 H32:K1048576 H1:H78">
    <cfRule type="containsText" dxfId="132" priority="4" operator="containsText" text="Yes">
      <formula>NOT(ISERROR(SEARCH("Yes",H1)))</formula>
    </cfRule>
  </conditionalFormatting>
  <conditionalFormatting sqref="J1:K1">
    <cfRule type="containsText" dxfId="131" priority="2" operator="containsText" text="Yes">
      <formula>NOT(ISERROR(SEARCH("Yes",J1)))</formula>
    </cfRule>
    <cfRule type="containsText" dxfId="130" priority="3" operator="containsText" text="Pending">
      <formula>NOT(ISERROR(SEARCH("Pending",J1)))</formula>
    </cfRule>
  </conditionalFormatting>
  <dataValidations count="1">
    <dataValidation allowBlank="1" showInputMessage="1" showErrorMessage="1" sqref="K1:K5 H1:J1048576 K7:K1048576" xr:uid="{17524357-1CCA-41BF-8571-18A5084B7F41}"/>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6762C1C2-3D4C-41A5-AC3E-518F35D11C12}">
          <x14:formula1>
            <xm:f>'Drop Down Menu''s'!$C$2:$C$14</xm:f>
          </x14:formula1>
          <xm:sqref>G2:G121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46BE0-DA7A-4D95-A961-3C28844978A0}">
  <dimension ref="A1:U161"/>
  <sheetViews>
    <sheetView topLeftCell="K1" zoomScale="80" zoomScaleNormal="80" workbookViewId="0">
      <selection activeCell="N32" sqref="N32"/>
    </sheetView>
  </sheetViews>
  <sheetFormatPr defaultColWidth="8.875" defaultRowHeight="15.75" customHeight="1"/>
  <cols>
    <col min="1" max="1" width="10.625" style="16" bestFit="1" customWidth="1"/>
    <col min="2" max="2" width="11.5" style="16" customWidth="1"/>
    <col min="3" max="3" width="38.125" style="29" customWidth="1"/>
    <col min="4" max="4" width="70.125" style="29" customWidth="1"/>
    <col min="5" max="5" width="16.625" style="23" customWidth="1"/>
    <col min="6" max="6" width="22.125" style="3" customWidth="1"/>
    <col min="7" max="8" width="20.625" customWidth="1"/>
    <col min="9" max="10" width="32.625" customWidth="1"/>
    <col min="11" max="11" width="42.5" style="21" customWidth="1"/>
    <col min="12" max="12" width="22.125" style="3" customWidth="1"/>
    <col min="13" max="13" width="17" style="3" customWidth="1"/>
    <col min="14" max="14" width="69.125" style="3" customWidth="1"/>
    <col min="15" max="15" width="46" style="16" customWidth="1"/>
    <col min="16" max="16" width="16" style="16" customWidth="1"/>
    <col min="17" max="17" width="9"/>
    <col min="18" max="18" width="31.625" bestFit="1" customWidth="1"/>
    <col min="19" max="19" width="21.125" bestFit="1" customWidth="1"/>
    <col min="20" max="20" width="24" bestFit="1" customWidth="1"/>
  </cols>
  <sheetData>
    <row r="1" spans="1:21" ht="63">
      <c r="A1" s="16" t="s">
        <v>834</v>
      </c>
      <c r="B1" s="16" t="s">
        <v>835</v>
      </c>
      <c r="C1" s="29" t="s">
        <v>836</v>
      </c>
      <c r="D1" s="29" t="s">
        <v>837</v>
      </c>
      <c r="E1" s="23" t="s">
        <v>0</v>
      </c>
      <c r="F1" s="3" t="s">
        <v>838</v>
      </c>
      <c r="G1" t="s">
        <v>839</v>
      </c>
      <c r="H1" s="3" t="s">
        <v>898</v>
      </c>
      <c r="I1" s="3" t="s">
        <v>841</v>
      </c>
      <c r="J1" s="3" t="s">
        <v>900</v>
      </c>
      <c r="K1" s="3" t="s">
        <v>843</v>
      </c>
      <c r="L1" s="3" t="s">
        <v>5319</v>
      </c>
      <c r="M1" s="3" t="s">
        <v>5320</v>
      </c>
      <c r="N1" s="3" t="s">
        <v>5321</v>
      </c>
      <c r="O1" s="3" t="s">
        <v>844</v>
      </c>
      <c r="P1" s="16" t="s">
        <v>845</v>
      </c>
      <c r="Q1" s="307" t="s">
        <v>5322</v>
      </c>
      <c r="S1" t="s">
        <v>846</v>
      </c>
      <c r="T1" t="s">
        <v>847</v>
      </c>
      <c r="U1" t="s">
        <v>848</v>
      </c>
    </row>
    <row r="2" spans="1:21" ht="46.15">
      <c r="A2" s="16">
        <v>1</v>
      </c>
      <c r="B2" s="16">
        <v>5</v>
      </c>
      <c r="C2" s="32" t="s">
        <v>5323</v>
      </c>
      <c r="D2" s="28" t="s">
        <v>5324</v>
      </c>
      <c r="E2" s="16" t="s">
        <v>292</v>
      </c>
      <c r="F2" s="3" t="s">
        <v>293</v>
      </c>
      <c r="G2" s="16" t="str">
        <f>+'ADR Tracking'!C$110</f>
        <v>Alternative Energies</v>
      </c>
      <c r="H2" s="16" t="s">
        <v>852</v>
      </c>
      <c r="I2" s="3"/>
      <c r="J2" s="3" t="s">
        <v>905</v>
      </c>
      <c r="K2" s="3"/>
      <c r="M2" s="3" t="s">
        <v>853</v>
      </c>
      <c r="O2" s="3"/>
      <c r="P2" s="16" t="s">
        <v>853</v>
      </c>
      <c r="Q2" s="308"/>
      <c r="S2">
        <f>MAX(A:A)</f>
        <v>72</v>
      </c>
      <c r="T2">
        <f>COUNTIF(O:O,"Yes")</f>
        <v>0</v>
      </c>
      <c r="U2">
        <f>S2-T2</f>
        <v>72</v>
      </c>
    </row>
    <row r="3" spans="1:21" ht="30.75">
      <c r="A3" s="16">
        <f>A2+1</f>
        <v>2</v>
      </c>
      <c r="B3" s="16">
        <v>5</v>
      </c>
      <c r="C3" s="29" t="s">
        <v>5325</v>
      </c>
      <c r="D3" s="28" t="s">
        <v>5326</v>
      </c>
      <c r="E3" s="16" t="s">
        <v>292</v>
      </c>
      <c r="F3" s="3" t="s">
        <v>293</v>
      </c>
      <c r="G3" s="16" t="str">
        <f>+'ADR Tracking'!C$110</f>
        <v>Alternative Energies</v>
      </c>
      <c r="H3" s="16" t="s">
        <v>852</v>
      </c>
      <c r="I3" s="3"/>
      <c r="J3" s="3" t="s">
        <v>905</v>
      </c>
      <c r="K3" s="3"/>
      <c r="M3" s="3" t="s">
        <v>853</v>
      </c>
      <c r="O3" s="3"/>
      <c r="P3" s="16" t="s">
        <v>853</v>
      </c>
      <c r="Q3" s="309"/>
      <c r="S3" t="s">
        <v>761</v>
      </c>
    </row>
    <row r="4" spans="1:21" ht="92.25">
      <c r="A4" s="16">
        <f t="shared" ref="A4:A20" si="0">A3+1</f>
        <v>3</v>
      </c>
      <c r="B4" s="16">
        <v>5</v>
      </c>
      <c r="C4" s="29" t="s">
        <v>5327</v>
      </c>
      <c r="D4" s="28" t="s">
        <v>5328</v>
      </c>
      <c r="E4" s="16" t="s">
        <v>292</v>
      </c>
      <c r="F4" s="3" t="s">
        <v>293</v>
      </c>
      <c r="G4" s="16" t="str">
        <f>+'ADR Tracking'!C$110</f>
        <v>Alternative Energies</v>
      </c>
      <c r="H4" s="16" t="s">
        <v>852</v>
      </c>
      <c r="I4" s="3"/>
      <c r="J4" s="3" t="s">
        <v>905</v>
      </c>
      <c r="K4" s="3"/>
      <c r="M4" s="3" t="s">
        <v>853</v>
      </c>
      <c r="O4" s="3"/>
      <c r="P4" s="16" t="s">
        <v>853</v>
      </c>
      <c r="Q4" s="308"/>
      <c r="S4" t="s">
        <v>914</v>
      </c>
    </row>
    <row r="5" spans="1:21" ht="47.25">
      <c r="A5" s="16">
        <f t="shared" si="0"/>
        <v>4</v>
      </c>
      <c r="B5" s="16">
        <v>5</v>
      </c>
      <c r="C5" s="29" t="s">
        <v>5329</v>
      </c>
      <c r="D5" s="29" t="s">
        <v>5330</v>
      </c>
      <c r="E5" s="16" t="s">
        <v>292</v>
      </c>
      <c r="F5" s="3" t="s">
        <v>293</v>
      </c>
      <c r="G5" s="16" t="str">
        <f>+'ADR Tracking'!C$110</f>
        <v>Alternative Energies</v>
      </c>
      <c r="H5" s="16" t="s">
        <v>852</v>
      </c>
      <c r="I5" s="3"/>
      <c r="J5" s="3" t="s">
        <v>1784</v>
      </c>
      <c r="K5" s="3"/>
      <c r="M5" s="3" t="s">
        <v>5331</v>
      </c>
      <c r="N5" s="3" t="s">
        <v>5332</v>
      </c>
      <c r="O5" s="3"/>
      <c r="P5" s="16" t="s">
        <v>853</v>
      </c>
      <c r="Q5" s="309"/>
      <c r="S5" s="18">
        <f>T2/S2</f>
        <v>0</v>
      </c>
    </row>
    <row r="6" spans="1:21" ht="31.5">
      <c r="A6" s="16">
        <f t="shared" si="0"/>
        <v>5</v>
      </c>
      <c r="B6" s="16">
        <v>5</v>
      </c>
      <c r="C6" s="29" t="s">
        <v>5333</v>
      </c>
      <c r="D6" s="28" t="s">
        <v>5334</v>
      </c>
      <c r="E6" s="16" t="s">
        <v>292</v>
      </c>
      <c r="F6" s="3" t="s">
        <v>293</v>
      </c>
      <c r="G6" s="16" t="str">
        <f>+'ADR Tracking'!C$110</f>
        <v>Alternative Energies</v>
      </c>
      <c r="H6" s="16" t="s">
        <v>852</v>
      </c>
      <c r="I6" s="3"/>
      <c r="J6" s="3" t="s">
        <v>5335</v>
      </c>
      <c r="K6" s="3"/>
      <c r="M6" s="3" t="s">
        <v>852</v>
      </c>
      <c r="N6" s="3" t="s">
        <v>5336</v>
      </c>
      <c r="O6" s="3"/>
      <c r="P6" s="16" t="s">
        <v>853</v>
      </c>
      <c r="Q6" s="308"/>
    </row>
    <row r="7" spans="1:21" ht="63">
      <c r="A7" s="16">
        <f t="shared" si="0"/>
        <v>6</v>
      </c>
      <c r="B7" s="16" t="s">
        <v>1487</v>
      </c>
      <c r="C7" s="29" t="s">
        <v>5337</v>
      </c>
      <c r="D7" s="28" t="s">
        <v>5338</v>
      </c>
      <c r="E7" s="16" t="s">
        <v>292</v>
      </c>
      <c r="F7" s="3" t="s">
        <v>293</v>
      </c>
      <c r="G7" s="16" t="str">
        <f>+'ADR Tracking'!C$110</f>
        <v>Alternative Energies</v>
      </c>
      <c r="H7" s="16" t="s">
        <v>852</v>
      </c>
      <c r="I7" s="3"/>
      <c r="J7" s="3" t="s">
        <v>5339</v>
      </c>
      <c r="K7" s="3"/>
      <c r="L7" s="3" t="s">
        <v>5340</v>
      </c>
      <c r="M7" s="3" t="s">
        <v>5331</v>
      </c>
      <c r="N7" s="3" t="s">
        <v>5341</v>
      </c>
      <c r="O7" s="113" t="s">
        <v>5342</v>
      </c>
      <c r="P7" s="16" t="s">
        <v>853</v>
      </c>
      <c r="Q7" s="309"/>
      <c r="S7" t="s">
        <v>5343</v>
      </c>
      <c r="T7" t="s">
        <v>5344</v>
      </c>
    </row>
    <row r="8" spans="1:21" ht="31.5">
      <c r="A8" s="16">
        <f t="shared" si="0"/>
        <v>7</v>
      </c>
      <c r="B8" s="16" t="s">
        <v>1487</v>
      </c>
      <c r="C8" s="29" t="s">
        <v>5345</v>
      </c>
      <c r="D8" s="29" t="s">
        <v>5346</v>
      </c>
      <c r="E8" s="16" t="s">
        <v>292</v>
      </c>
      <c r="F8" s="3" t="s">
        <v>293</v>
      </c>
      <c r="G8" s="16" t="str">
        <f>+'ADR Tracking'!C$110</f>
        <v>Alternative Energies</v>
      </c>
      <c r="H8" s="16" t="s">
        <v>852</v>
      </c>
      <c r="I8" s="3"/>
      <c r="J8" s="3" t="s">
        <v>5339</v>
      </c>
      <c r="K8" s="3"/>
      <c r="L8" s="3" t="s">
        <v>5340</v>
      </c>
      <c r="M8" s="3" t="s">
        <v>5331</v>
      </c>
      <c r="N8" s="3" t="s">
        <v>5347</v>
      </c>
      <c r="O8" s="113" t="s">
        <v>5348</v>
      </c>
      <c r="P8" s="16" t="s">
        <v>853</v>
      </c>
      <c r="Q8" s="308"/>
      <c r="S8" t="s">
        <v>5349</v>
      </c>
      <c r="T8">
        <f>COUNTIF(Table47[Project ID],"SRP8-124")</f>
        <v>3</v>
      </c>
    </row>
    <row r="9" spans="1:21" ht="47.25">
      <c r="A9" s="16">
        <f t="shared" si="0"/>
        <v>8</v>
      </c>
      <c r="B9" s="16" t="s">
        <v>1487</v>
      </c>
      <c r="C9" s="29" t="s">
        <v>5350</v>
      </c>
      <c r="D9" s="29" t="s">
        <v>5351</v>
      </c>
      <c r="E9" s="30" t="s">
        <v>292</v>
      </c>
      <c r="F9" s="3" t="s">
        <v>293</v>
      </c>
      <c r="G9" s="4" t="str">
        <f>+'ADR Tracking'!C$110</f>
        <v>Alternative Energies</v>
      </c>
      <c r="H9" s="16" t="s">
        <v>852</v>
      </c>
      <c r="I9" s="3"/>
      <c r="J9" s="3" t="s">
        <v>5339</v>
      </c>
      <c r="K9" s="3"/>
      <c r="L9" s="3" t="s">
        <v>5340</v>
      </c>
      <c r="M9" s="3" t="s">
        <v>852</v>
      </c>
      <c r="N9" s="3" t="s">
        <v>5352</v>
      </c>
      <c r="O9" s="113" t="s">
        <v>5348</v>
      </c>
      <c r="P9" s="16" t="s">
        <v>853</v>
      </c>
      <c r="Q9" s="309"/>
      <c r="S9" t="s">
        <v>5353</v>
      </c>
      <c r="T9">
        <f>COUNTIF(Table47[Project ID],"SRP8-131")</f>
        <v>71</v>
      </c>
    </row>
    <row r="10" spans="1:21" ht="236.25">
      <c r="A10" s="16">
        <f t="shared" si="0"/>
        <v>9</v>
      </c>
      <c r="B10" s="16" t="s">
        <v>1496</v>
      </c>
      <c r="C10" s="29" t="s">
        <v>5354</v>
      </c>
      <c r="D10" s="29" t="s">
        <v>5355</v>
      </c>
      <c r="E10" s="30" t="s">
        <v>292</v>
      </c>
      <c r="F10" s="3" t="s">
        <v>293</v>
      </c>
      <c r="G10" s="4" t="str">
        <f>+'ADR Tracking'!C$110</f>
        <v>Alternative Energies</v>
      </c>
      <c r="H10" s="16" t="s">
        <v>852</v>
      </c>
      <c r="I10" s="3"/>
      <c r="J10" s="3" t="s">
        <v>5356</v>
      </c>
      <c r="K10" s="3"/>
      <c r="L10" s="3" t="s">
        <v>5340</v>
      </c>
      <c r="M10" s="3" t="s">
        <v>853</v>
      </c>
      <c r="O10" s="3" t="s">
        <v>5357</v>
      </c>
      <c r="P10" s="16" t="s">
        <v>853</v>
      </c>
      <c r="Q10" s="308"/>
      <c r="S10" t="s">
        <v>5358</v>
      </c>
      <c r="T10">
        <f>COUNTIF(Table47[Project ID],"SRP8-133")</f>
        <v>0</v>
      </c>
    </row>
    <row r="11" spans="1:21" ht="63">
      <c r="A11" s="16">
        <f t="shared" si="0"/>
        <v>10</v>
      </c>
      <c r="B11" s="16" t="s">
        <v>1496</v>
      </c>
      <c r="C11" s="29" t="s">
        <v>5359</v>
      </c>
      <c r="D11" s="29" t="s">
        <v>5360</v>
      </c>
      <c r="E11" s="30" t="s">
        <v>292</v>
      </c>
      <c r="F11" s="3" t="s">
        <v>293</v>
      </c>
      <c r="G11" s="4" t="str">
        <f>+'ADR Tracking'!C$110</f>
        <v>Alternative Energies</v>
      </c>
      <c r="H11" s="16" t="s">
        <v>852</v>
      </c>
      <c r="I11" s="3"/>
      <c r="J11" s="3" t="s">
        <v>5356</v>
      </c>
      <c r="K11" s="3"/>
      <c r="L11" s="3" t="s">
        <v>5340</v>
      </c>
      <c r="M11" s="3" t="s">
        <v>5331</v>
      </c>
      <c r="N11" s="3" t="s">
        <v>5361</v>
      </c>
      <c r="O11" s="3" t="s">
        <v>5348</v>
      </c>
      <c r="P11" s="16" t="s">
        <v>853</v>
      </c>
      <c r="Q11" s="309"/>
    </row>
    <row r="12" spans="1:21" ht="123">
      <c r="A12" s="16" t="s">
        <v>635</v>
      </c>
      <c r="B12" s="16">
        <v>5.2</v>
      </c>
      <c r="C12" s="29" t="s">
        <v>5362</v>
      </c>
      <c r="D12" s="346" t="s">
        <v>5363</v>
      </c>
      <c r="E12" s="30" t="s">
        <v>292</v>
      </c>
      <c r="F12" s="3" t="s">
        <v>293</v>
      </c>
      <c r="G12" s="4" t="str">
        <f>+'ADR Tracking'!C$110</f>
        <v>Alternative Energies</v>
      </c>
      <c r="H12" s="16" t="s">
        <v>852</v>
      </c>
      <c r="I12" s="3"/>
      <c r="J12" s="3" t="s">
        <v>5364</v>
      </c>
      <c r="K12" s="3"/>
      <c r="O12" s="3"/>
      <c r="P12" s="16" t="str">
        <f>IF(COUNTIF(P13:P20,"Yes") = COUNTA(P13:P20),"Yes","No")</f>
        <v>No</v>
      </c>
      <c r="Q12" s="308"/>
    </row>
    <row r="13" spans="1:21" ht="63">
      <c r="A13" s="16">
        <f>A11+1</f>
        <v>11</v>
      </c>
      <c r="B13" s="16" t="s">
        <v>901</v>
      </c>
      <c r="C13" s="29" t="s">
        <v>5365</v>
      </c>
      <c r="D13" s="29" t="s">
        <v>5366</v>
      </c>
      <c r="E13" s="30" t="s">
        <v>292</v>
      </c>
      <c r="F13" s="3" t="s">
        <v>293</v>
      </c>
      <c r="G13" s="4" t="str">
        <f>+'ADR Tracking'!C$110</f>
        <v>Alternative Energies</v>
      </c>
      <c r="H13" s="16" t="s">
        <v>852</v>
      </c>
      <c r="I13" s="3"/>
      <c r="J13" s="3" t="s">
        <v>5367</v>
      </c>
      <c r="K13" s="3"/>
      <c r="L13" s="3" t="s">
        <v>5340</v>
      </c>
      <c r="M13" s="3" t="s">
        <v>5331</v>
      </c>
      <c r="N13" s="3" t="s">
        <v>5368</v>
      </c>
      <c r="O13" s="3" t="s">
        <v>5369</v>
      </c>
      <c r="P13" s="16" t="s">
        <v>853</v>
      </c>
      <c r="Q13" s="309"/>
    </row>
    <row r="14" spans="1:21" ht="31.5">
      <c r="A14" s="16">
        <f t="shared" si="0"/>
        <v>12</v>
      </c>
      <c r="B14" s="16" t="s">
        <v>4744</v>
      </c>
      <c r="C14" s="29" t="s">
        <v>5370</v>
      </c>
      <c r="D14" s="29" t="s">
        <v>5371</v>
      </c>
      <c r="E14" s="30" t="s">
        <v>292</v>
      </c>
      <c r="F14" s="3" t="s">
        <v>293</v>
      </c>
      <c r="G14" s="4" t="str">
        <f>+'ADR Tracking'!C$110</f>
        <v>Alternative Energies</v>
      </c>
      <c r="H14" s="16" t="s">
        <v>852</v>
      </c>
      <c r="I14" s="3"/>
      <c r="J14" s="3" t="s">
        <v>5372</v>
      </c>
      <c r="K14" s="3"/>
      <c r="L14" s="3" t="s">
        <v>5373</v>
      </c>
      <c r="M14" s="3" t="s">
        <v>853</v>
      </c>
      <c r="O14" s="3"/>
      <c r="P14" s="16" t="s">
        <v>853</v>
      </c>
      <c r="Q14" s="308"/>
    </row>
    <row r="15" spans="1:21" ht="362.25">
      <c r="A15" s="16">
        <f t="shared" si="0"/>
        <v>13</v>
      </c>
      <c r="B15" s="16" t="s">
        <v>970</v>
      </c>
      <c r="C15" s="29" t="s">
        <v>5374</v>
      </c>
      <c r="D15" s="29" t="s">
        <v>5375</v>
      </c>
      <c r="E15" s="30" t="s">
        <v>292</v>
      </c>
      <c r="F15" s="3" t="s">
        <v>293</v>
      </c>
      <c r="G15" s="4" t="str">
        <f>+'ADR Tracking'!C$110</f>
        <v>Alternative Energies</v>
      </c>
      <c r="H15" s="16" t="s">
        <v>852</v>
      </c>
      <c r="I15" s="16"/>
      <c r="J15" s="16" t="s">
        <v>5376</v>
      </c>
      <c r="K15" s="3"/>
      <c r="L15" s="3" t="s">
        <v>5373</v>
      </c>
      <c r="M15" s="3" t="s">
        <v>853</v>
      </c>
      <c r="O15" s="3" t="s">
        <v>5377</v>
      </c>
      <c r="P15" s="16" t="s">
        <v>853</v>
      </c>
      <c r="Q15" s="309"/>
    </row>
    <row r="16" spans="1:21" ht="78.75">
      <c r="A16" s="16">
        <f t="shared" si="0"/>
        <v>14</v>
      </c>
      <c r="B16" s="16" t="s">
        <v>3253</v>
      </c>
      <c r="C16" s="29" t="s">
        <v>5378</v>
      </c>
      <c r="D16" s="29" t="s">
        <v>5379</v>
      </c>
      <c r="E16" s="30" t="s">
        <v>292</v>
      </c>
      <c r="F16" s="3" t="s">
        <v>293</v>
      </c>
      <c r="G16" s="4" t="str">
        <f>+'ADR Tracking'!C$110</f>
        <v>Alternative Energies</v>
      </c>
      <c r="H16" s="16" t="s">
        <v>852</v>
      </c>
      <c r="I16" s="16"/>
      <c r="J16" s="16" t="s">
        <v>5380</v>
      </c>
      <c r="K16" s="3"/>
      <c r="L16" s="3" t="s">
        <v>5340</v>
      </c>
      <c r="M16" s="3" t="s">
        <v>853</v>
      </c>
      <c r="O16" s="3"/>
      <c r="P16" s="16" t="s">
        <v>853</v>
      </c>
      <c r="Q16" s="308"/>
    </row>
    <row r="17" spans="1:17" ht="78.75">
      <c r="A17" s="16">
        <f t="shared" si="0"/>
        <v>15</v>
      </c>
      <c r="B17" s="16" t="s">
        <v>977</v>
      </c>
      <c r="C17" s="29" t="s">
        <v>5381</v>
      </c>
      <c r="D17" s="29" t="s">
        <v>5382</v>
      </c>
      <c r="E17" s="30" t="s">
        <v>292</v>
      </c>
      <c r="F17" s="3" t="s">
        <v>293</v>
      </c>
      <c r="G17" s="4" t="str">
        <f>+'ADR Tracking'!C$110</f>
        <v>Alternative Energies</v>
      </c>
      <c r="H17" s="16" t="s">
        <v>852</v>
      </c>
      <c r="I17" s="16"/>
      <c r="J17" s="16" t="s">
        <v>5383</v>
      </c>
      <c r="K17" s="3" t="s">
        <v>5384</v>
      </c>
      <c r="L17" s="3" t="s">
        <v>5340</v>
      </c>
      <c r="M17" s="3" t="s">
        <v>853</v>
      </c>
      <c r="O17" s="3"/>
      <c r="P17" s="16" t="s">
        <v>853</v>
      </c>
      <c r="Q17" s="309"/>
    </row>
    <row r="18" spans="1:17" ht="63">
      <c r="A18" s="16">
        <f t="shared" si="0"/>
        <v>16</v>
      </c>
      <c r="B18" s="16" t="s">
        <v>980</v>
      </c>
      <c r="C18" s="29" t="s">
        <v>5385</v>
      </c>
      <c r="D18" s="29" t="s">
        <v>5386</v>
      </c>
      <c r="E18" s="30" t="s">
        <v>292</v>
      </c>
      <c r="F18" s="3" t="s">
        <v>293</v>
      </c>
      <c r="G18" s="4" t="str">
        <f>+'ADR Tracking'!C$110</f>
        <v>Alternative Energies</v>
      </c>
      <c r="H18" s="16" t="s">
        <v>852</v>
      </c>
      <c r="I18" s="16"/>
      <c r="J18" s="16" t="s">
        <v>5356</v>
      </c>
      <c r="K18" s="3"/>
      <c r="L18" s="3" t="s">
        <v>5340</v>
      </c>
      <c r="M18" s="3" t="s">
        <v>853</v>
      </c>
      <c r="O18" s="3"/>
      <c r="P18" s="16" t="s">
        <v>853</v>
      </c>
      <c r="Q18" s="308"/>
    </row>
    <row r="19" spans="1:17" ht="31.5">
      <c r="A19" s="16">
        <f t="shared" si="0"/>
        <v>17</v>
      </c>
      <c r="B19" s="16" t="s">
        <v>982</v>
      </c>
      <c r="C19" s="29" t="s">
        <v>5387</v>
      </c>
      <c r="D19" s="29" t="s">
        <v>5388</v>
      </c>
      <c r="E19" s="30" t="s">
        <v>292</v>
      </c>
      <c r="F19" s="3" t="s">
        <v>293</v>
      </c>
      <c r="G19" s="4" t="str">
        <f>+'ADR Tracking'!C$110</f>
        <v>Alternative Energies</v>
      </c>
      <c r="H19" s="16" t="s">
        <v>852</v>
      </c>
      <c r="I19" s="16"/>
      <c r="J19" s="16" t="s">
        <v>5367</v>
      </c>
      <c r="K19" s="3"/>
      <c r="L19" s="3" t="s">
        <v>5340</v>
      </c>
      <c r="M19" s="3" t="s">
        <v>853</v>
      </c>
      <c r="O19" s="3"/>
      <c r="P19" s="16" t="s">
        <v>853</v>
      </c>
      <c r="Q19" s="309"/>
    </row>
    <row r="20" spans="1:17" ht="47.25">
      <c r="A20" s="16">
        <f t="shared" si="0"/>
        <v>18</v>
      </c>
      <c r="B20" s="16" t="s">
        <v>3279</v>
      </c>
      <c r="C20" s="29" t="s">
        <v>5389</v>
      </c>
      <c r="D20" s="29" t="s">
        <v>5390</v>
      </c>
      <c r="E20" s="30" t="s">
        <v>292</v>
      </c>
      <c r="F20" s="3" t="s">
        <v>293</v>
      </c>
      <c r="G20" s="4" t="str">
        <f>+'ADR Tracking'!C$110</f>
        <v>Alternative Energies</v>
      </c>
      <c r="H20" s="16" t="s">
        <v>852</v>
      </c>
      <c r="I20" s="16"/>
      <c r="J20" s="16" t="s">
        <v>5339</v>
      </c>
      <c r="K20" s="3"/>
      <c r="L20" s="3" t="s">
        <v>5340</v>
      </c>
      <c r="M20" s="3" t="s">
        <v>853</v>
      </c>
      <c r="O20" s="3"/>
      <c r="P20" s="16" t="s">
        <v>853</v>
      </c>
      <c r="Q20" s="308"/>
    </row>
    <row r="21" spans="1:17" ht="47.25">
      <c r="A21" s="16" t="s">
        <v>635</v>
      </c>
      <c r="B21" s="16">
        <v>5.3</v>
      </c>
      <c r="C21" s="29" t="s">
        <v>5391</v>
      </c>
      <c r="D21" s="29" t="s">
        <v>5392</v>
      </c>
      <c r="E21" s="30" t="s">
        <v>292</v>
      </c>
      <c r="F21" s="3" t="s">
        <v>293</v>
      </c>
      <c r="G21" s="4" t="str">
        <f>+'ADR Tracking'!C$110</f>
        <v>Alternative Energies</v>
      </c>
      <c r="H21" s="16" t="s">
        <v>852</v>
      </c>
      <c r="I21" s="16"/>
      <c r="J21" s="16"/>
      <c r="K21" s="3"/>
      <c r="O21" s="3"/>
      <c r="P21" s="16" t="s">
        <v>853</v>
      </c>
      <c r="Q21" s="309"/>
    </row>
    <row r="22" spans="1:17" ht="61.5" customHeight="1">
      <c r="A22" s="16">
        <v>19</v>
      </c>
      <c r="B22" s="16" t="s">
        <v>986</v>
      </c>
      <c r="C22" s="29" t="s">
        <v>5393</v>
      </c>
      <c r="D22" s="189" t="s">
        <v>5394</v>
      </c>
      <c r="E22" s="30" t="s">
        <v>292</v>
      </c>
      <c r="F22" s="3" t="s">
        <v>293</v>
      </c>
      <c r="G22" s="4" t="str">
        <f>+'ADR Tracking'!C$110</f>
        <v>Alternative Energies</v>
      </c>
      <c r="H22" s="16" t="s">
        <v>852</v>
      </c>
      <c r="I22" s="16"/>
      <c r="J22" s="16" t="s">
        <v>5367</v>
      </c>
      <c r="K22" s="3"/>
      <c r="L22" s="3" t="s">
        <v>5340</v>
      </c>
      <c r="M22" s="3" t="s">
        <v>5331</v>
      </c>
      <c r="N22" s="3" t="s">
        <v>5395</v>
      </c>
      <c r="O22" s="3"/>
      <c r="P22" s="16" t="s">
        <v>853</v>
      </c>
      <c r="Q22" s="308"/>
    </row>
    <row r="23" spans="1:17" ht="409.5" customHeight="1">
      <c r="A23" s="16">
        <f>A22+1</f>
        <v>20</v>
      </c>
      <c r="B23" s="16" t="s">
        <v>991</v>
      </c>
      <c r="C23" s="29" t="s">
        <v>5396</v>
      </c>
      <c r="D23" s="29" t="s">
        <v>5397</v>
      </c>
      <c r="E23" s="30" t="s">
        <v>292</v>
      </c>
      <c r="F23" s="3" t="s">
        <v>293</v>
      </c>
      <c r="G23" s="4" t="str">
        <f>+'ADR Tracking'!C$110</f>
        <v>Alternative Energies</v>
      </c>
      <c r="H23" s="16" t="s">
        <v>852</v>
      </c>
      <c r="I23" s="16"/>
      <c r="J23" s="16" t="s">
        <v>5398</v>
      </c>
      <c r="K23" s="3"/>
      <c r="L23" s="3" t="s">
        <v>5399</v>
      </c>
      <c r="M23" s="3" t="s">
        <v>853</v>
      </c>
      <c r="O23" s="3"/>
      <c r="P23" s="16" t="s">
        <v>853</v>
      </c>
      <c r="Q23" s="310" t="s">
        <v>5400</v>
      </c>
    </row>
    <row r="24" spans="1:17" ht="31.5">
      <c r="A24" s="16" t="s">
        <v>635</v>
      </c>
      <c r="B24" s="16" t="s">
        <v>5401</v>
      </c>
      <c r="C24" s="29" t="s">
        <v>5402</v>
      </c>
      <c r="D24" s="347" t="s">
        <v>5403</v>
      </c>
      <c r="E24" s="30" t="s">
        <v>292</v>
      </c>
      <c r="F24" s="3" t="str">
        <f>+'ADR Tracking'!B$110</f>
        <v>Hydrogen Pressure Vessel</v>
      </c>
      <c r="G24" s="4" t="str">
        <f>+'ADR Tracking'!C$110</f>
        <v>Alternative Energies</v>
      </c>
      <c r="H24" s="16" t="s">
        <v>852</v>
      </c>
      <c r="I24" s="16"/>
      <c r="J24" s="16"/>
      <c r="K24" s="3"/>
      <c r="O24" s="3"/>
      <c r="Q24" s="308"/>
    </row>
    <row r="25" spans="1:17" ht="110.25">
      <c r="A25" s="16">
        <f>A23+1</f>
        <v>21</v>
      </c>
      <c r="B25" s="16" t="s">
        <v>5404</v>
      </c>
      <c r="C25" s="29" t="s">
        <v>5405</v>
      </c>
      <c r="D25" s="29" t="s">
        <v>5406</v>
      </c>
      <c r="E25" s="30" t="s">
        <v>292</v>
      </c>
      <c r="F25" s="3" t="s">
        <v>293</v>
      </c>
      <c r="G25" s="4" t="str">
        <f>+'ADR Tracking'!C$110</f>
        <v>Alternative Energies</v>
      </c>
      <c r="H25" s="16" t="s">
        <v>852</v>
      </c>
      <c r="I25" s="16"/>
      <c r="J25" s="16" t="s">
        <v>5407</v>
      </c>
      <c r="K25" s="3"/>
      <c r="L25" s="3" t="s">
        <v>5399</v>
      </c>
      <c r="M25" s="3" t="s">
        <v>853</v>
      </c>
      <c r="O25" s="3" t="s">
        <v>5408</v>
      </c>
      <c r="P25" s="16" t="s">
        <v>853</v>
      </c>
      <c r="Q25" s="309"/>
    </row>
    <row r="26" spans="1:17" ht="47.25">
      <c r="A26" s="16">
        <f t="shared" ref="A26" si="1">A25+1</f>
        <v>22</v>
      </c>
      <c r="B26" s="16" t="s">
        <v>5409</v>
      </c>
      <c r="C26" s="29" t="s">
        <v>5410</v>
      </c>
      <c r="D26" s="29" t="s">
        <v>5411</v>
      </c>
      <c r="E26" s="30" t="s">
        <v>292</v>
      </c>
      <c r="F26" s="3" t="s">
        <v>293</v>
      </c>
      <c r="G26" s="4" t="str">
        <f>+'ADR Tracking'!C$110</f>
        <v>Alternative Energies</v>
      </c>
      <c r="H26" s="16" t="s">
        <v>852</v>
      </c>
      <c r="I26" s="16"/>
      <c r="J26" s="16" t="s">
        <v>5412</v>
      </c>
      <c r="K26" s="3"/>
      <c r="L26" s="3" t="s">
        <v>5399</v>
      </c>
      <c r="M26" s="3" t="s">
        <v>635</v>
      </c>
      <c r="O26" s="3"/>
      <c r="Q26" s="308"/>
    </row>
    <row r="27" spans="1:17" ht="31.5">
      <c r="A27" s="16">
        <f>A26+1</f>
        <v>23</v>
      </c>
      <c r="B27" s="16" t="s">
        <v>1546</v>
      </c>
      <c r="C27" s="29" t="s">
        <v>5413</v>
      </c>
      <c r="D27" s="29" t="s">
        <v>5388</v>
      </c>
      <c r="E27" s="30" t="s">
        <v>292</v>
      </c>
      <c r="F27" s="3" t="s">
        <v>293</v>
      </c>
      <c r="G27" s="4" t="str">
        <f>+'ADR Tracking'!C$110</f>
        <v>Alternative Energies</v>
      </c>
      <c r="H27" s="16" t="s">
        <v>852</v>
      </c>
      <c r="I27" s="16"/>
      <c r="J27" s="16" t="s">
        <v>5367</v>
      </c>
      <c r="K27" s="3"/>
      <c r="L27" s="3" t="s">
        <v>5340</v>
      </c>
      <c r="M27" s="3" t="s">
        <v>853</v>
      </c>
      <c r="O27" s="3"/>
      <c r="P27" s="16" t="s">
        <v>853</v>
      </c>
      <c r="Q27" s="309"/>
    </row>
    <row r="28" spans="1:17" ht="103.5" customHeight="1">
      <c r="A28" s="16">
        <f t="shared" ref="A28:A42" si="2">A27+1</f>
        <v>24</v>
      </c>
      <c r="B28" s="16" t="s">
        <v>1549</v>
      </c>
      <c r="C28" s="29" t="s">
        <v>5414</v>
      </c>
      <c r="D28" s="29" t="s">
        <v>5415</v>
      </c>
      <c r="E28" s="30" t="s">
        <v>292</v>
      </c>
      <c r="F28" s="3" t="s">
        <v>293</v>
      </c>
      <c r="G28" s="4" t="str">
        <f>+'ADR Tracking'!C$110</f>
        <v>Alternative Energies</v>
      </c>
      <c r="H28" s="16" t="s">
        <v>852</v>
      </c>
      <c r="I28" s="16"/>
      <c r="J28" s="16" t="s">
        <v>5339</v>
      </c>
      <c r="K28" s="3"/>
      <c r="L28" s="3" t="s">
        <v>5340</v>
      </c>
      <c r="M28" s="3" t="s">
        <v>853</v>
      </c>
      <c r="O28" s="3"/>
      <c r="P28" s="16" t="s">
        <v>853</v>
      </c>
      <c r="Q28" s="308"/>
    </row>
    <row r="29" spans="1:17" ht="149.25" customHeight="1">
      <c r="A29" s="16">
        <f t="shared" si="2"/>
        <v>25</v>
      </c>
      <c r="B29" s="16">
        <v>5.4</v>
      </c>
      <c r="C29" s="29" t="s">
        <v>5416</v>
      </c>
      <c r="D29" s="29" t="s">
        <v>5417</v>
      </c>
      <c r="E29" s="30" t="s">
        <v>292</v>
      </c>
      <c r="F29" s="3" t="s">
        <v>293</v>
      </c>
      <c r="G29" s="4" t="str">
        <f>+'ADR Tracking'!C$110</f>
        <v>Alternative Energies</v>
      </c>
      <c r="H29" s="16" t="s">
        <v>852</v>
      </c>
      <c r="I29" s="16"/>
      <c r="J29" s="16" t="s">
        <v>5418</v>
      </c>
      <c r="K29" s="3"/>
      <c r="L29" s="3" t="s">
        <v>5419</v>
      </c>
      <c r="M29" s="3" t="s">
        <v>5331</v>
      </c>
      <c r="N29" s="3" t="s">
        <v>5420</v>
      </c>
      <c r="O29" s="3"/>
      <c r="P29" s="16" t="s">
        <v>853</v>
      </c>
      <c r="Q29" s="309"/>
    </row>
    <row r="30" spans="1:17" ht="157.5">
      <c r="A30" s="16">
        <f t="shared" si="2"/>
        <v>26</v>
      </c>
      <c r="B30" s="16">
        <v>5.5</v>
      </c>
      <c r="C30" s="29" t="s">
        <v>5421</v>
      </c>
      <c r="D30" s="29" t="s">
        <v>5422</v>
      </c>
      <c r="E30" s="30" t="s">
        <v>292</v>
      </c>
      <c r="F30" s="3" t="s">
        <v>293</v>
      </c>
      <c r="G30" s="4" t="str">
        <f>+'ADR Tracking'!C$110</f>
        <v>Alternative Energies</v>
      </c>
      <c r="H30" s="16" t="s">
        <v>852</v>
      </c>
      <c r="I30" s="16"/>
      <c r="J30" s="16" t="s">
        <v>5335</v>
      </c>
      <c r="K30" s="3"/>
      <c r="M30" s="3" t="s">
        <v>853</v>
      </c>
      <c r="N30" s="3" t="s">
        <v>635</v>
      </c>
      <c r="O30" s="3"/>
      <c r="P30" s="16" t="s">
        <v>853</v>
      </c>
      <c r="Q30" s="308"/>
    </row>
    <row r="31" spans="1:17" ht="110.25">
      <c r="A31" s="16">
        <f t="shared" si="2"/>
        <v>27</v>
      </c>
      <c r="B31" s="16">
        <v>5.6</v>
      </c>
      <c r="C31" s="29" t="s">
        <v>5423</v>
      </c>
      <c r="D31" s="29" t="s">
        <v>5424</v>
      </c>
      <c r="E31" s="30" t="s">
        <v>292</v>
      </c>
      <c r="F31" s="3" t="s">
        <v>293</v>
      </c>
      <c r="G31" s="4" t="str">
        <f>+'ADR Tracking'!C$110</f>
        <v>Alternative Energies</v>
      </c>
      <c r="H31" s="16" t="s">
        <v>852</v>
      </c>
      <c r="I31" s="16"/>
      <c r="J31" s="16" t="s">
        <v>905</v>
      </c>
      <c r="K31" s="3"/>
      <c r="M31" s="3" t="s">
        <v>5331</v>
      </c>
      <c r="N31" s="3" t="s">
        <v>5425</v>
      </c>
      <c r="O31" s="3"/>
      <c r="P31" s="16" t="s">
        <v>853</v>
      </c>
      <c r="Q31" s="309"/>
    </row>
    <row r="32" spans="1:17" ht="47.25">
      <c r="A32" s="16" t="s">
        <v>635</v>
      </c>
      <c r="B32" s="16">
        <v>6.1</v>
      </c>
      <c r="C32" s="29" t="s">
        <v>5426</v>
      </c>
      <c r="D32" s="29" t="s">
        <v>5427</v>
      </c>
      <c r="E32" s="30" t="s">
        <v>292</v>
      </c>
      <c r="F32" s="3" t="s">
        <v>293</v>
      </c>
      <c r="G32" s="4" t="str">
        <f>+'ADR Tracking'!C$110</f>
        <v>Alternative Energies</v>
      </c>
      <c r="H32" s="16" t="s">
        <v>852</v>
      </c>
      <c r="I32" s="16"/>
      <c r="J32" s="16" t="s">
        <v>635</v>
      </c>
      <c r="K32" s="3"/>
      <c r="N32" s="3" t="s">
        <v>635</v>
      </c>
      <c r="O32" s="3"/>
      <c r="P32" s="16" t="str">
        <f>IF(COUNTIF(P33:P41,"Yes") = COUNTA(P33:P41),"Yes","No")</f>
        <v>No</v>
      </c>
      <c r="Q32" s="308"/>
    </row>
    <row r="33" spans="1:17">
      <c r="A33" s="16">
        <f>A31+1</f>
        <v>28</v>
      </c>
      <c r="B33" s="16" t="s">
        <v>5428</v>
      </c>
      <c r="C33" s="33" t="s">
        <v>5429</v>
      </c>
      <c r="D33" s="29" t="s">
        <v>5430</v>
      </c>
      <c r="E33" s="30" t="s">
        <v>292</v>
      </c>
      <c r="F33" s="3" t="s">
        <v>293</v>
      </c>
      <c r="G33" s="4" t="str">
        <f>+'ADR Tracking'!C$110</f>
        <v>Alternative Energies</v>
      </c>
      <c r="H33" s="16" t="s">
        <v>852</v>
      </c>
      <c r="I33" s="16"/>
      <c r="J33" s="16" t="s">
        <v>5431</v>
      </c>
      <c r="K33" s="3"/>
      <c r="M33" s="3" t="s">
        <v>853</v>
      </c>
      <c r="N33" s="3" t="s">
        <v>635</v>
      </c>
      <c r="O33" s="3"/>
      <c r="P33" s="16" t="s">
        <v>853</v>
      </c>
      <c r="Q33" s="309"/>
    </row>
    <row r="34" spans="1:17">
      <c r="A34" s="16">
        <f t="shared" si="2"/>
        <v>29</v>
      </c>
      <c r="B34" s="16" t="s">
        <v>5432</v>
      </c>
      <c r="C34" s="29" t="s">
        <v>5433</v>
      </c>
      <c r="D34" s="29" t="s">
        <v>5434</v>
      </c>
      <c r="E34" s="30" t="s">
        <v>292</v>
      </c>
      <c r="F34" s="3" t="s">
        <v>293</v>
      </c>
      <c r="G34" s="4" t="str">
        <f>+'ADR Tracking'!C$110</f>
        <v>Alternative Energies</v>
      </c>
      <c r="H34" s="16" t="s">
        <v>852</v>
      </c>
      <c r="I34" s="16"/>
      <c r="J34" s="16" t="s">
        <v>5435</v>
      </c>
      <c r="K34" s="3"/>
      <c r="M34" s="3" t="s">
        <v>853</v>
      </c>
      <c r="N34" s="3" t="s">
        <v>635</v>
      </c>
      <c r="O34" s="3"/>
      <c r="P34" s="16" t="s">
        <v>853</v>
      </c>
      <c r="Q34" s="308"/>
    </row>
    <row r="35" spans="1:17">
      <c r="A35" s="16">
        <f t="shared" si="2"/>
        <v>30</v>
      </c>
      <c r="B35" s="16" t="s">
        <v>5436</v>
      </c>
      <c r="C35" s="29" t="s">
        <v>5437</v>
      </c>
      <c r="D35" s="178" t="s">
        <v>5438</v>
      </c>
      <c r="E35" s="30" t="s">
        <v>292</v>
      </c>
      <c r="F35" s="3" t="s">
        <v>293</v>
      </c>
      <c r="G35" s="4" t="str">
        <f>+'ADR Tracking'!C$110</f>
        <v>Alternative Energies</v>
      </c>
      <c r="H35" s="16" t="s">
        <v>852</v>
      </c>
      <c r="I35" s="16"/>
      <c r="J35" s="16"/>
      <c r="K35" s="3"/>
      <c r="M35" s="3" t="s">
        <v>853</v>
      </c>
      <c r="N35" s="3" t="s">
        <v>635</v>
      </c>
      <c r="O35" s="3"/>
      <c r="P35" s="16" t="s">
        <v>853</v>
      </c>
      <c r="Q35" s="309"/>
    </row>
    <row r="36" spans="1:17" ht="31.5">
      <c r="A36" s="16">
        <f t="shared" si="2"/>
        <v>31</v>
      </c>
      <c r="B36" s="16" t="s">
        <v>5439</v>
      </c>
      <c r="C36" s="29" t="s">
        <v>5440</v>
      </c>
      <c r="D36" s="29" t="s">
        <v>5441</v>
      </c>
      <c r="E36" s="30" t="s">
        <v>292</v>
      </c>
      <c r="F36" s="3" t="s">
        <v>293</v>
      </c>
      <c r="G36" s="4" t="str">
        <f>+'ADR Tracking'!C$110</f>
        <v>Alternative Energies</v>
      </c>
      <c r="H36" s="16" t="s">
        <v>852</v>
      </c>
      <c r="I36" s="16"/>
      <c r="J36" s="16"/>
      <c r="K36" s="3"/>
      <c r="M36" s="3" t="s">
        <v>853</v>
      </c>
      <c r="N36" s="3" t="s">
        <v>635</v>
      </c>
      <c r="O36" s="3"/>
      <c r="P36" s="16" t="s">
        <v>853</v>
      </c>
      <c r="Q36" s="308"/>
    </row>
    <row r="37" spans="1:17">
      <c r="A37" s="16">
        <f t="shared" si="2"/>
        <v>32</v>
      </c>
      <c r="B37" s="16" t="s">
        <v>5442</v>
      </c>
      <c r="C37" s="29" t="s">
        <v>5443</v>
      </c>
      <c r="D37" s="29" t="s">
        <v>5444</v>
      </c>
      <c r="E37" s="30" t="s">
        <v>292</v>
      </c>
      <c r="F37" s="3" t="s">
        <v>293</v>
      </c>
      <c r="G37" s="4" t="str">
        <f>+'ADR Tracking'!C$110</f>
        <v>Alternative Energies</v>
      </c>
      <c r="H37" s="16" t="s">
        <v>852</v>
      </c>
      <c r="I37" s="16"/>
      <c r="J37" s="16"/>
      <c r="K37" s="3"/>
      <c r="M37" s="3" t="s">
        <v>853</v>
      </c>
      <c r="N37" s="3" t="s">
        <v>635</v>
      </c>
      <c r="O37" s="3"/>
      <c r="P37" s="16" t="s">
        <v>853</v>
      </c>
      <c r="Q37" s="309"/>
    </row>
    <row r="38" spans="1:17">
      <c r="A38" s="16">
        <f t="shared" si="2"/>
        <v>33</v>
      </c>
      <c r="B38" s="16" t="s">
        <v>5445</v>
      </c>
      <c r="C38" s="29" t="s">
        <v>5446</v>
      </c>
      <c r="D38" s="29" t="s">
        <v>5447</v>
      </c>
      <c r="E38" s="30" t="s">
        <v>292</v>
      </c>
      <c r="F38" s="3" t="s">
        <v>293</v>
      </c>
      <c r="G38" s="4" t="str">
        <f>+'ADR Tracking'!C$110</f>
        <v>Alternative Energies</v>
      </c>
      <c r="H38" s="16" t="s">
        <v>852</v>
      </c>
      <c r="I38" s="16"/>
      <c r="J38" s="16"/>
      <c r="K38" s="3"/>
      <c r="M38" s="3" t="s">
        <v>853</v>
      </c>
      <c r="N38" s="3" t="s">
        <v>635</v>
      </c>
      <c r="O38" s="3"/>
      <c r="P38" s="16" t="s">
        <v>853</v>
      </c>
      <c r="Q38" s="308"/>
    </row>
    <row r="39" spans="1:17">
      <c r="A39" s="16">
        <f t="shared" si="2"/>
        <v>34</v>
      </c>
      <c r="B39" s="16" t="s">
        <v>5448</v>
      </c>
      <c r="C39" s="29" t="s">
        <v>5449</v>
      </c>
      <c r="D39" s="29" t="s">
        <v>5450</v>
      </c>
      <c r="E39" s="30" t="s">
        <v>292</v>
      </c>
      <c r="F39" s="3" t="s">
        <v>293</v>
      </c>
      <c r="G39" s="4" t="str">
        <f>+'ADR Tracking'!C$110</f>
        <v>Alternative Energies</v>
      </c>
      <c r="H39" s="16" t="s">
        <v>852</v>
      </c>
      <c r="I39" s="16"/>
      <c r="J39" s="16"/>
      <c r="K39" s="3"/>
      <c r="M39" s="3" t="s">
        <v>853</v>
      </c>
      <c r="N39" s="3" t="s">
        <v>635</v>
      </c>
      <c r="O39" s="3"/>
      <c r="P39" s="16" t="s">
        <v>853</v>
      </c>
      <c r="Q39" s="309"/>
    </row>
    <row r="40" spans="1:17">
      <c r="A40" s="16">
        <f t="shared" si="2"/>
        <v>35</v>
      </c>
      <c r="B40" s="16" t="s">
        <v>5451</v>
      </c>
      <c r="C40" s="29" t="s">
        <v>5452</v>
      </c>
      <c r="D40" s="29" t="s">
        <v>5453</v>
      </c>
      <c r="E40" s="30" t="s">
        <v>292</v>
      </c>
      <c r="F40" s="3" t="s">
        <v>293</v>
      </c>
      <c r="G40" s="4" t="str">
        <f>+'ADR Tracking'!C$110</f>
        <v>Alternative Energies</v>
      </c>
      <c r="H40" s="16" t="s">
        <v>852</v>
      </c>
      <c r="I40" s="16"/>
      <c r="J40" s="16"/>
      <c r="K40" s="3"/>
      <c r="M40" s="3" t="s">
        <v>635</v>
      </c>
      <c r="N40" s="3" t="s">
        <v>635</v>
      </c>
      <c r="O40" s="3"/>
      <c r="P40" s="16" t="s">
        <v>853</v>
      </c>
      <c r="Q40" s="308"/>
    </row>
    <row r="41" spans="1:17">
      <c r="A41" s="16">
        <f t="shared" si="2"/>
        <v>36</v>
      </c>
      <c r="B41" s="16" t="s">
        <v>5454</v>
      </c>
      <c r="C41" s="29" t="s">
        <v>5455</v>
      </c>
      <c r="D41" s="29" t="s">
        <v>5456</v>
      </c>
      <c r="E41" s="30" t="s">
        <v>292</v>
      </c>
      <c r="F41" s="3" t="s">
        <v>293</v>
      </c>
      <c r="G41" s="4" t="str">
        <f>+'ADR Tracking'!C$110</f>
        <v>Alternative Energies</v>
      </c>
      <c r="H41" s="16" t="s">
        <v>852</v>
      </c>
      <c r="I41" s="16"/>
      <c r="J41" s="16"/>
      <c r="K41" s="3"/>
      <c r="M41" s="3" t="s">
        <v>635</v>
      </c>
      <c r="N41" s="3" t="s">
        <v>635</v>
      </c>
      <c r="O41" s="3"/>
      <c r="P41" s="16" t="s">
        <v>853</v>
      </c>
      <c r="Q41" s="309"/>
    </row>
    <row r="42" spans="1:17">
      <c r="A42" s="16">
        <f t="shared" si="2"/>
        <v>37</v>
      </c>
      <c r="B42" s="16" t="s">
        <v>5457</v>
      </c>
      <c r="C42" s="29" t="s">
        <v>5458</v>
      </c>
      <c r="D42" s="29" t="s">
        <v>5459</v>
      </c>
      <c r="E42" s="30" t="s">
        <v>292</v>
      </c>
      <c r="F42" s="3" t="s">
        <v>293</v>
      </c>
      <c r="G42" s="4" t="str">
        <f>+'ADR Tracking'!C$110</f>
        <v>Alternative Energies</v>
      </c>
      <c r="H42" s="16" t="s">
        <v>852</v>
      </c>
      <c r="I42" s="16"/>
      <c r="J42" s="16"/>
      <c r="K42" s="3"/>
      <c r="M42" s="3" t="s">
        <v>635</v>
      </c>
      <c r="N42" s="3" t="s">
        <v>635</v>
      </c>
      <c r="O42" s="3"/>
      <c r="P42" s="16" t="s">
        <v>853</v>
      </c>
      <c r="Q42" s="308"/>
    </row>
    <row r="43" spans="1:17" ht="31.5">
      <c r="A43" s="16" t="s">
        <v>635</v>
      </c>
      <c r="B43" s="16">
        <v>6.2</v>
      </c>
      <c r="C43" s="29" t="s">
        <v>5460</v>
      </c>
      <c r="D43" s="29" t="s">
        <v>5461</v>
      </c>
      <c r="E43" s="30" t="s">
        <v>292</v>
      </c>
      <c r="F43" s="3" t="s">
        <v>293</v>
      </c>
      <c r="G43" s="4" t="str">
        <f>+'ADR Tracking'!C$110</f>
        <v>Alternative Energies</v>
      </c>
      <c r="H43" s="16" t="s">
        <v>852</v>
      </c>
      <c r="I43" s="16"/>
      <c r="J43" s="16"/>
      <c r="K43" s="3"/>
      <c r="M43" s="3" t="s">
        <v>635</v>
      </c>
      <c r="N43" s="3" t="s">
        <v>635</v>
      </c>
      <c r="O43" s="3"/>
      <c r="P43" s="16" t="s">
        <v>853</v>
      </c>
      <c r="Q43" s="309"/>
    </row>
    <row r="44" spans="1:17">
      <c r="A44" s="16">
        <f>A42+1</f>
        <v>38</v>
      </c>
      <c r="B44" s="16" t="s">
        <v>5462</v>
      </c>
      <c r="C44" s="29" t="s">
        <v>5463</v>
      </c>
      <c r="D44" s="29" t="s">
        <v>5464</v>
      </c>
      <c r="E44" s="30" t="s">
        <v>292</v>
      </c>
      <c r="F44" s="3" t="s">
        <v>293</v>
      </c>
      <c r="G44" s="4" t="str">
        <f>+'ADR Tracking'!C$110</f>
        <v>Alternative Energies</v>
      </c>
      <c r="H44" s="16" t="s">
        <v>852</v>
      </c>
      <c r="I44" s="16"/>
      <c r="J44" s="16"/>
      <c r="K44" s="3"/>
      <c r="M44" s="3" t="s">
        <v>635</v>
      </c>
      <c r="N44" s="3" t="s">
        <v>635</v>
      </c>
      <c r="O44" s="3"/>
      <c r="P44" s="16" t="s">
        <v>853</v>
      </c>
      <c r="Q44" s="308"/>
    </row>
    <row r="45" spans="1:17">
      <c r="A45" s="16">
        <f t="shared" ref="A45:A84" si="3">A44+1</f>
        <v>39</v>
      </c>
      <c r="B45" s="16" t="s">
        <v>5465</v>
      </c>
      <c r="C45" s="29" t="s">
        <v>5452</v>
      </c>
      <c r="D45" s="29" t="s">
        <v>5466</v>
      </c>
      <c r="E45" s="30" t="s">
        <v>292</v>
      </c>
      <c r="F45" s="3" t="s">
        <v>293</v>
      </c>
      <c r="G45" s="4" t="str">
        <f>+'ADR Tracking'!C$110</f>
        <v>Alternative Energies</v>
      </c>
      <c r="H45" s="16" t="s">
        <v>852</v>
      </c>
      <c r="I45" s="16"/>
      <c r="J45" s="16"/>
      <c r="K45" s="3"/>
      <c r="M45" s="3" t="s">
        <v>635</v>
      </c>
      <c r="N45" s="3" t="s">
        <v>635</v>
      </c>
      <c r="O45" s="3"/>
      <c r="P45" s="16" t="s">
        <v>853</v>
      </c>
      <c r="Q45" s="309"/>
    </row>
    <row r="46" spans="1:17">
      <c r="A46" s="16">
        <f t="shared" si="3"/>
        <v>40</v>
      </c>
      <c r="B46" s="16" t="s">
        <v>5467</v>
      </c>
      <c r="C46" s="29" t="s">
        <v>5468</v>
      </c>
      <c r="D46" s="29" t="s">
        <v>5469</v>
      </c>
      <c r="E46" s="30" t="s">
        <v>292</v>
      </c>
      <c r="F46" s="3" t="s">
        <v>293</v>
      </c>
      <c r="G46" s="4" t="str">
        <f>+'ADR Tracking'!C$110</f>
        <v>Alternative Energies</v>
      </c>
      <c r="H46" s="16" t="s">
        <v>852</v>
      </c>
      <c r="I46" s="16"/>
      <c r="J46" s="16"/>
      <c r="K46" s="3"/>
      <c r="M46" s="3" t="s">
        <v>635</v>
      </c>
      <c r="N46" s="3" t="s">
        <v>635</v>
      </c>
      <c r="O46" s="3"/>
      <c r="P46" s="16" t="s">
        <v>853</v>
      </c>
      <c r="Q46" s="308"/>
    </row>
    <row r="47" spans="1:17">
      <c r="A47" s="16">
        <f t="shared" si="3"/>
        <v>41</v>
      </c>
      <c r="B47" s="16" t="s">
        <v>5470</v>
      </c>
      <c r="C47" s="29" t="s">
        <v>5471</v>
      </c>
      <c r="D47" s="29" t="s">
        <v>5472</v>
      </c>
      <c r="E47" s="30" t="s">
        <v>292</v>
      </c>
      <c r="F47" s="3" t="s">
        <v>293</v>
      </c>
      <c r="G47" s="4" t="str">
        <f>+'ADR Tracking'!C$110</f>
        <v>Alternative Energies</v>
      </c>
      <c r="H47" s="16" t="s">
        <v>852</v>
      </c>
      <c r="I47" s="16"/>
      <c r="J47" s="16"/>
      <c r="K47" s="3"/>
      <c r="M47" s="3" t="s">
        <v>635</v>
      </c>
      <c r="N47" s="3" t="s">
        <v>635</v>
      </c>
      <c r="O47" s="3"/>
      <c r="P47" s="16" t="s">
        <v>853</v>
      </c>
      <c r="Q47" s="309"/>
    </row>
    <row r="48" spans="1:17">
      <c r="A48" s="16">
        <f t="shared" si="3"/>
        <v>42</v>
      </c>
      <c r="B48" s="16" t="s">
        <v>5473</v>
      </c>
      <c r="C48" s="29" t="s">
        <v>5443</v>
      </c>
      <c r="D48" s="29" t="s">
        <v>5474</v>
      </c>
      <c r="E48" s="30" t="s">
        <v>292</v>
      </c>
      <c r="F48" s="3" t="s">
        <v>293</v>
      </c>
      <c r="G48" s="4" t="str">
        <f>+'ADR Tracking'!C$110</f>
        <v>Alternative Energies</v>
      </c>
      <c r="H48" s="16" t="s">
        <v>852</v>
      </c>
      <c r="I48" s="16"/>
      <c r="J48" s="16"/>
      <c r="K48" s="3"/>
      <c r="M48" s="3" t="s">
        <v>635</v>
      </c>
      <c r="N48" s="3" t="s">
        <v>635</v>
      </c>
      <c r="O48" s="3"/>
      <c r="P48" s="16" t="s">
        <v>853</v>
      </c>
      <c r="Q48" s="308"/>
    </row>
    <row r="49" spans="1:17">
      <c r="A49" s="16">
        <f t="shared" si="3"/>
        <v>43</v>
      </c>
      <c r="B49" s="16" t="s">
        <v>5475</v>
      </c>
      <c r="C49" s="29" t="s">
        <v>5476</v>
      </c>
      <c r="D49" s="29" t="s">
        <v>5477</v>
      </c>
      <c r="E49" s="30" t="s">
        <v>292</v>
      </c>
      <c r="F49" s="3" t="s">
        <v>293</v>
      </c>
      <c r="G49" s="4" t="str">
        <f>+'ADR Tracking'!C$110</f>
        <v>Alternative Energies</v>
      </c>
      <c r="H49" s="16" t="s">
        <v>852</v>
      </c>
      <c r="I49" s="16"/>
      <c r="J49" s="16"/>
      <c r="K49" s="3"/>
      <c r="M49" s="3" t="s">
        <v>635</v>
      </c>
      <c r="N49" s="3" t="s">
        <v>635</v>
      </c>
      <c r="O49" s="3"/>
      <c r="P49" s="16" t="s">
        <v>853</v>
      </c>
      <c r="Q49" s="309"/>
    </row>
    <row r="50" spans="1:17">
      <c r="A50" s="16">
        <f t="shared" si="3"/>
        <v>44</v>
      </c>
      <c r="B50" s="16" t="s">
        <v>5478</v>
      </c>
      <c r="C50" s="29" t="s">
        <v>5479</v>
      </c>
      <c r="D50" s="29" t="s">
        <v>5480</v>
      </c>
      <c r="E50" s="30" t="s">
        <v>292</v>
      </c>
      <c r="F50" s="239" t="s">
        <v>293</v>
      </c>
      <c r="G50" s="36" t="s">
        <v>277</v>
      </c>
      <c r="H50" s="16" t="s">
        <v>852</v>
      </c>
      <c r="I50" s="16"/>
      <c r="J50" s="16"/>
      <c r="K50" s="3"/>
      <c r="M50" s="3" t="s">
        <v>635</v>
      </c>
      <c r="N50" s="3" t="s">
        <v>635</v>
      </c>
      <c r="O50" s="3"/>
      <c r="P50" s="16" t="s">
        <v>853</v>
      </c>
      <c r="Q50" s="308"/>
    </row>
    <row r="51" spans="1:17">
      <c r="A51" s="16">
        <f t="shared" si="3"/>
        <v>45</v>
      </c>
      <c r="B51" s="16" t="s">
        <v>5481</v>
      </c>
      <c r="C51" s="29" t="s">
        <v>5482</v>
      </c>
      <c r="D51" s="29" t="s">
        <v>5483</v>
      </c>
      <c r="E51" s="30" t="s">
        <v>292</v>
      </c>
      <c r="F51" s="3" t="s">
        <v>293</v>
      </c>
      <c r="G51" s="4" t="str">
        <f>+'ADR Tracking'!C$110</f>
        <v>Alternative Energies</v>
      </c>
      <c r="H51" s="16" t="s">
        <v>852</v>
      </c>
      <c r="I51" s="16"/>
      <c r="J51" s="16"/>
      <c r="K51" s="3"/>
      <c r="M51" s="3" t="s">
        <v>635</v>
      </c>
      <c r="N51" s="3" t="s">
        <v>635</v>
      </c>
      <c r="O51" s="3"/>
      <c r="P51" s="16" t="s">
        <v>853</v>
      </c>
      <c r="Q51" s="309"/>
    </row>
    <row r="52" spans="1:17">
      <c r="A52" s="16">
        <f t="shared" si="3"/>
        <v>46</v>
      </c>
      <c r="B52" s="16" t="s">
        <v>5484</v>
      </c>
      <c r="C52" s="29" t="s">
        <v>5446</v>
      </c>
      <c r="D52" s="29" t="s">
        <v>5485</v>
      </c>
      <c r="E52" s="30" t="s">
        <v>292</v>
      </c>
      <c r="F52" s="3" t="s">
        <v>293</v>
      </c>
      <c r="G52" s="4" t="str">
        <f>+'ADR Tracking'!C$110</f>
        <v>Alternative Energies</v>
      </c>
      <c r="H52" s="16" t="s">
        <v>852</v>
      </c>
      <c r="I52" s="16"/>
      <c r="J52" s="16"/>
      <c r="K52" s="3"/>
      <c r="M52" s="3" t="s">
        <v>635</v>
      </c>
      <c r="N52" s="3" t="s">
        <v>635</v>
      </c>
      <c r="O52" s="3"/>
      <c r="P52" s="16" t="s">
        <v>853</v>
      </c>
      <c r="Q52" s="308"/>
    </row>
    <row r="53" spans="1:17">
      <c r="A53" s="16">
        <f t="shared" si="3"/>
        <v>47</v>
      </c>
      <c r="B53" s="16" t="s">
        <v>5486</v>
      </c>
      <c r="C53" s="29" t="s">
        <v>5487</v>
      </c>
      <c r="D53" s="29" t="s">
        <v>5488</v>
      </c>
      <c r="E53" s="30" t="s">
        <v>292</v>
      </c>
      <c r="F53" s="3" t="s">
        <v>293</v>
      </c>
      <c r="G53" s="4" t="str">
        <f>+'ADR Tracking'!C$110</f>
        <v>Alternative Energies</v>
      </c>
      <c r="H53" s="16" t="s">
        <v>852</v>
      </c>
      <c r="I53" s="16"/>
      <c r="J53" s="16"/>
      <c r="K53" s="3"/>
      <c r="M53" s="3" t="s">
        <v>635</v>
      </c>
      <c r="N53" s="3" t="s">
        <v>635</v>
      </c>
      <c r="O53" s="3"/>
      <c r="P53" s="16" t="s">
        <v>853</v>
      </c>
      <c r="Q53" s="309"/>
    </row>
    <row r="54" spans="1:17" ht="47.25">
      <c r="A54" s="16">
        <f>A53+1</f>
        <v>48</v>
      </c>
      <c r="B54" s="16">
        <v>6.3</v>
      </c>
      <c r="C54" s="29" t="s">
        <v>5489</v>
      </c>
      <c r="D54" s="29" t="s">
        <v>5490</v>
      </c>
      <c r="E54" s="30" t="s">
        <v>292</v>
      </c>
      <c r="F54" s="3" t="s">
        <v>293</v>
      </c>
      <c r="G54" s="16" t="str">
        <f>+'ADR Tracking'!C$110</f>
        <v>Alternative Energies</v>
      </c>
      <c r="H54" s="16" t="s">
        <v>852</v>
      </c>
      <c r="I54" s="16"/>
      <c r="J54" s="16"/>
      <c r="K54" s="3"/>
      <c r="M54" s="3" t="s">
        <v>635</v>
      </c>
      <c r="N54" s="3" t="s">
        <v>635</v>
      </c>
      <c r="O54" s="3"/>
      <c r="P54" s="16" t="s">
        <v>853</v>
      </c>
      <c r="Q54" s="308"/>
    </row>
    <row r="55" spans="1:17" ht="47.25">
      <c r="A55" s="16" t="s">
        <v>635</v>
      </c>
      <c r="B55" s="16">
        <v>7</v>
      </c>
      <c r="C55" s="29" t="s">
        <v>5491</v>
      </c>
      <c r="E55" s="30" t="s">
        <v>292</v>
      </c>
      <c r="F55" s="3" t="s">
        <v>293</v>
      </c>
      <c r="G55" s="16" t="str">
        <f>+'ADR Tracking'!C$110</f>
        <v>Alternative Energies</v>
      </c>
      <c r="H55" s="16" t="s">
        <v>852</v>
      </c>
      <c r="I55" s="16"/>
      <c r="J55" s="16"/>
      <c r="K55" s="3"/>
      <c r="M55" s="3" t="s">
        <v>635</v>
      </c>
      <c r="N55" s="3" t="s">
        <v>635</v>
      </c>
      <c r="O55" s="3"/>
      <c r="Q55" s="309"/>
    </row>
    <row r="56" spans="1:17" ht="31.5">
      <c r="A56" s="16">
        <f>A54+1</f>
        <v>49</v>
      </c>
      <c r="B56" s="16" t="s">
        <v>3506</v>
      </c>
      <c r="C56" s="29" t="s">
        <v>5492</v>
      </c>
      <c r="D56" s="29" t="s">
        <v>5493</v>
      </c>
      <c r="E56" s="30" t="s">
        <v>292</v>
      </c>
      <c r="F56" s="3" t="s">
        <v>293</v>
      </c>
      <c r="G56" s="16" t="str">
        <f>+'ADR Tracking'!C$110</f>
        <v>Alternative Energies</v>
      </c>
      <c r="H56" s="16" t="s">
        <v>852</v>
      </c>
      <c r="I56" s="16"/>
      <c r="J56" s="16"/>
      <c r="K56" s="3"/>
      <c r="M56" s="3" t="s">
        <v>635</v>
      </c>
      <c r="N56" s="3" t="s">
        <v>635</v>
      </c>
      <c r="O56" s="3"/>
      <c r="P56" s="16" t="s">
        <v>853</v>
      </c>
      <c r="Q56" s="308"/>
    </row>
    <row r="57" spans="1:17" ht="47.25">
      <c r="A57" s="16">
        <f>A56+1</f>
        <v>50</v>
      </c>
      <c r="B57" s="16" t="s">
        <v>3509</v>
      </c>
      <c r="C57" s="29" t="s">
        <v>5494</v>
      </c>
      <c r="D57" s="29" t="s">
        <v>5495</v>
      </c>
      <c r="E57" s="30" t="s">
        <v>292</v>
      </c>
      <c r="F57" s="3" t="s">
        <v>293</v>
      </c>
      <c r="G57" s="16" t="str">
        <f>+'ADR Tracking'!C$110</f>
        <v>Alternative Energies</v>
      </c>
      <c r="H57" s="16" t="s">
        <v>852</v>
      </c>
      <c r="I57" s="16"/>
      <c r="J57" s="16"/>
      <c r="K57" s="3"/>
      <c r="M57" s="3" t="s">
        <v>635</v>
      </c>
      <c r="N57" s="3" t="s">
        <v>635</v>
      </c>
      <c r="O57" s="3"/>
      <c r="P57" s="16" t="s">
        <v>853</v>
      </c>
      <c r="Q57" s="309"/>
    </row>
    <row r="58" spans="1:17" ht="86.25" customHeight="1">
      <c r="A58" s="16">
        <f t="shared" si="3"/>
        <v>51</v>
      </c>
      <c r="B58" s="16" t="s">
        <v>3512</v>
      </c>
      <c r="C58" s="29" t="s">
        <v>5496</v>
      </c>
      <c r="D58" s="29" t="s">
        <v>5497</v>
      </c>
      <c r="E58" s="30" t="s">
        <v>292</v>
      </c>
      <c r="F58" s="3" t="s">
        <v>293</v>
      </c>
      <c r="G58" s="16" t="str">
        <f>+'ADR Tracking'!C$110</f>
        <v>Alternative Energies</v>
      </c>
      <c r="H58" s="16" t="s">
        <v>852</v>
      </c>
      <c r="I58" s="16"/>
      <c r="J58" s="16"/>
      <c r="K58" s="3"/>
      <c r="M58" s="3" t="s">
        <v>635</v>
      </c>
      <c r="N58" s="3" t="s">
        <v>635</v>
      </c>
      <c r="O58" s="3"/>
      <c r="P58" s="16" t="s">
        <v>853</v>
      </c>
      <c r="Q58" s="308"/>
    </row>
    <row r="59" spans="1:17" ht="78.75">
      <c r="A59" s="16">
        <f t="shared" si="3"/>
        <v>52</v>
      </c>
      <c r="B59" s="16" t="s">
        <v>5498</v>
      </c>
      <c r="C59" s="29" t="s">
        <v>5499</v>
      </c>
      <c r="D59" s="29" t="s">
        <v>5500</v>
      </c>
      <c r="E59" s="30" t="s">
        <v>292</v>
      </c>
      <c r="F59" s="3" t="s">
        <v>293</v>
      </c>
      <c r="G59" s="16" t="str">
        <f>+'ADR Tracking'!C$110</f>
        <v>Alternative Energies</v>
      </c>
      <c r="H59" s="16" t="s">
        <v>852</v>
      </c>
      <c r="I59" s="16"/>
      <c r="J59" s="16"/>
      <c r="K59" s="3"/>
      <c r="M59" s="3" t="s">
        <v>635</v>
      </c>
      <c r="N59" s="3" t="s">
        <v>635</v>
      </c>
      <c r="O59" s="3"/>
      <c r="P59" s="16" t="s">
        <v>853</v>
      </c>
      <c r="Q59" s="309"/>
    </row>
    <row r="60" spans="1:17" ht="63">
      <c r="A60" s="16">
        <f t="shared" si="3"/>
        <v>53</v>
      </c>
      <c r="B60" s="16" t="s">
        <v>5501</v>
      </c>
      <c r="C60" s="29" t="s">
        <v>5502</v>
      </c>
      <c r="D60" s="29" t="s">
        <v>5503</v>
      </c>
      <c r="E60" s="30" t="s">
        <v>278</v>
      </c>
      <c r="F60" s="3" t="s">
        <v>279</v>
      </c>
      <c r="G60" s="16" t="str">
        <f>+'ADR Tracking'!C$110</f>
        <v>Alternative Energies</v>
      </c>
      <c r="H60" s="16" t="s">
        <v>852</v>
      </c>
      <c r="I60" s="16"/>
      <c r="J60" s="16"/>
      <c r="K60" s="3"/>
      <c r="M60" s="3" t="s">
        <v>635</v>
      </c>
      <c r="N60" s="3" t="s">
        <v>635</v>
      </c>
      <c r="O60" s="3"/>
      <c r="P60" s="16" t="s">
        <v>853</v>
      </c>
      <c r="Q60" s="308"/>
    </row>
    <row r="61" spans="1:17" ht="31.5">
      <c r="A61" s="16" t="s">
        <v>635</v>
      </c>
      <c r="B61" s="16" t="s">
        <v>5504</v>
      </c>
      <c r="C61" s="29" t="s">
        <v>5505</v>
      </c>
      <c r="D61" s="29" t="s">
        <v>5506</v>
      </c>
      <c r="E61" s="30" t="s">
        <v>292</v>
      </c>
      <c r="F61" s="3" t="s">
        <v>293</v>
      </c>
      <c r="G61" s="16" t="str">
        <f>+'ADR Tracking'!C$110</f>
        <v>Alternative Energies</v>
      </c>
      <c r="H61" s="16" t="s">
        <v>852</v>
      </c>
      <c r="I61" s="16"/>
      <c r="J61" s="16"/>
      <c r="K61" s="3"/>
      <c r="M61" s="3" t="s">
        <v>635</v>
      </c>
      <c r="N61" s="3" t="s">
        <v>635</v>
      </c>
      <c r="O61" s="3"/>
      <c r="Q61" s="309"/>
    </row>
    <row r="62" spans="1:17" ht="114.75" customHeight="1">
      <c r="A62" s="16">
        <v>52</v>
      </c>
      <c r="B62" s="16" t="s">
        <v>5507</v>
      </c>
      <c r="C62" s="29" t="s">
        <v>5508</v>
      </c>
      <c r="D62" s="29" t="s">
        <v>5509</v>
      </c>
      <c r="E62" s="30" t="s">
        <v>292</v>
      </c>
      <c r="F62" s="3" t="s">
        <v>293</v>
      </c>
      <c r="G62" s="16" t="str">
        <f>+'ADR Tracking'!C$110</f>
        <v>Alternative Energies</v>
      </c>
      <c r="H62" s="16" t="s">
        <v>852</v>
      </c>
      <c r="I62" s="16"/>
      <c r="J62" s="16"/>
      <c r="K62" s="3"/>
      <c r="M62" s="3" t="s">
        <v>635</v>
      </c>
      <c r="N62" s="3" t="s">
        <v>635</v>
      </c>
      <c r="O62" s="3"/>
      <c r="P62" s="16" t="s">
        <v>853</v>
      </c>
      <c r="Q62" s="308"/>
    </row>
    <row r="63" spans="1:17" ht="151.5" customHeight="1">
      <c r="A63" s="16">
        <f t="shared" si="3"/>
        <v>53</v>
      </c>
      <c r="B63" s="16" t="s">
        <v>5510</v>
      </c>
      <c r="C63" s="29" t="s">
        <v>5511</v>
      </c>
      <c r="D63" s="29" t="s">
        <v>5512</v>
      </c>
      <c r="E63" s="30" t="s">
        <v>292</v>
      </c>
      <c r="F63" s="3" t="s">
        <v>293</v>
      </c>
      <c r="G63" s="16" t="str">
        <f>+'ADR Tracking'!C$110</f>
        <v>Alternative Energies</v>
      </c>
      <c r="H63" s="16" t="s">
        <v>852</v>
      </c>
      <c r="I63" s="16"/>
      <c r="J63" s="16"/>
      <c r="K63" s="3"/>
      <c r="M63" s="3" t="s">
        <v>635</v>
      </c>
      <c r="N63" s="3" t="s">
        <v>635</v>
      </c>
      <c r="O63" s="3"/>
      <c r="P63" s="16" t="s">
        <v>853</v>
      </c>
      <c r="Q63" s="309"/>
    </row>
    <row r="64" spans="1:17" ht="141.75">
      <c r="A64" s="16">
        <f t="shared" si="3"/>
        <v>54</v>
      </c>
      <c r="B64" s="16" t="s">
        <v>5513</v>
      </c>
      <c r="C64" s="29" t="s">
        <v>5514</v>
      </c>
      <c r="D64" s="29" t="s">
        <v>5515</v>
      </c>
      <c r="E64" s="30" t="s">
        <v>399</v>
      </c>
      <c r="F64" s="3" t="s">
        <v>5516</v>
      </c>
      <c r="G64" s="16" t="str">
        <f>+'ADR Tracking'!C$110</f>
        <v>Alternative Energies</v>
      </c>
      <c r="H64" s="16" t="s">
        <v>852</v>
      </c>
      <c r="I64" s="16"/>
      <c r="J64" s="16"/>
      <c r="K64" s="3"/>
      <c r="M64" s="3" t="s">
        <v>635</v>
      </c>
      <c r="N64" s="3" t="s">
        <v>635</v>
      </c>
      <c r="O64" s="3"/>
      <c r="P64" s="16" t="s">
        <v>853</v>
      </c>
      <c r="Q64" s="311" t="s">
        <v>5517</v>
      </c>
    </row>
    <row r="65" spans="1:17" ht="94.5">
      <c r="A65" s="16">
        <f t="shared" si="3"/>
        <v>55</v>
      </c>
      <c r="B65" s="16" t="s">
        <v>5518</v>
      </c>
      <c r="C65" s="29" t="s">
        <v>5519</v>
      </c>
      <c r="D65" s="29" t="s">
        <v>5520</v>
      </c>
      <c r="E65" s="30" t="s">
        <v>399</v>
      </c>
      <c r="F65" s="3" t="s">
        <v>5516</v>
      </c>
      <c r="G65" s="16" t="str">
        <f>+'ADR Tracking'!C$110</f>
        <v>Alternative Energies</v>
      </c>
      <c r="H65" s="16" t="s">
        <v>852</v>
      </c>
      <c r="I65" s="16"/>
      <c r="J65" s="16"/>
      <c r="K65" s="3"/>
      <c r="M65" s="3" t="s">
        <v>635</v>
      </c>
      <c r="N65" s="3" t="s">
        <v>635</v>
      </c>
      <c r="O65" s="3"/>
      <c r="P65" s="16" t="s">
        <v>853</v>
      </c>
      <c r="Q65" s="310" t="s">
        <v>5517</v>
      </c>
    </row>
    <row r="66" spans="1:17" ht="31.5">
      <c r="A66" s="16">
        <f t="shared" si="3"/>
        <v>56</v>
      </c>
      <c r="B66" s="16" t="s">
        <v>5521</v>
      </c>
      <c r="C66" s="29" t="s">
        <v>5522</v>
      </c>
      <c r="D66" s="29" t="s">
        <v>5523</v>
      </c>
      <c r="E66" s="30" t="s">
        <v>399</v>
      </c>
      <c r="F66" s="3" t="s">
        <v>5516</v>
      </c>
      <c r="G66" s="16" t="str">
        <f>+'ADR Tracking'!C$110</f>
        <v>Alternative Energies</v>
      </c>
      <c r="H66" s="16" t="s">
        <v>852</v>
      </c>
      <c r="I66" s="16"/>
      <c r="J66" s="16"/>
      <c r="K66" s="3"/>
      <c r="M66" s="3" t="s">
        <v>635</v>
      </c>
      <c r="N66" s="3" t="s">
        <v>635</v>
      </c>
      <c r="O66" s="3"/>
      <c r="P66" s="16" t="s">
        <v>853</v>
      </c>
      <c r="Q66" s="308"/>
    </row>
    <row r="67" spans="1:17" ht="110.25">
      <c r="A67" s="16">
        <f t="shared" si="3"/>
        <v>57</v>
      </c>
      <c r="B67" s="16" t="s">
        <v>5524</v>
      </c>
      <c r="C67" s="29" t="s">
        <v>5525</v>
      </c>
      <c r="D67" s="29" t="s">
        <v>5526</v>
      </c>
      <c r="E67" s="30" t="s">
        <v>292</v>
      </c>
      <c r="F67" s="3" t="s">
        <v>293</v>
      </c>
      <c r="G67" s="16" t="str">
        <f>+'ADR Tracking'!C$110</f>
        <v>Alternative Energies</v>
      </c>
      <c r="H67" s="16" t="s">
        <v>852</v>
      </c>
      <c r="I67" s="16"/>
      <c r="J67" s="16"/>
      <c r="K67" s="3"/>
      <c r="M67" s="3" t="s">
        <v>635</v>
      </c>
      <c r="N67" s="3" t="s">
        <v>635</v>
      </c>
      <c r="O67" s="3"/>
      <c r="P67" s="16" t="s">
        <v>853</v>
      </c>
      <c r="Q67" s="310" t="s">
        <v>5527</v>
      </c>
    </row>
    <row r="68" spans="1:17" ht="126">
      <c r="A68" s="16">
        <f t="shared" si="3"/>
        <v>58</v>
      </c>
      <c r="B68" s="16" t="s">
        <v>5528</v>
      </c>
      <c r="C68" s="29" t="s">
        <v>5529</v>
      </c>
      <c r="D68" s="29" t="s">
        <v>5530</v>
      </c>
      <c r="E68" s="30" t="s">
        <v>278</v>
      </c>
      <c r="F68" s="3" t="s">
        <v>279</v>
      </c>
      <c r="G68" s="16" t="str">
        <f>+'ADR Tracking'!C$110</f>
        <v>Alternative Energies</v>
      </c>
      <c r="H68" s="16" t="s">
        <v>852</v>
      </c>
      <c r="I68" s="16"/>
      <c r="J68" s="16"/>
      <c r="K68" s="3"/>
      <c r="M68" s="3" t="s">
        <v>635</v>
      </c>
      <c r="N68" s="3" t="s">
        <v>635</v>
      </c>
      <c r="O68" s="3"/>
      <c r="P68" s="16" t="s">
        <v>853</v>
      </c>
      <c r="Q68" s="311" t="s">
        <v>5531</v>
      </c>
    </row>
    <row r="69" spans="1:17" ht="110.25">
      <c r="A69" s="16">
        <f t="shared" si="3"/>
        <v>59</v>
      </c>
      <c r="B69" s="16" t="s">
        <v>5532</v>
      </c>
      <c r="C69" s="29" t="s">
        <v>5533</v>
      </c>
      <c r="D69" s="29" t="s">
        <v>5534</v>
      </c>
      <c r="E69" s="30" t="s">
        <v>79</v>
      </c>
      <c r="F69" s="3" t="s">
        <v>80</v>
      </c>
      <c r="G69" s="16" t="s">
        <v>64</v>
      </c>
      <c r="H69" s="16" t="s">
        <v>852</v>
      </c>
      <c r="I69" s="16"/>
      <c r="J69" s="16"/>
      <c r="K69" s="3"/>
      <c r="M69" s="3" t="s">
        <v>635</v>
      </c>
      <c r="N69" s="3" t="s">
        <v>635</v>
      </c>
      <c r="O69" s="3"/>
      <c r="P69" s="16" t="s">
        <v>853</v>
      </c>
      <c r="Q69" s="310" t="s">
        <v>5535</v>
      </c>
    </row>
    <row r="70" spans="1:17" ht="47.25">
      <c r="A70" s="16">
        <f t="shared" si="3"/>
        <v>60</v>
      </c>
      <c r="B70" s="16" t="s">
        <v>5536</v>
      </c>
      <c r="C70" s="29" t="s">
        <v>5537</v>
      </c>
      <c r="D70" s="29" t="s">
        <v>5538</v>
      </c>
      <c r="E70" s="30" t="s">
        <v>399</v>
      </c>
      <c r="F70" s="3" t="s">
        <v>5516</v>
      </c>
      <c r="G70" s="16" t="str">
        <f>+'ADR Tracking'!C$110</f>
        <v>Alternative Energies</v>
      </c>
      <c r="H70" s="16" t="s">
        <v>852</v>
      </c>
      <c r="I70" s="16"/>
      <c r="J70" s="16"/>
      <c r="K70" s="3"/>
      <c r="M70" s="3" t="s">
        <v>635</v>
      </c>
      <c r="N70" s="3" t="s">
        <v>635</v>
      </c>
      <c r="O70" s="3"/>
      <c r="P70" s="16" t="s">
        <v>853</v>
      </c>
      <c r="Q70" s="308"/>
    </row>
    <row r="71" spans="1:17" ht="94.5">
      <c r="A71" s="16">
        <f t="shared" si="3"/>
        <v>61</v>
      </c>
      <c r="B71" s="16" t="s">
        <v>5539</v>
      </c>
      <c r="C71" s="29" t="s">
        <v>5540</v>
      </c>
      <c r="D71" s="29" t="s">
        <v>5541</v>
      </c>
      <c r="E71" s="30" t="s">
        <v>278</v>
      </c>
      <c r="F71" s="3" t="s">
        <v>279</v>
      </c>
      <c r="G71" s="16" t="str">
        <f>+'ADR Tracking'!C$110</f>
        <v>Alternative Energies</v>
      </c>
      <c r="H71" s="16" t="s">
        <v>852</v>
      </c>
      <c r="I71" s="16"/>
      <c r="J71" s="16"/>
      <c r="K71" s="3"/>
      <c r="M71" s="3" t="s">
        <v>635</v>
      </c>
      <c r="N71" s="3" t="s">
        <v>635</v>
      </c>
      <c r="O71" s="3"/>
      <c r="P71" s="16" t="s">
        <v>853</v>
      </c>
      <c r="Q71" s="310" t="s">
        <v>5542</v>
      </c>
    </row>
    <row r="72" spans="1:17" ht="94.5">
      <c r="A72" s="16">
        <f t="shared" si="3"/>
        <v>62</v>
      </c>
      <c r="B72" s="16" t="s">
        <v>5543</v>
      </c>
      <c r="C72" s="29" t="s">
        <v>5544</v>
      </c>
      <c r="D72" s="29" t="s">
        <v>5545</v>
      </c>
      <c r="E72" s="30" t="str">
        <f>E69</f>
        <v>SRP8-029</v>
      </c>
      <c r="F72" s="37" t="str">
        <f t="shared" ref="F72:G72" si="4">F69</f>
        <v>Driver Display</v>
      </c>
      <c r="G72" s="30" t="str">
        <f t="shared" si="4"/>
        <v xml:space="preserve">Interior </v>
      </c>
      <c r="H72" s="16" t="s">
        <v>852</v>
      </c>
      <c r="I72" s="16"/>
      <c r="J72" s="16"/>
      <c r="K72" s="3"/>
      <c r="M72" s="3" t="s">
        <v>635</v>
      </c>
      <c r="N72" s="3" t="s">
        <v>635</v>
      </c>
      <c r="O72" s="3"/>
      <c r="P72" s="16" t="s">
        <v>853</v>
      </c>
      <c r="Q72" s="311" t="s">
        <v>5546</v>
      </c>
    </row>
    <row r="73" spans="1:17" ht="94.5">
      <c r="A73" s="16">
        <f t="shared" si="3"/>
        <v>63</v>
      </c>
      <c r="B73" s="16" t="s">
        <v>5547</v>
      </c>
      <c r="C73" s="29" t="s">
        <v>5548</v>
      </c>
      <c r="D73" s="29" t="s">
        <v>5549</v>
      </c>
      <c r="E73" s="30" t="str">
        <f>E69</f>
        <v>SRP8-029</v>
      </c>
      <c r="F73" s="37" t="str">
        <f t="shared" ref="F73:G73" si="5">F69</f>
        <v>Driver Display</v>
      </c>
      <c r="G73" s="30" t="str">
        <f t="shared" si="5"/>
        <v xml:space="preserve">Interior </v>
      </c>
      <c r="H73" s="16" t="s">
        <v>852</v>
      </c>
      <c r="I73" s="16"/>
      <c r="J73" s="16"/>
      <c r="K73" s="3"/>
      <c r="M73" s="3" t="s">
        <v>635</v>
      </c>
      <c r="N73" s="3" t="s">
        <v>635</v>
      </c>
      <c r="O73" s="3"/>
      <c r="P73" s="16" t="s">
        <v>853</v>
      </c>
      <c r="Q73" s="310" t="s">
        <v>5550</v>
      </c>
    </row>
    <row r="74" spans="1:17" ht="126">
      <c r="A74" s="16">
        <f t="shared" si="3"/>
        <v>64</v>
      </c>
      <c r="B74" s="16" t="s">
        <v>5551</v>
      </c>
      <c r="C74" s="29" t="s">
        <v>5552</v>
      </c>
      <c r="D74" s="29" t="s">
        <v>5553</v>
      </c>
      <c r="E74" s="30" t="str">
        <f>E69</f>
        <v>SRP8-029</v>
      </c>
      <c r="F74" s="37" t="str">
        <f t="shared" ref="F74:G74" si="6">F69</f>
        <v>Driver Display</v>
      </c>
      <c r="G74" s="30" t="str">
        <f t="shared" si="6"/>
        <v xml:space="preserve">Interior </v>
      </c>
      <c r="H74" s="16" t="s">
        <v>852</v>
      </c>
      <c r="I74" s="16"/>
      <c r="J74" s="16"/>
      <c r="K74" s="3"/>
      <c r="M74" s="3" t="s">
        <v>635</v>
      </c>
      <c r="N74" s="3" t="s">
        <v>635</v>
      </c>
      <c r="O74" s="3"/>
      <c r="P74" s="16" t="s">
        <v>853</v>
      </c>
      <c r="Q74" s="311" t="s">
        <v>5554</v>
      </c>
    </row>
    <row r="75" spans="1:17" ht="237.75" customHeight="1">
      <c r="A75" s="16">
        <f t="shared" si="3"/>
        <v>65</v>
      </c>
      <c r="B75" s="16" t="s">
        <v>5555</v>
      </c>
      <c r="C75" s="29" t="s">
        <v>5556</v>
      </c>
      <c r="D75" s="29" t="s">
        <v>5557</v>
      </c>
      <c r="E75" s="30" t="str">
        <f>E69</f>
        <v>SRP8-029</v>
      </c>
      <c r="F75" s="37" t="str">
        <f t="shared" ref="F75:G75" si="7">F69</f>
        <v>Driver Display</v>
      </c>
      <c r="G75" s="30" t="str">
        <f t="shared" si="7"/>
        <v xml:space="preserve">Interior </v>
      </c>
      <c r="H75" s="16" t="s">
        <v>852</v>
      </c>
      <c r="I75" s="16"/>
      <c r="J75" s="16"/>
      <c r="K75" s="3"/>
      <c r="M75" s="3" t="s">
        <v>635</v>
      </c>
      <c r="N75" s="3" t="s">
        <v>635</v>
      </c>
      <c r="O75" s="3"/>
      <c r="P75" s="16" t="s">
        <v>853</v>
      </c>
      <c r="Q75" s="309"/>
    </row>
    <row r="76" spans="1:17" ht="156.75" customHeight="1">
      <c r="A76" s="16" t="s">
        <v>635</v>
      </c>
      <c r="B76" s="16" t="s">
        <v>5558</v>
      </c>
      <c r="C76" s="29" t="s">
        <v>5559</v>
      </c>
      <c r="D76" s="29" t="s">
        <v>5560</v>
      </c>
      <c r="E76" s="30" t="s">
        <v>292</v>
      </c>
      <c r="F76" s="3" t="s">
        <v>293</v>
      </c>
      <c r="G76" s="16" t="str">
        <f>+'ADR Tracking'!C$110</f>
        <v>Alternative Energies</v>
      </c>
      <c r="H76" s="16" t="s">
        <v>852</v>
      </c>
      <c r="I76" s="16"/>
      <c r="J76" s="16"/>
      <c r="K76" s="3"/>
      <c r="M76" s="3" t="s">
        <v>635</v>
      </c>
      <c r="N76" s="3" t="s">
        <v>635</v>
      </c>
      <c r="O76" s="3"/>
      <c r="P76" s="16" t="s">
        <v>853</v>
      </c>
      <c r="Q76" s="308"/>
    </row>
    <row r="77" spans="1:17" ht="47.25">
      <c r="A77" s="16" t="s">
        <v>635</v>
      </c>
      <c r="B77" s="16" t="s">
        <v>5561</v>
      </c>
      <c r="C77" s="29" t="s">
        <v>5562</v>
      </c>
      <c r="D77" s="29" t="s">
        <v>5563</v>
      </c>
      <c r="E77" s="30" t="s">
        <v>292</v>
      </c>
      <c r="F77" s="3" t="s">
        <v>293</v>
      </c>
      <c r="G77" s="16" t="str">
        <f>+'ADR Tracking'!C$110</f>
        <v>Alternative Energies</v>
      </c>
      <c r="H77" s="16" t="s">
        <v>852</v>
      </c>
      <c r="I77" s="16"/>
      <c r="J77" s="16"/>
      <c r="K77" s="3"/>
      <c r="M77" s="3" t="s">
        <v>635</v>
      </c>
      <c r="N77" s="3" t="s">
        <v>635</v>
      </c>
      <c r="O77" s="3"/>
      <c r="P77" s="16" t="s">
        <v>853</v>
      </c>
      <c r="Q77" s="309"/>
    </row>
    <row r="78" spans="1:17" ht="47.25">
      <c r="A78" s="16">
        <v>66</v>
      </c>
      <c r="B78" s="16" t="s">
        <v>5564</v>
      </c>
      <c r="C78" s="29" t="s">
        <v>5565</v>
      </c>
      <c r="D78" s="29" t="s">
        <v>5566</v>
      </c>
      <c r="E78" s="30" t="s">
        <v>292</v>
      </c>
      <c r="F78" s="3" t="s">
        <v>293</v>
      </c>
      <c r="G78" s="16" t="str">
        <f>+'ADR Tracking'!C$110</f>
        <v>Alternative Energies</v>
      </c>
      <c r="H78" s="16" t="s">
        <v>852</v>
      </c>
      <c r="I78" s="16"/>
      <c r="J78" s="16"/>
      <c r="K78" s="3"/>
      <c r="M78" s="3" t="s">
        <v>635</v>
      </c>
      <c r="N78" s="3" t="s">
        <v>635</v>
      </c>
      <c r="O78" s="3"/>
      <c r="P78" s="16" t="s">
        <v>853</v>
      </c>
      <c r="Q78" s="308"/>
    </row>
    <row r="79" spans="1:17" ht="47.25">
      <c r="A79" s="16">
        <f t="shared" si="3"/>
        <v>67</v>
      </c>
      <c r="B79" s="16" t="s">
        <v>5567</v>
      </c>
      <c r="C79" s="29" t="s">
        <v>5568</v>
      </c>
      <c r="D79" s="29" t="s">
        <v>5566</v>
      </c>
      <c r="E79" s="30" t="s">
        <v>292</v>
      </c>
      <c r="F79" s="3" t="s">
        <v>293</v>
      </c>
      <c r="G79" s="16" t="str">
        <f>+'ADR Tracking'!C$110</f>
        <v>Alternative Energies</v>
      </c>
      <c r="H79" s="16" t="s">
        <v>852</v>
      </c>
      <c r="I79" s="16"/>
      <c r="J79" s="16"/>
      <c r="K79" s="3"/>
      <c r="M79" s="3" t="s">
        <v>635</v>
      </c>
      <c r="N79" s="3" t="s">
        <v>635</v>
      </c>
      <c r="O79" s="3"/>
      <c r="P79" s="16" t="s">
        <v>853</v>
      </c>
      <c r="Q79" s="309"/>
    </row>
    <row r="80" spans="1:17" ht="78.75">
      <c r="A80" s="16">
        <f t="shared" si="3"/>
        <v>68</v>
      </c>
      <c r="B80" s="16" t="s">
        <v>5569</v>
      </c>
      <c r="C80" s="29" t="s">
        <v>5570</v>
      </c>
      <c r="D80" s="29" t="s">
        <v>5571</v>
      </c>
      <c r="E80" s="30" t="s">
        <v>292</v>
      </c>
      <c r="F80" s="3" t="s">
        <v>293</v>
      </c>
      <c r="G80" s="16" t="str">
        <f>+'ADR Tracking'!C$110</f>
        <v>Alternative Energies</v>
      </c>
      <c r="H80" s="16" t="s">
        <v>852</v>
      </c>
      <c r="I80" s="16"/>
      <c r="J80" s="16"/>
      <c r="K80" s="3"/>
      <c r="M80" s="3" t="s">
        <v>635</v>
      </c>
      <c r="N80" s="3" t="s">
        <v>635</v>
      </c>
      <c r="O80" s="3"/>
      <c r="P80" s="16" t="s">
        <v>853</v>
      </c>
      <c r="Q80" s="308"/>
    </row>
    <row r="81" spans="1:17" ht="78.75">
      <c r="A81" s="16">
        <f t="shared" si="3"/>
        <v>69</v>
      </c>
      <c r="B81" s="16" t="s">
        <v>5572</v>
      </c>
      <c r="C81" s="29" t="s">
        <v>5573</v>
      </c>
      <c r="D81" s="29" t="s">
        <v>5571</v>
      </c>
      <c r="E81" s="30" t="s">
        <v>292</v>
      </c>
      <c r="F81" s="3" t="s">
        <v>293</v>
      </c>
      <c r="G81" s="16" t="s">
        <v>277</v>
      </c>
      <c r="H81" s="16" t="s">
        <v>852</v>
      </c>
      <c r="I81" s="16"/>
      <c r="J81" s="16"/>
      <c r="K81" s="3"/>
      <c r="M81" s="3" t="s">
        <v>635</v>
      </c>
      <c r="N81" s="3" t="s">
        <v>635</v>
      </c>
      <c r="O81" s="3"/>
      <c r="P81" s="16" t="s">
        <v>853</v>
      </c>
      <c r="Q81" s="309"/>
    </row>
    <row r="82" spans="1:17" ht="31.5">
      <c r="A82" s="16">
        <f t="shared" si="3"/>
        <v>70</v>
      </c>
      <c r="B82" s="16" t="s">
        <v>5574</v>
      </c>
      <c r="C82" s="29" t="s">
        <v>5575</v>
      </c>
      <c r="D82" s="29" t="s">
        <v>5576</v>
      </c>
      <c r="E82" s="30" t="s">
        <v>292</v>
      </c>
      <c r="F82" s="3" t="str">
        <f>+'ADR Tracking'!B$110</f>
        <v>Hydrogen Pressure Vessel</v>
      </c>
      <c r="G82" s="16" t="str">
        <f>+'ADR Tracking'!C$110</f>
        <v>Alternative Energies</v>
      </c>
      <c r="H82" s="16" t="s">
        <v>852</v>
      </c>
      <c r="I82" s="16"/>
      <c r="J82" s="16"/>
      <c r="K82" s="3"/>
      <c r="M82" s="3" t="s">
        <v>635</v>
      </c>
      <c r="N82" s="3" t="s">
        <v>635</v>
      </c>
      <c r="O82" s="3"/>
      <c r="P82" s="16" t="s">
        <v>853</v>
      </c>
      <c r="Q82" s="308"/>
    </row>
    <row r="83" spans="1:17" ht="47.25">
      <c r="A83" s="16">
        <f t="shared" si="3"/>
        <v>71</v>
      </c>
      <c r="B83" s="16" t="s">
        <v>5577</v>
      </c>
      <c r="C83" s="29" t="s">
        <v>5578</v>
      </c>
      <c r="D83" s="29" t="s">
        <v>5579</v>
      </c>
      <c r="E83" s="30" t="s">
        <v>292</v>
      </c>
      <c r="F83" s="3" t="str">
        <f>+'ADR Tracking'!B$110</f>
        <v>Hydrogen Pressure Vessel</v>
      </c>
      <c r="G83" s="16" t="str">
        <f>+'ADR Tracking'!C$110</f>
        <v>Alternative Energies</v>
      </c>
      <c r="H83" s="16" t="s">
        <v>852</v>
      </c>
      <c r="I83" s="16"/>
      <c r="J83" s="16"/>
      <c r="K83" s="3"/>
      <c r="M83" s="3" t="s">
        <v>635</v>
      </c>
      <c r="N83" s="3" t="s">
        <v>635</v>
      </c>
      <c r="O83" s="3"/>
      <c r="P83" s="16" t="s">
        <v>853</v>
      </c>
      <c r="Q83" s="309"/>
    </row>
    <row r="84" spans="1:17" ht="47.25">
      <c r="A84" s="16">
        <f t="shared" si="3"/>
        <v>72</v>
      </c>
      <c r="B84" s="16" t="s">
        <v>5580</v>
      </c>
      <c r="C84" s="29" t="s">
        <v>5581</v>
      </c>
      <c r="D84" s="29" t="s">
        <v>5582</v>
      </c>
      <c r="E84" s="30" t="s">
        <v>292</v>
      </c>
      <c r="F84" s="3" t="str">
        <f>+'ADR Tracking'!B$110</f>
        <v>Hydrogen Pressure Vessel</v>
      </c>
      <c r="G84" s="16" t="str">
        <f>+'ADR Tracking'!C$110</f>
        <v>Alternative Energies</v>
      </c>
      <c r="H84" s="16" t="s">
        <v>852</v>
      </c>
      <c r="I84" s="16"/>
      <c r="J84" s="16"/>
      <c r="K84" s="3"/>
      <c r="M84" s="3" t="s">
        <v>635</v>
      </c>
      <c r="N84" s="3" t="s">
        <v>635</v>
      </c>
      <c r="O84" s="3"/>
      <c r="P84" s="16" t="s">
        <v>853</v>
      </c>
    </row>
    <row r="85" spans="1:17">
      <c r="G85" s="16"/>
      <c r="H85" s="16"/>
      <c r="I85" s="16"/>
      <c r="J85" s="16"/>
      <c r="K85" s="3"/>
      <c r="P85" s="92"/>
    </row>
    <row r="86" spans="1:17">
      <c r="G86" s="16"/>
      <c r="H86" s="16"/>
      <c r="I86" s="16"/>
      <c r="J86" s="16"/>
      <c r="K86" s="3"/>
      <c r="P86" s="92"/>
    </row>
    <row r="87" spans="1:17">
      <c r="G87" s="16"/>
      <c r="H87" s="16"/>
      <c r="I87" s="16"/>
      <c r="J87" s="16"/>
      <c r="K87" s="3"/>
      <c r="P87" s="92"/>
    </row>
    <row r="88" spans="1:17">
      <c r="G88" s="16"/>
      <c r="H88" s="16"/>
      <c r="I88" s="16"/>
      <c r="J88" s="16"/>
      <c r="K88" s="3"/>
      <c r="P88" s="92"/>
    </row>
    <row r="89" spans="1:17">
      <c r="G89" s="16"/>
      <c r="H89" s="16"/>
      <c r="P89" s="92"/>
    </row>
    <row r="90" spans="1:17">
      <c r="G90" s="16"/>
      <c r="H90" s="16"/>
      <c r="P90" s="92"/>
    </row>
    <row r="91" spans="1:17">
      <c r="G91" s="16"/>
      <c r="H91" s="16"/>
      <c r="P91" s="92"/>
    </row>
    <row r="92" spans="1:17">
      <c r="G92" s="16"/>
      <c r="H92" s="16"/>
      <c r="P92" s="92"/>
    </row>
    <row r="93" spans="1:17">
      <c r="G93" s="16"/>
      <c r="H93" s="16"/>
      <c r="P93" s="92"/>
    </row>
    <row r="94" spans="1:17">
      <c r="G94" s="16"/>
      <c r="H94" s="16"/>
      <c r="P94" s="92"/>
    </row>
    <row r="95" spans="1:17">
      <c r="G95" s="16"/>
      <c r="H95" s="16"/>
      <c r="P95" s="92"/>
    </row>
    <row r="96" spans="1:17">
      <c r="G96" s="16"/>
      <c r="H96" s="16"/>
      <c r="P96" s="92"/>
    </row>
    <row r="97" spans="7:16">
      <c r="G97" s="16"/>
      <c r="H97" s="16"/>
      <c r="P97" s="92"/>
    </row>
    <row r="98" spans="7:16">
      <c r="G98" s="16"/>
      <c r="H98" s="16"/>
      <c r="P98" s="92"/>
    </row>
    <row r="99" spans="7:16">
      <c r="G99" s="16"/>
      <c r="H99" s="16"/>
      <c r="P99" s="92"/>
    </row>
    <row r="100" spans="7:16">
      <c r="G100" s="16"/>
      <c r="H100" s="16"/>
      <c r="P100" s="92"/>
    </row>
    <row r="101" spans="7:16">
      <c r="G101" s="16"/>
      <c r="H101" s="16"/>
      <c r="P101" s="92"/>
    </row>
    <row r="102" spans="7:16">
      <c r="G102" s="16"/>
      <c r="H102" s="16"/>
      <c r="P102" s="92"/>
    </row>
    <row r="103" spans="7:16">
      <c r="G103" s="16"/>
      <c r="H103" s="16"/>
      <c r="P103" s="92"/>
    </row>
    <row r="104" spans="7:16">
      <c r="G104" s="16"/>
      <c r="H104" s="16"/>
      <c r="P104" s="92"/>
    </row>
    <row r="105" spans="7:16">
      <c r="G105" s="16"/>
      <c r="H105" s="16"/>
      <c r="P105" s="92"/>
    </row>
    <row r="106" spans="7:16">
      <c r="G106" s="16"/>
      <c r="H106" s="16"/>
      <c r="P106" s="92"/>
    </row>
    <row r="107" spans="7:16">
      <c r="G107" s="16"/>
      <c r="H107" s="16"/>
      <c r="P107" s="92"/>
    </row>
    <row r="108" spans="7:16">
      <c r="G108" s="16"/>
      <c r="H108" s="16"/>
      <c r="P108" s="92"/>
    </row>
    <row r="109" spans="7:16">
      <c r="G109" s="16"/>
      <c r="H109" s="16"/>
      <c r="P109" s="92"/>
    </row>
    <row r="110" spans="7:16">
      <c r="G110" s="16"/>
      <c r="H110" s="16"/>
      <c r="P110" s="92"/>
    </row>
    <row r="111" spans="7:16" ht="15.75" customHeight="1">
      <c r="G111" s="16"/>
      <c r="H111" s="16"/>
      <c r="P111" s="92"/>
    </row>
    <row r="112" spans="7:16" ht="15.75" customHeight="1">
      <c r="G112" s="16"/>
      <c r="H112" s="16"/>
      <c r="P112" s="92"/>
    </row>
    <row r="113" spans="7:16" ht="15.75" customHeight="1">
      <c r="G113" s="16"/>
      <c r="H113" s="16"/>
      <c r="P113" s="92"/>
    </row>
    <row r="114" spans="7:16" ht="15.75" customHeight="1">
      <c r="G114" s="16"/>
      <c r="H114" s="16"/>
      <c r="P114" s="92"/>
    </row>
    <row r="115" spans="7:16" ht="15.75" customHeight="1">
      <c r="G115" s="16"/>
      <c r="H115" s="16"/>
      <c r="P115" s="92"/>
    </row>
    <row r="116" spans="7:16" ht="15.75" customHeight="1">
      <c r="G116" s="16"/>
      <c r="H116" s="16"/>
      <c r="P116" s="92"/>
    </row>
    <row r="117" spans="7:16" ht="15.75" customHeight="1">
      <c r="G117" s="16"/>
      <c r="H117" s="16"/>
      <c r="P117" s="92"/>
    </row>
    <row r="118" spans="7:16" ht="15.75" customHeight="1">
      <c r="G118" s="16"/>
      <c r="H118" s="16"/>
      <c r="P118" s="92"/>
    </row>
    <row r="119" spans="7:16" ht="15.75" customHeight="1">
      <c r="G119" s="16"/>
      <c r="H119" s="16"/>
      <c r="P119" s="92"/>
    </row>
    <row r="120" spans="7:16" ht="15.75" customHeight="1">
      <c r="G120" s="16"/>
      <c r="H120" s="16"/>
      <c r="P120" s="92"/>
    </row>
    <row r="121" spans="7:16" ht="15.75" customHeight="1">
      <c r="G121" s="16"/>
      <c r="H121" s="16"/>
      <c r="P121" s="92"/>
    </row>
    <row r="122" spans="7:16" ht="15.75" customHeight="1">
      <c r="G122" s="16"/>
      <c r="H122" s="16"/>
      <c r="P122" s="92"/>
    </row>
    <row r="123" spans="7:16" ht="15.75" customHeight="1">
      <c r="G123" s="16"/>
      <c r="H123" s="16"/>
      <c r="P123" s="92"/>
    </row>
    <row r="124" spans="7:16" ht="15.75" customHeight="1">
      <c r="G124" s="16"/>
      <c r="H124" s="16"/>
      <c r="P124" s="92"/>
    </row>
    <row r="125" spans="7:16" ht="15.75" customHeight="1">
      <c r="G125" s="16"/>
      <c r="H125" s="16"/>
      <c r="P125" s="92"/>
    </row>
    <row r="126" spans="7:16" ht="15.75" customHeight="1">
      <c r="G126" s="16"/>
      <c r="H126" s="16"/>
      <c r="P126" s="92"/>
    </row>
    <row r="127" spans="7:16" ht="15.75" customHeight="1">
      <c r="G127" s="16"/>
      <c r="H127" s="16"/>
      <c r="P127" s="92"/>
    </row>
    <row r="128" spans="7:16" ht="15.75" customHeight="1">
      <c r="G128" s="16"/>
      <c r="H128" s="16"/>
      <c r="P128" s="92"/>
    </row>
    <row r="129" spans="7:16" ht="15.75" customHeight="1">
      <c r="G129" s="16"/>
      <c r="H129" s="16"/>
      <c r="P129" s="92"/>
    </row>
    <row r="130" spans="7:16" ht="15.75" customHeight="1">
      <c r="G130" s="16"/>
      <c r="H130" s="16"/>
      <c r="P130" s="92"/>
    </row>
    <row r="131" spans="7:16" ht="15.75" customHeight="1">
      <c r="G131" s="16"/>
      <c r="H131" s="16"/>
      <c r="P131" s="92"/>
    </row>
    <row r="132" spans="7:16" ht="15.75" customHeight="1">
      <c r="G132" s="16"/>
      <c r="H132" s="16"/>
      <c r="P132" s="92"/>
    </row>
    <row r="133" spans="7:16" ht="15.75" customHeight="1">
      <c r="G133" s="16"/>
      <c r="H133" s="16"/>
      <c r="P133" s="92"/>
    </row>
    <row r="134" spans="7:16" ht="15.75" customHeight="1">
      <c r="G134" s="16"/>
      <c r="H134" s="16"/>
      <c r="P134" s="92"/>
    </row>
    <row r="135" spans="7:16" ht="15.75" customHeight="1">
      <c r="G135" s="16"/>
      <c r="H135" s="16"/>
      <c r="P135" s="92"/>
    </row>
    <row r="136" spans="7:16" ht="15.75" customHeight="1">
      <c r="G136" s="16"/>
      <c r="H136" s="16"/>
      <c r="P136" s="92"/>
    </row>
    <row r="137" spans="7:16" ht="15.75" customHeight="1">
      <c r="G137" s="16"/>
      <c r="H137" s="16"/>
      <c r="P137" s="92"/>
    </row>
    <row r="138" spans="7:16" ht="15.75" customHeight="1">
      <c r="G138" s="16"/>
      <c r="H138" s="16"/>
      <c r="P138" s="92"/>
    </row>
    <row r="139" spans="7:16" ht="15.75" customHeight="1">
      <c r="G139" s="16"/>
      <c r="H139" s="16"/>
      <c r="P139" s="92"/>
    </row>
    <row r="140" spans="7:16" ht="15.75" customHeight="1">
      <c r="G140" s="16"/>
      <c r="H140" s="16"/>
      <c r="P140" s="92"/>
    </row>
    <row r="141" spans="7:16" ht="15.75" customHeight="1">
      <c r="G141" s="16"/>
      <c r="H141" s="16"/>
      <c r="P141" s="92"/>
    </row>
    <row r="142" spans="7:16" ht="15.75" customHeight="1">
      <c r="G142" s="16"/>
      <c r="H142" s="16"/>
      <c r="P142" s="92"/>
    </row>
    <row r="143" spans="7:16" ht="15.75" customHeight="1">
      <c r="G143" s="16"/>
      <c r="H143" s="16"/>
      <c r="P143" s="92"/>
    </row>
    <row r="144" spans="7:16" ht="15.75" customHeight="1">
      <c r="G144" s="16"/>
      <c r="H144" s="16"/>
      <c r="P144" s="92"/>
    </row>
    <row r="145" spans="7:16" ht="15.75" customHeight="1">
      <c r="G145" s="16"/>
      <c r="H145" s="16"/>
      <c r="P145" s="92"/>
    </row>
    <row r="146" spans="7:16" ht="15.75" customHeight="1">
      <c r="G146" s="16"/>
      <c r="H146" s="16"/>
      <c r="P146" s="92"/>
    </row>
    <row r="147" spans="7:16" ht="15.75" customHeight="1">
      <c r="G147" s="16"/>
      <c r="H147" s="16"/>
      <c r="P147" s="92"/>
    </row>
    <row r="148" spans="7:16" ht="15.75" customHeight="1">
      <c r="G148" s="16"/>
      <c r="H148" s="16"/>
      <c r="P148" s="92"/>
    </row>
    <row r="149" spans="7:16" ht="15.75" customHeight="1">
      <c r="G149" s="16"/>
      <c r="H149" s="16"/>
      <c r="P149" s="92"/>
    </row>
    <row r="150" spans="7:16" ht="15.75" customHeight="1">
      <c r="G150" s="16"/>
      <c r="H150" s="16"/>
      <c r="P150" s="92"/>
    </row>
    <row r="151" spans="7:16" ht="15.75" customHeight="1">
      <c r="G151" s="16"/>
      <c r="H151" s="16"/>
      <c r="P151" s="92"/>
    </row>
    <row r="152" spans="7:16" ht="15.75" customHeight="1">
      <c r="G152" s="16"/>
      <c r="H152" s="16"/>
      <c r="P152" s="92"/>
    </row>
    <row r="153" spans="7:16" ht="15.75" customHeight="1">
      <c r="G153" s="16"/>
      <c r="H153" s="16"/>
      <c r="P153" s="92"/>
    </row>
    <row r="154" spans="7:16" ht="15.75" customHeight="1">
      <c r="G154" s="16"/>
      <c r="H154" s="16"/>
      <c r="P154" s="92"/>
    </row>
    <row r="155" spans="7:16" ht="15.75" customHeight="1">
      <c r="G155" s="16"/>
      <c r="H155" s="16"/>
      <c r="P155" s="92"/>
    </row>
    <row r="156" spans="7:16" ht="15.75" customHeight="1">
      <c r="G156" s="16"/>
      <c r="H156" s="16"/>
      <c r="P156" s="92"/>
    </row>
    <row r="157" spans="7:16" ht="15.75" customHeight="1">
      <c r="G157" s="16"/>
      <c r="H157" s="16"/>
      <c r="P157" s="92"/>
    </row>
    <row r="158" spans="7:16" ht="15.75" customHeight="1">
      <c r="G158" s="16"/>
      <c r="H158" s="16"/>
      <c r="P158" s="92"/>
    </row>
    <row r="159" spans="7:16" ht="15.75" customHeight="1">
      <c r="G159" s="16"/>
      <c r="H159" s="16"/>
      <c r="P159" s="92"/>
    </row>
    <row r="160" spans="7:16" ht="15.75" customHeight="1">
      <c r="G160" s="16"/>
      <c r="H160" s="16"/>
      <c r="P160" s="92"/>
    </row>
    <row r="161" spans="7:16" ht="15.75" customHeight="1">
      <c r="G161" s="16"/>
      <c r="H161" s="16"/>
      <c r="P161" s="92"/>
    </row>
  </sheetData>
  <protectedRanges>
    <protectedRange sqref="H1:K1048576 O15 O13 O10 L1:N84" name="Range1"/>
  </protectedRanges>
  <phoneticPr fontId="21" type="noConversion"/>
  <conditionalFormatting sqref="H2:H100">
    <cfRule type="containsText" dxfId="114" priority="16" operator="containsText" text="Yes">
      <formula>NOT(ISERROR(SEARCH("Yes",H2)))</formula>
    </cfRule>
    <cfRule type="containsText" dxfId="113" priority="17" operator="containsText" text="Pending">
      <formula>NOT(ISERROR(SEARCH("Pending",H2)))</formula>
    </cfRule>
  </conditionalFormatting>
  <conditionalFormatting sqref="I2:I1048576">
    <cfRule type="containsText" dxfId="112" priority="10" operator="containsText" text="No">
      <formula>NOT(ISERROR(SEARCH("No",I2)))</formula>
    </cfRule>
  </conditionalFormatting>
  <conditionalFormatting sqref="I2:K1048576 L1:N84 J1:K1">
    <cfRule type="containsText" dxfId="111" priority="11" operator="containsText" text="Yes">
      <formula>NOT(ISERROR(SEARCH("Yes",I1)))</formula>
    </cfRule>
  </conditionalFormatting>
  <conditionalFormatting sqref="I2:O100">
    <cfRule type="containsText" dxfId="110" priority="1" operator="containsText" text="N/A">
      <formula>NOT(ISERROR(SEARCH("N/A",I2)))</formula>
    </cfRule>
  </conditionalFormatting>
  <conditionalFormatting sqref="J1:K1 L1:N84 I2:K1048576">
    <cfRule type="containsText" dxfId="109" priority="12" operator="containsText" text="Pending">
      <formula>NOT(ISERROR(SEARCH("Pending",I1)))</formula>
    </cfRule>
  </conditionalFormatting>
  <conditionalFormatting sqref="M2:M100 N32:N84">
    <cfRule type="containsText" dxfId="108" priority="2" operator="containsText" text="Maybe">
      <formula>NOT(ISERROR(SEARCH("Maybe",M2)))</formula>
    </cfRule>
    <cfRule type="containsText" dxfId="107" priority="3" operator="containsText" text="No">
      <formula>NOT(ISERROR(SEARCH("No",M2)))</formula>
    </cfRule>
  </conditionalFormatting>
  <dataValidations count="1">
    <dataValidation type="list" allowBlank="1" showInputMessage="1" showErrorMessage="1" sqref="M2:M84" xr:uid="{5BCE8DAD-1719-4264-B224-1F430D5C9E9A}">
      <formula1>"Yes, No, Conditional, N/A"</formula1>
    </dataValidation>
  </dataValidations>
  <pageMargins left="0.7" right="0.7" top="0.75" bottom="0.75" header="0.3" footer="0.3"/>
  <pageSetup paperSize="9" orientation="portrait" r:id="rId1"/>
  <ignoredErrors>
    <ignoredError sqref="F26" calculatedColumn="1"/>
  </ignoredError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EF38B08-E978-48F0-929F-40C5E1B2E4FE}">
          <x14:formula1>
            <xm:f>'Drop Down Menu''s'!$C$2:$C$14</xm:f>
          </x14:formula1>
          <xm:sqref>H85:K161 G76:G161 G9:G71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62AA9-764A-4645-B59B-5DC620D74B4F}">
  <sheetPr>
    <pageSetUpPr fitToPage="1"/>
  </sheetPr>
  <dimension ref="A1:Q96"/>
  <sheetViews>
    <sheetView topLeftCell="G1" zoomScale="54" workbookViewId="0">
      <selection activeCell="K33" sqref="K33"/>
    </sheetView>
  </sheetViews>
  <sheetFormatPr defaultColWidth="8.875" defaultRowHeight="15.75" customHeight="1"/>
  <cols>
    <col min="1" max="1" width="10.625" style="16" bestFit="1" customWidth="1"/>
    <col min="2" max="2" width="11.5" style="16" customWidth="1"/>
    <col min="3" max="3" width="38.125" style="29" customWidth="1"/>
    <col min="4" max="4" width="70.125" style="21" customWidth="1"/>
    <col min="5" max="5" width="16.625" customWidth="1"/>
    <col min="6" max="6" width="22.125" style="23" customWidth="1"/>
    <col min="7" max="8" width="20.625" customWidth="1"/>
    <col min="9" max="10" width="32.625" customWidth="1"/>
    <col min="11" max="11" width="32.625" style="21" customWidth="1"/>
    <col min="12" max="12" width="22.125" style="3" customWidth="1"/>
    <col min="13" max="13" width="10.375" style="16" bestFit="1" customWidth="1"/>
    <col min="14" max="14" width="9" bestFit="1" customWidth="1"/>
    <col min="15" max="15" width="31.625" bestFit="1" customWidth="1"/>
    <col min="16" max="16" width="21.125" bestFit="1" customWidth="1"/>
    <col min="17" max="17" width="24" bestFit="1" customWidth="1"/>
  </cols>
  <sheetData>
    <row r="1" spans="1:17" ht="63">
      <c r="A1" s="16" t="s">
        <v>834</v>
      </c>
      <c r="B1" s="16" t="s">
        <v>835</v>
      </c>
      <c r="C1" s="29" t="s">
        <v>836</v>
      </c>
      <c r="D1" s="29" t="s">
        <v>837</v>
      </c>
      <c r="E1" s="23" t="s">
        <v>0</v>
      </c>
      <c r="F1" s="23" t="s">
        <v>838</v>
      </c>
      <c r="G1" s="16" t="s">
        <v>839</v>
      </c>
      <c r="H1" s="3" t="s">
        <v>898</v>
      </c>
      <c r="I1" s="3" t="s">
        <v>841</v>
      </c>
      <c r="J1" s="3" t="s">
        <v>900</v>
      </c>
      <c r="K1" s="3" t="s">
        <v>843</v>
      </c>
      <c r="L1" s="3" t="s">
        <v>844</v>
      </c>
      <c r="M1" s="16" t="s">
        <v>845</v>
      </c>
      <c r="O1" t="s">
        <v>846</v>
      </c>
      <c r="P1" t="s">
        <v>847</v>
      </c>
      <c r="Q1" t="s">
        <v>848</v>
      </c>
    </row>
    <row r="2" spans="1:17">
      <c r="A2" s="16">
        <v>1</v>
      </c>
      <c r="B2" s="16">
        <v>5</v>
      </c>
      <c r="C2" s="29" t="s">
        <v>4203</v>
      </c>
      <c r="D2" s="28"/>
      <c r="E2" s="23"/>
      <c r="G2" s="16"/>
      <c r="H2" s="16" t="s">
        <v>1715</v>
      </c>
      <c r="I2" s="3"/>
      <c r="J2" s="3"/>
      <c r="K2" s="3"/>
      <c r="M2" s="16" t="s">
        <v>853</v>
      </c>
      <c r="O2">
        <f>MAX(A:A)</f>
        <v>35</v>
      </c>
      <c r="P2">
        <f>COUNTIF(M:M,"Yes")</f>
        <v>0</v>
      </c>
      <c r="Q2">
        <f>O2-P2</f>
        <v>35</v>
      </c>
    </row>
    <row r="3" spans="1:17" ht="47.25">
      <c r="A3" s="16">
        <v>2</v>
      </c>
      <c r="B3" s="16">
        <v>5.0999999999999996</v>
      </c>
      <c r="D3" s="29" t="s">
        <v>5583</v>
      </c>
      <c r="E3" s="23" t="s">
        <v>100</v>
      </c>
      <c r="F3" s="23" t="s">
        <v>101</v>
      </c>
      <c r="G3" s="319" t="s">
        <v>5584</v>
      </c>
      <c r="H3" s="16" t="s">
        <v>853</v>
      </c>
      <c r="I3" s="3"/>
      <c r="J3" s="3" t="s">
        <v>905</v>
      </c>
      <c r="K3" s="3" t="s">
        <v>5585</v>
      </c>
      <c r="M3" s="16" t="s">
        <v>853</v>
      </c>
      <c r="O3" t="s">
        <v>771</v>
      </c>
    </row>
    <row r="4" spans="1:17" ht="47.25">
      <c r="A4" s="16">
        <v>3</v>
      </c>
      <c r="D4" s="29" t="s">
        <v>5586</v>
      </c>
      <c r="E4" s="23" t="s">
        <v>100</v>
      </c>
      <c r="F4" s="23" t="s">
        <v>101</v>
      </c>
      <c r="G4" s="319" t="s">
        <v>5584</v>
      </c>
      <c r="H4" s="16" t="s">
        <v>853</v>
      </c>
      <c r="I4" s="3"/>
      <c r="J4" s="3" t="s">
        <v>905</v>
      </c>
      <c r="K4" s="3" t="s">
        <v>5587</v>
      </c>
      <c r="M4" s="16" t="s">
        <v>853</v>
      </c>
      <c r="O4" t="s">
        <v>914</v>
      </c>
    </row>
    <row r="5" spans="1:17" ht="47.25">
      <c r="A5" s="16">
        <v>4</v>
      </c>
      <c r="D5" s="29" t="s">
        <v>5588</v>
      </c>
      <c r="E5" s="23" t="s">
        <v>100</v>
      </c>
      <c r="F5" s="23" t="s">
        <v>101</v>
      </c>
      <c r="G5" s="319" t="s">
        <v>5584</v>
      </c>
      <c r="H5" s="16" t="s">
        <v>853</v>
      </c>
      <c r="I5" s="3"/>
      <c r="J5" s="3" t="s">
        <v>905</v>
      </c>
      <c r="K5" s="3" t="s">
        <v>5589</v>
      </c>
      <c r="M5" s="16" t="s">
        <v>853</v>
      </c>
      <c r="O5" s="18">
        <f>P2/O2</f>
        <v>0</v>
      </c>
    </row>
    <row r="6" spans="1:17">
      <c r="A6" s="16">
        <v>5</v>
      </c>
      <c r="B6" s="16">
        <v>7</v>
      </c>
      <c r="C6" s="29" t="s">
        <v>5590</v>
      </c>
      <c r="D6" s="28"/>
      <c r="E6" s="23"/>
      <c r="G6" s="16"/>
      <c r="H6" s="16" t="s">
        <v>1715</v>
      </c>
      <c r="I6" s="3"/>
      <c r="J6" s="3"/>
      <c r="K6" s="3"/>
      <c r="M6" s="16" t="s">
        <v>853</v>
      </c>
    </row>
    <row r="7" spans="1:17" ht="63">
      <c r="A7" s="16">
        <v>6</v>
      </c>
      <c r="B7" s="16">
        <v>7.1</v>
      </c>
      <c r="D7" s="29" t="s">
        <v>5591</v>
      </c>
      <c r="E7" s="23" t="s">
        <v>199</v>
      </c>
      <c r="F7" s="23" t="s">
        <v>490</v>
      </c>
      <c r="G7" s="16" t="s">
        <v>456</v>
      </c>
      <c r="H7" s="16" t="s">
        <v>852</v>
      </c>
      <c r="I7" s="3"/>
      <c r="J7" s="3" t="s">
        <v>909</v>
      </c>
      <c r="K7" s="3" t="s">
        <v>5592</v>
      </c>
      <c r="M7" s="16" t="s">
        <v>853</v>
      </c>
    </row>
    <row r="8" spans="1:17" ht="63">
      <c r="A8" s="16">
        <v>7</v>
      </c>
      <c r="B8" s="16">
        <v>7.2</v>
      </c>
      <c r="D8" s="29" t="s">
        <v>5593</v>
      </c>
      <c r="E8" s="23" t="s">
        <v>199</v>
      </c>
      <c r="F8" s="23" t="s">
        <v>490</v>
      </c>
      <c r="G8" s="16" t="s">
        <v>456</v>
      </c>
      <c r="H8" s="16" t="s">
        <v>852</v>
      </c>
      <c r="I8" s="3"/>
      <c r="J8" s="3" t="s">
        <v>909</v>
      </c>
      <c r="K8" s="3" t="s">
        <v>5594</v>
      </c>
      <c r="M8" s="16" t="s">
        <v>853</v>
      </c>
    </row>
    <row r="9" spans="1:17">
      <c r="A9" s="16">
        <v>8</v>
      </c>
      <c r="B9" s="16" t="s">
        <v>5595</v>
      </c>
      <c r="D9" s="29"/>
      <c r="E9" s="178"/>
      <c r="G9" s="4"/>
      <c r="H9" s="16"/>
      <c r="I9" s="3"/>
      <c r="J9" s="3"/>
      <c r="K9" s="3"/>
      <c r="M9" s="16" t="s">
        <v>853</v>
      </c>
    </row>
    <row r="10" spans="1:17">
      <c r="A10" s="16">
        <v>9</v>
      </c>
      <c r="B10" s="16">
        <v>6</v>
      </c>
      <c r="C10" s="29" t="s">
        <v>1485</v>
      </c>
      <c r="D10" s="29"/>
      <c r="E10" s="178"/>
      <c r="G10" s="4"/>
      <c r="H10" s="16"/>
      <c r="I10" s="3"/>
      <c r="J10" s="3"/>
      <c r="K10" s="3"/>
      <c r="M10" s="16" t="s">
        <v>853</v>
      </c>
    </row>
    <row r="11" spans="1:17">
      <c r="A11" s="16">
        <v>10</v>
      </c>
      <c r="B11" s="16">
        <v>6.1</v>
      </c>
      <c r="C11" s="29" t="s">
        <v>1518</v>
      </c>
      <c r="D11" s="29"/>
      <c r="E11" s="178"/>
      <c r="G11" s="4"/>
      <c r="H11" s="16"/>
      <c r="I11" s="3"/>
      <c r="J11" s="3"/>
      <c r="K11" s="3"/>
      <c r="M11" s="16" t="s">
        <v>853</v>
      </c>
    </row>
    <row r="12" spans="1:17">
      <c r="A12" s="66">
        <v>11</v>
      </c>
      <c r="B12" s="66"/>
      <c r="C12" s="67" t="s">
        <v>635</v>
      </c>
      <c r="D12" s="67" t="s">
        <v>5596</v>
      </c>
      <c r="E12" s="179"/>
      <c r="F12" s="89"/>
      <c r="G12" s="66"/>
      <c r="H12" s="16"/>
      <c r="I12" s="16"/>
      <c r="J12" s="16"/>
      <c r="K12" s="3"/>
      <c r="M12" s="16" t="s">
        <v>853</v>
      </c>
    </row>
    <row r="13" spans="1:17">
      <c r="A13" s="16">
        <v>12</v>
      </c>
      <c r="B13" s="16">
        <v>6.2</v>
      </c>
      <c r="C13" s="29" t="s">
        <v>5597</v>
      </c>
      <c r="D13" s="29"/>
      <c r="E13" s="178"/>
      <c r="G13" s="16"/>
      <c r="H13" s="16"/>
      <c r="I13" s="16"/>
      <c r="J13" s="16"/>
      <c r="K13" s="3"/>
      <c r="M13" s="16" t="s">
        <v>853</v>
      </c>
    </row>
    <row r="14" spans="1:17" ht="47.25">
      <c r="A14" s="16">
        <v>13</v>
      </c>
      <c r="D14" s="29" t="s">
        <v>5598</v>
      </c>
      <c r="E14" s="23" t="s">
        <v>199</v>
      </c>
      <c r="F14" s="23" t="s">
        <v>490</v>
      </c>
      <c r="G14" s="16" t="s">
        <v>456</v>
      </c>
      <c r="H14" s="16" t="s">
        <v>852</v>
      </c>
      <c r="I14" s="16"/>
      <c r="J14" s="16" t="s">
        <v>909</v>
      </c>
      <c r="K14" s="3" t="s">
        <v>5599</v>
      </c>
      <c r="M14" s="16" t="s">
        <v>853</v>
      </c>
    </row>
    <row r="15" spans="1:17" ht="78.75">
      <c r="A15" s="16">
        <v>14</v>
      </c>
      <c r="D15" s="29" t="s">
        <v>5600</v>
      </c>
      <c r="E15" s="23" t="s">
        <v>199</v>
      </c>
      <c r="F15" s="23" t="s">
        <v>490</v>
      </c>
      <c r="G15" s="16" t="s">
        <v>456</v>
      </c>
      <c r="H15" s="16" t="s">
        <v>852</v>
      </c>
      <c r="I15" s="16"/>
      <c r="J15" s="16" t="s">
        <v>909</v>
      </c>
      <c r="K15" s="3" t="s">
        <v>5601</v>
      </c>
      <c r="M15" s="16" t="s">
        <v>853</v>
      </c>
    </row>
    <row r="16" spans="1:17" ht="94.5">
      <c r="A16" s="16">
        <v>15</v>
      </c>
      <c r="D16" s="29" t="s">
        <v>5602</v>
      </c>
      <c r="E16" s="23" t="s">
        <v>199</v>
      </c>
      <c r="F16" s="23" t="s">
        <v>490</v>
      </c>
      <c r="G16" s="16" t="s">
        <v>456</v>
      </c>
      <c r="H16" s="16" t="s">
        <v>852</v>
      </c>
      <c r="I16" s="16"/>
      <c r="J16" s="16" t="s">
        <v>909</v>
      </c>
      <c r="K16" s="3" t="s">
        <v>5603</v>
      </c>
      <c r="M16" s="16" t="s">
        <v>853</v>
      </c>
    </row>
    <row r="17" spans="1:13">
      <c r="A17" s="16">
        <v>16</v>
      </c>
      <c r="B17" s="16" t="s">
        <v>1055</v>
      </c>
      <c r="C17" s="29" t="s">
        <v>5604</v>
      </c>
      <c r="D17" s="29"/>
      <c r="E17" s="178"/>
      <c r="G17" s="16"/>
      <c r="H17" s="16"/>
      <c r="I17" s="16"/>
      <c r="J17" s="16"/>
      <c r="K17" s="3"/>
      <c r="M17" s="16" t="s">
        <v>853</v>
      </c>
    </row>
    <row r="18" spans="1:13">
      <c r="A18" s="16">
        <v>17</v>
      </c>
      <c r="B18" s="66" t="s">
        <v>1057</v>
      </c>
      <c r="C18" s="67" t="s">
        <v>5605</v>
      </c>
      <c r="D18" s="67" t="s">
        <v>5606</v>
      </c>
      <c r="E18" s="179"/>
      <c r="F18" s="89"/>
      <c r="G18" s="66"/>
      <c r="H18" s="16"/>
      <c r="I18" s="16"/>
      <c r="J18" s="16"/>
      <c r="K18" s="3"/>
      <c r="M18" s="16" t="s">
        <v>853</v>
      </c>
    </row>
    <row r="19" spans="1:13" ht="78.75">
      <c r="A19" s="16">
        <v>18</v>
      </c>
      <c r="B19" s="16" t="s">
        <v>1061</v>
      </c>
      <c r="D19" s="29" t="s">
        <v>5607</v>
      </c>
      <c r="E19" s="23" t="s">
        <v>199</v>
      </c>
      <c r="F19" s="23" t="s">
        <v>490</v>
      </c>
      <c r="G19" s="16" t="s">
        <v>456</v>
      </c>
      <c r="H19" s="16" t="s">
        <v>852</v>
      </c>
      <c r="I19" s="16"/>
      <c r="J19" s="16" t="s">
        <v>909</v>
      </c>
      <c r="K19" s="3" t="s">
        <v>5608</v>
      </c>
      <c r="M19" s="16" t="s">
        <v>853</v>
      </c>
    </row>
    <row r="20" spans="1:13" ht="63">
      <c r="A20" s="16">
        <v>19</v>
      </c>
      <c r="D20" s="29" t="s">
        <v>5609</v>
      </c>
      <c r="E20" s="23" t="s">
        <v>199</v>
      </c>
      <c r="F20" s="23" t="s">
        <v>490</v>
      </c>
      <c r="G20" s="16" t="s">
        <v>456</v>
      </c>
      <c r="H20" s="16" t="s">
        <v>852</v>
      </c>
      <c r="I20" s="16"/>
      <c r="J20" s="16" t="s">
        <v>909</v>
      </c>
      <c r="K20" s="3" t="s">
        <v>5610</v>
      </c>
    </row>
    <row r="21" spans="1:13" ht="47.25">
      <c r="A21" s="16">
        <v>20</v>
      </c>
      <c r="D21" s="29" t="s">
        <v>5611</v>
      </c>
      <c r="E21" s="23" t="s">
        <v>199</v>
      </c>
      <c r="F21" s="23" t="s">
        <v>490</v>
      </c>
      <c r="G21" s="16" t="s">
        <v>456</v>
      </c>
      <c r="H21" s="16" t="s">
        <v>852</v>
      </c>
      <c r="I21" s="16"/>
      <c r="J21" s="16" t="s">
        <v>909</v>
      </c>
      <c r="K21" s="3" t="s">
        <v>5612</v>
      </c>
    </row>
    <row r="22" spans="1:13" ht="63">
      <c r="A22" s="16">
        <v>21</v>
      </c>
      <c r="D22" s="29" t="s">
        <v>5613</v>
      </c>
      <c r="E22" s="23" t="s">
        <v>199</v>
      </c>
      <c r="F22" s="23" t="s">
        <v>490</v>
      </c>
      <c r="G22" s="16" t="s">
        <v>456</v>
      </c>
      <c r="H22" s="16" t="s">
        <v>852</v>
      </c>
      <c r="I22" s="16"/>
      <c r="J22" s="16" t="s">
        <v>909</v>
      </c>
      <c r="K22" s="3" t="s">
        <v>5614</v>
      </c>
    </row>
    <row r="23" spans="1:13" ht="78.75">
      <c r="A23" s="66">
        <v>22</v>
      </c>
      <c r="B23" s="66" t="s">
        <v>1065</v>
      </c>
      <c r="C23" s="67" t="s">
        <v>635</v>
      </c>
      <c r="D23" s="67" t="s">
        <v>5615</v>
      </c>
      <c r="E23" s="179"/>
      <c r="F23" s="89"/>
      <c r="G23" s="66"/>
      <c r="H23" s="16"/>
      <c r="I23" s="16"/>
      <c r="J23" s="16"/>
      <c r="K23" s="3"/>
    </row>
    <row r="24" spans="1:13">
      <c r="A24" s="16">
        <v>23</v>
      </c>
      <c r="B24" s="16" t="s">
        <v>1081</v>
      </c>
      <c r="C24" s="29" t="s">
        <v>5616</v>
      </c>
      <c r="D24" s="29"/>
      <c r="E24" s="178"/>
      <c r="G24" s="16"/>
      <c r="H24" s="16"/>
      <c r="I24" s="16"/>
      <c r="J24" s="16"/>
      <c r="K24" s="3"/>
    </row>
    <row r="25" spans="1:13" ht="63">
      <c r="A25" s="16">
        <v>24</v>
      </c>
      <c r="B25" s="16" t="s">
        <v>5617</v>
      </c>
      <c r="D25" s="29" t="s">
        <v>5618</v>
      </c>
      <c r="E25" s="23" t="s">
        <v>199</v>
      </c>
      <c r="F25" s="23" t="s">
        <v>490</v>
      </c>
      <c r="G25" s="16" t="s">
        <v>456</v>
      </c>
      <c r="H25" s="16" t="s">
        <v>852</v>
      </c>
      <c r="I25" s="16"/>
      <c r="J25" s="16" t="s">
        <v>909</v>
      </c>
      <c r="K25" s="3" t="s">
        <v>5619</v>
      </c>
    </row>
    <row r="26" spans="1:13" ht="63">
      <c r="A26" s="66">
        <v>25</v>
      </c>
      <c r="B26" s="66" t="s">
        <v>5620</v>
      </c>
      <c r="C26" s="67" t="s">
        <v>635</v>
      </c>
      <c r="D26" s="67" t="s">
        <v>5621</v>
      </c>
      <c r="E26" s="179"/>
      <c r="F26" s="89"/>
      <c r="G26" s="66"/>
      <c r="H26" s="16"/>
      <c r="I26" s="16"/>
      <c r="J26" s="16"/>
      <c r="K26" s="3"/>
    </row>
    <row r="27" spans="1:13" ht="94.5">
      <c r="A27" s="16">
        <v>26</v>
      </c>
      <c r="B27" s="16" t="s">
        <v>1133</v>
      </c>
      <c r="D27" s="29" t="s">
        <v>5622</v>
      </c>
      <c r="E27" s="23" t="s">
        <v>199</v>
      </c>
      <c r="F27" s="23" t="s">
        <v>490</v>
      </c>
      <c r="G27" s="16" t="s">
        <v>456</v>
      </c>
      <c r="H27" s="16" t="s">
        <v>852</v>
      </c>
      <c r="I27" s="16"/>
      <c r="J27" s="16" t="s">
        <v>909</v>
      </c>
      <c r="K27" s="3" t="s">
        <v>5623</v>
      </c>
    </row>
    <row r="28" spans="1:13" ht="110.25">
      <c r="A28" s="16">
        <v>27</v>
      </c>
      <c r="B28" s="16" t="s">
        <v>1135</v>
      </c>
      <c r="D28" s="29" t="s">
        <v>5624</v>
      </c>
      <c r="E28" s="23" t="s">
        <v>199</v>
      </c>
      <c r="F28" s="23" t="s">
        <v>490</v>
      </c>
      <c r="G28" s="16" t="s">
        <v>456</v>
      </c>
      <c r="H28" s="16" t="s">
        <v>852</v>
      </c>
      <c r="I28" s="16"/>
      <c r="J28" s="16" t="s">
        <v>909</v>
      </c>
      <c r="K28" s="3" t="s">
        <v>5625</v>
      </c>
    </row>
    <row r="29" spans="1:13" ht="94.5">
      <c r="A29" s="16">
        <v>28</v>
      </c>
      <c r="B29" s="16" t="s">
        <v>1140</v>
      </c>
      <c r="D29" s="29" t="s">
        <v>5626</v>
      </c>
      <c r="E29" s="23" t="s">
        <v>199</v>
      </c>
      <c r="F29" s="23" t="s">
        <v>490</v>
      </c>
      <c r="G29" s="16" t="s">
        <v>456</v>
      </c>
      <c r="H29" s="16" t="s">
        <v>852</v>
      </c>
      <c r="I29" s="16"/>
      <c r="J29" s="16" t="s">
        <v>905</v>
      </c>
      <c r="K29" s="3" t="s">
        <v>5627</v>
      </c>
    </row>
    <row r="30" spans="1:13" ht="63">
      <c r="A30" s="16">
        <v>29</v>
      </c>
      <c r="B30" s="16" t="s">
        <v>1152</v>
      </c>
      <c r="C30" s="29" t="s">
        <v>5628</v>
      </c>
      <c r="D30" s="29" t="s">
        <v>5629</v>
      </c>
      <c r="E30" s="23" t="s">
        <v>199</v>
      </c>
      <c r="F30" s="23" t="s">
        <v>490</v>
      </c>
      <c r="G30" s="16" t="s">
        <v>456</v>
      </c>
      <c r="H30" s="16" t="s">
        <v>852</v>
      </c>
      <c r="I30" s="16"/>
      <c r="J30" s="16" t="s">
        <v>909</v>
      </c>
      <c r="K30" s="3" t="s">
        <v>5630</v>
      </c>
    </row>
    <row r="31" spans="1:13" ht="78.75">
      <c r="A31" s="16">
        <v>30</v>
      </c>
      <c r="B31" s="16" t="s">
        <v>2346</v>
      </c>
      <c r="C31" s="29" t="s">
        <v>5631</v>
      </c>
      <c r="D31" s="29" t="s">
        <v>5632</v>
      </c>
      <c r="E31" s="23" t="s">
        <v>199</v>
      </c>
      <c r="F31" s="23" t="s">
        <v>490</v>
      </c>
      <c r="G31" s="16" t="s">
        <v>456</v>
      </c>
      <c r="H31" s="16" t="s">
        <v>852</v>
      </c>
      <c r="I31" s="16"/>
      <c r="J31" s="16" t="s">
        <v>909</v>
      </c>
      <c r="K31" s="3" t="s">
        <v>5633</v>
      </c>
    </row>
    <row r="32" spans="1:13" ht="63">
      <c r="A32" s="16">
        <v>31</v>
      </c>
      <c r="B32" s="16" t="s">
        <v>1267</v>
      </c>
      <c r="C32" s="29" t="s">
        <v>5634</v>
      </c>
      <c r="D32" s="29" t="s">
        <v>5635</v>
      </c>
      <c r="E32" s="23" t="s">
        <v>199</v>
      </c>
      <c r="F32" s="23" t="s">
        <v>490</v>
      </c>
      <c r="G32" s="16" t="s">
        <v>456</v>
      </c>
      <c r="H32" s="16" t="s">
        <v>852</v>
      </c>
      <c r="I32" s="16"/>
      <c r="J32" s="16" t="s">
        <v>905</v>
      </c>
      <c r="K32" s="3" t="s">
        <v>5636</v>
      </c>
    </row>
    <row r="33" spans="1:11" ht="63">
      <c r="A33" s="16">
        <v>32</v>
      </c>
      <c r="B33" s="16" t="s">
        <v>5637</v>
      </c>
      <c r="C33" s="29" t="s">
        <v>5638</v>
      </c>
      <c r="D33" s="29" t="s">
        <v>5639</v>
      </c>
      <c r="E33" s="23" t="s">
        <v>199</v>
      </c>
      <c r="F33" s="23" t="s">
        <v>490</v>
      </c>
      <c r="G33" s="16" t="s">
        <v>456</v>
      </c>
      <c r="H33" s="16" t="s">
        <v>852</v>
      </c>
      <c r="I33" s="16"/>
      <c r="J33" s="16" t="s">
        <v>909</v>
      </c>
      <c r="K33" s="38" t="s">
        <v>5640</v>
      </c>
    </row>
    <row r="34" spans="1:11" ht="94.5">
      <c r="A34" s="16">
        <v>33</v>
      </c>
      <c r="B34" s="16" t="s">
        <v>2398</v>
      </c>
      <c r="C34" s="29" t="s">
        <v>5641</v>
      </c>
      <c r="D34" s="29" t="s">
        <v>5642</v>
      </c>
      <c r="E34" s="23" t="s">
        <v>199</v>
      </c>
      <c r="F34" s="23" t="s">
        <v>490</v>
      </c>
      <c r="G34" s="16" t="s">
        <v>456</v>
      </c>
      <c r="H34" s="16" t="s">
        <v>852</v>
      </c>
      <c r="I34" s="16"/>
      <c r="J34" s="16" t="s">
        <v>909</v>
      </c>
      <c r="K34" s="3" t="s">
        <v>5643</v>
      </c>
    </row>
    <row r="35" spans="1:11" ht="94.5">
      <c r="A35" s="16">
        <v>34</v>
      </c>
      <c r="B35" s="16" t="s">
        <v>2402</v>
      </c>
      <c r="C35" s="29" t="s">
        <v>5644</v>
      </c>
      <c r="D35" s="29" t="s">
        <v>5645</v>
      </c>
      <c r="E35" s="23" t="s">
        <v>199</v>
      </c>
      <c r="F35" s="23" t="s">
        <v>490</v>
      </c>
      <c r="G35" s="16" t="s">
        <v>456</v>
      </c>
      <c r="H35" s="16" t="s">
        <v>852</v>
      </c>
      <c r="I35" s="16"/>
      <c r="J35" s="16" t="s">
        <v>909</v>
      </c>
      <c r="K35" s="3" t="s">
        <v>5643</v>
      </c>
    </row>
    <row r="36" spans="1:11" ht="237.75" customHeight="1">
      <c r="A36" s="16">
        <v>35</v>
      </c>
      <c r="C36" s="29" t="s">
        <v>5644</v>
      </c>
      <c r="D36" s="29" t="e" vm="20">
        <v>#VALUE!</v>
      </c>
      <c r="E36" s="23" t="s">
        <v>199</v>
      </c>
      <c r="F36" s="23" t="s">
        <v>490</v>
      </c>
      <c r="G36" s="16" t="s">
        <v>456</v>
      </c>
      <c r="H36" s="16" t="s">
        <v>852</v>
      </c>
      <c r="I36" s="16"/>
      <c r="J36" s="16"/>
      <c r="K36" s="3"/>
    </row>
    <row r="37" spans="1:11" ht="15.75" customHeight="1">
      <c r="G37" s="16"/>
      <c r="H37" s="16"/>
    </row>
    <row r="38" spans="1:11" ht="15.75" customHeight="1">
      <c r="G38" s="16"/>
      <c r="H38" s="16"/>
    </row>
    <row r="39" spans="1:11" ht="15.75" customHeight="1">
      <c r="G39" s="16"/>
      <c r="H39" s="16"/>
    </row>
    <row r="40" spans="1:11" ht="15.75" customHeight="1">
      <c r="G40" s="16"/>
      <c r="H40" s="16"/>
    </row>
    <row r="41" spans="1:11" ht="15.75" customHeight="1">
      <c r="G41" s="16"/>
      <c r="H41" s="16"/>
    </row>
    <row r="42" spans="1:11" ht="15.75" customHeight="1">
      <c r="G42" s="16"/>
      <c r="H42" s="16"/>
    </row>
    <row r="43" spans="1:11" ht="15.75" customHeight="1">
      <c r="G43" s="16"/>
      <c r="H43" s="16"/>
    </row>
    <row r="44" spans="1:11" ht="15.75" customHeight="1">
      <c r="G44" s="16"/>
      <c r="H44" s="16"/>
    </row>
    <row r="45" spans="1:11" ht="15.75" customHeight="1">
      <c r="G45" s="16"/>
      <c r="H45" s="16"/>
    </row>
    <row r="46" spans="1:11" ht="15.75" customHeight="1">
      <c r="G46" s="16"/>
      <c r="H46" s="16"/>
    </row>
    <row r="47" spans="1:11" ht="15.75" customHeight="1">
      <c r="G47" s="16"/>
      <c r="H47" s="16"/>
    </row>
    <row r="48" spans="1:11" ht="15.75" customHeight="1">
      <c r="G48" s="16"/>
      <c r="H48" s="16"/>
    </row>
    <row r="49" spans="7:8" ht="15.75" customHeight="1">
      <c r="G49" s="16"/>
      <c r="H49" s="16"/>
    </row>
    <row r="50" spans="7:8" ht="15.75" customHeight="1">
      <c r="G50" s="16"/>
      <c r="H50" s="16"/>
    </row>
    <row r="51" spans="7:8" ht="15.75" customHeight="1">
      <c r="G51" s="16"/>
      <c r="H51" s="16"/>
    </row>
    <row r="52" spans="7:8" ht="15.75" customHeight="1">
      <c r="G52" s="16"/>
      <c r="H52" s="16"/>
    </row>
    <row r="53" spans="7:8" ht="15.75" customHeight="1">
      <c r="G53" s="16"/>
      <c r="H53" s="16"/>
    </row>
    <row r="54" spans="7:8" ht="15.75" customHeight="1">
      <c r="G54" s="16"/>
      <c r="H54" s="16"/>
    </row>
    <row r="55" spans="7:8" ht="15.75" customHeight="1">
      <c r="G55" s="16"/>
      <c r="H55" s="16"/>
    </row>
    <row r="56" spans="7:8" ht="15.75" customHeight="1">
      <c r="G56" s="16"/>
      <c r="H56" s="16"/>
    </row>
    <row r="57" spans="7:8" ht="15.75" customHeight="1">
      <c r="G57" s="16"/>
      <c r="H57" s="16"/>
    </row>
    <row r="58" spans="7:8" ht="15.75" customHeight="1">
      <c r="G58" s="16"/>
      <c r="H58" s="16"/>
    </row>
    <row r="59" spans="7:8" ht="15.75" customHeight="1">
      <c r="G59" s="16"/>
      <c r="H59" s="16"/>
    </row>
    <row r="60" spans="7:8" ht="15.75" customHeight="1">
      <c r="G60" s="16"/>
      <c r="H60" s="16"/>
    </row>
    <row r="61" spans="7:8" ht="15.75" customHeight="1">
      <c r="G61" s="16"/>
      <c r="H61" s="16"/>
    </row>
    <row r="62" spans="7:8" ht="15.75" customHeight="1">
      <c r="G62" s="16"/>
      <c r="H62" s="16"/>
    </row>
    <row r="63" spans="7:8" ht="15.75" customHeight="1">
      <c r="G63" s="16"/>
      <c r="H63" s="16"/>
    </row>
    <row r="64" spans="7:8" ht="15.75" customHeight="1">
      <c r="G64" s="16"/>
      <c r="H64" s="16"/>
    </row>
    <row r="65" spans="7:8" ht="15.75" customHeight="1">
      <c r="G65" s="16"/>
      <c r="H65" s="16"/>
    </row>
    <row r="66" spans="7:8" ht="15.75" customHeight="1">
      <c r="G66" s="16"/>
      <c r="H66" s="16"/>
    </row>
    <row r="67" spans="7:8" ht="15.75" customHeight="1">
      <c r="G67" s="16"/>
      <c r="H67" s="16"/>
    </row>
    <row r="68" spans="7:8" ht="15.75" customHeight="1">
      <c r="G68" s="16"/>
      <c r="H68" s="16"/>
    </row>
    <row r="69" spans="7:8" ht="15.75" customHeight="1">
      <c r="G69" s="16"/>
      <c r="H69" s="16"/>
    </row>
    <row r="70" spans="7:8" ht="15.75" customHeight="1">
      <c r="G70" s="16"/>
      <c r="H70" s="16"/>
    </row>
    <row r="71" spans="7:8" ht="15.75" customHeight="1">
      <c r="G71" s="16"/>
      <c r="H71" s="16"/>
    </row>
    <row r="72" spans="7:8" ht="15.75" customHeight="1">
      <c r="G72" s="16"/>
      <c r="H72" s="16"/>
    </row>
    <row r="73" spans="7:8" ht="15.75" customHeight="1">
      <c r="G73" s="16"/>
      <c r="H73" s="16"/>
    </row>
    <row r="74" spans="7:8" ht="15.75" customHeight="1">
      <c r="G74" s="16"/>
      <c r="H74" s="16"/>
    </row>
    <row r="75" spans="7:8" ht="15.75" customHeight="1">
      <c r="G75" s="16"/>
      <c r="H75" s="16"/>
    </row>
    <row r="76" spans="7:8" ht="15.75" customHeight="1">
      <c r="G76" s="16"/>
      <c r="H76" s="16"/>
    </row>
    <row r="77" spans="7:8" ht="15.75" customHeight="1">
      <c r="G77" s="16"/>
      <c r="H77" s="16"/>
    </row>
    <row r="78" spans="7:8" ht="15.75" customHeight="1">
      <c r="G78" s="16"/>
      <c r="H78" s="16"/>
    </row>
    <row r="79" spans="7:8" ht="15.75" customHeight="1">
      <c r="G79" s="16"/>
      <c r="H79" s="16"/>
    </row>
    <row r="80" spans="7:8" ht="15.75" customHeight="1">
      <c r="G80" s="16"/>
      <c r="H80" s="16"/>
    </row>
    <row r="81" spans="7:8" ht="15.75" customHeight="1">
      <c r="G81" s="16"/>
      <c r="H81" s="16"/>
    </row>
    <row r="82" spans="7:8" ht="15.75" customHeight="1">
      <c r="G82" s="16"/>
      <c r="H82" s="16"/>
    </row>
    <row r="83" spans="7:8" ht="15.75" customHeight="1">
      <c r="G83" s="16"/>
      <c r="H83" s="16"/>
    </row>
    <row r="84" spans="7:8" ht="15.75" customHeight="1">
      <c r="G84" s="16"/>
      <c r="H84" s="16"/>
    </row>
    <row r="85" spans="7:8" ht="15.75" customHeight="1">
      <c r="G85" s="16"/>
      <c r="H85" s="16"/>
    </row>
    <row r="86" spans="7:8" ht="15.75" customHeight="1">
      <c r="G86" s="16"/>
      <c r="H86" s="16"/>
    </row>
    <row r="87" spans="7:8" ht="15.75" customHeight="1">
      <c r="G87" s="16"/>
      <c r="H87" s="16"/>
    </row>
    <row r="88" spans="7:8" ht="15.75" customHeight="1">
      <c r="G88" s="16"/>
      <c r="H88" s="16"/>
    </row>
    <row r="89" spans="7:8" ht="15.75" customHeight="1">
      <c r="G89" s="16"/>
      <c r="H89" s="16"/>
    </row>
    <row r="90" spans="7:8" ht="15.75" customHeight="1">
      <c r="G90" s="16"/>
      <c r="H90" s="16"/>
    </row>
    <row r="91" spans="7:8" ht="15.75" customHeight="1">
      <c r="G91" s="16"/>
      <c r="H91" s="16"/>
    </row>
    <row r="92" spans="7:8" ht="15.75" customHeight="1">
      <c r="G92" s="16"/>
      <c r="H92" s="16"/>
    </row>
    <row r="93" spans="7:8" ht="15.75" customHeight="1">
      <c r="G93" s="16"/>
      <c r="H93" s="16"/>
    </row>
    <row r="94" spans="7:8" ht="15.75" customHeight="1">
      <c r="G94" s="16"/>
      <c r="H94" s="16"/>
    </row>
    <row r="95" spans="7:8" ht="15.75" customHeight="1">
      <c r="G95" s="16"/>
      <c r="H95" s="16"/>
    </row>
    <row r="96" spans="7:8" ht="15.75" customHeight="1">
      <c r="G96" s="16"/>
      <c r="H96" s="16"/>
    </row>
  </sheetData>
  <protectedRanges>
    <protectedRange sqref="H1:K1048576" name="Range1"/>
  </protectedRanges>
  <conditionalFormatting sqref="H1:H1048576">
    <cfRule type="containsText" dxfId="91" priority="4" operator="containsText" text="Yes">
      <formula>NOT(ISERROR(SEARCH("Yes",H1)))</formula>
    </cfRule>
    <cfRule type="containsText" dxfId="90" priority="5" operator="containsText" text="Pending">
      <formula>NOT(ISERROR(SEARCH("Pending",H1)))</formula>
    </cfRule>
  </conditionalFormatting>
  <conditionalFormatting sqref="I2:I1048576">
    <cfRule type="containsText" dxfId="89" priority="1" operator="containsText" text="No">
      <formula>NOT(ISERROR(SEARCH("No",I2)))</formula>
    </cfRule>
  </conditionalFormatting>
  <conditionalFormatting sqref="I2:K32 I33:J33 I34:K1048576 J1:K1">
    <cfRule type="containsText" dxfId="88" priority="2" operator="containsText" text="Yes">
      <formula>NOT(ISERROR(SEARCH("Yes",I1)))</formula>
    </cfRule>
  </conditionalFormatting>
  <conditionalFormatting sqref="J1:K1 I2:K32 I33:J33 I34:K1048576">
    <cfRule type="containsText" dxfId="87" priority="3" operator="containsText" text="Pending">
      <formula>NOT(ISERROR(SEARCH("Pending",I1)))</formula>
    </cfRule>
  </conditionalFormatting>
  <pageMargins left="0.25" right="0.25" top="0.75" bottom="0.75" header="0.3" footer="0.3"/>
  <pageSetup paperSize="9" scale="21"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20CF378-BECB-494A-B09A-DFB32BCC954A}">
          <x14:formula1>
            <xm:f>'Drop Down Menu''s'!$C$2:$C$14</xm:f>
          </x14:formula1>
          <xm:sqref>G9:G13 G17:G18 G23:H24 G37:H96 G26:H26 I20:I96 J37:K96</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93A7B-AA7F-044F-965D-71B9BE8DAA12}">
  <dimension ref="A1:C14"/>
  <sheetViews>
    <sheetView workbookViewId="0">
      <selection activeCell="A2" sqref="A2"/>
    </sheetView>
  </sheetViews>
  <sheetFormatPr defaultColWidth="11" defaultRowHeight="25.35" customHeight="1"/>
  <cols>
    <col min="1" max="1" width="25.875" style="3" customWidth="1"/>
    <col min="3" max="3" width="51" customWidth="1"/>
  </cols>
  <sheetData>
    <row r="1" spans="1:3" ht="25.35" customHeight="1">
      <c r="A1" s="1" t="s">
        <v>518</v>
      </c>
      <c r="C1" s="1" t="s">
        <v>799</v>
      </c>
    </row>
    <row r="2" spans="1:3" ht="25.35" customHeight="1">
      <c r="A2" s="10" t="s">
        <v>5646</v>
      </c>
      <c r="C2" s="2" t="s">
        <v>12</v>
      </c>
    </row>
    <row r="3" spans="1:3" ht="25.35" customHeight="1">
      <c r="A3" s="11" t="s">
        <v>619</v>
      </c>
      <c r="C3" s="2" t="s">
        <v>64</v>
      </c>
    </row>
    <row r="4" spans="1:3" ht="25.35" customHeight="1">
      <c r="A4" s="12" t="s">
        <v>526</v>
      </c>
      <c r="C4" s="2" t="s">
        <v>99</v>
      </c>
    </row>
    <row r="5" spans="1:3" ht="25.35" customHeight="1">
      <c r="A5" s="13" t="s">
        <v>5647</v>
      </c>
      <c r="C5" s="2" t="s">
        <v>110</v>
      </c>
    </row>
    <row r="6" spans="1:3" ht="25.35" customHeight="1">
      <c r="A6" s="93" t="s">
        <v>538</v>
      </c>
      <c r="C6" s="2" t="s">
        <v>34</v>
      </c>
    </row>
    <row r="7" spans="1:3" ht="25.35" customHeight="1">
      <c r="A7" s="3" t="s">
        <v>601</v>
      </c>
      <c r="C7" s="2" t="s">
        <v>37</v>
      </c>
    </row>
    <row r="8" spans="1:3" ht="25.35" customHeight="1">
      <c r="C8" s="2" t="s">
        <v>152</v>
      </c>
    </row>
    <row r="9" spans="1:3" ht="25.35" customHeight="1">
      <c r="C9" s="2" t="s">
        <v>5648</v>
      </c>
    </row>
    <row r="10" spans="1:3" ht="25.35" customHeight="1">
      <c r="C10" s="2" t="s">
        <v>5649</v>
      </c>
    </row>
    <row r="11" spans="1:3" ht="25.35" customHeight="1">
      <c r="C11" s="2" t="s">
        <v>5650</v>
      </c>
    </row>
    <row r="12" spans="1:3" ht="25.35" customHeight="1">
      <c r="C12" s="2" t="s">
        <v>1056</v>
      </c>
    </row>
    <row r="13" spans="1:3" ht="25.35" customHeight="1">
      <c r="C13" s="2" t="s">
        <v>277</v>
      </c>
    </row>
    <row r="14" spans="1:3" ht="25.35" customHeight="1">
      <c r="C14" s="2" t="s">
        <v>5651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366C-FFA0-4896-B7CF-6DC39BFEC97D}">
  <dimension ref="A1:BM145"/>
  <sheetViews>
    <sheetView topLeftCell="A70" zoomScale="81" zoomScaleNormal="100" zoomScaleSheetLayoutView="100" workbookViewId="0">
      <selection activeCell="A30" sqref="A30"/>
    </sheetView>
  </sheetViews>
  <sheetFormatPr defaultColWidth="13.375" defaultRowHeight="15.75" customHeight="1"/>
  <cols>
    <col min="1" max="1" width="13.375" style="88"/>
    <col min="2" max="2" width="24.5" style="88" customWidth="1"/>
    <col min="3" max="3" width="13.375" style="16" customWidth="1"/>
    <col min="4" max="4" width="13.375" style="88" customWidth="1"/>
    <col min="5" max="5" width="24.625" style="100" bestFit="1" customWidth="1"/>
    <col min="6" max="6" width="19.625" style="88" customWidth="1"/>
    <col min="7" max="19" width="13.375" style="88"/>
    <col min="20" max="20" width="0" style="88" hidden="1" customWidth="1"/>
    <col min="21" max="24" width="13.375" style="88"/>
    <col min="25" max="25" width="0" style="88" hidden="1" customWidth="1"/>
    <col min="26" max="26" width="13.375" style="88"/>
    <col min="27" max="29" width="13.375" style="88" customWidth="1"/>
    <col min="30" max="32" width="13.375" style="88"/>
    <col min="33" max="35" width="0" style="88" hidden="1" customWidth="1"/>
    <col min="36" max="37" width="13.375" style="88"/>
    <col min="38" max="38" width="0" style="88" hidden="1" customWidth="1"/>
    <col min="39" max="39" width="13.375" style="88"/>
    <col min="40" max="41" width="0" style="88" hidden="1" customWidth="1"/>
    <col min="42" max="42" width="13.375" style="88"/>
    <col min="43" max="55" width="0" style="88" hidden="1" customWidth="1"/>
    <col min="56" max="60" width="13.375" style="88"/>
    <col min="61" max="61" width="0" style="88" hidden="1" customWidth="1"/>
    <col min="62" max="16384" width="13.375" style="88"/>
  </cols>
  <sheetData>
    <row r="1" spans="1:65" ht="15.75" customHeight="1">
      <c r="A1" s="88" t="s">
        <v>0</v>
      </c>
      <c r="B1" s="88" t="s">
        <v>1</v>
      </c>
      <c r="C1" s="78" t="s">
        <v>425</v>
      </c>
      <c r="D1" s="78" t="s">
        <v>5652</v>
      </c>
      <c r="E1" s="100" t="s">
        <v>5653</v>
      </c>
      <c r="F1" s="38" t="s">
        <v>819</v>
      </c>
      <c r="G1" s="88" t="s">
        <v>520</v>
      </c>
      <c r="H1" s="88" t="s">
        <v>527</v>
      </c>
      <c r="I1" s="88" t="s">
        <v>533</v>
      </c>
      <c r="J1" s="88" t="s">
        <v>539</v>
      </c>
      <c r="K1" s="88" t="s">
        <v>545</v>
      </c>
      <c r="L1" s="88" t="s">
        <v>556</v>
      </c>
      <c r="M1" s="88" t="s">
        <v>18</v>
      </c>
      <c r="N1" s="88" t="s">
        <v>66</v>
      </c>
      <c r="O1" s="88" t="s">
        <v>574</v>
      </c>
      <c r="P1" s="88" t="s">
        <v>45</v>
      </c>
      <c r="Q1" s="88" t="s">
        <v>386</v>
      </c>
      <c r="R1" s="88" t="s">
        <v>588</v>
      </c>
      <c r="S1" s="88" t="s">
        <v>592</v>
      </c>
      <c r="T1" s="88" t="s">
        <v>597</v>
      </c>
      <c r="U1" s="88" t="s">
        <v>603</v>
      </c>
      <c r="V1" s="88" t="s">
        <v>607</v>
      </c>
      <c r="W1" s="88" t="s">
        <v>612</v>
      </c>
      <c r="X1" s="88" t="s">
        <v>116</v>
      </c>
      <c r="Y1" s="88" t="s">
        <v>620</v>
      </c>
      <c r="Z1" s="88" t="s">
        <v>65</v>
      </c>
      <c r="AA1" s="88" t="s">
        <v>21</v>
      </c>
      <c r="AB1" s="88" t="s">
        <v>138</v>
      </c>
      <c r="AC1" s="88" t="s">
        <v>40</v>
      </c>
      <c r="AD1" s="88" t="s">
        <v>643</v>
      </c>
      <c r="AE1" s="88" t="s">
        <v>648</v>
      </c>
      <c r="AF1" s="88" t="s">
        <v>653</v>
      </c>
      <c r="AG1" s="88" t="s">
        <v>658</v>
      </c>
      <c r="AH1" s="88" t="s">
        <v>663</v>
      </c>
      <c r="AI1" s="88" t="s">
        <v>666</v>
      </c>
      <c r="AJ1" s="88" t="s">
        <v>669</v>
      </c>
      <c r="AK1" s="88" t="s">
        <v>378</v>
      </c>
      <c r="AL1" s="88" t="s">
        <v>677</v>
      </c>
      <c r="AM1" s="88" t="s">
        <v>90</v>
      </c>
      <c r="AN1" s="88" t="s">
        <v>687</v>
      </c>
      <c r="AO1" s="88" t="s">
        <v>691</v>
      </c>
      <c r="AP1" s="88" t="s">
        <v>694</v>
      </c>
      <c r="AQ1" s="88" t="s">
        <v>697</v>
      </c>
      <c r="AR1" s="88" t="s">
        <v>42</v>
      </c>
      <c r="AS1" s="88" t="s">
        <v>704</v>
      </c>
      <c r="AT1" s="88" t="s">
        <v>707</v>
      </c>
      <c r="AU1" s="88" t="s">
        <v>710</v>
      </c>
      <c r="AV1" s="88" t="s">
        <v>712</v>
      </c>
      <c r="AW1" s="88" t="s">
        <v>714</v>
      </c>
      <c r="AX1" s="88" t="s">
        <v>716</v>
      </c>
      <c r="AY1" s="88" t="s">
        <v>718</v>
      </c>
      <c r="AZ1" s="88" t="s">
        <v>721</v>
      </c>
      <c r="BA1" s="88" t="s">
        <v>724</v>
      </c>
      <c r="BB1" s="88" t="s">
        <v>727</v>
      </c>
      <c r="BC1" s="88" t="s">
        <v>730</v>
      </c>
      <c r="BD1" s="88" t="s">
        <v>111</v>
      </c>
      <c r="BE1" s="88" t="s">
        <v>41</v>
      </c>
      <c r="BF1" s="88" t="s">
        <v>17</v>
      </c>
      <c r="BG1" s="88" t="s">
        <v>143</v>
      </c>
      <c r="BH1" s="88" t="s">
        <v>127</v>
      </c>
      <c r="BI1" s="88" t="s">
        <v>748</v>
      </c>
      <c r="BJ1" s="88" t="s">
        <v>751</v>
      </c>
      <c r="BK1" s="88" t="s">
        <v>756</v>
      </c>
      <c r="BL1" s="88" t="s">
        <v>761</v>
      </c>
      <c r="BM1" s="88" t="s">
        <v>771</v>
      </c>
    </row>
    <row r="2" spans="1:65">
      <c r="A2" s="74"/>
      <c r="B2" s="76"/>
      <c r="C2" s="73"/>
      <c r="D2" s="3"/>
      <c r="E2" s="100" t="str">
        <f>IFERROR(
  INDEX('ADR Tracking'!$G$1:$ZX$1,
    MATCH(
      LARGE(
        INDEX('ADR Tracking'!$G:$ZX, MATCH($A2, 'ADR Tracking'!$A:$A, 0), ),
        COLUMN()-4
      ),
      INDEX('ADR Tracking'!$G:$ZX, MATCH($A2, 'ADR Tracking'!$A:$A, 0), ),
      0
    )
  ),
  ""
)</f>
        <v/>
      </c>
      <c r="F2" s="38" t="s">
        <v>5654</v>
      </c>
      <c r="G2" s="88">
        <f t="shared" ref="G2:AL2" ca="1" si="0">SUM(G3:G88)</f>
        <v>0</v>
      </c>
      <c r="H2" s="88">
        <f t="shared" ca="1" si="0"/>
        <v>0</v>
      </c>
      <c r="I2" s="88">
        <f t="shared" ca="1" si="0"/>
        <v>0</v>
      </c>
      <c r="J2" s="88">
        <f t="shared" ca="1" si="0"/>
        <v>0</v>
      </c>
      <c r="K2" s="88">
        <f t="shared" ca="1" si="0"/>
        <v>0</v>
      </c>
      <c r="L2" s="88">
        <f t="shared" ca="1" si="0"/>
        <v>0</v>
      </c>
      <c r="M2" s="88">
        <f t="shared" ca="1" si="0"/>
        <v>1</v>
      </c>
      <c r="N2" s="88">
        <f t="shared" ca="1" si="0"/>
        <v>1</v>
      </c>
      <c r="O2" s="88">
        <f t="shared" ca="1" si="0"/>
        <v>0</v>
      </c>
      <c r="P2" s="88">
        <f t="shared" ca="1" si="0"/>
        <v>47</v>
      </c>
      <c r="Q2" s="88">
        <f t="shared" ca="1" si="0"/>
        <v>4</v>
      </c>
      <c r="R2" s="88">
        <f t="shared" ca="1" si="0"/>
        <v>0</v>
      </c>
      <c r="S2" s="88">
        <f t="shared" ca="1" si="0"/>
        <v>0</v>
      </c>
      <c r="T2" s="88">
        <f t="shared" ca="1" si="0"/>
        <v>0</v>
      </c>
      <c r="U2" s="88">
        <f t="shared" ca="1" si="0"/>
        <v>0</v>
      </c>
      <c r="V2" s="88">
        <f t="shared" ca="1" si="0"/>
        <v>0</v>
      </c>
      <c r="W2" s="88">
        <f t="shared" ca="1" si="0"/>
        <v>0</v>
      </c>
      <c r="X2" s="88">
        <f t="shared" ca="1" si="0"/>
        <v>25</v>
      </c>
      <c r="Y2" s="88">
        <f t="shared" ca="1" si="0"/>
        <v>0</v>
      </c>
      <c r="Z2" s="88">
        <f t="shared" ca="1" si="0"/>
        <v>43</v>
      </c>
      <c r="AA2" s="88">
        <f t="shared" ca="1" si="0"/>
        <v>4</v>
      </c>
      <c r="AB2" s="88">
        <f t="shared" ca="1" si="0"/>
        <v>1</v>
      </c>
      <c r="AC2" s="88">
        <f t="shared" ca="1" si="0"/>
        <v>19</v>
      </c>
      <c r="AD2" s="88">
        <f t="shared" ca="1" si="0"/>
        <v>0</v>
      </c>
      <c r="AE2" s="88">
        <f t="shared" ca="1" si="0"/>
        <v>0</v>
      </c>
      <c r="AF2" s="88">
        <f t="shared" ca="1" si="0"/>
        <v>0</v>
      </c>
      <c r="AG2" s="88">
        <f t="shared" ca="1" si="0"/>
        <v>0</v>
      </c>
      <c r="AH2" s="88">
        <f t="shared" ca="1" si="0"/>
        <v>0</v>
      </c>
      <c r="AI2" s="88">
        <f t="shared" ca="1" si="0"/>
        <v>0</v>
      </c>
      <c r="AJ2" s="88">
        <f t="shared" ca="1" si="0"/>
        <v>0</v>
      </c>
      <c r="AK2" s="88">
        <f t="shared" ca="1" si="0"/>
        <v>11</v>
      </c>
      <c r="AL2" s="88">
        <f t="shared" ca="1" si="0"/>
        <v>0</v>
      </c>
      <c r="AM2" s="88">
        <f t="shared" ref="AM2:BM2" ca="1" si="1">SUM(AM3:AM88)</f>
        <v>3</v>
      </c>
      <c r="AN2" s="88">
        <f t="shared" ca="1" si="1"/>
        <v>0</v>
      </c>
      <c r="AO2" s="88">
        <f t="shared" ca="1" si="1"/>
        <v>0</v>
      </c>
      <c r="AP2" s="88">
        <f t="shared" ca="1" si="1"/>
        <v>0</v>
      </c>
      <c r="AQ2" s="88">
        <f t="shared" ca="1" si="1"/>
        <v>0</v>
      </c>
      <c r="AR2" s="88">
        <f t="shared" ca="1" si="1"/>
        <v>2</v>
      </c>
      <c r="AS2" s="88">
        <f t="shared" ca="1" si="1"/>
        <v>0</v>
      </c>
      <c r="AT2" s="88">
        <f t="shared" ca="1" si="1"/>
        <v>0</v>
      </c>
      <c r="AU2" s="88">
        <f t="shared" ca="1" si="1"/>
        <v>0</v>
      </c>
      <c r="AV2" s="88">
        <f t="shared" ca="1" si="1"/>
        <v>0</v>
      </c>
      <c r="AW2" s="88">
        <f t="shared" ca="1" si="1"/>
        <v>0</v>
      </c>
      <c r="AX2" s="88">
        <f t="shared" ca="1" si="1"/>
        <v>0</v>
      </c>
      <c r="AY2" s="88">
        <f t="shared" ca="1" si="1"/>
        <v>0</v>
      </c>
      <c r="AZ2" s="88">
        <f t="shared" ca="1" si="1"/>
        <v>0</v>
      </c>
      <c r="BA2" s="88">
        <f t="shared" ca="1" si="1"/>
        <v>0</v>
      </c>
      <c r="BB2" s="88">
        <f t="shared" ca="1" si="1"/>
        <v>0</v>
      </c>
      <c r="BC2" s="88">
        <f t="shared" ca="1" si="1"/>
        <v>0</v>
      </c>
      <c r="BD2" s="88">
        <f t="shared" ca="1" si="1"/>
        <v>11</v>
      </c>
      <c r="BE2" s="88">
        <f t="shared" ca="1" si="1"/>
        <v>21</v>
      </c>
      <c r="BF2" s="88">
        <f t="shared" ca="1" si="1"/>
        <v>19</v>
      </c>
      <c r="BG2" s="88">
        <f t="shared" ca="1" si="1"/>
        <v>14</v>
      </c>
      <c r="BH2" s="88">
        <f t="shared" ca="1" si="1"/>
        <v>8</v>
      </c>
      <c r="BI2" s="88">
        <f t="shared" ca="1" si="1"/>
        <v>0</v>
      </c>
      <c r="BJ2" s="88">
        <f t="shared" ca="1" si="1"/>
        <v>0</v>
      </c>
      <c r="BK2" s="88">
        <f t="shared" ca="1" si="1"/>
        <v>0</v>
      </c>
      <c r="BL2" s="88">
        <f t="shared" ca="1" si="1"/>
        <v>0</v>
      </c>
      <c r="BM2" s="88">
        <f t="shared" ca="1" si="1"/>
        <v>0</v>
      </c>
    </row>
    <row r="3" spans="1:65">
      <c r="A3" s="71" t="s">
        <v>10</v>
      </c>
      <c r="B3" s="72" t="s">
        <v>11</v>
      </c>
      <c r="C3" s="83" t="s">
        <v>432</v>
      </c>
      <c r="D3" s="80" t="s">
        <v>5655</v>
      </c>
      <c r="E3" s="100">
        <f ca="1">SUM(Table219[[#This Row],[ADR-01]:[ADR-113]])</f>
        <v>0</v>
      </c>
      <c r="G3" s="101" t="str">
        <f ca="1">IFERROR(
  IF(
    COUNTIF(
      INDIRECT("'" &amp; "ADR " &amp; VALUE(MID(G$1, FIND("-", G$1) + 1, LEN(G$1) - FIND("-", G$1))) &amp; "'!E:E"), $A3
    ) = 0,
    "",
    COUNTIFS(
      INDIRECT("'" &amp; "ADR " &amp; VALUE(MID(G$1, FIND("-", G$1) + 1, LEN(G$1) - FIND("-", G$1))) &amp; "'!E:E"), $A3,
      INDIRECT("'" &amp; "ADR " &amp; VALUE(MID(G$1, FIND("-", G$1) + 1, LEN(G$1) - FIND("-", G$1))) &amp; "'!H:H"), "Pending"
    )
  ),
  ""
)</f>
        <v/>
      </c>
      <c r="H3" s="101">
        <f t="shared" ref="G3:P12" ca="1" si="2">IFERROR(
  IF(
    COUNTIF(
      INDIRECT("'" &amp; "ADR " &amp; VALUE(MID(H$1, FIND("-", H$1) + 1, LEN(H$1) - FIND("-", H$1))) &amp; "'!E:E"), $A3
    ) = 0,
    "",
    COUNTIFS(
      INDIRECT("'" &amp; "ADR " &amp; VALUE(MID(H$1, FIND("-", H$1) + 1, LEN(H$1) - FIND("-", H$1))) &amp; "'!E:E"), $A3,
      INDIRECT("'" &amp; "ADR " &amp; VALUE(MID(H$1, FIND("-", H$1) + 1, LEN(H$1) - FIND("-", H$1))) &amp; "'!H:H"), "Pending"
    )
  ),
  ""
)</f>
        <v>0</v>
      </c>
      <c r="I3" s="101" t="str">
        <f t="shared" ca="1" si="2"/>
        <v/>
      </c>
      <c r="J3" s="101" t="str">
        <f t="shared" ca="1" si="2"/>
        <v/>
      </c>
      <c r="K3" s="101" t="str">
        <f t="shared" ca="1" si="2"/>
        <v/>
      </c>
      <c r="L3" s="101" t="str">
        <f t="shared" ca="1" si="2"/>
        <v/>
      </c>
      <c r="M3" s="101" t="str">
        <f t="shared" ca="1" si="2"/>
        <v/>
      </c>
      <c r="N3" s="101" t="str">
        <f t="shared" ca="1" si="2"/>
        <v/>
      </c>
      <c r="O3" s="101" t="str">
        <f t="shared" ca="1" si="2"/>
        <v/>
      </c>
      <c r="P3" s="101" t="str">
        <f t="shared" ca="1" si="2"/>
        <v/>
      </c>
      <c r="Q3" s="101" t="str">
        <f t="shared" ref="Q3:Z12" ca="1" si="3">IFERROR(
  IF(
    COUNTIF(
      INDIRECT("'" &amp; "ADR " &amp; VALUE(MID(Q$1, FIND("-", Q$1) + 1, LEN(Q$1) - FIND("-", Q$1))) &amp; "'!E:E"), $A3
    ) = 0,
    "",
    COUNTIFS(
      INDIRECT("'" &amp; "ADR " &amp; VALUE(MID(Q$1, FIND("-", Q$1) + 1, LEN(Q$1) - FIND("-", Q$1))) &amp; "'!E:E"), $A3,
      INDIRECT("'" &amp; "ADR " &amp; VALUE(MID(Q$1, FIND("-", Q$1) + 1, LEN(Q$1) - FIND("-", Q$1))) &amp; "'!H:H"), "Pending"
    )
  ),
  ""
)</f>
        <v/>
      </c>
      <c r="R3" s="101" t="str">
        <f t="shared" ca="1" si="3"/>
        <v/>
      </c>
      <c r="S3" s="101" t="str">
        <f t="shared" ca="1" si="3"/>
        <v/>
      </c>
      <c r="T3" s="101" t="str">
        <f t="shared" ca="1" si="3"/>
        <v/>
      </c>
      <c r="U3" s="101" t="str">
        <f t="shared" ca="1" si="3"/>
        <v/>
      </c>
      <c r="V3" s="101" t="str">
        <f t="shared" ca="1" si="3"/>
        <v/>
      </c>
      <c r="W3" s="101">
        <f t="shared" ca="1" si="3"/>
        <v>0</v>
      </c>
      <c r="X3" s="101" t="str">
        <f t="shared" ca="1" si="3"/>
        <v/>
      </c>
      <c r="Y3" s="101" t="str">
        <f t="shared" ca="1" si="3"/>
        <v/>
      </c>
      <c r="Z3" s="101" t="str">
        <f t="shared" ca="1" si="3"/>
        <v/>
      </c>
      <c r="AA3" s="101" t="str">
        <f t="shared" ref="AA3:AJ12" ca="1" si="4">IFERROR(
  IF(
    COUNTIF(
      INDIRECT("'" &amp; "ADR " &amp; VALUE(MID(AA$1, FIND("-", AA$1) + 1, LEN(AA$1) - FIND("-", AA$1))) &amp; "'!E:E"), $A3
    ) = 0,
    "",
    COUNTIFS(
      INDIRECT("'" &amp; "ADR " &amp; VALUE(MID(AA$1, FIND("-", AA$1) + 1, LEN(AA$1) - FIND("-", AA$1))) &amp; "'!E:E"), $A3,
      INDIRECT("'" &amp; "ADR " &amp; VALUE(MID(AA$1, FIND("-", AA$1) + 1, LEN(AA$1) - FIND("-", AA$1))) &amp; "'!H:H"), "Pending"
    )
  ),
  ""
)</f>
        <v/>
      </c>
      <c r="AB3" s="101" t="str">
        <f t="shared" ca="1" si="4"/>
        <v/>
      </c>
      <c r="AC3" s="101" t="str">
        <f t="shared" ca="1" si="4"/>
        <v/>
      </c>
      <c r="AD3" s="101" t="str">
        <f t="shared" ca="1" si="4"/>
        <v/>
      </c>
      <c r="AE3" s="101" t="str">
        <f t="shared" ca="1" si="4"/>
        <v/>
      </c>
      <c r="AF3" s="101" t="str">
        <f t="shared" ca="1" si="4"/>
        <v/>
      </c>
      <c r="AG3" s="101" t="str">
        <f t="shared" ca="1" si="4"/>
        <v/>
      </c>
      <c r="AH3" s="101" t="str">
        <f t="shared" ca="1" si="4"/>
        <v/>
      </c>
      <c r="AI3" s="101" t="str">
        <f t="shared" ca="1" si="4"/>
        <v/>
      </c>
      <c r="AJ3" s="101" t="str">
        <f t="shared" ca="1" si="4"/>
        <v/>
      </c>
      <c r="AK3" s="101" t="str">
        <f t="shared" ref="AK3:AT12" ca="1" si="5">IFERROR(
  IF(
    COUNTIF(
      INDIRECT("'" &amp; "ADR " &amp; VALUE(MID(AK$1, FIND("-", AK$1) + 1, LEN(AK$1) - FIND("-", AK$1))) &amp; "'!E:E"), $A3
    ) = 0,
    "",
    COUNTIFS(
      INDIRECT("'" &amp; "ADR " &amp; VALUE(MID(AK$1, FIND("-", AK$1) + 1, LEN(AK$1) - FIND("-", AK$1))) &amp; "'!E:E"), $A3,
      INDIRECT("'" &amp; "ADR " &amp; VALUE(MID(AK$1, FIND("-", AK$1) + 1, LEN(AK$1) - FIND("-", AK$1))) &amp; "'!H:H"), "Pending"
    )
  ),
  ""
)</f>
        <v/>
      </c>
      <c r="AL3" s="101" t="str">
        <f t="shared" ca="1" si="5"/>
        <v/>
      </c>
      <c r="AM3" s="101" t="str">
        <f t="shared" ca="1" si="5"/>
        <v/>
      </c>
      <c r="AN3" s="101" t="str">
        <f t="shared" ca="1" si="5"/>
        <v/>
      </c>
      <c r="AO3" s="101" t="str">
        <f t="shared" ca="1" si="5"/>
        <v/>
      </c>
      <c r="AP3" s="101" t="str">
        <f t="shared" ca="1" si="5"/>
        <v/>
      </c>
      <c r="AQ3" s="101" t="str">
        <f t="shared" ca="1" si="5"/>
        <v/>
      </c>
      <c r="AR3" s="101" t="str">
        <f t="shared" ca="1" si="5"/>
        <v/>
      </c>
      <c r="AS3" s="101" t="str">
        <f t="shared" ca="1" si="5"/>
        <v/>
      </c>
      <c r="AT3" s="101" t="str">
        <f t="shared" ca="1" si="5"/>
        <v/>
      </c>
      <c r="AU3" s="101" t="str">
        <f t="shared" ref="AU3:BD12" ca="1" si="6">IFERROR(
  IF(
    COUNTIF(
      INDIRECT("'" &amp; "ADR " &amp; VALUE(MID(AU$1, FIND("-", AU$1) + 1, LEN(AU$1) - FIND("-", AU$1))) &amp; "'!E:E"), $A3
    ) = 0,
    "",
    COUNTIFS(
      INDIRECT("'" &amp; "ADR " &amp; VALUE(MID(AU$1, FIND("-", AU$1) + 1, LEN(AU$1) - FIND("-", AU$1))) &amp; "'!E:E"), $A3,
      INDIRECT("'" &amp; "ADR " &amp; VALUE(MID(AU$1, FIND("-", AU$1) + 1, LEN(AU$1) - FIND("-", AU$1))) &amp; "'!H:H"), "Pending"
    )
  ),
  ""
)</f>
        <v/>
      </c>
      <c r="AV3" s="101" t="str">
        <f t="shared" ca="1" si="6"/>
        <v/>
      </c>
      <c r="AW3" s="101" t="str">
        <f t="shared" ca="1" si="6"/>
        <v/>
      </c>
      <c r="AX3" s="101" t="str">
        <f t="shared" ca="1" si="6"/>
        <v/>
      </c>
      <c r="AY3" s="101" t="str">
        <f t="shared" ca="1" si="6"/>
        <v/>
      </c>
      <c r="AZ3" s="101" t="str">
        <f t="shared" ca="1" si="6"/>
        <v/>
      </c>
      <c r="BA3" s="101" t="str">
        <f t="shared" ca="1" si="6"/>
        <v/>
      </c>
      <c r="BB3" s="101" t="str">
        <f t="shared" ca="1" si="6"/>
        <v/>
      </c>
      <c r="BC3" s="101" t="str">
        <f t="shared" ca="1" si="6"/>
        <v/>
      </c>
      <c r="BD3" s="101" t="str">
        <f t="shared" ca="1" si="6"/>
        <v/>
      </c>
      <c r="BE3" s="101">
        <f t="shared" ref="BE3:BM12" ca="1" si="7">IFERROR(
  IF(
    COUNTIF(
      INDIRECT("'" &amp; "ADR " &amp; VALUE(MID(BE$1, FIND("-", BE$1) + 1, LEN(BE$1) - FIND("-", BE$1))) &amp; "'!E:E"), $A3
    ) = 0,
    "",
    COUNTIFS(
      INDIRECT("'" &amp; "ADR " &amp; VALUE(MID(BE$1, FIND("-", BE$1) + 1, LEN(BE$1) - FIND("-", BE$1))) &amp; "'!E:E"), $A3,
      INDIRECT("'" &amp; "ADR " &amp; VALUE(MID(BE$1, FIND("-", BE$1) + 1, LEN(BE$1) - FIND("-", BE$1))) &amp; "'!H:H"), "Pending"
    )
  ),
  ""
)</f>
        <v>0</v>
      </c>
      <c r="BF3" s="101">
        <f ca="1">IFERROR(
  IF(
    COUNTIF(
      INDIRECT("'" &amp; "ADR " &amp; VALUE(MID(BF$1, FIND("-", BF$1) + 1, LEN(BF$1) - FIND("-", BF$1))) &amp; "'!E:E"), $A3
    ) = 0,
    "",
    COUNTIFS(
      INDIRECT("'" &amp; "ADR " &amp; VALUE(MID(BF$1, FIND("-", BF$1) + 1, LEN(BF$1) - FIND("-", BF$1))) &amp; "'!E:E"), $A3,
      INDIRECT("'" &amp; "ADR " &amp; VALUE(MID(BF$1, FIND("-", BF$1) + 1, LEN(BF$1) - FIND("-", BF$1))) &amp; "'!H:H"), "Pending"
    )
  ),
  ""
)</f>
        <v>0</v>
      </c>
      <c r="BG3" s="101" t="str">
        <f t="shared" ca="1" si="7"/>
        <v/>
      </c>
      <c r="BH3" s="101" t="str">
        <f t="shared" ca="1" si="7"/>
        <v/>
      </c>
      <c r="BI3" s="101" t="str">
        <f t="shared" ca="1" si="7"/>
        <v/>
      </c>
      <c r="BJ3" s="101" t="str">
        <f t="shared" ca="1" si="7"/>
        <v/>
      </c>
      <c r="BK3" s="101" t="str">
        <f t="shared" ca="1" si="7"/>
        <v/>
      </c>
      <c r="BL3" s="101" t="str">
        <f t="shared" ca="1" si="7"/>
        <v/>
      </c>
      <c r="BM3" s="101" t="str">
        <f t="shared" ca="1" si="7"/>
        <v/>
      </c>
    </row>
    <row r="4" spans="1:65">
      <c r="A4" s="71" t="s">
        <v>13</v>
      </c>
      <c r="B4" s="72" t="s">
        <v>14</v>
      </c>
      <c r="C4" s="84" t="s">
        <v>432</v>
      </c>
      <c r="D4" s="82" t="s">
        <v>5655</v>
      </c>
      <c r="E4" s="100">
        <f ca="1">SUM(Table219[[#This Row],[ADR-01]:[ADR-113]])</f>
        <v>0</v>
      </c>
      <c r="G4" s="101" t="str">
        <f t="shared" ca="1" si="2"/>
        <v/>
      </c>
      <c r="H4" s="101" t="str">
        <f t="shared" ca="1" si="2"/>
        <v/>
      </c>
      <c r="I4" s="101" t="str">
        <f t="shared" ca="1" si="2"/>
        <v/>
      </c>
      <c r="J4" s="101" t="str">
        <f t="shared" ca="1" si="2"/>
        <v/>
      </c>
      <c r="K4" s="101" t="str">
        <f t="shared" ca="1" si="2"/>
        <v/>
      </c>
      <c r="L4" s="101" t="str">
        <f t="shared" ca="1" si="2"/>
        <v/>
      </c>
      <c r="M4" s="101" t="str">
        <f t="shared" ca="1" si="2"/>
        <v/>
      </c>
      <c r="N4" s="101" t="str">
        <f t="shared" ca="1" si="2"/>
        <v/>
      </c>
      <c r="O4" s="101" t="str">
        <f t="shared" ca="1" si="2"/>
        <v/>
      </c>
      <c r="P4" s="101" t="str">
        <f t="shared" ca="1" si="2"/>
        <v/>
      </c>
      <c r="Q4" s="101" t="str">
        <f t="shared" ca="1" si="3"/>
        <v/>
      </c>
      <c r="R4" s="101" t="str">
        <f t="shared" ca="1" si="3"/>
        <v/>
      </c>
      <c r="S4" s="101" t="str">
        <f t="shared" ca="1" si="3"/>
        <v/>
      </c>
      <c r="T4" s="101" t="str">
        <f t="shared" ca="1" si="3"/>
        <v/>
      </c>
      <c r="U4" s="101" t="str">
        <f t="shared" ca="1" si="3"/>
        <v/>
      </c>
      <c r="V4" s="101" t="str">
        <f t="shared" ca="1" si="3"/>
        <v/>
      </c>
      <c r="W4" s="101" t="str">
        <f t="shared" ca="1" si="3"/>
        <v/>
      </c>
      <c r="X4" s="101" t="str">
        <f t="shared" ca="1" si="3"/>
        <v/>
      </c>
      <c r="Y4" s="101" t="str">
        <f t="shared" ca="1" si="3"/>
        <v/>
      </c>
      <c r="Z4" s="101" t="str">
        <f t="shared" ca="1" si="3"/>
        <v/>
      </c>
      <c r="AA4" s="101" t="str">
        <f t="shared" ca="1" si="4"/>
        <v/>
      </c>
      <c r="AB4" s="101" t="str">
        <f t="shared" ca="1" si="4"/>
        <v/>
      </c>
      <c r="AC4" s="101" t="str">
        <f t="shared" ca="1" si="4"/>
        <v/>
      </c>
      <c r="AD4" s="101" t="str">
        <f t="shared" ca="1" si="4"/>
        <v/>
      </c>
      <c r="AE4" s="101" t="str">
        <f t="shared" ca="1" si="4"/>
        <v/>
      </c>
      <c r="AF4" s="101" t="str">
        <f t="shared" ca="1" si="4"/>
        <v/>
      </c>
      <c r="AG4" s="101" t="str">
        <f t="shared" ca="1" si="4"/>
        <v/>
      </c>
      <c r="AH4" s="101" t="str">
        <f t="shared" ca="1" si="4"/>
        <v/>
      </c>
      <c r="AI4" s="101" t="str">
        <f t="shared" ca="1" si="4"/>
        <v/>
      </c>
      <c r="AJ4" s="101" t="str">
        <f t="shared" ca="1" si="4"/>
        <v/>
      </c>
      <c r="AK4" s="101" t="str">
        <f t="shared" ca="1" si="5"/>
        <v/>
      </c>
      <c r="AL4" s="101" t="str">
        <f t="shared" ca="1" si="5"/>
        <v/>
      </c>
      <c r="AM4" s="101" t="str">
        <f t="shared" ca="1" si="5"/>
        <v/>
      </c>
      <c r="AN4" s="101" t="str">
        <f t="shared" ca="1" si="5"/>
        <v/>
      </c>
      <c r="AO4" s="101" t="str">
        <f t="shared" ca="1" si="5"/>
        <v/>
      </c>
      <c r="AP4" s="101" t="str">
        <f t="shared" ca="1" si="5"/>
        <v/>
      </c>
      <c r="AQ4" s="101" t="str">
        <f t="shared" ca="1" si="5"/>
        <v/>
      </c>
      <c r="AR4" s="101" t="str">
        <f t="shared" ca="1" si="5"/>
        <v/>
      </c>
      <c r="AS4" s="101" t="str">
        <f t="shared" ca="1" si="5"/>
        <v/>
      </c>
      <c r="AT4" s="101" t="str">
        <f t="shared" ca="1" si="5"/>
        <v/>
      </c>
      <c r="AU4" s="101" t="str">
        <f t="shared" ca="1" si="6"/>
        <v/>
      </c>
      <c r="AV4" s="101" t="str">
        <f t="shared" ca="1" si="6"/>
        <v/>
      </c>
      <c r="AW4" s="101" t="str">
        <f t="shared" ca="1" si="6"/>
        <v/>
      </c>
      <c r="AX4" s="101" t="str">
        <f t="shared" ca="1" si="6"/>
        <v/>
      </c>
      <c r="AY4" s="101" t="str">
        <f t="shared" ca="1" si="6"/>
        <v/>
      </c>
      <c r="AZ4" s="101" t="str">
        <f t="shared" ca="1" si="6"/>
        <v/>
      </c>
      <c r="BA4" s="101" t="str">
        <f t="shared" ca="1" si="6"/>
        <v/>
      </c>
      <c r="BB4" s="101" t="str">
        <f t="shared" ca="1" si="6"/>
        <v/>
      </c>
      <c r="BC4" s="101" t="str">
        <f t="shared" ca="1" si="6"/>
        <v/>
      </c>
      <c r="BD4" s="101" t="str">
        <f t="shared" ca="1" si="6"/>
        <v/>
      </c>
      <c r="BE4" s="101">
        <f t="shared" ca="1" si="7"/>
        <v>0</v>
      </c>
      <c r="BF4" s="101" t="str">
        <f t="shared" ca="1" si="7"/>
        <v/>
      </c>
      <c r="BG4" s="101" t="str">
        <f t="shared" ca="1" si="7"/>
        <v/>
      </c>
      <c r="BH4" s="101" t="str">
        <f t="shared" ca="1" si="7"/>
        <v/>
      </c>
      <c r="BI4" s="101" t="str">
        <f t="shared" ca="1" si="7"/>
        <v/>
      </c>
      <c r="BJ4" s="101" t="str">
        <f t="shared" ca="1" si="7"/>
        <v/>
      </c>
      <c r="BK4" s="101" t="str">
        <f t="shared" ca="1" si="7"/>
        <v/>
      </c>
      <c r="BL4" s="101" t="str">
        <f t="shared" ca="1" si="7"/>
        <v/>
      </c>
      <c r="BM4" s="101" t="str">
        <f t="shared" ca="1" si="7"/>
        <v/>
      </c>
    </row>
    <row r="5" spans="1:65">
      <c r="A5" s="71" t="s">
        <v>15</v>
      </c>
      <c r="B5" s="72" t="s">
        <v>438</v>
      </c>
      <c r="C5" s="83" t="s">
        <v>432</v>
      </c>
      <c r="D5" s="80" t="s">
        <v>5655</v>
      </c>
      <c r="E5" s="100">
        <f ca="1">SUM(Table219[[#This Row],[ADR-01]:[ADR-113]])</f>
        <v>3</v>
      </c>
      <c r="G5" s="101" t="str">
        <f t="shared" ca="1" si="2"/>
        <v/>
      </c>
      <c r="H5" s="101" t="str">
        <f t="shared" ca="1" si="2"/>
        <v/>
      </c>
      <c r="I5" s="101" t="str">
        <f t="shared" ca="1" si="2"/>
        <v/>
      </c>
      <c r="J5" s="101" t="str">
        <f t="shared" ca="1" si="2"/>
        <v/>
      </c>
      <c r="K5" s="101" t="str">
        <f t="shared" ca="1" si="2"/>
        <v/>
      </c>
      <c r="L5" s="101" t="str">
        <f t="shared" ca="1" si="2"/>
        <v/>
      </c>
      <c r="M5" s="101">
        <f t="shared" ca="1" si="2"/>
        <v>1</v>
      </c>
      <c r="N5" s="101" t="str">
        <f t="shared" ca="1" si="2"/>
        <v/>
      </c>
      <c r="O5" s="101" t="str">
        <f t="shared" ca="1" si="2"/>
        <v/>
      </c>
      <c r="P5" s="101" t="str">
        <f t="shared" ca="1" si="2"/>
        <v/>
      </c>
      <c r="Q5" s="101" t="str">
        <f t="shared" ca="1" si="3"/>
        <v/>
      </c>
      <c r="R5" s="101" t="str">
        <f t="shared" ca="1" si="3"/>
        <v/>
      </c>
      <c r="S5" s="101" t="str">
        <f t="shared" ca="1" si="3"/>
        <v/>
      </c>
      <c r="T5" s="101" t="str">
        <f t="shared" ca="1" si="3"/>
        <v/>
      </c>
      <c r="U5" s="101" t="str">
        <f t="shared" ca="1" si="3"/>
        <v/>
      </c>
      <c r="V5" s="101" t="str">
        <f t="shared" ca="1" si="3"/>
        <v/>
      </c>
      <c r="W5" s="101" t="str">
        <f t="shared" ca="1" si="3"/>
        <v/>
      </c>
      <c r="X5" s="101" t="str">
        <f t="shared" ca="1" si="3"/>
        <v/>
      </c>
      <c r="Y5" s="101" t="str">
        <f t="shared" ca="1" si="3"/>
        <v/>
      </c>
      <c r="Z5" s="101" t="str">
        <f t="shared" ca="1" si="3"/>
        <v/>
      </c>
      <c r="AA5" s="101" t="str">
        <f t="shared" ca="1" si="4"/>
        <v/>
      </c>
      <c r="AB5" s="101" t="str">
        <f t="shared" ca="1" si="4"/>
        <v/>
      </c>
      <c r="AC5" s="101" t="str">
        <f t="shared" ca="1" si="4"/>
        <v/>
      </c>
      <c r="AD5" s="101" t="str">
        <f t="shared" ca="1" si="4"/>
        <v/>
      </c>
      <c r="AE5" s="101" t="str">
        <f t="shared" ca="1" si="4"/>
        <v/>
      </c>
      <c r="AF5" s="101" t="str">
        <f t="shared" ca="1" si="4"/>
        <v/>
      </c>
      <c r="AG5" s="101" t="str">
        <f t="shared" ca="1" si="4"/>
        <v/>
      </c>
      <c r="AH5" s="101" t="str">
        <f t="shared" ca="1" si="4"/>
        <v/>
      </c>
      <c r="AI5" s="101" t="str">
        <f t="shared" ca="1" si="4"/>
        <v/>
      </c>
      <c r="AJ5" s="101" t="str">
        <f t="shared" ca="1" si="4"/>
        <v/>
      </c>
      <c r="AK5" s="101" t="str">
        <f t="shared" ca="1" si="5"/>
        <v/>
      </c>
      <c r="AL5" s="101" t="str">
        <f t="shared" ca="1" si="5"/>
        <v/>
      </c>
      <c r="AM5" s="101" t="str">
        <f t="shared" ca="1" si="5"/>
        <v/>
      </c>
      <c r="AN5" s="101" t="str">
        <f t="shared" ca="1" si="5"/>
        <v/>
      </c>
      <c r="AO5" s="101" t="str">
        <f t="shared" ca="1" si="5"/>
        <v/>
      </c>
      <c r="AP5" s="101" t="str">
        <f t="shared" ca="1" si="5"/>
        <v/>
      </c>
      <c r="AQ5" s="101" t="str">
        <f t="shared" ca="1" si="5"/>
        <v/>
      </c>
      <c r="AR5" s="101" t="str">
        <f t="shared" ca="1" si="5"/>
        <v/>
      </c>
      <c r="AS5" s="101" t="str">
        <f t="shared" ca="1" si="5"/>
        <v/>
      </c>
      <c r="AT5" s="101" t="str">
        <f t="shared" ca="1" si="5"/>
        <v/>
      </c>
      <c r="AU5" s="101" t="str">
        <f t="shared" ca="1" si="6"/>
        <v/>
      </c>
      <c r="AV5" s="101" t="str">
        <f t="shared" ca="1" si="6"/>
        <v/>
      </c>
      <c r="AW5" s="101" t="str">
        <f t="shared" ca="1" si="6"/>
        <v/>
      </c>
      <c r="AX5" s="101" t="str">
        <f t="shared" ca="1" si="6"/>
        <v/>
      </c>
      <c r="AY5" s="101" t="str">
        <f t="shared" ca="1" si="6"/>
        <v/>
      </c>
      <c r="AZ5" s="101" t="str">
        <f t="shared" ca="1" si="6"/>
        <v/>
      </c>
      <c r="BA5" s="101" t="str">
        <f t="shared" ca="1" si="6"/>
        <v/>
      </c>
      <c r="BB5" s="101" t="str">
        <f t="shared" ca="1" si="6"/>
        <v/>
      </c>
      <c r="BC5" s="101" t="str">
        <f t="shared" ca="1" si="6"/>
        <v/>
      </c>
      <c r="BD5" s="101" t="str">
        <f t="shared" ca="1" si="6"/>
        <v/>
      </c>
      <c r="BE5" s="101">
        <f t="shared" ca="1" si="7"/>
        <v>0</v>
      </c>
      <c r="BF5" s="101">
        <f t="shared" ca="1" si="7"/>
        <v>2</v>
      </c>
      <c r="BG5" s="101" t="str">
        <f t="shared" ca="1" si="7"/>
        <v/>
      </c>
      <c r="BH5" s="101" t="str">
        <f t="shared" ca="1" si="7"/>
        <v/>
      </c>
      <c r="BI5" s="101" t="str">
        <f t="shared" ca="1" si="7"/>
        <v/>
      </c>
      <c r="BJ5" s="101" t="str">
        <f t="shared" ca="1" si="7"/>
        <v/>
      </c>
      <c r="BK5" s="101" t="str">
        <f t="shared" ca="1" si="7"/>
        <v/>
      </c>
      <c r="BL5" s="101" t="str">
        <f t="shared" ca="1" si="7"/>
        <v/>
      </c>
      <c r="BM5" s="101" t="str">
        <f t="shared" ca="1" si="7"/>
        <v/>
      </c>
    </row>
    <row r="6" spans="1:65">
      <c r="A6" s="71" t="s">
        <v>19</v>
      </c>
      <c r="B6" s="72" t="s">
        <v>439</v>
      </c>
      <c r="C6" s="84" t="s">
        <v>432</v>
      </c>
      <c r="D6" s="82" t="s">
        <v>5655</v>
      </c>
      <c r="E6" s="100">
        <f ca="1">SUM(Table219[[#This Row],[ADR-01]:[ADR-113]])</f>
        <v>1</v>
      </c>
      <c r="G6" s="101" t="str">
        <f t="shared" ca="1" si="2"/>
        <v/>
      </c>
      <c r="H6" s="101" t="str">
        <f t="shared" ca="1" si="2"/>
        <v/>
      </c>
      <c r="I6" s="101" t="str">
        <f t="shared" ca="1" si="2"/>
        <v/>
      </c>
      <c r="J6" s="101" t="str">
        <f t="shared" ca="1" si="2"/>
        <v/>
      </c>
      <c r="K6" s="101" t="str">
        <f t="shared" ca="1" si="2"/>
        <v/>
      </c>
      <c r="L6" s="101" t="str">
        <f t="shared" ca="1" si="2"/>
        <v/>
      </c>
      <c r="M6" s="101" t="str">
        <f t="shared" ca="1" si="2"/>
        <v/>
      </c>
      <c r="N6" s="101" t="str">
        <f t="shared" ca="1" si="2"/>
        <v/>
      </c>
      <c r="O6" s="101" t="str">
        <f t="shared" ca="1" si="2"/>
        <v/>
      </c>
      <c r="P6" s="101" t="str">
        <f t="shared" ca="1" si="2"/>
        <v/>
      </c>
      <c r="Q6" s="101" t="str">
        <f t="shared" ca="1" si="3"/>
        <v/>
      </c>
      <c r="R6" s="101" t="str">
        <f t="shared" ca="1" si="3"/>
        <v/>
      </c>
      <c r="S6" s="101" t="str">
        <f t="shared" ca="1" si="3"/>
        <v/>
      </c>
      <c r="T6" s="101" t="str">
        <f t="shared" ca="1" si="3"/>
        <v/>
      </c>
      <c r="U6" s="101" t="str">
        <f t="shared" ca="1" si="3"/>
        <v/>
      </c>
      <c r="V6" s="101" t="str">
        <f t="shared" ca="1" si="3"/>
        <v/>
      </c>
      <c r="W6" s="101" t="str">
        <f t="shared" ca="1" si="3"/>
        <v/>
      </c>
      <c r="X6" s="101" t="str">
        <f t="shared" ca="1" si="3"/>
        <v/>
      </c>
      <c r="Y6" s="101" t="str">
        <f t="shared" ca="1" si="3"/>
        <v/>
      </c>
      <c r="Z6" s="101" t="str">
        <f t="shared" ca="1" si="3"/>
        <v/>
      </c>
      <c r="AA6" s="101">
        <f t="shared" ca="1" si="4"/>
        <v>1</v>
      </c>
      <c r="AB6" s="101" t="str">
        <f t="shared" ca="1" si="4"/>
        <v/>
      </c>
      <c r="AC6" s="101" t="str">
        <f t="shared" ca="1" si="4"/>
        <v/>
      </c>
      <c r="AD6" s="101" t="str">
        <f t="shared" ca="1" si="4"/>
        <v/>
      </c>
      <c r="AE6" s="101" t="str">
        <f t="shared" ca="1" si="4"/>
        <v/>
      </c>
      <c r="AF6" s="101" t="str">
        <f t="shared" ca="1" si="4"/>
        <v/>
      </c>
      <c r="AG6" s="101" t="str">
        <f t="shared" ca="1" si="4"/>
        <v/>
      </c>
      <c r="AH6" s="101" t="str">
        <f t="shared" ca="1" si="4"/>
        <v/>
      </c>
      <c r="AI6" s="101" t="str">
        <f t="shared" ca="1" si="4"/>
        <v/>
      </c>
      <c r="AJ6" s="101" t="str">
        <f t="shared" ca="1" si="4"/>
        <v/>
      </c>
      <c r="AK6" s="101" t="str">
        <f t="shared" ca="1" si="5"/>
        <v/>
      </c>
      <c r="AL6" s="101" t="str">
        <f t="shared" ca="1" si="5"/>
        <v/>
      </c>
      <c r="AM6" s="101" t="str">
        <f t="shared" ca="1" si="5"/>
        <v/>
      </c>
      <c r="AN6" s="101" t="str">
        <f t="shared" ca="1" si="5"/>
        <v/>
      </c>
      <c r="AO6" s="101" t="str">
        <f t="shared" ca="1" si="5"/>
        <v/>
      </c>
      <c r="AP6" s="101" t="str">
        <f t="shared" ca="1" si="5"/>
        <v/>
      </c>
      <c r="AQ6" s="101" t="str">
        <f t="shared" ca="1" si="5"/>
        <v/>
      </c>
      <c r="AR6" s="101" t="str">
        <f t="shared" ca="1" si="5"/>
        <v/>
      </c>
      <c r="AS6" s="101" t="str">
        <f t="shared" ca="1" si="5"/>
        <v/>
      </c>
      <c r="AT6" s="101" t="str">
        <f t="shared" ca="1" si="5"/>
        <v/>
      </c>
      <c r="AU6" s="101" t="str">
        <f t="shared" ca="1" si="6"/>
        <v/>
      </c>
      <c r="AV6" s="101" t="str">
        <f t="shared" ca="1" si="6"/>
        <v/>
      </c>
      <c r="AW6" s="101" t="str">
        <f t="shared" ca="1" si="6"/>
        <v/>
      </c>
      <c r="AX6" s="101" t="str">
        <f t="shared" ca="1" si="6"/>
        <v/>
      </c>
      <c r="AY6" s="101" t="str">
        <f t="shared" ca="1" si="6"/>
        <v/>
      </c>
      <c r="AZ6" s="101" t="str">
        <f t="shared" ca="1" si="6"/>
        <v/>
      </c>
      <c r="BA6" s="101" t="str">
        <f t="shared" ca="1" si="6"/>
        <v/>
      </c>
      <c r="BB6" s="101" t="str">
        <f t="shared" ca="1" si="6"/>
        <v/>
      </c>
      <c r="BC6" s="101" t="str">
        <f t="shared" ca="1" si="6"/>
        <v/>
      </c>
      <c r="BD6" s="101" t="str">
        <f t="shared" ca="1" si="6"/>
        <v/>
      </c>
      <c r="BE6" s="101">
        <f t="shared" ca="1" si="7"/>
        <v>0</v>
      </c>
      <c r="BF6" s="101" t="str">
        <f t="shared" ca="1" si="7"/>
        <v/>
      </c>
      <c r="BG6" s="101" t="str">
        <f t="shared" ca="1" si="7"/>
        <v/>
      </c>
      <c r="BH6" s="101" t="str">
        <f t="shared" ca="1" si="7"/>
        <v/>
      </c>
      <c r="BI6" s="101" t="str">
        <f t="shared" ca="1" si="7"/>
        <v/>
      </c>
      <c r="BJ6" s="101" t="str">
        <f t="shared" ca="1" si="7"/>
        <v/>
      </c>
      <c r="BK6" s="101" t="str">
        <f t="shared" ca="1" si="7"/>
        <v/>
      </c>
      <c r="BL6" s="101" t="str">
        <f t="shared" ca="1" si="7"/>
        <v/>
      </c>
      <c r="BM6" s="101" t="str">
        <f t="shared" ca="1" si="7"/>
        <v/>
      </c>
    </row>
    <row r="7" spans="1:65">
      <c r="A7" s="71" t="s">
        <v>22</v>
      </c>
      <c r="B7" s="72" t="s">
        <v>440</v>
      </c>
      <c r="C7" s="83" t="s">
        <v>432</v>
      </c>
      <c r="D7" s="80" t="s">
        <v>5655</v>
      </c>
      <c r="E7" s="100">
        <f ca="1">SUM(Table219[[#This Row],[ADR-01]:[ADR-113]])</f>
        <v>0</v>
      </c>
      <c r="G7" s="101" t="str">
        <f t="shared" ca="1" si="2"/>
        <v/>
      </c>
      <c r="H7" s="101" t="str">
        <f t="shared" ca="1" si="2"/>
        <v/>
      </c>
      <c r="I7" s="101" t="str">
        <f t="shared" ca="1" si="2"/>
        <v/>
      </c>
      <c r="J7" s="101" t="str">
        <f t="shared" ca="1" si="2"/>
        <v/>
      </c>
      <c r="K7" s="101" t="str">
        <f t="shared" ca="1" si="2"/>
        <v/>
      </c>
      <c r="L7" s="101" t="str">
        <f t="shared" ca="1" si="2"/>
        <v/>
      </c>
      <c r="M7" s="101" t="str">
        <f t="shared" ca="1" si="2"/>
        <v/>
      </c>
      <c r="N7" s="101" t="str">
        <f t="shared" ca="1" si="2"/>
        <v/>
      </c>
      <c r="O7" s="101" t="str">
        <f t="shared" ca="1" si="2"/>
        <v/>
      </c>
      <c r="P7" s="101" t="str">
        <f t="shared" ca="1" si="2"/>
        <v/>
      </c>
      <c r="Q7" s="101" t="str">
        <f t="shared" ca="1" si="3"/>
        <v/>
      </c>
      <c r="R7" s="101" t="str">
        <f t="shared" ca="1" si="3"/>
        <v/>
      </c>
      <c r="S7" s="101" t="str">
        <f t="shared" ca="1" si="3"/>
        <v/>
      </c>
      <c r="T7" s="101" t="str">
        <f t="shared" ca="1" si="3"/>
        <v/>
      </c>
      <c r="U7" s="101" t="str">
        <f t="shared" ca="1" si="3"/>
        <v/>
      </c>
      <c r="V7" s="101" t="str">
        <f t="shared" ca="1" si="3"/>
        <v/>
      </c>
      <c r="W7" s="101" t="str">
        <f t="shared" ca="1" si="3"/>
        <v/>
      </c>
      <c r="X7" s="101" t="str">
        <f t="shared" ca="1" si="3"/>
        <v/>
      </c>
      <c r="Y7" s="101" t="str">
        <f t="shared" ca="1" si="3"/>
        <v/>
      </c>
      <c r="Z7" s="101">
        <f t="shared" ca="1" si="3"/>
        <v>0</v>
      </c>
      <c r="AA7" s="101" t="str">
        <f t="shared" ca="1" si="4"/>
        <v/>
      </c>
      <c r="AB7" s="101" t="str">
        <f t="shared" ca="1" si="4"/>
        <v/>
      </c>
      <c r="AC7" s="101" t="str">
        <f t="shared" ca="1" si="4"/>
        <v/>
      </c>
      <c r="AD7" s="101" t="str">
        <f t="shared" ca="1" si="4"/>
        <v/>
      </c>
      <c r="AE7" s="101" t="str">
        <f t="shared" ca="1" si="4"/>
        <v/>
      </c>
      <c r="AF7" s="101" t="str">
        <f t="shared" ca="1" si="4"/>
        <v/>
      </c>
      <c r="AG7" s="101" t="str">
        <f t="shared" ca="1" si="4"/>
        <v/>
      </c>
      <c r="AH7" s="101" t="str">
        <f t="shared" ca="1" si="4"/>
        <v/>
      </c>
      <c r="AI7" s="101" t="str">
        <f t="shared" ca="1" si="4"/>
        <v/>
      </c>
      <c r="AJ7" s="101" t="str">
        <f t="shared" ca="1" si="4"/>
        <v/>
      </c>
      <c r="AK7" s="101" t="str">
        <f t="shared" ca="1" si="5"/>
        <v/>
      </c>
      <c r="AL7" s="101" t="str">
        <f t="shared" ca="1" si="5"/>
        <v/>
      </c>
      <c r="AM7" s="101" t="str">
        <f t="shared" ca="1" si="5"/>
        <v/>
      </c>
      <c r="AN7" s="101" t="str">
        <f t="shared" ca="1" si="5"/>
        <v/>
      </c>
      <c r="AO7" s="101" t="str">
        <f t="shared" ca="1" si="5"/>
        <v/>
      </c>
      <c r="AP7" s="101" t="str">
        <f t="shared" ca="1" si="5"/>
        <v/>
      </c>
      <c r="AQ7" s="101" t="str">
        <f t="shared" ca="1" si="5"/>
        <v/>
      </c>
      <c r="AR7" s="101" t="str">
        <f t="shared" ca="1" si="5"/>
        <v/>
      </c>
      <c r="AS7" s="101" t="str">
        <f t="shared" ca="1" si="5"/>
        <v/>
      </c>
      <c r="AT7" s="101" t="str">
        <f t="shared" ca="1" si="5"/>
        <v/>
      </c>
      <c r="AU7" s="101" t="str">
        <f t="shared" ca="1" si="6"/>
        <v/>
      </c>
      <c r="AV7" s="101" t="str">
        <f t="shared" ca="1" si="6"/>
        <v/>
      </c>
      <c r="AW7" s="101" t="str">
        <f t="shared" ca="1" si="6"/>
        <v/>
      </c>
      <c r="AX7" s="101" t="str">
        <f t="shared" ca="1" si="6"/>
        <v/>
      </c>
      <c r="AY7" s="101" t="str">
        <f t="shared" ca="1" si="6"/>
        <v/>
      </c>
      <c r="AZ7" s="101" t="str">
        <f t="shared" ca="1" si="6"/>
        <v/>
      </c>
      <c r="BA7" s="101" t="str">
        <f t="shared" ca="1" si="6"/>
        <v/>
      </c>
      <c r="BB7" s="101" t="str">
        <f t="shared" ca="1" si="6"/>
        <v/>
      </c>
      <c r="BC7" s="101" t="str">
        <f t="shared" ca="1" si="6"/>
        <v/>
      </c>
      <c r="BD7" s="101" t="str">
        <f t="shared" ca="1" si="6"/>
        <v/>
      </c>
      <c r="BE7" s="101">
        <f t="shared" ca="1" si="7"/>
        <v>0</v>
      </c>
      <c r="BF7" s="101" t="str">
        <f t="shared" ca="1" si="7"/>
        <v/>
      </c>
      <c r="BG7" s="101" t="str">
        <f t="shared" ca="1" si="7"/>
        <v/>
      </c>
      <c r="BH7" s="101" t="str">
        <f t="shared" ca="1" si="7"/>
        <v/>
      </c>
      <c r="BI7" s="101" t="str">
        <f t="shared" ca="1" si="7"/>
        <v/>
      </c>
      <c r="BJ7" s="101" t="str">
        <f t="shared" ca="1" si="7"/>
        <v/>
      </c>
      <c r="BK7" s="101" t="str">
        <f t="shared" ca="1" si="7"/>
        <v/>
      </c>
      <c r="BL7" s="101" t="str">
        <f t="shared" ca="1" si="7"/>
        <v/>
      </c>
      <c r="BM7" s="101" t="str">
        <f t="shared" ca="1" si="7"/>
        <v/>
      </c>
    </row>
    <row r="8" spans="1:65">
      <c r="A8" s="71" t="s">
        <v>32</v>
      </c>
      <c r="B8" s="72" t="s">
        <v>33</v>
      </c>
      <c r="C8" s="84" t="s">
        <v>432</v>
      </c>
      <c r="D8" s="81" t="s">
        <v>447</v>
      </c>
      <c r="E8" s="100">
        <f ca="1">SUM(Table219[[#This Row],[ADR-01]:[ADR-113]])</f>
        <v>0</v>
      </c>
      <c r="G8" s="101" t="str">
        <f t="shared" ca="1" si="2"/>
        <v/>
      </c>
      <c r="H8" s="101" t="str">
        <f t="shared" ca="1" si="2"/>
        <v/>
      </c>
      <c r="I8" s="101" t="str">
        <f t="shared" ca="1" si="2"/>
        <v/>
      </c>
      <c r="J8" s="101" t="str">
        <f t="shared" ca="1" si="2"/>
        <v/>
      </c>
      <c r="K8" s="101" t="str">
        <f t="shared" ca="1" si="2"/>
        <v/>
      </c>
      <c r="L8" s="101" t="str">
        <f t="shared" ca="1" si="2"/>
        <v/>
      </c>
      <c r="M8" s="101" t="str">
        <f t="shared" ca="1" si="2"/>
        <v/>
      </c>
      <c r="N8" s="101" t="str">
        <f t="shared" ca="1" si="2"/>
        <v/>
      </c>
      <c r="O8" s="101" t="str">
        <f t="shared" ca="1" si="2"/>
        <v/>
      </c>
      <c r="P8" s="101" t="str">
        <f t="shared" ca="1" si="2"/>
        <v/>
      </c>
      <c r="Q8" s="101" t="str">
        <f t="shared" ca="1" si="3"/>
        <v/>
      </c>
      <c r="R8" s="101" t="str">
        <f t="shared" ca="1" si="3"/>
        <v/>
      </c>
      <c r="S8" s="101" t="str">
        <f t="shared" ca="1" si="3"/>
        <v/>
      </c>
      <c r="T8" s="101" t="str">
        <f t="shared" ca="1" si="3"/>
        <v/>
      </c>
      <c r="U8" s="101" t="str">
        <f t="shared" ca="1" si="3"/>
        <v/>
      </c>
      <c r="V8" s="101" t="str">
        <f t="shared" ca="1" si="3"/>
        <v/>
      </c>
      <c r="W8" s="101" t="str">
        <f t="shared" ca="1" si="3"/>
        <v/>
      </c>
      <c r="X8" s="101" t="str">
        <f t="shared" ca="1" si="3"/>
        <v/>
      </c>
      <c r="Y8" s="101" t="str">
        <f t="shared" ca="1" si="3"/>
        <v/>
      </c>
      <c r="Z8" s="101" t="str">
        <f t="shared" ca="1" si="3"/>
        <v/>
      </c>
      <c r="AA8" s="101" t="str">
        <f t="shared" ca="1" si="4"/>
        <v/>
      </c>
      <c r="AB8" s="101" t="str">
        <f t="shared" ca="1" si="4"/>
        <v/>
      </c>
      <c r="AC8" s="101" t="str">
        <f t="shared" ca="1" si="4"/>
        <v/>
      </c>
      <c r="AD8" s="101" t="str">
        <f t="shared" ca="1" si="4"/>
        <v/>
      </c>
      <c r="AE8" s="101" t="str">
        <f t="shared" ca="1" si="4"/>
        <v/>
      </c>
      <c r="AF8" s="101" t="str">
        <f t="shared" ca="1" si="4"/>
        <v/>
      </c>
      <c r="AG8" s="101" t="str">
        <f t="shared" ca="1" si="4"/>
        <v/>
      </c>
      <c r="AH8" s="101" t="str">
        <f t="shared" ca="1" si="4"/>
        <v/>
      </c>
      <c r="AI8" s="101" t="str">
        <f t="shared" ca="1" si="4"/>
        <v/>
      </c>
      <c r="AJ8" s="101" t="str">
        <f t="shared" ca="1" si="4"/>
        <v/>
      </c>
      <c r="AK8" s="101" t="str">
        <f t="shared" ca="1" si="5"/>
        <v/>
      </c>
      <c r="AL8" s="101" t="str">
        <f t="shared" ca="1" si="5"/>
        <v/>
      </c>
      <c r="AM8" s="101" t="str">
        <f t="shared" ca="1" si="5"/>
        <v/>
      </c>
      <c r="AN8" s="101" t="str">
        <f t="shared" ca="1" si="5"/>
        <v/>
      </c>
      <c r="AO8" s="101" t="str">
        <f t="shared" ca="1" si="5"/>
        <v/>
      </c>
      <c r="AP8" s="101" t="str">
        <f t="shared" ca="1" si="5"/>
        <v/>
      </c>
      <c r="AQ8" s="101" t="str">
        <f t="shared" ca="1" si="5"/>
        <v/>
      </c>
      <c r="AR8" s="101" t="str">
        <f t="shared" ca="1" si="5"/>
        <v/>
      </c>
      <c r="AS8" s="101" t="str">
        <f t="shared" ca="1" si="5"/>
        <v/>
      </c>
      <c r="AT8" s="101" t="str">
        <f t="shared" ca="1" si="5"/>
        <v/>
      </c>
      <c r="AU8" s="101" t="str">
        <f t="shared" ca="1" si="6"/>
        <v/>
      </c>
      <c r="AV8" s="101" t="str">
        <f t="shared" ca="1" si="6"/>
        <v/>
      </c>
      <c r="AW8" s="101" t="str">
        <f t="shared" ca="1" si="6"/>
        <v/>
      </c>
      <c r="AX8" s="101" t="str">
        <f t="shared" ca="1" si="6"/>
        <v/>
      </c>
      <c r="AY8" s="101" t="str">
        <f t="shared" ca="1" si="6"/>
        <v/>
      </c>
      <c r="AZ8" s="101" t="str">
        <f t="shared" ca="1" si="6"/>
        <v/>
      </c>
      <c r="BA8" s="101" t="str">
        <f t="shared" ca="1" si="6"/>
        <v/>
      </c>
      <c r="BB8" s="101" t="str">
        <f t="shared" ca="1" si="6"/>
        <v/>
      </c>
      <c r="BC8" s="101" t="str">
        <f t="shared" ca="1" si="6"/>
        <v/>
      </c>
      <c r="BD8" s="101" t="str">
        <f t="shared" ca="1" si="6"/>
        <v/>
      </c>
      <c r="BE8" s="101" t="str">
        <f t="shared" ca="1" si="7"/>
        <v/>
      </c>
      <c r="BF8" s="101" t="str">
        <f t="shared" ca="1" si="7"/>
        <v/>
      </c>
      <c r="BG8" s="101" t="str">
        <f t="shared" ca="1" si="7"/>
        <v/>
      </c>
      <c r="BH8" s="101" t="str">
        <f t="shared" ca="1" si="7"/>
        <v/>
      </c>
      <c r="BI8" s="101" t="str">
        <f t="shared" ca="1" si="7"/>
        <v/>
      </c>
      <c r="BJ8" s="101" t="str">
        <f t="shared" ca="1" si="7"/>
        <v/>
      </c>
      <c r="BK8" s="101" t="str">
        <f t="shared" ca="1" si="7"/>
        <v/>
      </c>
      <c r="BL8" s="101" t="str">
        <f t="shared" ca="1" si="7"/>
        <v/>
      </c>
      <c r="BM8" s="101" t="str">
        <f t="shared" ca="1" si="7"/>
        <v/>
      </c>
    </row>
    <row r="9" spans="1:65">
      <c r="A9" s="71" t="s">
        <v>35</v>
      </c>
      <c r="B9" s="72" t="s">
        <v>36</v>
      </c>
      <c r="C9" s="83" t="s">
        <v>442</v>
      </c>
      <c r="D9" s="79" t="s">
        <v>432</v>
      </c>
      <c r="E9" s="100">
        <f ca="1">SUM(Table219[[#This Row],[ADR-01]:[ADR-113]])</f>
        <v>0</v>
      </c>
      <c r="G9" s="101">
        <f t="shared" ca="1" si="2"/>
        <v>0</v>
      </c>
      <c r="H9" s="101" t="str">
        <f t="shared" ca="1" si="2"/>
        <v/>
      </c>
      <c r="I9" s="101" t="str">
        <f t="shared" ca="1" si="2"/>
        <v/>
      </c>
      <c r="J9" s="101" t="str">
        <f t="shared" ca="1" si="2"/>
        <v/>
      </c>
      <c r="K9" s="101" t="str">
        <f t="shared" ca="1" si="2"/>
        <v/>
      </c>
      <c r="L9" s="101" t="str">
        <f t="shared" ca="1" si="2"/>
        <v/>
      </c>
      <c r="M9" s="101" t="str">
        <f t="shared" ca="1" si="2"/>
        <v/>
      </c>
      <c r="N9" s="101" t="str">
        <f t="shared" ca="1" si="2"/>
        <v/>
      </c>
      <c r="O9" s="101" t="str">
        <f t="shared" ca="1" si="2"/>
        <v/>
      </c>
      <c r="P9" s="101">
        <f t="shared" ca="1" si="2"/>
        <v>0</v>
      </c>
      <c r="Q9" s="101" t="str">
        <f t="shared" ca="1" si="3"/>
        <v/>
      </c>
      <c r="R9" s="101" t="str">
        <f t="shared" ca="1" si="3"/>
        <v/>
      </c>
      <c r="S9" s="101" t="str">
        <f t="shared" ca="1" si="3"/>
        <v/>
      </c>
      <c r="T9" s="101" t="str">
        <f t="shared" ca="1" si="3"/>
        <v/>
      </c>
      <c r="U9" s="101" t="str">
        <f t="shared" ca="1" si="3"/>
        <v/>
      </c>
      <c r="V9" s="101" t="str">
        <f t="shared" ca="1" si="3"/>
        <v/>
      </c>
      <c r="W9" s="101" t="str">
        <f t="shared" ca="1" si="3"/>
        <v/>
      </c>
      <c r="X9" s="101" t="str">
        <f t="shared" ca="1" si="3"/>
        <v/>
      </c>
      <c r="Y9" s="101" t="str">
        <f t="shared" ca="1" si="3"/>
        <v/>
      </c>
      <c r="Z9" s="101" t="str">
        <f t="shared" ca="1" si="3"/>
        <v/>
      </c>
      <c r="AA9" s="101" t="str">
        <f t="shared" ca="1" si="4"/>
        <v/>
      </c>
      <c r="AB9" s="101" t="str">
        <f t="shared" ca="1" si="4"/>
        <v/>
      </c>
      <c r="AC9" s="101" t="str">
        <f t="shared" ca="1" si="4"/>
        <v/>
      </c>
      <c r="AD9" s="101" t="str">
        <f t="shared" ca="1" si="4"/>
        <v/>
      </c>
      <c r="AE9" s="101">
        <f t="shared" ca="1" si="4"/>
        <v>0</v>
      </c>
      <c r="AF9" s="101">
        <f t="shared" ca="1" si="4"/>
        <v>0</v>
      </c>
      <c r="AG9" s="101" t="str">
        <f t="shared" ca="1" si="4"/>
        <v/>
      </c>
      <c r="AH9" s="101" t="str">
        <f t="shared" ca="1" si="4"/>
        <v/>
      </c>
      <c r="AI9" s="101" t="str">
        <f t="shared" ca="1" si="4"/>
        <v/>
      </c>
      <c r="AJ9" s="101" t="str">
        <f t="shared" ca="1" si="4"/>
        <v/>
      </c>
      <c r="AK9" s="101" t="str">
        <f t="shared" ca="1" si="5"/>
        <v/>
      </c>
      <c r="AL9" s="101" t="str">
        <f t="shared" ca="1" si="5"/>
        <v/>
      </c>
      <c r="AM9" s="101" t="str">
        <f t="shared" ca="1" si="5"/>
        <v/>
      </c>
      <c r="AN9" s="101" t="str">
        <f t="shared" ca="1" si="5"/>
        <v/>
      </c>
      <c r="AO9" s="101" t="str">
        <f t="shared" ca="1" si="5"/>
        <v/>
      </c>
      <c r="AP9" s="101" t="str">
        <f t="shared" ca="1" si="5"/>
        <v/>
      </c>
      <c r="AQ9" s="101" t="str">
        <f t="shared" ca="1" si="5"/>
        <v/>
      </c>
      <c r="AR9" s="101" t="str">
        <f t="shared" ca="1" si="5"/>
        <v/>
      </c>
      <c r="AS9" s="101" t="str">
        <f t="shared" ca="1" si="5"/>
        <v/>
      </c>
      <c r="AT9" s="101" t="str">
        <f t="shared" ca="1" si="5"/>
        <v/>
      </c>
      <c r="AU9" s="101" t="str">
        <f t="shared" ca="1" si="6"/>
        <v/>
      </c>
      <c r="AV9" s="101" t="str">
        <f t="shared" ca="1" si="6"/>
        <v/>
      </c>
      <c r="AW9" s="101" t="str">
        <f t="shared" ca="1" si="6"/>
        <v/>
      </c>
      <c r="AX9" s="101" t="str">
        <f t="shared" ca="1" si="6"/>
        <v/>
      </c>
      <c r="AY9" s="101" t="str">
        <f t="shared" ca="1" si="6"/>
        <v/>
      </c>
      <c r="AZ9" s="101" t="str">
        <f t="shared" ca="1" si="6"/>
        <v/>
      </c>
      <c r="BA9" s="101" t="str">
        <f t="shared" ca="1" si="6"/>
        <v/>
      </c>
      <c r="BB9" s="101" t="str">
        <f t="shared" ca="1" si="6"/>
        <v/>
      </c>
      <c r="BC9" s="101" t="str">
        <f t="shared" ca="1" si="6"/>
        <v/>
      </c>
      <c r="BD9" s="101" t="str">
        <f t="shared" ca="1" si="6"/>
        <v/>
      </c>
      <c r="BE9" s="101" t="str">
        <f t="shared" ca="1" si="7"/>
        <v/>
      </c>
      <c r="BF9" s="101" t="str">
        <f t="shared" ca="1" si="7"/>
        <v/>
      </c>
      <c r="BG9" s="101" t="str">
        <f t="shared" ca="1" si="7"/>
        <v/>
      </c>
      <c r="BH9" s="101" t="str">
        <f t="shared" ca="1" si="7"/>
        <v/>
      </c>
      <c r="BI9" s="101" t="str">
        <f t="shared" ca="1" si="7"/>
        <v/>
      </c>
      <c r="BJ9" s="101" t="str">
        <f t="shared" ca="1" si="7"/>
        <v/>
      </c>
      <c r="BK9" s="101" t="str">
        <f t="shared" ca="1" si="7"/>
        <v/>
      </c>
      <c r="BL9" s="101" t="str">
        <f t="shared" ca="1" si="7"/>
        <v/>
      </c>
      <c r="BM9" s="101" t="str">
        <f t="shared" ca="1" si="7"/>
        <v/>
      </c>
    </row>
    <row r="10" spans="1:65">
      <c r="A10" s="71" t="s">
        <v>38</v>
      </c>
      <c r="B10" s="72" t="s">
        <v>39</v>
      </c>
      <c r="C10" s="84" t="s">
        <v>442</v>
      </c>
      <c r="D10" s="81" t="s">
        <v>432</v>
      </c>
      <c r="E10" s="100">
        <f ca="1">SUM(Table219[[#This Row],[ADR-01]:[ADR-113]])</f>
        <v>24</v>
      </c>
      <c r="G10" s="101" t="str">
        <f t="shared" ca="1" si="2"/>
        <v/>
      </c>
      <c r="H10" s="101" t="str">
        <f t="shared" ca="1" si="2"/>
        <v/>
      </c>
      <c r="I10" s="101" t="str">
        <f t="shared" ca="1" si="2"/>
        <v/>
      </c>
      <c r="J10" s="101" t="str">
        <f t="shared" ca="1" si="2"/>
        <v/>
      </c>
      <c r="K10" s="101" t="str">
        <f t="shared" ca="1" si="2"/>
        <v/>
      </c>
      <c r="L10" s="101">
        <f t="shared" ca="1" si="2"/>
        <v>0</v>
      </c>
      <c r="M10" s="101" t="str">
        <f t="shared" ca="1" si="2"/>
        <v/>
      </c>
      <c r="N10" s="101" t="str">
        <f t="shared" ca="1" si="2"/>
        <v/>
      </c>
      <c r="O10" s="101" t="str">
        <f t="shared" ca="1" si="2"/>
        <v/>
      </c>
      <c r="P10" s="101">
        <f t="shared" ca="1" si="2"/>
        <v>0</v>
      </c>
      <c r="Q10" s="101" t="str">
        <f t="shared" ca="1" si="3"/>
        <v/>
      </c>
      <c r="R10" s="101" t="str">
        <f t="shared" ca="1" si="3"/>
        <v/>
      </c>
      <c r="S10" s="101" t="str">
        <f t="shared" ca="1" si="3"/>
        <v/>
      </c>
      <c r="T10" s="101" t="str">
        <f t="shared" ca="1" si="3"/>
        <v/>
      </c>
      <c r="U10" s="101" t="str">
        <f t="shared" ca="1" si="3"/>
        <v/>
      </c>
      <c r="V10" s="101" t="str">
        <f t="shared" ca="1" si="3"/>
        <v/>
      </c>
      <c r="W10" s="101" t="str">
        <f t="shared" ca="1" si="3"/>
        <v/>
      </c>
      <c r="X10" s="101" t="str">
        <f t="shared" ca="1" si="3"/>
        <v/>
      </c>
      <c r="Y10" s="101" t="str">
        <f t="shared" ca="1" si="3"/>
        <v/>
      </c>
      <c r="Z10" s="101" t="str">
        <f t="shared" ca="1" si="3"/>
        <v/>
      </c>
      <c r="AA10" s="101" t="str">
        <f t="shared" ca="1" si="4"/>
        <v/>
      </c>
      <c r="AB10" s="101" t="str">
        <f t="shared" ca="1" si="4"/>
        <v/>
      </c>
      <c r="AC10" s="101">
        <f t="shared" ca="1" si="4"/>
        <v>19</v>
      </c>
      <c r="AD10" s="101" t="str">
        <f t="shared" ca="1" si="4"/>
        <v/>
      </c>
      <c r="AE10" s="101" t="str">
        <f t="shared" ca="1" si="4"/>
        <v/>
      </c>
      <c r="AF10" s="101" t="str">
        <f t="shared" ca="1" si="4"/>
        <v/>
      </c>
      <c r="AG10" s="101" t="str">
        <f t="shared" ca="1" si="4"/>
        <v/>
      </c>
      <c r="AH10" s="101" t="str">
        <f t="shared" ca="1" si="4"/>
        <v/>
      </c>
      <c r="AI10" s="101" t="str">
        <f t="shared" ca="1" si="4"/>
        <v/>
      </c>
      <c r="AJ10" s="101" t="str">
        <f t="shared" ca="1" si="4"/>
        <v/>
      </c>
      <c r="AK10" s="101" t="str">
        <f t="shared" ca="1" si="5"/>
        <v/>
      </c>
      <c r="AL10" s="101" t="str">
        <f t="shared" ca="1" si="5"/>
        <v/>
      </c>
      <c r="AM10" s="101" t="str">
        <f t="shared" ca="1" si="5"/>
        <v/>
      </c>
      <c r="AN10" s="101" t="str">
        <f t="shared" ca="1" si="5"/>
        <v/>
      </c>
      <c r="AO10" s="101" t="str">
        <f t="shared" ca="1" si="5"/>
        <v/>
      </c>
      <c r="AP10" s="101" t="str">
        <f t="shared" ca="1" si="5"/>
        <v/>
      </c>
      <c r="AQ10" s="101" t="str">
        <f t="shared" ca="1" si="5"/>
        <v/>
      </c>
      <c r="AR10" s="101">
        <f t="shared" ca="1" si="5"/>
        <v>2</v>
      </c>
      <c r="AS10" s="101" t="str">
        <f t="shared" ca="1" si="5"/>
        <v/>
      </c>
      <c r="AT10" s="101" t="str">
        <f t="shared" ca="1" si="5"/>
        <v/>
      </c>
      <c r="AU10" s="101" t="str">
        <f t="shared" ca="1" si="6"/>
        <v/>
      </c>
      <c r="AV10" s="101" t="str">
        <f t="shared" ca="1" si="6"/>
        <v/>
      </c>
      <c r="AW10" s="101" t="str">
        <f t="shared" ca="1" si="6"/>
        <v/>
      </c>
      <c r="AX10" s="101" t="str">
        <f t="shared" ca="1" si="6"/>
        <v/>
      </c>
      <c r="AY10" s="101" t="str">
        <f t="shared" ca="1" si="6"/>
        <v/>
      </c>
      <c r="AZ10" s="101" t="str">
        <f t="shared" ca="1" si="6"/>
        <v/>
      </c>
      <c r="BA10" s="101" t="str">
        <f t="shared" ca="1" si="6"/>
        <v/>
      </c>
      <c r="BB10" s="101" t="str">
        <f t="shared" ca="1" si="6"/>
        <v/>
      </c>
      <c r="BC10" s="101" t="str">
        <f t="shared" ca="1" si="6"/>
        <v/>
      </c>
      <c r="BD10" s="101" t="str">
        <f t="shared" ca="1" si="6"/>
        <v/>
      </c>
      <c r="BE10" s="101">
        <f t="shared" ca="1" si="7"/>
        <v>3</v>
      </c>
      <c r="BF10" s="101" t="str">
        <f t="shared" ca="1" si="7"/>
        <v/>
      </c>
      <c r="BG10" s="101" t="str">
        <f t="shared" ca="1" si="7"/>
        <v/>
      </c>
      <c r="BH10" s="101" t="str">
        <f t="shared" ca="1" si="7"/>
        <v/>
      </c>
      <c r="BI10" s="101" t="str">
        <f t="shared" ca="1" si="7"/>
        <v/>
      </c>
      <c r="BJ10" s="101" t="str">
        <f t="shared" ca="1" si="7"/>
        <v/>
      </c>
      <c r="BK10" s="101" t="str">
        <f t="shared" ca="1" si="7"/>
        <v/>
      </c>
      <c r="BL10" s="101" t="str">
        <f t="shared" ca="1" si="7"/>
        <v/>
      </c>
      <c r="BM10" s="101" t="str">
        <f t="shared" ca="1" si="7"/>
        <v/>
      </c>
    </row>
    <row r="11" spans="1:65">
      <c r="A11" s="71" t="s">
        <v>43</v>
      </c>
      <c r="B11" s="72" t="s">
        <v>44</v>
      </c>
      <c r="C11" s="83" t="s">
        <v>442</v>
      </c>
      <c r="D11" s="79" t="s">
        <v>432</v>
      </c>
      <c r="E11" s="100">
        <f ca="1">SUM(Table219[[#This Row],[ADR-01]:[ADR-113]])</f>
        <v>24</v>
      </c>
      <c r="G11" s="101" t="str">
        <f t="shared" ca="1" si="2"/>
        <v/>
      </c>
      <c r="H11" s="101" t="str">
        <f t="shared" ca="1" si="2"/>
        <v/>
      </c>
      <c r="I11" s="101" t="str">
        <f t="shared" ca="1" si="2"/>
        <v/>
      </c>
      <c r="J11" s="101" t="str">
        <f t="shared" ca="1" si="2"/>
        <v/>
      </c>
      <c r="K11" s="101" t="str">
        <f t="shared" ca="1" si="2"/>
        <v/>
      </c>
      <c r="L11" s="101">
        <f t="shared" ca="1" si="2"/>
        <v>0</v>
      </c>
      <c r="M11" s="101" t="str">
        <f t="shared" ca="1" si="2"/>
        <v/>
      </c>
      <c r="N11" s="101" t="str">
        <f t="shared" ca="1" si="2"/>
        <v/>
      </c>
      <c r="O11" s="101" t="str">
        <f t="shared" ca="1" si="2"/>
        <v/>
      </c>
      <c r="P11" s="101">
        <f t="shared" ca="1" si="2"/>
        <v>24</v>
      </c>
      <c r="Q11" s="101" t="str">
        <f t="shared" ca="1" si="3"/>
        <v/>
      </c>
      <c r="R11" s="101" t="str">
        <f t="shared" ca="1" si="3"/>
        <v/>
      </c>
      <c r="S11" s="101" t="str">
        <f t="shared" ca="1" si="3"/>
        <v/>
      </c>
      <c r="T11" s="101" t="str">
        <f t="shared" ca="1" si="3"/>
        <v/>
      </c>
      <c r="U11" s="101" t="str">
        <f t="shared" ca="1" si="3"/>
        <v/>
      </c>
      <c r="V11" s="101" t="str">
        <f t="shared" ca="1" si="3"/>
        <v/>
      </c>
      <c r="W11" s="101" t="str">
        <f t="shared" ca="1" si="3"/>
        <v/>
      </c>
      <c r="X11" s="101" t="str">
        <f t="shared" ca="1" si="3"/>
        <v/>
      </c>
      <c r="Y11" s="101" t="str">
        <f t="shared" ca="1" si="3"/>
        <v/>
      </c>
      <c r="Z11" s="101" t="str">
        <f t="shared" ca="1" si="3"/>
        <v/>
      </c>
      <c r="AA11" s="101" t="str">
        <f t="shared" ca="1" si="4"/>
        <v/>
      </c>
      <c r="AB11" s="101" t="str">
        <f t="shared" ca="1" si="4"/>
        <v/>
      </c>
      <c r="AC11" s="101" t="str">
        <f t="shared" ca="1" si="4"/>
        <v/>
      </c>
      <c r="AD11" s="101" t="str">
        <f t="shared" ca="1" si="4"/>
        <v/>
      </c>
      <c r="AE11" s="101" t="str">
        <f t="shared" ca="1" si="4"/>
        <v/>
      </c>
      <c r="AF11" s="101" t="str">
        <f t="shared" ca="1" si="4"/>
        <v/>
      </c>
      <c r="AG11" s="101" t="str">
        <f t="shared" ca="1" si="4"/>
        <v/>
      </c>
      <c r="AH11" s="101" t="str">
        <f t="shared" ca="1" si="4"/>
        <v/>
      </c>
      <c r="AI11" s="101" t="str">
        <f t="shared" ca="1" si="4"/>
        <v/>
      </c>
      <c r="AJ11" s="101" t="str">
        <f t="shared" ca="1" si="4"/>
        <v/>
      </c>
      <c r="AK11" s="101" t="str">
        <f t="shared" ca="1" si="5"/>
        <v/>
      </c>
      <c r="AL11" s="101" t="str">
        <f t="shared" ca="1" si="5"/>
        <v/>
      </c>
      <c r="AM11" s="101" t="str">
        <f t="shared" ca="1" si="5"/>
        <v/>
      </c>
      <c r="AN11" s="101" t="str">
        <f t="shared" ca="1" si="5"/>
        <v/>
      </c>
      <c r="AO11" s="101" t="str">
        <f t="shared" ca="1" si="5"/>
        <v/>
      </c>
      <c r="AP11" s="101" t="str">
        <f t="shared" ca="1" si="5"/>
        <v/>
      </c>
      <c r="AQ11" s="101" t="str">
        <f t="shared" ca="1" si="5"/>
        <v/>
      </c>
      <c r="AR11" s="101" t="str">
        <f t="shared" ca="1" si="5"/>
        <v/>
      </c>
      <c r="AS11" s="101" t="str">
        <f t="shared" ca="1" si="5"/>
        <v/>
      </c>
      <c r="AT11" s="101" t="str">
        <f t="shared" ca="1" si="5"/>
        <v/>
      </c>
      <c r="AU11" s="101" t="str">
        <f t="shared" ca="1" si="6"/>
        <v/>
      </c>
      <c r="AV11" s="101" t="str">
        <f t="shared" ca="1" si="6"/>
        <v/>
      </c>
      <c r="AW11" s="101" t="str">
        <f t="shared" ca="1" si="6"/>
        <v/>
      </c>
      <c r="AX11" s="101" t="str">
        <f t="shared" ca="1" si="6"/>
        <v/>
      </c>
      <c r="AY11" s="101" t="str">
        <f t="shared" ca="1" si="6"/>
        <v/>
      </c>
      <c r="AZ11" s="101" t="str">
        <f t="shared" ca="1" si="6"/>
        <v/>
      </c>
      <c r="BA11" s="101" t="str">
        <f t="shared" ca="1" si="6"/>
        <v/>
      </c>
      <c r="BB11" s="101" t="str">
        <f t="shared" ca="1" si="6"/>
        <v/>
      </c>
      <c r="BC11" s="101" t="str">
        <f t="shared" ca="1" si="6"/>
        <v/>
      </c>
      <c r="BD11" s="101" t="str">
        <f t="shared" ca="1" si="6"/>
        <v/>
      </c>
      <c r="BE11" s="101" t="str">
        <f t="shared" ca="1" si="7"/>
        <v/>
      </c>
      <c r="BF11" s="101" t="str">
        <f t="shared" ca="1" si="7"/>
        <v/>
      </c>
      <c r="BG11" s="101" t="str">
        <f t="shared" ca="1" si="7"/>
        <v/>
      </c>
      <c r="BH11" s="101" t="str">
        <f t="shared" ca="1" si="7"/>
        <v/>
      </c>
      <c r="BI11" s="101" t="str">
        <f t="shared" ca="1" si="7"/>
        <v/>
      </c>
      <c r="BJ11" s="101" t="str">
        <f t="shared" ca="1" si="7"/>
        <v/>
      </c>
      <c r="BK11" s="101" t="str">
        <f t="shared" ca="1" si="7"/>
        <v/>
      </c>
      <c r="BL11" s="101" t="str">
        <f t="shared" ca="1" si="7"/>
        <v/>
      </c>
      <c r="BM11" s="101" t="str">
        <f t="shared" ca="1" si="7"/>
        <v/>
      </c>
    </row>
    <row r="12" spans="1:65">
      <c r="A12" s="71" t="s">
        <v>46</v>
      </c>
      <c r="B12" s="72" t="s">
        <v>47</v>
      </c>
      <c r="C12" s="84" t="s">
        <v>442</v>
      </c>
      <c r="D12" s="82" t="s">
        <v>5655</v>
      </c>
      <c r="E12" s="100">
        <f ca="1">SUM(Table219[[#This Row],[ADR-01]:[ADR-113]])</f>
        <v>0</v>
      </c>
      <c r="G12" s="101" t="str">
        <f t="shared" ca="1" si="2"/>
        <v/>
      </c>
      <c r="H12" s="101" t="str">
        <f t="shared" ca="1" si="2"/>
        <v/>
      </c>
      <c r="I12" s="101" t="str">
        <f t="shared" ca="1" si="2"/>
        <v/>
      </c>
      <c r="J12" s="101" t="str">
        <f t="shared" ca="1" si="2"/>
        <v/>
      </c>
      <c r="K12" s="101" t="str">
        <f t="shared" ca="1" si="2"/>
        <v/>
      </c>
      <c r="L12" s="101" t="str">
        <f t="shared" ca="1" si="2"/>
        <v/>
      </c>
      <c r="M12" s="101" t="str">
        <f t="shared" ca="1" si="2"/>
        <v/>
      </c>
      <c r="N12" s="101" t="str">
        <f t="shared" ca="1" si="2"/>
        <v/>
      </c>
      <c r="O12" s="101" t="str">
        <f t="shared" ca="1" si="2"/>
        <v/>
      </c>
      <c r="P12" s="101" t="str">
        <f t="shared" ca="1" si="2"/>
        <v/>
      </c>
      <c r="Q12" s="101" t="str">
        <f t="shared" ca="1" si="3"/>
        <v/>
      </c>
      <c r="R12" s="101" t="str">
        <f t="shared" ca="1" si="3"/>
        <v/>
      </c>
      <c r="S12" s="101" t="str">
        <f t="shared" ca="1" si="3"/>
        <v/>
      </c>
      <c r="T12" s="101" t="str">
        <f t="shared" ca="1" si="3"/>
        <v/>
      </c>
      <c r="U12" s="101" t="str">
        <f t="shared" ca="1" si="3"/>
        <v/>
      </c>
      <c r="V12" s="101" t="str">
        <f t="shared" ca="1" si="3"/>
        <v/>
      </c>
      <c r="W12" s="101" t="str">
        <f t="shared" ca="1" si="3"/>
        <v/>
      </c>
      <c r="X12" s="101">
        <f t="shared" ca="1" si="3"/>
        <v>0</v>
      </c>
      <c r="Y12" s="101" t="str">
        <f t="shared" ca="1" si="3"/>
        <v/>
      </c>
      <c r="Z12" s="101" t="str">
        <f t="shared" ca="1" si="3"/>
        <v/>
      </c>
      <c r="AA12" s="101" t="str">
        <f t="shared" ca="1" si="4"/>
        <v/>
      </c>
      <c r="AB12" s="101" t="str">
        <f t="shared" ca="1" si="4"/>
        <v/>
      </c>
      <c r="AC12" s="101" t="str">
        <f t="shared" ca="1" si="4"/>
        <v/>
      </c>
      <c r="AD12" s="101" t="str">
        <f t="shared" ca="1" si="4"/>
        <v/>
      </c>
      <c r="AE12" s="101" t="str">
        <f t="shared" ca="1" si="4"/>
        <v/>
      </c>
      <c r="AF12" s="101" t="str">
        <f t="shared" ca="1" si="4"/>
        <v/>
      </c>
      <c r="AG12" s="101" t="str">
        <f t="shared" ca="1" si="4"/>
        <v/>
      </c>
      <c r="AH12" s="101" t="str">
        <f t="shared" ca="1" si="4"/>
        <v/>
      </c>
      <c r="AI12" s="101" t="str">
        <f t="shared" ca="1" si="4"/>
        <v/>
      </c>
      <c r="AJ12" s="101" t="str">
        <f t="shared" ca="1" si="4"/>
        <v/>
      </c>
      <c r="AK12" s="101" t="str">
        <f t="shared" ca="1" si="5"/>
        <v/>
      </c>
      <c r="AL12" s="101" t="str">
        <f t="shared" ca="1" si="5"/>
        <v/>
      </c>
      <c r="AM12" s="101" t="str">
        <f t="shared" ca="1" si="5"/>
        <v/>
      </c>
      <c r="AN12" s="101" t="str">
        <f t="shared" ca="1" si="5"/>
        <v/>
      </c>
      <c r="AO12" s="101" t="str">
        <f t="shared" ca="1" si="5"/>
        <v/>
      </c>
      <c r="AP12" s="101" t="str">
        <f t="shared" ca="1" si="5"/>
        <v/>
      </c>
      <c r="AQ12" s="101" t="str">
        <f t="shared" ca="1" si="5"/>
        <v/>
      </c>
      <c r="AR12" s="101" t="str">
        <f t="shared" ca="1" si="5"/>
        <v/>
      </c>
      <c r="AS12" s="101" t="str">
        <f t="shared" ca="1" si="5"/>
        <v/>
      </c>
      <c r="AT12" s="101" t="str">
        <f t="shared" ca="1" si="5"/>
        <v/>
      </c>
      <c r="AU12" s="101" t="str">
        <f t="shared" ca="1" si="6"/>
        <v/>
      </c>
      <c r="AV12" s="101" t="str">
        <f t="shared" ca="1" si="6"/>
        <v/>
      </c>
      <c r="AW12" s="101" t="str">
        <f t="shared" ca="1" si="6"/>
        <v/>
      </c>
      <c r="AX12" s="101" t="str">
        <f t="shared" ca="1" si="6"/>
        <v/>
      </c>
      <c r="AY12" s="101" t="str">
        <f t="shared" ca="1" si="6"/>
        <v/>
      </c>
      <c r="AZ12" s="101" t="str">
        <f t="shared" ca="1" si="6"/>
        <v/>
      </c>
      <c r="BA12" s="101" t="str">
        <f t="shared" ca="1" si="6"/>
        <v/>
      </c>
      <c r="BB12" s="101" t="str">
        <f t="shared" ca="1" si="6"/>
        <v/>
      </c>
      <c r="BC12" s="101" t="str">
        <f t="shared" ca="1" si="6"/>
        <v/>
      </c>
      <c r="BD12" s="101" t="str">
        <f t="shared" ca="1" si="6"/>
        <v/>
      </c>
      <c r="BE12" s="101" t="str">
        <f t="shared" ca="1" si="7"/>
        <v/>
      </c>
      <c r="BF12" s="101" t="str">
        <f t="shared" ca="1" si="7"/>
        <v/>
      </c>
      <c r="BG12" s="101" t="str">
        <f t="shared" ca="1" si="7"/>
        <v/>
      </c>
      <c r="BH12" s="101" t="str">
        <f t="shared" ca="1" si="7"/>
        <v/>
      </c>
      <c r="BI12" s="101" t="str">
        <f t="shared" ca="1" si="7"/>
        <v/>
      </c>
      <c r="BJ12" s="101" t="str">
        <f t="shared" ca="1" si="7"/>
        <v/>
      </c>
      <c r="BK12" s="101" t="str">
        <f t="shared" ca="1" si="7"/>
        <v/>
      </c>
      <c r="BL12" s="101" t="str">
        <f t="shared" ca="1" si="7"/>
        <v/>
      </c>
      <c r="BM12" s="101" t="str">
        <f t="shared" ca="1" si="7"/>
        <v/>
      </c>
    </row>
    <row r="13" spans="1:65">
      <c r="A13" s="71" t="s">
        <v>50</v>
      </c>
      <c r="B13" s="72" t="s">
        <v>51</v>
      </c>
      <c r="C13" s="84" t="s">
        <v>447</v>
      </c>
      <c r="D13" s="81" t="s">
        <v>432</v>
      </c>
      <c r="E13" s="100">
        <f ca="1">SUM(Table219[[#This Row],[ADR-01]:[ADR-113]])</f>
        <v>0</v>
      </c>
      <c r="G13" s="101" t="str">
        <f t="shared" ref="G13:P22" ca="1" si="8">IFERROR(
  IF(
    COUNTIF(
      INDIRECT("'" &amp; "ADR " &amp; VALUE(MID(G$1, FIND("-", G$1) + 1, LEN(G$1) - FIND("-", G$1))) &amp; "'!E:E"), $A13
    ) = 0,
    "",
    COUNTIFS(
      INDIRECT("'" &amp; "ADR " &amp; VALUE(MID(G$1, FIND("-", G$1) + 1, LEN(G$1) - FIND("-", G$1))) &amp; "'!E:E"), $A13,
      INDIRECT("'" &amp; "ADR " &amp; VALUE(MID(G$1, FIND("-", G$1) + 1, LEN(G$1) - FIND("-", G$1))) &amp; "'!H:H"), "Pending"
    )
  ),
  ""
)</f>
        <v/>
      </c>
      <c r="H13" s="101" t="str">
        <f t="shared" ca="1" si="8"/>
        <v/>
      </c>
      <c r="I13" s="101" t="str">
        <f t="shared" ca="1" si="8"/>
        <v/>
      </c>
      <c r="J13" s="101" t="str">
        <f t="shared" ca="1" si="8"/>
        <v/>
      </c>
      <c r="K13" s="101" t="str">
        <f t="shared" ca="1" si="8"/>
        <v/>
      </c>
      <c r="L13" s="101" t="str">
        <f t="shared" ca="1" si="8"/>
        <v/>
      </c>
      <c r="M13" s="101" t="str">
        <f t="shared" ca="1" si="8"/>
        <v/>
      </c>
      <c r="N13" s="101" t="str">
        <f t="shared" ca="1" si="8"/>
        <v/>
      </c>
      <c r="O13" s="101" t="str">
        <f t="shared" ca="1" si="8"/>
        <v/>
      </c>
      <c r="P13" s="101" t="str">
        <f t="shared" ca="1" si="8"/>
        <v/>
      </c>
      <c r="Q13" s="101" t="str">
        <f t="shared" ref="Q13:Z22" ca="1" si="9">IFERROR(
  IF(
    COUNTIF(
      INDIRECT("'" &amp; "ADR " &amp; VALUE(MID(Q$1, FIND("-", Q$1) + 1, LEN(Q$1) - FIND("-", Q$1))) &amp; "'!E:E"), $A13
    ) = 0,
    "",
    COUNTIFS(
      INDIRECT("'" &amp; "ADR " &amp; VALUE(MID(Q$1, FIND("-", Q$1) + 1, LEN(Q$1) - FIND("-", Q$1))) &amp; "'!E:E"), $A13,
      INDIRECT("'" &amp; "ADR " &amp; VALUE(MID(Q$1, FIND("-", Q$1) + 1, LEN(Q$1) - FIND("-", Q$1))) &amp; "'!H:H"), "Pending"
    )
  ),
  ""
)</f>
        <v/>
      </c>
      <c r="R13" s="101" t="str">
        <f t="shared" ca="1" si="9"/>
        <v/>
      </c>
      <c r="S13" s="101" t="str">
        <f t="shared" ca="1" si="9"/>
        <v/>
      </c>
      <c r="T13" s="101" t="str">
        <f t="shared" ca="1" si="9"/>
        <v/>
      </c>
      <c r="U13" s="101" t="str">
        <f t="shared" ca="1" si="9"/>
        <v/>
      </c>
      <c r="V13" s="101" t="str">
        <f t="shared" ca="1" si="9"/>
        <v/>
      </c>
      <c r="W13" s="101" t="str">
        <f t="shared" ca="1" si="9"/>
        <v/>
      </c>
      <c r="X13" s="101" t="str">
        <f t="shared" ca="1" si="9"/>
        <v/>
      </c>
      <c r="Y13" s="101" t="str">
        <f t="shared" ca="1" si="9"/>
        <v/>
      </c>
      <c r="Z13" s="101" t="str">
        <f t="shared" ca="1" si="9"/>
        <v/>
      </c>
      <c r="AA13" s="101" t="str">
        <f t="shared" ref="AA13:AJ22" ca="1" si="10">IFERROR(
  IF(
    COUNTIF(
      INDIRECT("'" &amp; "ADR " &amp; VALUE(MID(AA$1, FIND("-", AA$1) + 1, LEN(AA$1) - FIND("-", AA$1))) &amp; "'!E:E"), $A13
    ) = 0,
    "",
    COUNTIFS(
      INDIRECT("'" &amp; "ADR " &amp; VALUE(MID(AA$1, FIND("-", AA$1) + 1, LEN(AA$1) - FIND("-", AA$1))) &amp; "'!E:E"), $A13,
      INDIRECT("'" &amp; "ADR " &amp; VALUE(MID(AA$1, FIND("-", AA$1) + 1, LEN(AA$1) - FIND("-", AA$1))) &amp; "'!H:H"), "Pending"
    )
  ),
  ""
)</f>
        <v/>
      </c>
      <c r="AB13" s="101" t="str">
        <f t="shared" ca="1" si="10"/>
        <v/>
      </c>
      <c r="AC13" s="101" t="str">
        <f t="shared" ca="1" si="10"/>
        <v/>
      </c>
      <c r="AD13" s="101" t="str">
        <f t="shared" ca="1" si="10"/>
        <v/>
      </c>
      <c r="AE13" s="101" t="str">
        <f t="shared" ca="1" si="10"/>
        <v/>
      </c>
      <c r="AF13" s="101" t="str">
        <f t="shared" ca="1" si="10"/>
        <v/>
      </c>
      <c r="AG13" s="101" t="str">
        <f t="shared" ca="1" si="10"/>
        <v/>
      </c>
      <c r="AH13" s="101" t="str">
        <f t="shared" ca="1" si="10"/>
        <v/>
      </c>
      <c r="AI13" s="101" t="str">
        <f t="shared" ca="1" si="10"/>
        <v/>
      </c>
      <c r="AJ13" s="101" t="str">
        <f t="shared" ca="1" si="10"/>
        <v/>
      </c>
      <c r="AK13" s="101" t="str">
        <f t="shared" ref="AK13:AT22" ca="1" si="11">IFERROR(
  IF(
    COUNTIF(
      INDIRECT("'" &amp; "ADR " &amp; VALUE(MID(AK$1, FIND("-", AK$1) + 1, LEN(AK$1) - FIND("-", AK$1))) &amp; "'!E:E"), $A13
    ) = 0,
    "",
    COUNTIFS(
      INDIRECT("'" &amp; "ADR " &amp; VALUE(MID(AK$1, FIND("-", AK$1) + 1, LEN(AK$1) - FIND("-", AK$1))) &amp; "'!E:E"), $A13,
      INDIRECT("'" &amp; "ADR " &amp; VALUE(MID(AK$1, FIND("-", AK$1) + 1, LEN(AK$1) - FIND("-", AK$1))) &amp; "'!H:H"), "Pending"
    )
  ),
  ""
)</f>
        <v/>
      </c>
      <c r="AL13" s="101" t="str">
        <f t="shared" ca="1" si="11"/>
        <v/>
      </c>
      <c r="AM13" s="101" t="str">
        <f t="shared" ca="1" si="11"/>
        <v/>
      </c>
      <c r="AN13" s="101" t="str">
        <f t="shared" ca="1" si="11"/>
        <v/>
      </c>
      <c r="AO13" s="101" t="str">
        <f t="shared" ca="1" si="11"/>
        <v/>
      </c>
      <c r="AP13" s="101" t="str">
        <f t="shared" ca="1" si="11"/>
        <v/>
      </c>
      <c r="AQ13" s="101" t="str">
        <f t="shared" ca="1" si="11"/>
        <v/>
      </c>
      <c r="AR13" s="101" t="str">
        <f t="shared" ca="1" si="11"/>
        <v/>
      </c>
      <c r="AS13" s="101" t="str">
        <f t="shared" ca="1" si="11"/>
        <v/>
      </c>
      <c r="AT13" s="101" t="str">
        <f t="shared" ca="1" si="11"/>
        <v/>
      </c>
      <c r="AU13" s="101" t="str">
        <f t="shared" ref="AU13:BD22" ca="1" si="12">IFERROR(
  IF(
    COUNTIF(
      INDIRECT("'" &amp; "ADR " &amp; VALUE(MID(AU$1, FIND("-", AU$1) + 1, LEN(AU$1) - FIND("-", AU$1))) &amp; "'!E:E"), $A13
    ) = 0,
    "",
    COUNTIFS(
      INDIRECT("'" &amp; "ADR " &amp; VALUE(MID(AU$1, FIND("-", AU$1) + 1, LEN(AU$1) - FIND("-", AU$1))) &amp; "'!E:E"), $A13,
      INDIRECT("'" &amp; "ADR " &amp; VALUE(MID(AU$1, FIND("-", AU$1) + 1, LEN(AU$1) - FIND("-", AU$1))) &amp; "'!H:H"), "Pending"
    )
  ),
  ""
)</f>
        <v/>
      </c>
      <c r="AV13" s="101" t="str">
        <f t="shared" ca="1" si="12"/>
        <v/>
      </c>
      <c r="AW13" s="101" t="str">
        <f t="shared" ca="1" si="12"/>
        <v/>
      </c>
      <c r="AX13" s="101" t="str">
        <f t="shared" ca="1" si="12"/>
        <v/>
      </c>
      <c r="AY13" s="101" t="str">
        <f t="shared" ca="1" si="12"/>
        <v/>
      </c>
      <c r="AZ13" s="101" t="str">
        <f t="shared" ca="1" si="12"/>
        <v/>
      </c>
      <c r="BA13" s="101" t="str">
        <f t="shared" ca="1" si="12"/>
        <v/>
      </c>
      <c r="BB13" s="101" t="str">
        <f t="shared" ca="1" si="12"/>
        <v/>
      </c>
      <c r="BC13" s="101" t="str">
        <f t="shared" ca="1" si="12"/>
        <v/>
      </c>
      <c r="BD13" s="101" t="str">
        <f t="shared" ca="1" si="12"/>
        <v/>
      </c>
      <c r="BE13" s="101" t="str">
        <f t="shared" ref="BE13:BM22" ca="1" si="13">IFERROR(
  IF(
    COUNTIF(
      INDIRECT("'" &amp; "ADR " &amp; VALUE(MID(BE$1, FIND("-", BE$1) + 1, LEN(BE$1) - FIND("-", BE$1))) &amp; "'!E:E"), $A13
    ) = 0,
    "",
    COUNTIFS(
      INDIRECT("'" &amp; "ADR " &amp; VALUE(MID(BE$1, FIND("-", BE$1) + 1, LEN(BE$1) - FIND("-", BE$1))) &amp; "'!E:E"), $A13,
      INDIRECT("'" &amp; "ADR " &amp; VALUE(MID(BE$1, FIND("-", BE$1) + 1, LEN(BE$1) - FIND("-", BE$1))) &amp; "'!H:H"), "Pending"
    )
  ),
  ""
)</f>
        <v/>
      </c>
      <c r="BF13" s="101" t="str">
        <f t="shared" ca="1" si="13"/>
        <v/>
      </c>
      <c r="BG13" s="101" t="str">
        <f t="shared" ca="1" si="13"/>
        <v/>
      </c>
      <c r="BH13" s="101" t="str">
        <f t="shared" ca="1" si="13"/>
        <v/>
      </c>
      <c r="BI13" s="101" t="str">
        <f t="shared" ca="1" si="13"/>
        <v/>
      </c>
      <c r="BJ13" s="101" t="str">
        <f t="shared" ca="1" si="13"/>
        <v/>
      </c>
      <c r="BK13" s="101">
        <f t="shared" ca="1" si="13"/>
        <v>0</v>
      </c>
      <c r="BL13" s="101" t="str">
        <f t="shared" ca="1" si="13"/>
        <v/>
      </c>
      <c r="BM13" s="101" t="str">
        <f t="shared" ca="1" si="13"/>
        <v/>
      </c>
    </row>
    <row r="14" spans="1:65">
      <c r="A14" s="71" t="s">
        <v>52</v>
      </c>
      <c r="B14" s="72" t="s">
        <v>53</v>
      </c>
      <c r="C14" s="83" t="s">
        <v>447</v>
      </c>
      <c r="D14" s="79" t="s">
        <v>442</v>
      </c>
      <c r="E14" s="100">
        <f ca="1">SUM(Table219[[#This Row],[ADR-01]:[ADR-113]])</f>
        <v>0</v>
      </c>
      <c r="G14" s="101" t="str">
        <f t="shared" ca="1" si="8"/>
        <v/>
      </c>
      <c r="H14" s="101" t="str">
        <f t="shared" ca="1" si="8"/>
        <v/>
      </c>
      <c r="I14" s="101" t="str">
        <f t="shared" ca="1" si="8"/>
        <v/>
      </c>
      <c r="J14" s="101" t="str">
        <f t="shared" ca="1" si="8"/>
        <v/>
      </c>
      <c r="K14" s="101" t="str">
        <f t="shared" ca="1" si="8"/>
        <v/>
      </c>
      <c r="L14" s="101" t="str">
        <f t="shared" ca="1" si="8"/>
        <v/>
      </c>
      <c r="M14" s="101" t="str">
        <f t="shared" ca="1" si="8"/>
        <v/>
      </c>
      <c r="N14" s="101" t="str">
        <f t="shared" ca="1" si="8"/>
        <v/>
      </c>
      <c r="O14" s="101" t="str">
        <f t="shared" ca="1" si="8"/>
        <v/>
      </c>
      <c r="P14" s="101" t="str">
        <f t="shared" ca="1" si="8"/>
        <v/>
      </c>
      <c r="Q14" s="101" t="str">
        <f t="shared" ca="1" si="9"/>
        <v/>
      </c>
      <c r="R14" s="101" t="str">
        <f t="shared" ca="1" si="9"/>
        <v/>
      </c>
      <c r="S14" s="101" t="str">
        <f t="shared" ca="1" si="9"/>
        <v/>
      </c>
      <c r="T14" s="101" t="str">
        <f t="shared" ca="1" si="9"/>
        <v/>
      </c>
      <c r="U14" s="101" t="str">
        <f t="shared" ca="1" si="9"/>
        <v/>
      </c>
      <c r="V14" s="101" t="str">
        <f t="shared" ca="1" si="9"/>
        <v/>
      </c>
      <c r="W14" s="101" t="str">
        <f t="shared" ca="1" si="9"/>
        <v/>
      </c>
      <c r="X14" s="101" t="str">
        <f t="shared" ca="1" si="9"/>
        <v/>
      </c>
      <c r="Y14" s="101" t="str">
        <f t="shared" ca="1" si="9"/>
        <v/>
      </c>
      <c r="Z14" s="101" t="str">
        <f t="shared" ca="1" si="9"/>
        <v/>
      </c>
      <c r="AA14" s="101" t="str">
        <f t="shared" ca="1" si="10"/>
        <v/>
      </c>
      <c r="AB14" s="101" t="str">
        <f t="shared" ca="1" si="10"/>
        <v/>
      </c>
      <c r="AC14" s="101" t="str">
        <f t="shared" ca="1" si="10"/>
        <v/>
      </c>
      <c r="AD14" s="101" t="str">
        <f t="shared" ca="1" si="10"/>
        <v/>
      </c>
      <c r="AE14" s="101" t="str">
        <f t="shared" ca="1" si="10"/>
        <v/>
      </c>
      <c r="AF14" s="101" t="str">
        <f t="shared" ca="1" si="10"/>
        <v/>
      </c>
      <c r="AG14" s="101" t="str">
        <f t="shared" ca="1" si="10"/>
        <v/>
      </c>
      <c r="AH14" s="101" t="str">
        <f t="shared" ca="1" si="10"/>
        <v/>
      </c>
      <c r="AI14" s="101" t="str">
        <f t="shared" ca="1" si="10"/>
        <v/>
      </c>
      <c r="AJ14" s="101" t="str">
        <f t="shared" ca="1" si="10"/>
        <v/>
      </c>
      <c r="AK14" s="101" t="str">
        <f t="shared" ca="1" si="11"/>
        <v/>
      </c>
      <c r="AL14" s="101" t="str">
        <f t="shared" ca="1" si="11"/>
        <v/>
      </c>
      <c r="AM14" s="101" t="str">
        <f t="shared" ca="1" si="11"/>
        <v/>
      </c>
      <c r="AN14" s="101" t="str">
        <f t="shared" ca="1" si="11"/>
        <v/>
      </c>
      <c r="AO14" s="101" t="str">
        <f t="shared" ca="1" si="11"/>
        <v/>
      </c>
      <c r="AP14" s="101" t="str">
        <f t="shared" ca="1" si="11"/>
        <v/>
      </c>
      <c r="AQ14" s="101" t="str">
        <f t="shared" ca="1" si="11"/>
        <v/>
      </c>
      <c r="AR14" s="101" t="str">
        <f t="shared" ca="1" si="11"/>
        <v/>
      </c>
      <c r="AS14" s="101" t="str">
        <f t="shared" ca="1" si="11"/>
        <v/>
      </c>
      <c r="AT14" s="101" t="str">
        <f t="shared" ca="1" si="11"/>
        <v/>
      </c>
      <c r="AU14" s="101" t="str">
        <f t="shared" ca="1" si="12"/>
        <v/>
      </c>
      <c r="AV14" s="101" t="str">
        <f t="shared" ca="1" si="12"/>
        <v/>
      </c>
      <c r="AW14" s="101" t="str">
        <f t="shared" ca="1" si="12"/>
        <v/>
      </c>
      <c r="AX14" s="101" t="str">
        <f t="shared" ca="1" si="12"/>
        <v/>
      </c>
      <c r="AY14" s="101" t="str">
        <f t="shared" ca="1" si="12"/>
        <v/>
      </c>
      <c r="AZ14" s="101" t="str">
        <f t="shared" ca="1" si="12"/>
        <v/>
      </c>
      <c r="BA14" s="101" t="str">
        <f t="shared" ca="1" si="12"/>
        <v/>
      </c>
      <c r="BB14" s="101" t="str">
        <f t="shared" ca="1" si="12"/>
        <v/>
      </c>
      <c r="BC14" s="101" t="str">
        <f t="shared" ca="1" si="12"/>
        <v/>
      </c>
      <c r="BD14" s="101" t="str">
        <f t="shared" ca="1" si="12"/>
        <v/>
      </c>
      <c r="BE14" s="101" t="str">
        <f t="shared" ca="1" si="13"/>
        <v/>
      </c>
      <c r="BF14" s="101" t="str">
        <f t="shared" ca="1" si="13"/>
        <v/>
      </c>
      <c r="BG14" s="101" t="str">
        <f t="shared" ca="1" si="13"/>
        <v/>
      </c>
      <c r="BH14" s="101" t="str">
        <f t="shared" ca="1" si="13"/>
        <v/>
      </c>
      <c r="BI14" s="101" t="str">
        <f t="shared" ca="1" si="13"/>
        <v/>
      </c>
      <c r="BJ14" s="101" t="str">
        <f t="shared" ca="1" si="13"/>
        <v/>
      </c>
      <c r="BK14" s="101" t="str">
        <f t="shared" ca="1" si="13"/>
        <v/>
      </c>
      <c r="BL14" s="101" t="str">
        <f t="shared" ca="1" si="13"/>
        <v/>
      </c>
      <c r="BM14" s="101" t="str">
        <f t="shared" ca="1" si="13"/>
        <v/>
      </c>
    </row>
    <row r="15" spans="1:65">
      <c r="A15" s="71" t="s">
        <v>54</v>
      </c>
      <c r="B15" s="72" t="s">
        <v>450</v>
      </c>
      <c r="C15" s="84" t="s">
        <v>447</v>
      </c>
      <c r="D15" s="82" t="s">
        <v>5655</v>
      </c>
      <c r="E15" s="100">
        <f ca="1">SUM(Table219[[#This Row],[ADR-01]:[ADR-113]])</f>
        <v>0</v>
      </c>
      <c r="G15" s="101" t="str">
        <f t="shared" ca="1" si="8"/>
        <v/>
      </c>
      <c r="H15" s="101" t="str">
        <f t="shared" ca="1" si="8"/>
        <v/>
      </c>
      <c r="I15" s="101" t="str">
        <f t="shared" ca="1" si="8"/>
        <v/>
      </c>
      <c r="J15" s="101" t="str">
        <f t="shared" ca="1" si="8"/>
        <v/>
      </c>
      <c r="K15" s="101" t="str">
        <f t="shared" ca="1" si="8"/>
        <v/>
      </c>
      <c r="L15" s="101" t="str">
        <f t="shared" ca="1" si="8"/>
        <v/>
      </c>
      <c r="M15" s="101" t="str">
        <f t="shared" ca="1" si="8"/>
        <v/>
      </c>
      <c r="N15" s="101" t="str">
        <f t="shared" ca="1" si="8"/>
        <v/>
      </c>
      <c r="O15" s="101" t="str">
        <f t="shared" ca="1" si="8"/>
        <v/>
      </c>
      <c r="P15" s="101" t="str">
        <f t="shared" ca="1" si="8"/>
        <v/>
      </c>
      <c r="Q15" s="101" t="str">
        <f t="shared" ca="1" si="9"/>
        <v/>
      </c>
      <c r="R15" s="101" t="str">
        <f t="shared" ca="1" si="9"/>
        <v/>
      </c>
      <c r="S15" s="101" t="str">
        <f t="shared" ca="1" si="9"/>
        <v/>
      </c>
      <c r="T15" s="101" t="str">
        <f t="shared" ca="1" si="9"/>
        <v/>
      </c>
      <c r="U15" s="101" t="str">
        <f t="shared" ca="1" si="9"/>
        <v/>
      </c>
      <c r="V15" s="101" t="str">
        <f t="shared" ca="1" si="9"/>
        <v/>
      </c>
      <c r="W15" s="101" t="str">
        <f t="shared" ca="1" si="9"/>
        <v/>
      </c>
      <c r="X15" s="101" t="str">
        <f t="shared" ca="1" si="9"/>
        <v/>
      </c>
      <c r="Y15" s="101" t="str">
        <f t="shared" ca="1" si="9"/>
        <v/>
      </c>
      <c r="Z15" s="101" t="str">
        <f t="shared" ca="1" si="9"/>
        <v/>
      </c>
      <c r="AA15" s="101" t="str">
        <f t="shared" ca="1" si="10"/>
        <v/>
      </c>
      <c r="AB15" s="101" t="str">
        <f t="shared" ca="1" si="10"/>
        <v/>
      </c>
      <c r="AC15" s="101" t="str">
        <f t="shared" ca="1" si="10"/>
        <v/>
      </c>
      <c r="AD15" s="101" t="str">
        <f t="shared" ca="1" si="10"/>
        <v/>
      </c>
      <c r="AE15" s="101" t="str">
        <f t="shared" ca="1" si="10"/>
        <v/>
      </c>
      <c r="AF15" s="101" t="str">
        <f t="shared" ca="1" si="10"/>
        <v/>
      </c>
      <c r="AG15" s="101" t="str">
        <f t="shared" ca="1" si="10"/>
        <v/>
      </c>
      <c r="AH15" s="101" t="str">
        <f t="shared" ca="1" si="10"/>
        <v/>
      </c>
      <c r="AI15" s="101" t="str">
        <f t="shared" ca="1" si="10"/>
        <v/>
      </c>
      <c r="AJ15" s="101" t="str">
        <f t="shared" ca="1" si="10"/>
        <v/>
      </c>
      <c r="AK15" s="101" t="str">
        <f t="shared" ca="1" si="11"/>
        <v/>
      </c>
      <c r="AL15" s="101" t="str">
        <f t="shared" ca="1" si="11"/>
        <v/>
      </c>
      <c r="AM15" s="101" t="str">
        <f t="shared" ca="1" si="11"/>
        <v/>
      </c>
      <c r="AN15" s="101" t="str">
        <f t="shared" ca="1" si="11"/>
        <v/>
      </c>
      <c r="AO15" s="101" t="str">
        <f t="shared" ca="1" si="11"/>
        <v/>
      </c>
      <c r="AP15" s="101" t="str">
        <f t="shared" ca="1" si="11"/>
        <v/>
      </c>
      <c r="AQ15" s="101" t="str">
        <f t="shared" ca="1" si="11"/>
        <v/>
      </c>
      <c r="AR15" s="101" t="str">
        <f t="shared" ca="1" si="11"/>
        <v/>
      </c>
      <c r="AS15" s="101" t="str">
        <f t="shared" ca="1" si="11"/>
        <v/>
      </c>
      <c r="AT15" s="101" t="str">
        <f t="shared" ca="1" si="11"/>
        <v/>
      </c>
      <c r="AU15" s="101" t="str">
        <f t="shared" ca="1" si="12"/>
        <v/>
      </c>
      <c r="AV15" s="101" t="str">
        <f t="shared" ca="1" si="12"/>
        <v/>
      </c>
      <c r="AW15" s="101" t="str">
        <f t="shared" ca="1" si="12"/>
        <v/>
      </c>
      <c r="AX15" s="101" t="str">
        <f t="shared" ca="1" si="12"/>
        <v/>
      </c>
      <c r="AY15" s="101" t="str">
        <f t="shared" ca="1" si="12"/>
        <v/>
      </c>
      <c r="AZ15" s="101" t="str">
        <f t="shared" ca="1" si="12"/>
        <v/>
      </c>
      <c r="BA15" s="101" t="str">
        <f t="shared" ca="1" si="12"/>
        <v/>
      </c>
      <c r="BB15" s="101" t="str">
        <f t="shared" ca="1" si="12"/>
        <v/>
      </c>
      <c r="BC15" s="101" t="str">
        <f t="shared" ca="1" si="12"/>
        <v/>
      </c>
      <c r="BD15" s="101">
        <f t="shared" ca="1" si="12"/>
        <v>0</v>
      </c>
      <c r="BE15" s="101" t="str">
        <f t="shared" ca="1" si="13"/>
        <v/>
      </c>
      <c r="BF15" s="101" t="str">
        <f t="shared" ca="1" si="13"/>
        <v/>
      </c>
      <c r="BG15" s="101" t="str">
        <f t="shared" ca="1" si="13"/>
        <v/>
      </c>
      <c r="BH15" s="101" t="str">
        <f t="shared" ca="1" si="13"/>
        <v/>
      </c>
      <c r="BI15" s="101" t="str">
        <f t="shared" ca="1" si="13"/>
        <v/>
      </c>
      <c r="BJ15" s="101" t="str">
        <f t="shared" ca="1" si="13"/>
        <v/>
      </c>
      <c r="BK15" s="101">
        <f t="shared" ca="1" si="13"/>
        <v>0</v>
      </c>
      <c r="BL15" s="101" t="str">
        <f t="shared" ca="1" si="13"/>
        <v/>
      </c>
      <c r="BM15" s="101" t="str">
        <f t="shared" ca="1" si="13"/>
        <v/>
      </c>
    </row>
    <row r="16" spans="1:65">
      <c r="A16" s="71" t="s">
        <v>56</v>
      </c>
      <c r="B16" s="72" t="s">
        <v>828</v>
      </c>
      <c r="C16" s="83" t="s">
        <v>447</v>
      </c>
      <c r="D16" s="79"/>
      <c r="E16" s="100">
        <f ca="1">SUM(Table219[[#This Row],[ADR-01]:[ADR-113]])</f>
        <v>0</v>
      </c>
      <c r="G16" s="101" t="str">
        <f t="shared" ca="1" si="8"/>
        <v/>
      </c>
      <c r="H16" s="101" t="str">
        <f t="shared" ca="1" si="8"/>
        <v/>
      </c>
      <c r="I16" s="101" t="str">
        <f t="shared" ca="1" si="8"/>
        <v/>
      </c>
      <c r="J16" s="101" t="str">
        <f t="shared" ca="1" si="8"/>
        <v/>
      </c>
      <c r="K16" s="101" t="str">
        <f t="shared" ca="1" si="8"/>
        <v/>
      </c>
      <c r="L16" s="101" t="str">
        <f t="shared" ca="1" si="8"/>
        <v/>
      </c>
      <c r="M16" s="101" t="str">
        <f t="shared" ca="1" si="8"/>
        <v/>
      </c>
      <c r="N16" s="101" t="str">
        <f t="shared" ca="1" si="8"/>
        <v/>
      </c>
      <c r="O16" s="101" t="str">
        <f t="shared" ca="1" si="8"/>
        <v/>
      </c>
      <c r="P16" s="101" t="str">
        <f t="shared" ca="1" si="8"/>
        <v/>
      </c>
      <c r="Q16" s="101" t="str">
        <f t="shared" ca="1" si="9"/>
        <v/>
      </c>
      <c r="R16" s="101" t="str">
        <f t="shared" ca="1" si="9"/>
        <v/>
      </c>
      <c r="S16" s="101" t="str">
        <f t="shared" ca="1" si="9"/>
        <v/>
      </c>
      <c r="T16" s="101" t="str">
        <f t="shared" ca="1" si="9"/>
        <v/>
      </c>
      <c r="U16" s="101" t="str">
        <f t="shared" ca="1" si="9"/>
        <v/>
      </c>
      <c r="V16" s="101" t="str">
        <f t="shared" ca="1" si="9"/>
        <v/>
      </c>
      <c r="W16" s="101" t="str">
        <f t="shared" ca="1" si="9"/>
        <v/>
      </c>
      <c r="X16" s="101" t="str">
        <f t="shared" ca="1" si="9"/>
        <v/>
      </c>
      <c r="Y16" s="101" t="str">
        <f t="shared" ca="1" si="9"/>
        <v/>
      </c>
      <c r="Z16" s="101" t="str">
        <f t="shared" ca="1" si="9"/>
        <v/>
      </c>
      <c r="AA16" s="101" t="str">
        <f t="shared" ca="1" si="10"/>
        <v/>
      </c>
      <c r="AB16" s="101" t="str">
        <f t="shared" ca="1" si="10"/>
        <v/>
      </c>
      <c r="AC16" s="101" t="str">
        <f t="shared" ca="1" si="10"/>
        <v/>
      </c>
      <c r="AD16" s="101" t="str">
        <f t="shared" ca="1" si="10"/>
        <v/>
      </c>
      <c r="AE16" s="101" t="str">
        <f t="shared" ca="1" si="10"/>
        <v/>
      </c>
      <c r="AF16" s="101" t="str">
        <f t="shared" ca="1" si="10"/>
        <v/>
      </c>
      <c r="AG16" s="101" t="str">
        <f t="shared" ca="1" si="10"/>
        <v/>
      </c>
      <c r="AH16" s="101" t="str">
        <f t="shared" ca="1" si="10"/>
        <v/>
      </c>
      <c r="AI16" s="101" t="str">
        <f t="shared" ca="1" si="10"/>
        <v/>
      </c>
      <c r="AJ16" s="101" t="str">
        <f t="shared" ca="1" si="10"/>
        <v/>
      </c>
      <c r="AK16" s="101" t="str">
        <f t="shared" ca="1" si="11"/>
        <v/>
      </c>
      <c r="AL16" s="101" t="str">
        <f t="shared" ca="1" si="11"/>
        <v/>
      </c>
      <c r="AM16" s="101" t="str">
        <f t="shared" ca="1" si="11"/>
        <v/>
      </c>
      <c r="AN16" s="101" t="str">
        <f t="shared" ca="1" si="11"/>
        <v/>
      </c>
      <c r="AO16" s="101" t="str">
        <f t="shared" ca="1" si="11"/>
        <v/>
      </c>
      <c r="AP16" s="101" t="str">
        <f t="shared" ca="1" si="11"/>
        <v/>
      </c>
      <c r="AQ16" s="101" t="str">
        <f t="shared" ca="1" si="11"/>
        <v/>
      </c>
      <c r="AR16" s="101" t="str">
        <f t="shared" ca="1" si="11"/>
        <v/>
      </c>
      <c r="AS16" s="101" t="str">
        <f t="shared" ca="1" si="11"/>
        <v/>
      </c>
      <c r="AT16" s="101" t="str">
        <f t="shared" ca="1" si="11"/>
        <v/>
      </c>
      <c r="AU16" s="101" t="str">
        <f t="shared" ca="1" si="12"/>
        <v/>
      </c>
      <c r="AV16" s="101" t="str">
        <f t="shared" ca="1" si="12"/>
        <v/>
      </c>
      <c r="AW16" s="101" t="str">
        <f t="shared" ca="1" si="12"/>
        <v/>
      </c>
      <c r="AX16" s="101" t="str">
        <f t="shared" ca="1" si="12"/>
        <v/>
      </c>
      <c r="AY16" s="101" t="str">
        <f t="shared" ca="1" si="12"/>
        <v/>
      </c>
      <c r="AZ16" s="101" t="str">
        <f t="shared" ca="1" si="12"/>
        <v/>
      </c>
      <c r="BA16" s="101" t="str">
        <f t="shared" ca="1" si="12"/>
        <v/>
      </c>
      <c r="BB16" s="101" t="str">
        <f t="shared" ca="1" si="12"/>
        <v/>
      </c>
      <c r="BC16" s="101" t="str">
        <f t="shared" ca="1" si="12"/>
        <v/>
      </c>
      <c r="BD16" s="101" t="str">
        <f t="shared" ca="1" si="12"/>
        <v/>
      </c>
      <c r="BE16" s="101" t="str">
        <f t="shared" ca="1" si="13"/>
        <v/>
      </c>
      <c r="BF16" s="101" t="str">
        <f t="shared" ca="1" si="13"/>
        <v/>
      </c>
      <c r="BG16" s="101" t="str">
        <f t="shared" ca="1" si="13"/>
        <v/>
      </c>
      <c r="BH16" s="101" t="str">
        <f t="shared" ca="1" si="13"/>
        <v/>
      </c>
      <c r="BI16" s="101" t="str">
        <f t="shared" ca="1" si="13"/>
        <v/>
      </c>
      <c r="BJ16" s="101" t="str">
        <f t="shared" ca="1" si="13"/>
        <v/>
      </c>
      <c r="BK16" s="101" t="str">
        <f t="shared" ca="1" si="13"/>
        <v/>
      </c>
      <c r="BL16" s="101" t="str">
        <f t="shared" ca="1" si="13"/>
        <v/>
      </c>
      <c r="BM16" s="101" t="str">
        <f t="shared" ca="1" si="13"/>
        <v/>
      </c>
    </row>
    <row r="17" spans="1:65">
      <c r="A17" s="71" t="s">
        <v>58</v>
      </c>
      <c r="B17" s="72" t="s">
        <v>59</v>
      </c>
      <c r="C17" s="84" t="s">
        <v>447</v>
      </c>
      <c r="D17" s="81" t="s">
        <v>432</v>
      </c>
      <c r="E17" s="100">
        <f ca="1">SUM(Table219[[#This Row],[ADR-01]:[ADR-113]])</f>
        <v>0</v>
      </c>
      <c r="G17" s="101" t="str">
        <f t="shared" ca="1" si="8"/>
        <v/>
      </c>
      <c r="H17" s="101" t="str">
        <f t="shared" ca="1" si="8"/>
        <v/>
      </c>
      <c r="I17" s="101" t="str">
        <f t="shared" ca="1" si="8"/>
        <v/>
      </c>
      <c r="J17" s="101" t="str">
        <f t="shared" ca="1" si="8"/>
        <v/>
      </c>
      <c r="K17" s="101" t="str">
        <f t="shared" ca="1" si="8"/>
        <v/>
      </c>
      <c r="L17" s="101" t="str">
        <f t="shared" ca="1" si="8"/>
        <v/>
      </c>
      <c r="M17" s="101" t="str">
        <f t="shared" ca="1" si="8"/>
        <v/>
      </c>
      <c r="N17" s="101" t="str">
        <f t="shared" ca="1" si="8"/>
        <v/>
      </c>
      <c r="O17" s="101" t="str">
        <f t="shared" ca="1" si="8"/>
        <v/>
      </c>
      <c r="P17" s="101" t="str">
        <f t="shared" ca="1" si="8"/>
        <v/>
      </c>
      <c r="Q17" s="101" t="str">
        <f t="shared" ca="1" si="9"/>
        <v/>
      </c>
      <c r="R17" s="101" t="str">
        <f t="shared" ca="1" si="9"/>
        <v/>
      </c>
      <c r="S17" s="101" t="str">
        <f t="shared" ca="1" si="9"/>
        <v/>
      </c>
      <c r="T17" s="101" t="str">
        <f t="shared" ca="1" si="9"/>
        <v/>
      </c>
      <c r="U17" s="101" t="str">
        <f t="shared" ca="1" si="9"/>
        <v/>
      </c>
      <c r="V17" s="101" t="str">
        <f t="shared" ca="1" si="9"/>
        <v/>
      </c>
      <c r="W17" s="101" t="str">
        <f t="shared" ca="1" si="9"/>
        <v/>
      </c>
      <c r="X17" s="101" t="str">
        <f t="shared" ca="1" si="9"/>
        <v/>
      </c>
      <c r="Y17" s="101" t="str">
        <f t="shared" ca="1" si="9"/>
        <v/>
      </c>
      <c r="Z17" s="101" t="str">
        <f t="shared" ca="1" si="9"/>
        <v/>
      </c>
      <c r="AA17" s="101" t="str">
        <f t="shared" ca="1" si="10"/>
        <v/>
      </c>
      <c r="AB17" s="101" t="str">
        <f t="shared" ca="1" si="10"/>
        <v/>
      </c>
      <c r="AC17" s="101" t="str">
        <f t="shared" ca="1" si="10"/>
        <v/>
      </c>
      <c r="AD17" s="101" t="str">
        <f t="shared" ca="1" si="10"/>
        <v/>
      </c>
      <c r="AE17" s="101" t="str">
        <f t="shared" ca="1" si="10"/>
        <v/>
      </c>
      <c r="AF17" s="101" t="str">
        <f t="shared" ca="1" si="10"/>
        <v/>
      </c>
      <c r="AG17" s="101" t="str">
        <f t="shared" ca="1" si="10"/>
        <v/>
      </c>
      <c r="AH17" s="101" t="str">
        <f t="shared" ca="1" si="10"/>
        <v/>
      </c>
      <c r="AI17" s="101" t="str">
        <f t="shared" ca="1" si="10"/>
        <v/>
      </c>
      <c r="AJ17" s="101" t="str">
        <f t="shared" ca="1" si="10"/>
        <v/>
      </c>
      <c r="AK17" s="101" t="str">
        <f t="shared" ca="1" si="11"/>
        <v/>
      </c>
      <c r="AL17" s="101" t="str">
        <f t="shared" ca="1" si="11"/>
        <v/>
      </c>
      <c r="AM17" s="101" t="str">
        <f t="shared" ca="1" si="11"/>
        <v/>
      </c>
      <c r="AN17" s="101" t="str">
        <f t="shared" ca="1" si="11"/>
        <v/>
      </c>
      <c r="AO17" s="101" t="str">
        <f t="shared" ca="1" si="11"/>
        <v/>
      </c>
      <c r="AP17" s="101" t="str">
        <f t="shared" ca="1" si="11"/>
        <v/>
      </c>
      <c r="AQ17" s="101" t="str">
        <f t="shared" ca="1" si="11"/>
        <v/>
      </c>
      <c r="AR17" s="101" t="str">
        <f t="shared" ca="1" si="11"/>
        <v/>
      </c>
      <c r="AS17" s="101" t="str">
        <f t="shared" ca="1" si="11"/>
        <v/>
      </c>
      <c r="AT17" s="101" t="str">
        <f t="shared" ca="1" si="11"/>
        <v/>
      </c>
      <c r="AU17" s="101" t="str">
        <f t="shared" ca="1" si="12"/>
        <v/>
      </c>
      <c r="AV17" s="101" t="str">
        <f t="shared" ca="1" si="12"/>
        <v/>
      </c>
      <c r="AW17" s="101" t="str">
        <f t="shared" ca="1" si="12"/>
        <v/>
      </c>
      <c r="AX17" s="101" t="str">
        <f t="shared" ca="1" si="12"/>
        <v/>
      </c>
      <c r="AY17" s="101" t="str">
        <f t="shared" ca="1" si="12"/>
        <v/>
      </c>
      <c r="AZ17" s="101" t="str">
        <f t="shared" ca="1" si="12"/>
        <v/>
      </c>
      <c r="BA17" s="101" t="str">
        <f t="shared" ca="1" si="12"/>
        <v/>
      </c>
      <c r="BB17" s="101" t="str">
        <f t="shared" ca="1" si="12"/>
        <v/>
      </c>
      <c r="BC17" s="101" t="str">
        <f t="shared" ca="1" si="12"/>
        <v/>
      </c>
      <c r="BD17" s="101" t="str">
        <f t="shared" ca="1" si="12"/>
        <v/>
      </c>
      <c r="BE17" s="101" t="str">
        <f t="shared" ca="1" si="13"/>
        <v/>
      </c>
      <c r="BF17" s="101" t="str">
        <f t="shared" ca="1" si="13"/>
        <v/>
      </c>
      <c r="BG17" s="101" t="str">
        <f t="shared" ca="1" si="13"/>
        <v/>
      </c>
      <c r="BH17" s="101" t="str">
        <f t="shared" ca="1" si="13"/>
        <v/>
      </c>
      <c r="BI17" s="101" t="str">
        <f t="shared" ca="1" si="13"/>
        <v/>
      </c>
      <c r="BJ17" s="101" t="str">
        <f t="shared" ca="1" si="13"/>
        <v/>
      </c>
      <c r="BK17" s="101" t="str">
        <f t="shared" ca="1" si="13"/>
        <v/>
      </c>
      <c r="BL17" s="101" t="str">
        <f t="shared" ca="1" si="13"/>
        <v/>
      </c>
      <c r="BM17" s="101" t="str">
        <f t="shared" ca="1" si="13"/>
        <v/>
      </c>
    </row>
    <row r="18" spans="1:65">
      <c r="A18" s="71" t="s">
        <v>60</v>
      </c>
      <c r="B18" s="72" t="s">
        <v>453</v>
      </c>
      <c r="C18" s="83" t="s">
        <v>447</v>
      </c>
      <c r="D18" s="79" t="s">
        <v>432</v>
      </c>
      <c r="E18" s="100">
        <f ca="1">SUM(Table219[[#This Row],[ADR-01]:[ADR-113]])</f>
        <v>0</v>
      </c>
      <c r="G18" s="101" t="str">
        <f t="shared" ca="1" si="8"/>
        <v/>
      </c>
      <c r="H18" s="101" t="str">
        <f t="shared" ca="1" si="8"/>
        <v/>
      </c>
      <c r="I18" s="101" t="str">
        <f t="shared" ca="1" si="8"/>
        <v/>
      </c>
      <c r="J18" s="101" t="str">
        <f t="shared" ca="1" si="8"/>
        <v/>
      </c>
      <c r="K18" s="101" t="str">
        <f t="shared" ca="1" si="8"/>
        <v/>
      </c>
      <c r="L18" s="101" t="str">
        <f t="shared" ca="1" si="8"/>
        <v/>
      </c>
      <c r="M18" s="101" t="str">
        <f t="shared" ca="1" si="8"/>
        <v/>
      </c>
      <c r="N18" s="101" t="str">
        <f t="shared" ca="1" si="8"/>
        <v/>
      </c>
      <c r="O18" s="101" t="str">
        <f t="shared" ca="1" si="8"/>
        <v/>
      </c>
      <c r="P18" s="101" t="str">
        <f t="shared" ca="1" si="8"/>
        <v/>
      </c>
      <c r="Q18" s="101" t="str">
        <f t="shared" ca="1" si="9"/>
        <v/>
      </c>
      <c r="R18" s="101" t="str">
        <f t="shared" ca="1" si="9"/>
        <v/>
      </c>
      <c r="S18" s="101" t="str">
        <f t="shared" ca="1" si="9"/>
        <v/>
      </c>
      <c r="T18" s="101" t="str">
        <f t="shared" ca="1" si="9"/>
        <v/>
      </c>
      <c r="U18" s="101" t="str">
        <f t="shared" ca="1" si="9"/>
        <v/>
      </c>
      <c r="V18" s="101" t="str">
        <f t="shared" ca="1" si="9"/>
        <v/>
      </c>
      <c r="W18" s="101" t="str">
        <f t="shared" ca="1" si="9"/>
        <v/>
      </c>
      <c r="X18" s="101" t="str">
        <f t="shared" ca="1" si="9"/>
        <v/>
      </c>
      <c r="Y18" s="101" t="str">
        <f t="shared" ca="1" si="9"/>
        <v/>
      </c>
      <c r="Z18" s="101" t="str">
        <f t="shared" ca="1" si="9"/>
        <v/>
      </c>
      <c r="AA18" s="101" t="str">
        <f t="shared" ca="1" si="10"/>
        <v/>
      </c>
      <c r="AB18" s="101" t="str">
        <f t="shared" ca="1" si="10"/>
        <v/>
      </c>
      <c r="AC18" s="101" t="str">
        <f t="shared" ca="1" si="10"/>
        <v/>
      </c>
      <c r="AD18" s="101" t="str">
        <f t="shared" ca="1" si="10"/>
        <v/>
      </c>
      <c r="AE18" s="101" t="str">
        <f t="shared" ca="1" si="10"/>
        <v/>
      </c>
      <c r="AF18" s="101" t="str">
        <f t="shared" ca="1" si="10"/>
        <v/>
      </c>
      <c r="AG18" s="101" t="str">
        <f t="shared" ca="1" si="10"/>
        <v/>
      </c>
      <c r="AH18" s="101" t="str">
        <f t="shared" ca="1" si="10"/>
        <v/>
      </c>
      <c r="AI18" s="101" t="str">
        <f t="shared" ca="1" si="10"/>
        <v/>
      </c>
      <c r="AJ18" s="101" t="str">
        <f t="shared" ca="1" si="10"/>
        <v/>
      </c>
      <c r="AK18" s="101" t="str">
        <f t="shared" ca="1" si="11"/>
        <v/>
      </c>
      <c r="AL18" s="101" t="str">
        <f t="shared" ca="1" si="11"/>
        <v/>
      </c>
      <c r="AM18" s="101" t="str">
        <f t="shared" ca="1" si="11"/>
        <v/>
      </c>
      <c r="AN18" s="101" t="str">
        <f t="shared" ca="1" si="11"/>
        <v/>
      </c>
      <c r="AO18" s="101" t="str">
        <f t="shared" ca="1" si="11"/>
        <v/>
      </c>
      <c r="AP18" s="101" t="str">
        <f t="shared" ca="1" si="11"/>
        <v/>
      </c>
      <c r="AQ18" s="101" t="str">
        <f t="shared" ca="1" si="11"/>
        <v/>
      </c>
      <c r="AR18" s="101" t="str">
        <f t="shared" ca="1" si="11"/>
        <v/>
      </c>
      <c r="AS18" s="101" t="str">
        <f t="shared" ca="1" si="11"/>
        <v/>
      </c>
      <c r="AT18" s="101" t="str">
        <f t="shared" ca="1" si="11"/>
        <v/>
      </c>
      <c r="AU18" s="101" t="str">
        <f t="shared" ca="1" si="12"/>
        <v/>
      </c>
      <c r="AV18" s="101" t="str">
        <f t="shared" ca="1" si="12"/>
        <v/>
      </c>
      <c r="AW18" s="101" t="str">
        <f t="shared" ca="1" si="12"/>
        <v/>
      </c>
      <c r="AX18" s="101" t="str">
        <f t="shared" ca="1" si="12"/>
        <v/>
      </c>
      <c r="AY18" s="101" t="str">
        <f t="shared" ca="1" si="12"/>
        <v/>
      </c>
      <c r="AZ18" s="101" t="str">
        <f t="shared" ca="1" si="12"/>
        <v/>
      </c>
      <c r="BA18" s="101" t="str">
        <f t="shared" ca="1" si="12"/>
        <v/>
      </c>
      <c r="BB18" s="101" t="str">
        <f t="shared" ca="1" si="12"/>
        <v/>
      </c>
      <c r="BC18" s="101" t="str">
        <f t="shared" ca="1" si="12"/>
        <v/>
      </c>
      <c r="BD18" s="101" t="str">
        <f t="shared" ca="1" si="12"/>
        <v/>
      </c>
      <c r="BE18" s="101" t="str">
        <f t="shared" ca="1" si="13"/>
        <v/>
      </c>
      <c r="BF18" s="101" t="str">
        <f t="shared" ca="1" si="13"/>
        <v/>
      </c>
      <c r="BG18" s="101" t="str">
        <f t="shared" ca="1" si="13"/>
        <v/>
      </c>
      <c r="BH18" s="101" t="str">
        <f t="shared" ca="1" si="13"/>
        <v/>
      </c>
      <c r="BI18" s="101" t="str">
        <f t="shared" ca="1" si="13"/>
        <v/>
      </c>
      <c r="BJ18" s="101" t="str">
        <f t="shared" ca="1" si="13"/>
        <v/>
      </c>
      <c r="BK18" s="101">
        <f t="shared" ca="1" si="13"/>
        <v>0</v>
      </c>
      <c r="BL18" s="101" t="str">
        <f t="shared" ca="1" si="13"/>
        <v/>
      </c>
      <c r="BM18" s="101" t="str">
        <f t="shared" ca="1" si="13"/>
        <v/>
      </c>
    </row>
    <row r="19" spans="1:65">
      <c r="A19" s="71" t="s">
        <v>62</v>
      </c>
      <c r="B19" s="72" t="s">
        <v>63</v>
      </c>
      <c r="C19" s="84" t="s">
        <v>456</v>
      </c>
      <c r="D19" s="81" t="s">
        <v>442</v>
      </c>
      <c r="E19" s="100">
        <f ca="1">SUM(Table219[[#This Row],[ADR-01]:[ADR-113]])</f>
        <v>4</v>
      </c>
      <c r="G19" s="101" t="str">
        <f t="shared" ca="1" si="8"/>
        <v/>
      </c>
      <c r="H19" s="101" t="str">
        <f t="shared" ca="1" si="8"/>
        <v/>
      </c>
      <c r="I19" s="101" t="str">
        <f t="shared" ca="1" si="8"/>
        <v/>
      </c>
      <c r="J19" s="101" t="str">
        <f t="shared" ca="1" si="8"/>
        <v/>
      </c>
      <c r="K19" s="101" t="str">
        <f t="shared" ca="1" si="8"/>
        <v/>
      </c>
      <c r="L19" s="101" t="str">
        <f t="shared" ca="1" si="8"/>
        <v/>
      </c>
      <c r="M19" s="101" t="str">
        <f t="shared" ca="1" si="8"/>
        <v/>
      </c>
      <c r="N19" s="101">
        <f t="shared" ca="1" si="8"/>
        <v>1</v>
      </c>
      <c r="O19" s="101" t="str">
        <f t="shared" ca="1" si="8"/>
        <v/>
      </c>
      <c r="P19" s="101" t="str">
        <f t="shared" ca="1" si="8"/>
        <v/>
      </c>
      <c r="Q19" s="101" t="str">
        <f t="shared" ca="1" si="9"/>
        <v/>
      </c>
      <c r="R19" s="101" t="str">
        <f t="shared" ca="1" si="9"/>
        <v/>
      </c>
      <c r="S19" s="101" t="str">
        <f t="shared" ca="1" si="9"/>
        <v/>
      </c>
      <c r="T19" s="101" t="str">
        <f t="shared" ca="1" si="9"/>
        <v/>
      </c>
      <c r="U19" s="101" t="str">
        <f t="shared" ca="1" si="9"/>
        <v/>
      </c>
      <c r="V19" s="101" t="str">
        <f t="shared" ca="1" si="9"/>
        <v/>
      </c>
      <c r="W19" s="101" t="str">
        <f t="shared" ca="1" si="9"/>
        <v/>
      </c>
      <c r="X19" s="101" t="str">
        <f t="shared" ca="1" si="9"/>
        <v/>
      </c>
      <c r="Y19" s="101" t="str">
        <f t="shared" ca="1" si="9"/>
        <v/>
      </c>
      <c r="Z19" s="101">
        <f t="shared" ca="1" si="9"/>
        <v>2</v>
      </c>
      <c r="AA19" s="101" t="str">
        <f t="shared" ca="1" si="10"/>
        <v/>
      </c>
      <c r="AB19" s="101" t="str">
        <f t="shared" ca="1" si="10"/>
        <v/>
      </c>
      <c r="AC19" s="101" t="str">
        <f t="shared" ca="1" si="10"/>
        <v/>
      </c>
      <c r="AD19" s="101" t="str">
        <f t="shared" ca="1" si="10"/>
        <v/>
      </c>
      <c r="AE19" s="101" t="str">
        <f t="shared" ca="1" si="10"/>
        <v/>
      </c>
      <c r="AF19" s="101" t="str">
        <f t="shared" ca="1" si="10"/>
        <v/>
      </c>
      <c r="AG19" s="101" t="str">
        <f t="shared" ca="1" si="10"/>
        <v/>
      </c>
      <c r="AH19" s="101" t="str">
        <f t="shared" ca="1" si="10"/>
        <v/>
      </c>
      <c r="AI19" s="101" t="str">
        <f t="shared" ca="1" si="10"/>
        <v/>
      </c>
      <c r="AJ19" s="101" t="str">
        <f t="shared" ca="1" si="10"/>
        <v/>
      </c>
      <c r="AK19" s="101" t="str">
        <f t="shared" ca="1" si="11"/>
        <v/>
      </c>
      <c r="AL19" s="101" t="str">
        <f t="shared" ca="1" si="11"/>
        <v/>
      </c>
      <c r="AM19" s="101" t="str">
        <f t="shared" ca="1" si="11"/>
        <v/>
      </c>
      <c r="AN19" s="101" t="str">
        <f t="shared" ca="1" si="11"/>
        <v/>
      </c>
      <c r="AO19" s="101" t="str">
        <f t="shared" ca="1" si="11"/>
        <v/>
      </c>
      <c r="AP19" s="101" t="str">
        <f t="shared" ca="1" si="11"/>
        <v/>
      </c>
      <c r="AQ19" s="101" t="str">
        <f t="shared" ca="1" si="11"/>
        <v/>
      </c>
      <c r="AR19" s="101" t="str">
        <f t="shared" ca="1" si="11"/>
        <v/>
      </c>
      <c r="AS19" s="101" t="str">
        <f t="shared" ca="1" si="11"/>
        <v/>
      </c>
      <c r="AT19" s="101" t="str">
        <f t="shared" ca="1" si="11"/>
        <v/>
      </c>
      <c r="AU19" s="101" t="str">
        <f t="shared" ca="1" si="12"/>
        <v/>
      </c>
      <c r="AV19" s="101" t="str">
        <f t="shared" ca="1" si="12"/>
        <v/>
      </c>
      <c r="AW19" s="101" t="str">
        <f t="shared" ca="1" si="12"/>
        <v/>
      </c>
      <c r="AX19" s="101" t="str">
        <f t="shared" ca="1" si="12"/>
        <v/>
      </c>
      <c r="AY19" s="101" t="str">
        <f t="shared" ca="1" si="12"/>
        <v/>
      </c>
      <c r="AZ19" s="101" t="str">
        <f t="shared" ca="1" si="12"/>
        <v/>
      </c>
      <c r="BA19" s="101" t="str">
        <f t="shared" ca="1" si="12"/>
        <v/>
      </c>
      <c r="BB19" s="101" t="str">
        <f t="shared" ca="1" si="12"/>
        <v/>
      </c>
      <c r="BC19" s="101" t="str">
        <f t="shared" ca="1" si="12"/>
        <v/>
      </c>
      <c r="BD19" s="101" t="str">
        <f t="shared" ca="1" si="12"/>
        <v/>
      </c>
      <c r="BE19" s="101" t="str">
        <f t="shared" ca="1" si="13"/>
        <v/>
      </c>
      <c r="BF19" s="101">
        <f t="shared" ca="1" si="13"/>
        <v>1</v>
      </c>
      <c r="BG19" s="101" t="str">
        <f t="shared" ca="1" si="13"/>
        <v/>
      </c>
      <c r="BH19" s="101" t="str">
        <f t="shared" ca="1" si="13"/>
        <v/>
      </c>
      <c r="BI19" s="101" t="str">
        <f t="shared" ca="1" si="13"/>
        <v/>
      </c>
      <c r="BJ19" s="101" t="str">
        <f t="shared" ca="1" si="13"/>
        <v/>
      </c>
      <c r="BK19" s="101" t="str">
        <f t="shared" ca="1" si="13"/>
        <v/>
      </c>
      <c r="BL19" s="101" t="str">
        <f t="shared" ca="1" si="13"/>
        <v/>
      </c>
      <c r="BM19" s="101" t="str">
        <f t="shared" ca="1" si="13"/>
        <v/>
      </c>
    </row>
    <row r="20" spans="1:65">
      <c r="A20" s="71" t="s">
        <v>67</v>
      </c>
      <c r="B20" s="72" t="s">
        <v>68</v>
      </c>
      <c r="C20" s="83" t="s">
        <v>456</v>
      </c>
      <c r="D20" s="79" t="s">
        <v>442</v>
      </c>
      <c r="E20" s="100">
        <f ca="1">SUM(Table219[[#This Row],[ADR-01]:[ADR-113]])</f>
        <v>0</v>
      </c>
      <c r="G20" s="101" t="str">
        <f t="shared" ca="1" si="8"/>
        <v/>
      </c>
      <c r="H20" s="101" t="str">
        <f t="shared" ca="1" si="8"/>
        <v/>
      </c>
      <c r="I20" s="101" t="str">
        <f t="shared" ca="1" si="8"/>
        <v/>
      </c>
      <c r="J20" s="101" t="str">
        <f t="shared" ca="1" si="8"/>
        <v/>
      </c>
      <c r="K20" s="101" t="str">
        <f t="shared" ca="1" si="8"/>
        <v/>
      </c>
      <c r="L20" s="101" t="str">
        <f t="shared" ca="1" si="8"/>
        <v/>
      </c>
      <c r="M20" s="101" t="str">
        <f t="shared" ca="1" si="8"/>
        <v/>
      </c>
      <c r="N20" s="101" t="str">
        <f t="shared" ca="1" si="8"/>
        <v/>
      </c>
      <c r="O20" s="101" t="str">
        <f t="shared" ca="1" si="8"/>
        <v/>
      </c>
      <c r="P20" s="101" t="str">
        <f t="shared" ca="1" si="8"/>
        <v/>
      </c>
      <c r="Q20" s="101" t="str">
        <f t="shared" ca="1" si="9"/>
        <v/>
      </c>
      <c r="R20" s="101" t="str">
        <f t="shared" ca="1" si="9"/>
        <v/>
      </c>
      <c r="S20" s="101" t="str">
        <f t="shared" ca="1" si="9"/>
        <v/>
      </c>
      <c r="T20" s="101" t="str">
        <f t="shared" ca="1" si="9"/>
        <v/>
      </c>
      <c r="U20" s="101" t="str">
        <f t="shared" ca="1" si="9"/>
        <v/>
      </c>
      <c r="V20" s="101" t="str">
        <f t="shared" ca="1" si="9"/>
        <v/>
      </c>
      <c r="W20" s="101" t="str">
        <f t="shared" ca="1" si="9"/>
        <v/>
      </c>
      <c r="X20" s="101" t="str">
        <f t="shared" ca="1" si="9"/>
        <v/>
      </c>
      <c r="Y20" s="101" t="str">
        <f t="shared" ca="1" si="9"/>
        <v/>
      </c>
      <c r="Z20" s="101" t="str">
        <f t="shared" ca="1" si="9"/>
        <v/>
      </c>
      <c r="AA20" s="101" t="str">
        <f t="shared" ca="1" si="10"/>
        <v/>
      </c>
      <c r="AB20" s="101" t="str">
        <f t="shared" ca="1" si="10"/>
        <v/>
      </c>
      <c r="AC20" s="101" t="str">
        <f t="shared" ca="1" si="10"/>
        <v/>
      </c>
      <c r="AD20" s="101" t="str">
        <f t="shared" ca="1" si="10"/>
        <v/>
      </c>
      <c r="AE20" s="101" t="str">
        <f t="shared" ca="1" si="10"/>
        <v/>
      </c>
      <c r="AF20" s="101" t="str">
        <f t="shared" ca="1" si="10"/>
        <v/>
      </c>
      <c r="AG20" s="101" t="str">
        <f t="shared" ca="1" si="10"/>
        <v/>
      </c>
      <c r="AH20" s="101" t="str">
        <f t="shared" ca="1" si="10"/>
        <v/>
      </c>
      <c r="AI20" s="101" t="str">
        <f t="shared" ca="1" si="10"/>
        <v/>
      </c>
      <c r="AJ20" s="101" t="str">
        <f t="shared" ca="1" si="10"/>
        <v/>
      </c>
      <c r="AK20" s="101" t="str">
        <f t="shared" ca="1" si="11"/>
        <v/>
      </c>
      <c r="AL20" s="101" t="str">
        <f t="shared" ca="1" si="11"/>
        <v/>
      </c>
      <c r="AM20" s="101" t="str">
        <f t="shared" ca="1" si="11"/>
        <v/>
      </c>
      <c r="AN20" s="101" t="str">
        <f t="shared" ca="1" si="11"/>
        <v/>
      </c>
      <c r="AO20" s="101" t="str">
        <f t="shared" ca="1" si="11"/>
        <v/>
      </c>
      <c r="AP20" s="101" t="str">
        <f t="shared" ca="1" si="11"/>
        <v/>
      </c>
      <c r="AQ20" s="101" t="str">
        <f t="shared" ca="1" si="11"/>
        <v/>
      </c>
      <c r="AR20" s="101" t="str">
        <f t="shared" ca="1" si="11"/>
        <v/>
      </c>
      <c r="AS20" s="101" t="str">
        <f t="shared" ca="1" si="11"/>
        <v/>
      </c>
      <c r="AT20" s="101" t="str">
        <f t="shared" ca="1" si="11"/>
        <v/>
      </c>
      <c r="AU20" s="101" t="str">
        <f t="shared" ca="1" si="12"/>
        <v/>
      </c>
      <c r="AV20" s="101" t="str">
        <f t="shared" ca="1" si="12"/>
        <v/>
      </c>
      <c r="AW20" s="101" t="str">
        <f t="shared" ca="1" si="12"/>
        <v/>
      </c>
      <c r="AX20" s="101" t="str">
        <f t="shared" ca="1" si="12"/>
        <v/>
      </c>
      <c r="AY20" s="101" t="str">
        <f t="shared" ca="1" si="12"/>
        <v/>
      </c>
      <c r="AZ20" s="101" t="str">
        <f t="shared" ca="1" si="12"/>
        <v/>
      </c>
      <c r="BA20" s="101" t="str">
        <f t="shared" ca="1" si="12"/>
        <v/>
      </c>
      <c r="BB20" s="101" t="str">
        <f t="shared" ca="1" si="12"/>
        <v/>
      </c>
      <c r="BC20" s="101" t="str">
        <f t="shared" ca="1" si="12"/>
        <v/>
      </c>
      <c r="BD20" s="101" t="str">
        <f t="shared" ca="1" si="12"/>
        <v/>
      </c>
      <c r="BE20" s="101" t="str">
        <f t="shared" ca="1" si="13"/>
        <v/>
      </c>
      <c r="BF20" s="101" t="str">
        <f t="shared" ca="1" si="13"/>
        <v/>
      </c>
      <c r="BG20" s="101" t="str">
        <f t="shared" ca="1" si="13"/>
        <v/>
      </c>
      <c r="BH20" s="101" t="str">
        <f t="shared" ca="1" si="13"/>
        <v/>
      </c>
      <c r="BI20" s="101" t="str">
        <f t="shared" ca="1" si="13"/>
        <v/>
      </c>
      <c r="BJ20" s="101" t="str">
        <f t="shared" ca="1" si="13"/>
        <v/>
      </c>
      <c r="BK20" s="101" t="str">
        <f t="shared" ca="1" si="13"/>
        <v/>
      </c>
      <c r="BL20" s="101" t="str">
        <f t="shared" ca="1" si="13"/>
        <v/>
      </c>
      <c r="BM20" s="101" t="str">
        <f t="shared" ca="1" si="13"/>
        <v/>
      </c>
    </row>
    <row r="21" spans="1:65">
      <c r="A21" s="71" t="s">
        <v>69</v>
      </c>
      <c r="B21" s="72" t="s">
        <v>70</v>
      </c>
      <c r="C21" s="84" t="s">
        <v>456</v>
      </c>
      <c r="D21" s="81" t="s">
        <v>432</v>
      </c>
      <c r="E21" s="100">
        <f ca="1">SUM(Table219[[#This Row],[ADR-01]:[ADR-113]])</f>
        <v>0</v>
      </c>
      <c r="G21" s="101" t="str">
        <f t="shared" ca="1" si="8"/>
        <v/>
      </c>
      <c r="H21" s="101" t="str">
        <f t="shared" ca="1" si="8"/>
        <v/>
      </c>
      <c r="I21" s="101" t="str">
        <f t="shared" ca="1" si="8"/>
        <v/>
      </c>
      <c r="J21" s="101" t="str">
        <f t="shared" ca="1" si="8"/>
        <v/>
      </c>
      <c r="K21" s="101" t="str">
        <f t="shared" ca="1" si="8"/>
        <v/>
      </c>
      <c r="L21" s="101" t="str">
        <f t="shared" ca="1" si="8"/>
        <v/>
      </c>
      <c r="M21" s="101" t="str">
        <f t="shared" ca="1" si="8"/>
        <v/>
      </c>
      <c r="N21" s="101" t="str">
        <f t="shared" ca="1" si="8"/>
        <v/>
      </c>
      <c r="O21" s="101" t="str">
        <f t="shared" ca="1" si="8"/>
        <v/>
      </c>
      <c r="P21" s="101" t="str">
        <f t="shared" ca="1" si="8"/>
        <v/>
      </c>
      <c r="Q21" s="101">
        <f t="shared" ca="1" si="9"/>
        <v>0</v>
      </c>
      <c r="R21" s="101" t="str">
        <f t="shared" ca="1" si="9"/>
        <v/>
      </c>
      <c r="S21" s="101" t="str">
        <f t="shared" ca="1" si="9"/>
        <v/>
      </c>
      <c r="T21" s="101" t="str">
        <f t="shared" ca="1" si="9"/>
        <v/>
      </c>
      <c r="U21" s="101" t="str">
        <f t="shared" ca="1" si="9"/>
        <v/>
      </c>
      <c r="V21" s="101" t="str">
        <f t="shared" ca="1" si="9"/>
        <v/>
      </c>
      <c r="W21" s="101" t="str">
        <f t="shared" ca="1" si="9"/>
        <v/>
      </c>
      <c r="X21" s="101" t="str">
        <f t="shared" ca="1" si="9"/>
        <v/>
      </c>
      <c r="Y21" s="101" t="str">
        <f t="shared" ca="1" si="9"/>
        <v/>
      </c>
      <c r="Z21" s="101" t="str">
        <f t="shared" ca="1" si="9"/>
        <v/>
      </c>
      <c r="AA21" s="101" t="str">
        <f t="shared" ca="1" si="10"/>
        <v/>
      </c>
      <c r="AB21" s="101" t="str">
        <f t="shared" ca="1" si="10"/>
        <v/>
      </c>
      <c r="AC21" s="101" t="str">
        <f t="shared" ca="1" si="10"/>
        <v/>
      </c>
      <c r="AD21" s="101" t="str">
        <f t="shared" ca="1" si="10"/>
        <v/>
      </c>
      <c r="AE21" s="101" t="str">
        <f t="shared" ca="1" si="10"/>
        <v/>
      </c>
      <c r="AF21" s="101" t="str">
        <f t="shared" ca="1" si="10"/>
        <v/>
      </c>
      <c r="AG21" s="101" t="str">
        <f t="shared" ca="1" si="10"/>
        <v/>
      </c>
      <c r="AH21" s="101" t="str">
        <f t="shared" ca="1" si="10"/>
        <v/>
      </c>
      <c r="AI21" s="101" t="str">
        <f t="shared" ca="1" si="10"/>
        <v/>
      </c>
      <c r="AJ21" s="101" t="str">
        <f t="shared" ca="1" si="10"/>
        <v/>
      </c>
      <c r="AK21" s="101" t="str">
        <f t="shared" ca="1" si="11"/>
        <v/>
      </c>
      <c r="AL21" s="101" t="str">
        <f t="shared" ca="1" si="11"/>
        <v/>
      </c>
      <c r="AM21" s="101" t="str">
        <f t="shared" ca="1" si="11"/>
        <v/>
      </c>
      <c r="AN21" s="101" t="str">
        <f t="shared" ca="1" si="11"/>
        <v/>
      </c>
      <c r="AO21" s="101" t="str">
        <f t="shared" ca="1" si="11"/>
        <v/>
      </c>
      <c r="AP21" s="101" t="str">
        <f t="shared" ca="1" si="11"/>
        <v/>
      </c>
      <c r="AQ21" s="101" t="str">
        <f t="shared" ca="1" si="11"/>
        <v/>
      </c>
      <c r="AR21" s="101" t="str">
        <f t="shared" ca="1" si="11"/>
        <v/>
      </c>
      <c r="AS21" s="101" t="str">
        <f t="shared" ca="1" si="11"/>
        <v/>
      </c>
      <c r="AT21" s="101" t="str">
        <f t="shared" ca="1" si="11"/>
        <v/>
      </c>
      <c r="AU21" s="101" t="str">
        <f t="shared" ca="1" si="12"/>
        <v/>
      </c>
      <c r="AV21" s="101" t="str">
        <f t="shared" ca="1" si="12"/>
        <v/>
      </c>
      <c r="AW21" s="101" t="str">
        <f t="shared" ca="1" si="12"/>
        <v/>
      </c>
      <c r="AX21" s="101" t="str">
        <f t="shared" ca="1" si="12"/>
        <v/>
      </c>
      <c r="AY21" s="101" t="str">
        <f t="shared" ca="1" si="12"/>
        <v/>
      </c>
      <c r="AZ21" s="101" t="str">
        <f t="shared" ca="1" si="12"/>
        <v/>
      </c>
      <c r="BA21" s="101" t="str">
        <f t="shared" ca="1" si="12"/>
        <v/>
      </c>
      <c r="BB21" s="101" t="str">
        <f t="shared" ca="1" si="12"/>
        <v/>
      </c>
      <c r="BC21" s="101" t="str">
        <f t="shared" ca="1" si="12"/>
        <v/>
      </c>
      <c r="BD21" s="101" t="str">
        <f t="shared" ca="1" si="12"/>
        <v/>
      </c>
      <c r="BE21" s="101" t="str">
        <f t="shared" ca="1" si="13"/>
        <v/>
      </c>
      <c r="BF21" s="101" t="str">
        <f t="shared" ca="1" si="13"/>
        <v/>
      </c>
      <c r="BG21" s="101" t="str">
        <f t="shared" ca="1" si="13"/>
        <v/>
      </c>
      <c r="BH21" s="101" t="str">
        <f t="shared" ca="1" si="13"/>
        <v/>
      </c>
      <c r="BI21" s="101" t="str">
        <f t="shared" ca="1" si="13"/>
        <v/>
      </c>
      <c r="BJ21" s="101" t="str">
        <f t="shared" ca="1" si="13"/>
        <v/>
      </c>
      <c r="BK21" s="101" t="str">
        <f t="shared" ca="1" si="13"/>
        <v/>
      </c>
      <c r="BL21" s="101" t="str">
        <f t="shared" ca="1" si="13"/>
        <v/>
      </c>
      <c r="BM21" s="101" t="str">
        <f t="shared" ca="1" si="13"/>
        <v/>
      </c>
    </row>
    <row r="22" spans="1:65">
      <c r="A22" s="71" t="s">
        <v>71</v>
      </c>
      <c r="B22" s="72" t="s">
        <v>72</v>
      </c>
      <c r="C22" s="83" t="s">
        <v>456</v>
      </c>
      <c r="D22" s="79" t="s">
        <v>432</v>
      </c>
      <c r="E22" s="100">
        <f ca="1">SUM(Table219[[#This Row],[ADR-01]:[ADR-113]])</f>
        <v>0</v>
      </c>
      <c r="G22" s="101" t="str">
        <f t="shared" ca="1" si="8"/>
        <v/>
      </c>
      <c r="H22" s="101" t="str">
        <f t="shared" ca="1" si="8"/>
        <v/>
      </c>
      <c r="I22" s="101" t="str">
        <f t="shared" ca="1" si="8"/>
        <v/>
      </c>
      <c r="J22" s="101" t="str">
        <f t="shared" ca="1" si="8"/>
        <v/>
      </c>
      <c r="K22" s="101" t="str">
        <f t="shared" ca="1" si="8"/>
        <v/>
      </c>
      <c r="L22" s="101" t="str">
        <f t="shared" ca="1" si="8"/>
        <v/>
      </c>
      <c r="M22" s="101" t="str">
        <f t="shared" ca="1" si="8"/>
        <v/>
      </c>
      <c r="N22" s="101" t="str">
        <f t="shared" ca="1" si="8"/>
        <v/>
      </c>
      <c r="O22" s="101" t="str">
        <f t="shared" ca="1" si="8"/>
        <v/>
      </c>
      <c r="P22" s="101" t="str">
        <f t="shared" ca="1" si="8"/>
        <v/>
      </c>
      <c r="Q22" s="101" t="str">
        <f t="shared" ca="1" si="9"/>
        <v/>
      </c>
      <c r="R22" s="101" t="str">
        <f t="shared" ca="1" si="9"/>
        <v/>
      </c>
      <c r="S22" s="101" t="str">
        <f t="shared" ca="1" si="9"/>
        <v/>
      </c>
      <c r="T22" s="101" t="str">
        <f t="shared" ca="1" si="9"/>
        <v/>
      </c>
      <c r="U22" s="101" t="str">
        <f t="shared" ca="1" si="9"/>
        <v/>
      </c>
      <c r="V22" s="101" t="str">
        <f t="shared" ca="1" si="9"/>
        <v/>
      </c>
      <c r="W22" s="101" t="str">
        <f t="shared" ca="1" si="9"/>
        <v/>
      </c>
      <c r="X22" s="101" t="str">
        <f t="shared" ca="1" si="9"/>
        <v/>
      </c>
      <c r="Y22" s="101" t="str">
        <f t="shared" ca="1" si="9"/>
        <v/>
      </c>
      <c r="Z22" s="101" t="str">
        <f t="shared" ca="1" si="9"/>
        <v/>
      </c>
      <c r="AA22" s="101" t="str">
        <f t="shared" ca="1" si="10"/>
        <v/>
      </c>
      <c r="AB22" s="101" t="str">
        <f t="shared" ca="1" si="10"/>
        <v/>
      </c>
      <c r="AC22" s="101" t="str">
        <f t="shared" ca="1" si="10"/>
        <v/>
      </c>
      <c r="AD22" s="101" t="str">
        <f t="shared" ca="1" si="10"/>
        <v/>
      </c>
      <c r="AE22" s="101" t="str">
        <f t="shared" ca="1" si="10"/>
        <v/>
      </c>
      <c r="AF22" s="101" t="str">
        <f t="shared" ca="1" si="10"/>
        <v/>
      </c>
      <c r="AG22" s="101" t="str">
        <f t="shared" ca="1" si="10"/>
        <v/>
      </c>
      <c r="AH22" s="101" t="str">
        <f t="shared" ca="1" si="10"/>
        <v/>
      </c>
      <c r="AI22" s="101" t="str">
        <f t="shared" ca="1" si="10"/>
        <v/>
      </c>
      <c r="AJ22" s="101" t="str">
        <f t="shared" ca="1" si="10"/>
        <v/>
      </c>
      <c r="AK22" s="101" t="str">
        <f t="shared" ca="1" si="11"/>
        <v/>
      </c>
      <c r="AL22" s="101" t="str">
        <f t="shared" ca="1" si="11"/>
        <v/>
      </c>
      <c r="AM22" s="101" t="str">
        <f t="shared" ca="1" si="11"/>
        <v/>
      </c>
      <c r="AN22" s="101" t="str">
        <f t="shared" ca="1" si="11"/>
        <v/>
      </c>
      <c r="AO22" s="101" t="str">
        <f t="shared" ca="1" si="11"/>
        <v/>
      </c>
      <c r="AP22" s="101" t="str">
        <f t="shared" ca="1" si="11"/>
        <v/>
      </c>
      <c r="AQ22" s="101" t="str">
        <f t="shared" ca="1" si="11"/>
        <v/>
      </c>
      <c r="AR22" s="101" t="str">
        <f t="shared" ca="1" si="11"/>
        <v/>
      </c>
      <c r="AS22" s="101" t="str">
        <f t="shared" ca="1" si="11"/>
        <v/>
      </c>
      <c r="AT22" s="101" t="str">
        <f t="shared" ca="1" si="11"/>
        <v/>
      </c>
      <c r="AU22" s="101" t="str">
        <f t="shared" ca="1" si="12"/>
        <v/>
      </c>
      <c r="AV22" s="101" t="str">
        <f t="shared" ca="1" si="12"/>
        <v/>
      </c>
      <c r="AW22" s="101" t="str">
        <f t="shared" ca="1" si="12"/>
        <v/>
      </c>
      <c r="AX22" s="101" t="str">
        <f t="shared" ca="1" si="12"/>
        <v/>
      </c>
      <c r="AY22" s="101" t="str">
        <f t="shared" ca="1" si="12"/>
        <v/>
      </c>
      <c r="AZ22" s="101" t="str">
        <f t="shared" ca="1" si="12"/>
        <v/>
      </c>
      <c r="BA22" s="101" t="str">
        <f t="shared" ca="1" si="12"/>
        <v/>
      </c>
      <c r="BB22" s="101" t="str">
        <f t="shared" ca="1" si="12"/>
        <v/>
      </c>
      <c r="BC22" s="101" t="str">
        <f t="shared" ca="1" si="12"/>
        <v/>
      </c>
      <c r="BD22" s="101" t="str">
        <f t="shared" ca="1" si="12"/>
        <v/>
      </c>
      <c r="BE22" s="101" t="str">
        <f t="shared" ca="1" si="13"/>
        <v/>
      </c>
      <c r="BF22" s="101" t="str">
        <f t="shared" ca="1" si="13"/>
        <v/>
      </c>
      <c r="BG22" s="101" t="str">
        <f t="shared" ca="1" si="13"/>
        <v/>
      </c>
      <c r="BH22" s="101" t="str">
        <f t="shared" ca="1" si="13"/>
        <v/>
      </c>
      <c r="BI22" s="101" t="str">
        <f t="shared" ca="1" si="13"/>
        <v/>
      </c>
      <c r="BJ22" s="101" t="str">
        <f t="shared" ca="1" si="13"/>
        <v/>
      </c>
      <c r="BK22" s="101" t="str">
        <f t="shared" ca="1" si="13"/>
        <v/>
      </c>
      <c r="BL22" s="101" t="str">
        <f t="shared" ca="1" si="13"/>
        <v/>
      </c>
      <c r="BM22" s="101" t="str">
        <f t="shared" ca="1" si="13"/>
        <v/>
      </c>
    </row>
    <row r="23" spans="1:65">
      <c r="A23" s="71" t="s">
        <v>73</v>
      </c>
      <c r="B23" s="72" t="s">
        <v>74</v>
      </c>
      <c r="C23" s="84" t="s">
        <v>456</v>
      </c>
      <c r="D23" s="82" t="s">
        <v>5655</v>
      </c>
      <c r="E23" s="100">
        <f ca="1">SUM(Table219[[#This Row],[ADR-01]:[ADR-113]])</f>
        <v>0</v>
      </c>
      <c r="G23" s="101" t="str">
        <f t="shared" ref="G23:P32" ca="1" si="14">IFERROR(
  IF(
    COUNTIF(
      INDIRECT("'" &amp; "ADR " &amp; VALUE(MID(G$1, FIND("-", G$1) + 1, LEN(G$1) - FIND("-", G$1))) &amp; "'!E:E"), $A23
    ) = 0,
    "",
    COUNTIFS(
      INDIRECT("'" &amp; "ADR " &amp; VALUE(MID(G$1, FIND("-", G$1) + 1, LEN(G$1) - FIND("-", G$1))) &amp; "'!E:E"), $A23,
      INDIRECT("'" &amp; "ADR " &amp; VALUE(MID(G$1, FIND("-", G$1) + 1, LEN(G$1) - FIND("-", G$1))) &amp; "'!H:H"), "Pending"
    )
  ),
  ""
)</f>
        <v/>
      </c>
      <c r="H23" s="101" t="str">
        <f t="shared" ca="1" si="14"/>
        <v/>
      </c>
      <c r="I23" s="101" t="str">
        <f t="shared" ca="1" si="14"/>
        <v/>
      </c>
      <c r="J23" s="101" t="str">
        <f t="shared" ca="1" si="14"/>
        <v/>
      </c>
      <c r="K23" s="101" t="str">
        <f t="shared" ca="1" si="14"/>
        <v/>
      </c>
      <c r="L23" s="101" t="str">
        <f t="shared" ca="1" si="14"/>
        <v/>
      </c>
      <c r="M23" s="101" t="str">
        <f t="shared" ca="1" si="14"/>
        <v/>
      </c>
      <c r="N23" s="101" t="str">
        <f t="shared" ca="1" si="14"/>
        <v/>
      </c>
      <c r="O23" s="101" t="str">
        <f t="shared" ca="1" si="14"/>
        <v/>
      </c>
      <c r="P23" s="101" t="str">
        <f t="shared" ca="1" si="14"/>
        <v/>
      </c>
      <c r="Q23" s="101" t="str">
        <f t="shared" ref="Q23:Z32" ca="1" si="15">IFERROR(
  IF(
    COUNTIF(
      INDIRECT("'" &amp; "ADR " &amp; VALUE(MID(Q$1, FIND("-", Q$1) + 1, LEN(Q$1) - FIND("-", Q$1))) &amp; "'!E:E"), $A23
    ) = 0,
    "",
    COUNTIFS(
      INDIRECT("'" &amp; "ADR " &amp; VALUE(MID(Q$1, FIND("-", Q$1) + 1, LEN(Q$1) - FIND("-", Q$1))) &amp; "'!E:E"), $A23,
      INDIRECT("'" &amp; "ADR " &amp; VALUE(MID(Q$1, FIND("-", Q$1) + 1, LEN(Q$1) - FIND("-", Q$1))) &amp; "'!H:H"), "Pending"
    )
  ),
  ""
)</f>
        <v/>
      </c>
      <c r="R23" s="101" t="str">
        <f t="shared" ca="1" si="15"/>
        <v/>
      </c>
      <c r="S23" s="101" t="str">
        <f t="shared" ca="1" si="15"/>
        <v/>
      </c>
      <c r="T23" s="101" t="str">
        <f t="shared" ca="1" si="15"/>
        <v/>
      </c>
      <c r="U23" s="101" t="str">
        <f t="shared" ca="1" si="15"/>
        <v/>
      </c>
      <c r="V23" s="101" t="str">
        <f t="shared" ca="1" si="15"/>
        <v/>
      </c>
      <c r="W23" s="101" t="str">
        <f t="shared" ca="1" si="15"/>
        <v/>
      </c>
      <c r="X23" s="101">
        <f t="shared" ca="1" si="15"/>
        <v>0</v>
      </c>
      <c r="Y23" s="101" t="str">
        <f t="shared" ca="1" si="15"/>
        <v/>
      </c>
      <c r="Z23" s="101" t="str">
        <f t="shared" ca="1" si="15"/>
        <v/>
      </c>
      <c r="AA23" s="101" t="str">
        <f t="shared" ref="AA23:AJ32" ca="1" si="16">IFERROR(
  IF(
    COUNTIF(
      INDIRECT("'" &amp; "ADR " &amp; VALUE(MID(AA$1, FIND("-", AA$1) + 1, LEN(AA$1) - FIND("-", AA$1))) &amp; "'!E:E"), $A23
    ) = 0,
    "",
    COUNTIFS(
      INDIRECT("'" &amp; "ADR " &amp; VALUE(MID(AA$1, FIND("-", AA$1) + 1, LEN(AA$1) - FIND("-", AA$1))) &amp; "'!E:E"), $A23,
      INDIRECT("'" &amp; "ADR " &amp; VALUE(MID(AA$1, FIND("-", AA$1) + 1, LEN(AA$1) - FIND("-", AA$1))) &amp; "'!H:H"), "Pending"
    )
  ),
  ""
)</f>
        <v/>
      </c>
      <c r="AB23" s="101" t="str">
        <f t="shared" ca="1" si="16"/>
        <v/>
      </c>
      <c r="AC23" s="101" t="str">
        <f t="shared" ca="1" si="16"/>
        <v/>
      </c>
      <c r="AD23" s="101" t="str">
        <f t="shared" ca="1" si="16"/>
        <v/>
      </c>
      <c r="AE23" s="101" t="str">
        <f t="shared" ca="1" si="16"/>
        <v/>
      </c>
      <c r="AF23" s="101" t="str">
        <f t="shared" ca="1" si="16"/>
        <v/>
      </c>
      <c r="AG23" s="101" t="str">
        <f t="shared" ca="1" si="16"/>
        <v/>
      </c>
      <c r="AH23" s="101" t="str">
        <f t="shared" ca="1" si="16"/>
        <v/>
      </c>
      <c r="AI23" s="101" t="str">
        <f t="shared" ca="1" si="16"/>
        <v/>
      </c>
      <c r="AJ23" s="101" t="str">
        <f t="shared" ca="1" si="16"/>
        <v/>
      </c>
      <c r="AK23" s="101" t="str">
        <f t="shared" ref="AK23:AT32" ca="1" si="17">IFERROR(
  IF(
    COUNTIF(
      INDIRECT("'" &amp; "ADR " &amp; VALUE(MID(AK$1, FIND("-", AK$1) + 1, LEN(AK$1) - FIND("-", AK$1))) &amp; "'!E:E"), $A23
    ) = 0,
    "",
    COUNTIFS(
      INDIRECT("'" &amp; "ADR " &amp; VALUE(MID(AK$1, FIND("-", AK$1) + 1, LEN(AK$1) - FIND("-", AK$1))) &amp; "'!E:E"), $A23,
      INDIRECT("'" &amp; "ADR " &amp; VALUE(MID(AK$1, FIND("-", AK$1) + 1, LEN(AK$1) - FIND("-", AK$1))) &amp; "'!H:H"), "Pending"
    )
  ),
  ""
)</f>
        <v/>
      </c>
      <c r="AL23" s="101" t="str">
        <f t="shared" ca="1" si="17"/>
        <v/>
      </c>
      <c r="AM23" s="101" t="str">
        <f t="shared" ca="1" si="17"/>
        <v/>
      </c>
      <c r="AN23" s="101" t="str">
        <f t="shared" ca="1" si="17"/>
        <v/>
      </c>
      <c r="AO23" s="101" t="str">
        <f t="shared" ca="1" si="17"/>
        <v/>
      </c>
      <c r="AP23" s="101" t="str">
        <f t="shared" ca="1" si="17"/>
        <v/>
      </c>
      <c r="AQ23" s="101" t="str">
        <f t="shared" ca="1" si="17"/>
        <v/>
      </c>
      <c r="AR23" s="101" t="str">
        <f t="shared" ca="1" si="17"/>
        <v/>
      </c>
      <c r="AS23" s="101" t="str">
        <f t="shared" ca="1" si="17"/>
        <v/>
      </c>
      <c r="AT23" s="101" t="str">
        <f t="shared" ca="1" si="17"/>
        <v/>
      </c>
      <c r="AU23" s="101" t="str">
        <f t="shared" ref="AU23:BD32" ca="1" si="18">IFERROR(
  IF(
    COUNTIF(
      INDIRECT("'" &amp; "ADR " &amp; VALUE(MID(AU$1, FIND("-", AU$1) + 1, LEN(AU$1) - FIND("-", AU$1))) &amp; "'!E:E"), $A23
    ) = 0,
    "",
    COUNTIFS(
      INDIRECT("'" &amp; "ADR " &amp; VALUE(MID(AU$1, FIND("-", AU$1) + 1, LEN(AU$1) - FIND("-", AU$1))) &amp; "'!E:E"), $A23,
      INDIRECT("'" &amp; "ADR " &amp; VALUE(MID(AU$1, FIND("-", AU$1) + 1, LEN(AU$1) - FIND("-", AU$1))) &amp; "'!H:H"), "Pending"
    )
  ),
  ""
)</f>
        <v/>
      </c>
      <c r="AV23" s="101" t="str">
        <f t="shared" ca="1" si="18"/>
        <v/>
      </c>
      <c r="AW23" s="101" t="str">
        <f t="shared" ca="1" si="18"/>
        <v/>
      </c>
      <c r="AX23" s="101" t="str">
        <f t="shared" ca="1" si="18"/>
        <v/>
      </c>
      <c r="AY23" s="101" t="str">
        <f t="shared" ca="1" si="18"/>
        <v/>
      </c>
      <c r="AZ23" s="101" t="str">
        <f t="shared" ca="1" si="18"/>
        <v/>
      </c>
      <c r="BA23" s="101" t="str">
        <f t="shared" ca="1" si="18"/>
        <v/>
      </c>
      <c r="BB23" s="101" t="str">
        <f t="shared" ca="1" si="18"/>
        <v/>
      </c>
      <c r="BC23" s="101" t="str">
        <f t="shared" ca="1" si="18"/>
        <v/>
      </c>
      <c r="BD23" s="101" t="str">
        <f t="shared" ca="1" si="18"/>
        <v/>
      </c>
      <c r="BE23" s="101" t="str">
        <f t="shared" ref="BE23:BM32" ca="1" si="19">IFERROR(
  IF(
    COUNTIF(
      INDIRECT("'" &amp; "ADR " &amp; VALUE(MID(BE$1, FIND("-", BE$1) + 1, LEN(BE$1) - FIND("-", BE$1))) &amp; "'!E:E"), $A23
    ) = 0,
    "",
    COUNTIFS(
      INDIRECT("'" &amp; "ADR " &amp; VALUE(MID(BE$1, FIND("-", BE$1) + 1, LEN(BE$1) - FIND("-", BE$1))) &amp; "'!E:E"), $A23,
      INDIRECT("'" &amp; "ADR " &amp; VALUE(MID(BE$1, FIND("-", BE$1) + 1, LEN(BE$1) - FIND("-", BE$1))) &amp; "'!H:H"), "Pending"
    )
  ),
  ""
)</f>
        <v/>
      </c>
      <c r="BF23" s="101" t="str">
        <f t="shared" ca="1" si="19"/>
        <v/>
      </c>
      <c r="BG23" s="101" t="str">
        <f t="shared" ca="1" si="19"/>
        <v/>
      </c>
      <c r="BH23" s="101" t="str">
        <f t="shared" ca="1" si="19"/>
        <v/>
      </c>
      <c r="BI23" s="101" t="str">
        <f t="shared" ca="1" si="19"/>
        <v/>
      </c>
      <c r="BJ23" s="101" t="str">
        <f t="shared" ca="1" si="19"/>
        <v/>
      </c>
      <c r="BK23" s="101" t="str">
        <f t="shared" ca="1" si="19"/>
        <v/>
      </c>
      <c r="BL23" s="101" t="str">
        <f t="shared" ca="1" si="19"/>
        <v/>
      </c>
      <c r="BM23" s="101" t="str">
        <f t="shared" ca="1" si="19"/>
        <v/>
      </c>
    </row>
    <row r="24" spans="1:65">
      <c r="A24" s="71" t="s">
        <v>75</v>
      </c>
      <c r="B24" s="72" t="s">
        <v>76</v>
      </c>
      <c r="C24" s="83" t="s">
        <v>456</v>
      </c>
      <c r="D24" s="79" t="s">
        <v>432</v>
      </c>
      <c r="E24" s="100">
        <f ca="1">SUM(Table219[[#This Row],[ADR-01]:[ADR-113]])</f>
        <v>0</v>
      </c>
      <c r="G24" s="101" t="str">
        <f t="shared" ca="1" si="14"/>
        <v/>
      </c>
      <c r="H24" s="101" t="str">
        <f t="shared" ca="1" si="14"/>
        <v/>
      </c>
      <c r="I24" s="101" t="str">
        <f t="shared" ca="1" si="14"/>
        <v/>
      </c>
      <c r="J24" s="101" t="str">
        <f t="shared" ca="1" si="14"/>
        <v/>
      </c>
      <c r="K24" s="101" t="str">
        <f t="shared" ca="1" si="14"/>
        <v/>
      </c>
      <c r="L24" s="101" t="str">
        <f t="shared" ca="1" si="14"/>
        <v/>
      </c>
      <c r="M24" s="101" t="str">
        <f t="shared" ca="1" si="14"/>
        <v/>
      </c>
      <c r="N24" s="101" t="str">
        <f t="shared" ca="1" si="14"/>
        <v/>
      </c>
      <c r="O24" s="101">
        <f t="shared" ca="1" si="14"/>
        <v>0</v>
      </c>
      <c r="P24" s="101" t="str">
        <f t="shared" ca="1" si="14"/>
        <v/>
      </c>
      <c r="Q24" s="101" t="str">
        <f t="shared" ca="1" si="15"/>
        <v/>
      </c>
      <c r="R24" s="101" t="str">
        <f t="shared" ca="1" si="15"/>
        <v/>
      </c>
      <c r="S24" s="101">
        <f t="shared" ca="1" si="15"/>
        <v>0</v>
      </c>
      <c r="T24" s="101" t="str">
        <f t="shared" ca="1" si="15"/>
        <v/>
      </c>
      <c r="U24" s="101" t="str">
        <f t="shared" ca="1" si="15"/>
        <v/>
      </c>
      <c r="V24" s="101" t="str">
        <f t="shared" ca="1" si="15"/>
        <v/>
      </c>
      <c r="W24" s="101" t="str">
        <f t="shared" ca="1" si="15"/>
        <v/>
      </c>
      <c r="X24" s="101" t="str">
        <f t="shared" ca="1" si="15"/>
        <v/>
      </c>
      <c r="Y24" s="101" t="str">
        <f t="shared" ca="1" si="15"/>
        <v/>
      </c>
      <c r="Z24" s="101">
        <f t="shared" ca="1" si="15"/>
        <v>0</v>
      </c>
      <c r="AA24" s="101" t="str">
        <f t="shared" ca="1" si="16"/>
        <v/>
      </c>
      <c r="AB24" s="101" t="str">
        <f t="shared" ca="1" si="16"/>
        <v/>
      </c>
      <c r="AC24" s="101" t="str">
        <f t="shared" ca="1" si="16"/>
        <v/>
      </c>
      <c r="AD24" s="101" t="str">
        <f t="shared" ca="1" si="16"/>
        <v/>
      </c>
      <c r="AE24" s="101" t="str">
        <f t="shared" ca="1" si="16"/>
        <v/>
      </c>
      <c r="AF24" s="101" t="str">
        <f t="shared" ca="1" si="16"/>
        <v/>
      </c>
      <c r="AG24" s="101" t="str">
        <f t="shared" ca="1" si="16"/>
        <v/>
      </c>
      <c r="AH24" s="101" t="str">
        <f t="shared" ca="1" si="16"/>
        <v/>
      </c>
      <c r="AI24" s="101" t="str">
        <f t="shared" ca="1" si="16"/>
        <v/>
      </c>
      <c r="AJ24" s="101" t="str">
        <f t="shared" ca="1" si="16"/>
        <v/>
      </c>
      <c r="AK24" s="101" t="str">
        <f t="shared" ca="1" si="17"/>
        <v/>
      </c>
      <c r="AL24" s="101" t="str">
        <f t="shared" ca="1" si="17"/>
        <v/>
      </c>
      <c r="AM24" s="101" t="str">
        <f t="shared" ca="1" si="17"/>
        <v/>
      </c>
      <c r="AN24" s="101" t="str">
        <f t="shared" ca="1" si="17"/>
        <v/>
      </c>
      <c r="AO24" s="101" t="str">
        <f t="shared" ca="1" si="17"/>
        <v/>
      </c>
      <c r="AP24" s="101" t="str">
        <f t="shared" ca="1" si="17"/>
        <v/>
      </c>
      <c r="AQ24" s="101" t="str">
        <f t="shared" ca="1" si="17"/>
        <v/>
      </c>
      <c r="AR24" s="101" t="str">
        <f t="shared" ca="1" si="17"/>
        <v/>
      </c>
      <c r="AS24" s="101" t="str">
        <f t="shared" ca="1" si="17"/>
        <v/>
      </c>
      <c r="AT24" s="101" t="str">
        <f t="shared" ca="1" si="17"/>
        <v/>
      </c>
      <c r="AU24" s="101" t="str">
        <f t="shared" ca="1" si="18"/>
        <v/>
      </c>
      <c r="AV24" s="101" t="str">
        <f t="shared" ca="1" si="18"/>
        <v/>
      </c>
      <c r="AW24" s="101" t="str">
        <f t="shared" ca="1" si="18"/>
        <v/>
      </c>
      <c r="AX24" s="101" t="str">
        <f t="shared" ca="1" si="18"/>
        <v/>
      </c>
      <c r="AY24" s="101" t="str">
        <f t="shared" ca="1" si="18"/>
        <v/>
      </c>
      <c r="AZ24" s="101" t="str">
        <f t="shared" ca="1" si="18"/>
        <v/>
      </c>
      <c r="BA24" s="101" t="str">
        <f t="shared" ca="1" si="18"/>
        <v/>
      </c>
      <c r="BB24" s="101" t="str">
        <f t="shared" ca="1" si="18"/>
        <v/>
      </c>
      <c r="BC24" s="101" t="str">
        <f t="shared" ca="1" si="18"/>
        <v/>
      </c>
      <c r="BD24" s="101" t="str">
        <f t="shared" ca="1" si="18"/>
        <v/>
      </c>
      <c r="BE24" s="101" t="str">
        <f t="shared" ca="1" si="19"/>
        <v/>
      </c>
      <c r="BF24" s="101" t="str">
        <f t="shared" ca="1" si="19"/>
        <v/>
      </c>
      <c r="BG24" s="101" t="str">
        <f t="shared" ca="1" si="19"/>
        <v/>
      </c>
      <c r="BH24" s="101" t="str">
        <f t="shared" ca="1" si="19"/>
        <v/>
      </c>
      <c r="BI24" s="101" t="str">
        <f t="shared" ca="1" si="19"/>
        <v/>
      </c>
      <c r="BJ24" s="101" t="str">
        <f t="shared" ca="1" si="19"/>
        <v/>
      </c>
      <c r="BK24" s="101" t="str">
        <f t="shared" ca="1" si="19"/>
        <v/>
      </c>
      <c r="BL24" s="101" t="str">
        <f t="shared" ca="1" si="19"/>
        <v/>
      </c>
      <c r="BM24" s="101" t="str">
        <f t="shared" ca="1" si="19"/>
        <v/>
      </c>
    </row>
    <row r="25" spans="1:65">
      <c r="A25" s="71" t="s">
        <v>77</v>
      </c>
      <c r="B25" s="72" t="s">
        <v>78</v>
      </c>
      <c r="C25" s="84" t="s">
        <v>456</v>
      </c>
      <c r="D25" s="81" t="s">
        <v>432</v>
      </c>
      <c r="E25" s="100">
        <f ca="1">SUM(Table219[[#This Row],[ADR-01]:[ADR-113]])</f>
        <v>0</v>
      </c>
      <c r="G25" s="101" t="str">
        <f t="shared" ca="1" si="14"/>
        <v/>
      </c>
      <c r="H25" s="101" t="str">
        <f t="shared" ca="1" si="14"/>
        <v/>
      </c>
      <c r="I25" s="101" t="str">
        <f t="shared" ca="1" si="14"/>
        <v/>
      </c>
      <c r="J25" s="101" t="str">
        <f t="shared" ca="1" si="14"/>
        <v/>
      </c>
      <c r="K25" s="101" t="str">
        <f t="shared" ca="1" si="14"/>
        <v/>
      </c>
      <c r="L25" s="101" t="str">
        <f t="shared" ca="1" si="14"/>
        <v/>
      </c>
      <c r="M25" s="101" t="str">
        <f t="shared" ca="1" si="14"/>
        <v/>
      </c>
      <c r="N25" s="101" t="str">
        <f t="shared" ca="1" si="14"/>
        <v/>
      </c>
      <c r="O25" s="101" t="str">
        <f t="shared" ca="1" si="14"/>
        <v/>
      </c>
      <c r="P25" s="101" t="str">
        <f t="shared" ca="1" si="14"/>
        <v/>
      </c>
      <c r="Q25" s="101" t="str">
        <f t="shared" ca="1" si="15"/>
        <v/>
      </c>
      <c r="R25" s="101" t="str">
        <f t="shared" ca="1" si="15"/>
        <v/>
      </c>
      <c r="S25" s="101">
        <f t="shared" ca="1" si="15"/>
        <v>0</v>
      </c>
      <c r="T25" s="101" t="str">
        <f t="shared" ca="1" si="15"/>
        <v/>
      </c>
      <c r="U25" s="101" t="str">
        <f t="shared" ca="1" si="15"/>
        <v/>
      </c>
      <c r="V25" s="101" t="str">
        <f t="shared" ca="1" si="15"/>
        <v/>
      </c>
      <c r="W25" s="101" t="str">
        <f t="shared" ca="1" si="15"/>
        <v/>
      </c>
      <c r="X25" s="101" t="str">
        <f t="shared" ca="1" si="15"/>
        <v/>
      </c>
      <c r="Y25" s="101" t="str">
        <f t="shared" ca="1" si="15"/>
        <v/>
      </c>
      <c r="Z25" s="101">
        <f t="shared" ca="1" si="15"/>
        <v>0</v>
      </c>
      <c r="AA25" s="101" t="str">
        <f t="shared" ca="1" si="16"/>
        <v/>
      </c>
      <c r="AB25" s="101" t="str">
        <f t="shared" ca="1" si="16"/>
        <v/>
      </c>
      <c r="AC25" s="101" t="str">
        <f t="shared" ca="1" si="16"/>
        <v/>
      </c>
      <c r="AD25" s="101" t="str">
        <f t="shared" ca="1" si="16"/>
        <v/>
      </c>
      <c r="AE25" s="101" t="str">
        <f t="shared" ca="1" si="16"/>
        <v/>
      </c>
      <c r="AF25" s="101" t="str">
        <f t="shared" ca="1" si="16"/>
        <v/>
      </c>
      <c r="AG25" s="101" t="str">
        <f t="shared" ca="1" si="16"/>
        <v/>
      </c>
      <c r="AH25" s="101" t="str">
        <f t="shared" ca="1" si="16"/>
        <v/>
      </c>
      <c r="AI25" s="101" t="str">
        <f t="shared" ca="1" si="16"/>
        <v/>
      </c>
      <c r="AJ25" s="101" t="str">
        <f t="shared" ca="1" si="16"/>
        <v/>
      </c>
      <c r="AK25" s="101" t="str">
        <f t="shared" ca="1" si="17"/>
        <v/>
      </c>
      <c r="AL25" s="101" t="str">
        <f t="shared" ca="1" si="17"/>
        <v/>
      </c>
      <c r="AM25" s="101" t="str">
        <f t="shared" ca="1" si="17"/>
        <v/>
      </c>
      <c r="AN25" s="101" t="str">
        <f t="shared" ca="1" si="17"/>
        <v/>
      </c>
      <c r="AO25" s="101" t="str">
        <f t="shared" ca="1" si="17"/>
        <v/>
      </c>
      <c r="AP25" s="101" t="str">
        <f t="shared" ca="1" si="17"/>
        <v/>
      </c>
      <c r="AQ25" s="101" t="str">
        <f t="shared" ca="1" si="17"/>
        <v/>
      </c>
      <c r="AR25" s="101" t="str">
        <f t="shared" ca="1" si="17"/>
        <v/>
      </c>
      <c r="AS25" s="101" t="str">
        <f t="shared" ca="1" si="17"/>
        <v/>
      </c>
      <c r="AT25" s="101" t="str">
        <f t="shared" ca="1" si="17"/>
        <v/>
      </c>
      <c r="AU25" s="101" t="str">
        <f t="shared" ca="1" si="18"/>
        <v/>
      </c>
      <c r="AV25" s="101" t="str">
        <f t="shared" ca="1" si="18"/>
        <v/>
      </c>
      <c r="AW25" s="101" t="str">
        <f t="shared" ca="1" si="18"/>
        <v/>
      </c>
      <c r="AX25" s="101" t="str">
        <f t="shared" ca="1" si="18"/>
        <v/>
      </c>
      <c r="AY25" s="101" t="str">
        <f t="shared" ca="1" si="18"/>
        <v/>
      </c>
      <c r="AZ25" s="101" t="str">
        <f t="shared" ca="1" si="18"/>
        <v/>
      </c>
      <c r="BA25" s="101" t="str">
        <f t="shared" ca="1" si="18"/>
        <v/>
      </c>
      <c r="BB25" s="101" t="str">
        <f t="shared" ca="1" si="18"/>
        <v/>
      </c>
      <c r="BC25" s="101" t="str">
        <f t="shared" ca="1" si="18"/>
        <v/>
      </c>
      <c r="BD25" s="101" t="str">
        <f t="shared" ca="1" si="18"/>
        <v/>
      </c>
      <c r="BE25" s="101" t="str">
        <f t="shared" ca="1" si="19"/>
        <v/>
      </c>
      <c r="BF25" s="101" t="str">
        <f t="shared" ca="1" si="19"/>
        <v/>
      </c>
      <c r="BG25" s="101" t="str">
        <f t="shared" ca="1" si="19"/>
        <v/>
      </c>
      <c r="BH25" s="101" t="str">
        <f t="shared" ca="1" si="19"/>
        <v/>
      </c>
      <c r="BI25" s="101" t="str">
        <f t="shared" ca="1" si="19"/>
        <v/>
      </c>
      <c r="BJ25" s="101" t="str">
        <f t="shared" ca="1" si="19"/>
        <v/>
      </c>
      <c r="BK25" s="101" t="str">
        <f t="shared" ca="1" si="19"/>
        <v/>
      </c>
      <c r="BL25" s="101" t="str">
        <f t="shared" ca="1" si="19"/>
        <v/>
      </c>
      <c r="BM25" s="101" t="str">
        <f t="shared" ca="1" si="19"/>
        <v/>
      </c>
    </row>
    <row r="26" spans="1:65">
      <c r="A26" s="71" t="s">
        <v>79</v>
      </c>
      <c r="B26" s="72" t="s">
        <v>80</v>
      </c>
      <c r="C26" s="83" t="s">
        <v>456</v>
      </c>
      <c r="D26" s="79" t="s">
        <v>442</v>
      </c>
      <c r="E26" s="100">
        <f ca="1">SUM(Table219[[#This Row],[ADR-01]:[ADR-113]])</f>
        <v>0</v>
      </c>
      <c r="G26" s="101" t="str">
        <f t="shared" ca="1" si="14"/>
        <v/>
      </c>
      <c r="H26" s="101" t="str">
        <f t="shared" ca="1" si="14"/>
        <v/>
      </c>
      <c r="I26" s="101" t="str">
        <f t="shared" ca="1" si="14"/>
        <v/>
      </c>
      <c r="J26" s="101" t="str">
        <f t="shared" ca="1" si="14"/>
        <v/>
      </c>
      <c r="K26" s="101" t="str">
        <f t="shared" ca="1" si="14"/>
        <v/>
      </c>
      <c r="L26" s="101" t="str">
        <f t="shared" ca="1" si="14"/>
        <v/>
      </c>
      <c r="M26" s="101" t="str">
        <f t="shared" ca="1" si="14"/>
        <v/>
      </c>
      <c r="N26" s="101" t="str">
        <f t="shared" ca="1" si="14"/>
        <v/>
      </c>
      <c r="O26" s="101" t="str">
        <f t="shared" ca="1" si="14"/>
        <v/>
      </c>
      <c r="P26" s="101" t="str">
        <f t="shared" ca="1" si="14"/>
        <v/>
      </c>
      <c r="Q26" s="101" t="str">
        <f t="shared" ca="1" si="15"/>
        <v/>
      </c>
      <c r="R26" s="101">
        <f t="shared" ca="1" si="15"/>
        <v>0</v>
      </c>
      <c r="S26" s="101">
        <f t="shared" ca="1" si="15"/>
        <v>0</v>
      </c>
      <c r="T26" s="101" t="str">
        <f t="shared" ca="1" si="15"/>
        <v/>
      </c>
      <c r="U26" s="101" t="str">
        <f t="shared" ca="1" si="15"/>
        <v/>
      </c>
      <c r="V26" s="101" t="str">
        <f t="shared" ca="1" si="15"/>
        <v/>
      </c>
      <c r="W26" s="101" t="str">
        <f t="shared" ca="1" si="15"/>
        <v/>
      </c>
      <c r="X26" s="101">
        <f t="shared" ca="1" si="15"/>
        <v>0</v>
      </c>
      <c r="Y26" s="101" t="str">
        <f t="shared" ca="1" si="15"/>
        <v/>
      </c>
      <c r="Z26" s="101">
        <f t="shared" ca="1" si="15"/>
        <v>0</v>
      </c>
      <c r="AA26" s="101" t="str">
        <f t="shared" ca="1" si="16"/>
        <v/>
      </c>
      <c r="AB26" s="101" t="str">
        <f t="shared" ca="1" si="16"/>
        <v/>
      </c>
      <c r="AC26" s="101" t="str">
        <f t="shared" ca="1" si="16"/>
        <v/>
      </c>
      <c r="AD26" s="101" t="str">
        <f t="shared" ca="1" si="16"/>
        <v/>
      </c>
      <c r="AE26" s="101" t="str">
        <f t="shared" ca="1" si="16"/>
        <v/>
      </c>
      <c r="AF26" s="101" t="str">
        <f t="shared" ca="1" si="16"/>
        <v/>
      </c>
      <c r="AG26" s="101" t="str">
        <f t="shared" ca="1" si="16"/>
        <v/>
      </c>
      <c r="AH26" s="101" t="str">
        <f t="shared" ca="1" si="16"/>
        <v/>
      </c>
      <c r="AI26" s="101" t="str">
        <f t="shared" ca="1" si="16"/>
        <v/>
      </c>
      <c r="AJ26" s="101" t="str">
        <f t="shared" ca="1" si="16"/>
        <v/>
      </c>
      <c r="AK26" s="101" t="str">
        <f t="shared" ca="1" si="17"/>
        <v/>
      </c>
      <c r="AL26" s="101" t="str">
        <f t="shared" ca="1" si="17"/>
        <v/>
      </c>
      <c r="AM26" s="101" t="str">
        <f t="shared" ca="1" si="17"/>
        <v/>
      </c>
      <c r="AN26" s="101" t="str">
        <f t="shared" ca="1" si="17"/>
        <v/>
      </c>
      <c r="AO26" s="101" t="str">
        <f t="shared" ca="1" si="17"/>
        <v/>
      </c>
      <c r="AP26" s="101" t="str">
        <f t="shared" ca="1" si="17"/>
        <v/>
      </c>
      <c r="AQ26" s="101" t="str">
        <f t="shared" ca="1" si="17"/>
        <v/>
      </c>
      <c r="AR26" s="101" t="str">
        <f t="shared" ca="1" si="17"/>
        <v/>
      </c>
      <c r="AS26" s="101" t="str">
        <f t="shared" ca="1" si="17"/>
        <v/>
      </c>
      <c r="AT26" s="101" t="str">
        <f t="shared" ca="1" si="17"/>
        <v/>
      </c>
      <c r="AU26" s="101" t="str">
        <f t="shared" ca="1" si="18"/>
        <v/>
      </c>
      <c r="AV26" s="101" t="str">
        <f t="shared" ca="1" si="18"/>
        <v/>
      </c>
      <c r="AW26" s="101" t="str">
        <f t="shared" ca="1" si="18"/>
        <v/>
      </c>
      <c r="AX26" s="101" t="str">
        <f t="shared" ca="1" si="18"/>
        <v/>
      </c>
      <c r="AY26" s="101" t="str">
        <f t="shared" ca="1" si="18"/>
        <v/>
      </c>
      <c r="AZ26" s="101" t="str">
        <f t="shared" ca="1" si="18"/>
        <v/>
      </c>
      <c r="BA26" s="101" t="str">
        <f t="shared" ca="1" si="18"/>
        <v/>
      </c>
      <c r="BB26" s="101" t="str">
        <f t="shared" ca="1" si="18"/>
        <v/>
      </c>
      <c r="BC26" s="101" t="str">
        <f t="shared" ca="1" si="18"/>
        <v/>
      </c>
      <c r="BD26" s="101">
        <f t="shared" ca="1" si="18"/>
        <v>0</v>
      </c>
      <c r="BE26" s="101" t="str">
        <f t="shared" ca="1" si="19"/>
        <v/>
      </c>
      <c r="BF26" s="101" t="str">
        <f t="shared" ca="1" si="19"/>
        <v/>
      </c>
      <c r="BG26" s="101" t="str">
        <f t="shared" ca="1" si="19"/>
        <v/>
      </c>
      <c r="BH26" s="101" t="str">
        <f t="shared" ca="1" si="19"/>
        <v/>
      </c>
      <c r="BI26" s="101" t="str">
        <f t="shared" ca="1" si="19"/>
        <v/>
      </c>
      <c r="BJ26" s="101" t="str">
        <f t="shared" ca="1" si="19"/>
        <v/>
      </c>
      <c r="BK26" s="101" t="str">
        <f t="shared" ca="1" si="19"/>
        <v/>
      </c>
      <c r="BL26" s="101">
        <f t="shared" ca="1" si="19"/>
        <v>0</v>
      </c>
      <c r="BM26" s="101" t="str">
        <f t="shared" ca="1" si="19"/>
        <v/>
      </c>
    </row>
    <row r="27" spans="1:65">
      <c r="A27" s="71" t="s">
        <v>84</v>
      </c>
      <c r="B27" s="72" t="s">
        <v>469</v>
      </c>
      <c r="C27" s="84" t="s">
        <v>456</v>
      </c>
      <c r="D27" s="82" t="s">
        <v>5655</v>
      </c>
      <c r="E27" s="100">
        <f ca="1">SUM(Table219[[#This Row],[ADR-01]:[ADR-113]])</f>
        <v>0</v>
      </c>
      <c r="G27" s="101" t="str">
        <f t="shared" ca="1" si="14"/>
        <v/>
      </c>
      <c r="H27" s="101" t="str">
        <f t="shared" ca="1" si="14"/>
        <v/>
      </c>
      <c r="I27" s="101">
        <f ca="1">IFERROR(
  IF(
    COUNTIF(
      INDIRECT("'" &amp; "ADR " &amp; VALUE(MID(I$1, FIND("-", I$1) + 1, LEN(I$1) - FIND("-", I$1))) &amp; "'!E:E"), $A27
    ) = 0,
    "",
    COUNTIFS(
      INDIRECT("'" &amp; "ADR " &amp; VALUE(MID(I$1, FIND("-", I$1) + 1, LEN(I$1) - FIND("-", I$1))) &amp; "'!E:E"), $A27,
      INDIRECT("'" &amp; "ADR " &amp; VALUE(MID(I$1, FIND("-", I$1) + 1, LEN(I$1) - FIND("-", I$1))) &amp; "'!H:H"), "Pending"
    )
  ),
  ""
)</f>
        <v>0</v>
      </c>
      <c r="J27" s="101" t="str">
        <f t="shared" ca="1" si="14"/>
        <v/>
      </c>
      <c r="K27" s="101" t="str">
        <f t="shared" ca="1" si="14"/>
        <v/>
      </c>
      <c r="L27" s="101" t="str">
        <f t="shared" ca="1" si="14"/>
        <v/>
      </c>
      <c r="M27" s="101" t="str">
        <f t="shared" ca="1" si="14"/>
        <v/>
      </c>
      <c r="N27" s="101" t="str">
        <f t="shared" ca="1" si="14"/>
        <v/>
      </c>
      <c r="O27" s="101" t="str">
        <f t="shared" ca="1" si="14"/>
        <v/>
      </c>
      <c r="P27" s="101" t="str">
        <f t="shared" ca="1" si="14"/>
        <v/>
      </c>
      <c r="Q27" s="101" t="str">
        <f t="shared" ca="1" si="15"/>
        <v/>
      </c>
      <c r="R27" s="101" t="str">
        <f t="shared" ca="1" si="15"/>
        <v/>
      </c>
      <c r="S27" s="101">
        <f t="shared" ca="1" si="15"/>
        <v>0</v>
      </c>
      <c r="T27" s="101" t="str">
        <f t="shared" ca="1" si="15"/>
        <v/>
      </c>
      <c r="U27" s="101" t="str">
        <f t="shared" ca="1" si="15"/>
        <v/>
      </c>
      <c r="V27" s="101" t="str">
        <f t="shared" ca="1" si="15"/>
        <v/>
      </c>
      <c r="W27" s="101" t="str">
        <f t="shared" ca="1" si="15"/>
        <v/>
      </c>
      <c r="X27" s="101" t="str">
        <f t="shared" ca="1" si="15"/>
        <v/>
      </c>
      <c r="Y27" s="101" t="str">
        <f t="shared" ca="1" si="15"/>
        <v/>
      </c>
      <c r="Z27" s="101">
        <f t="shared" ca="1" si="15"/>
        <v>0</v>
      </c>
      <c r="AA27" s="101" t="str">
        <f t="shared" ca="1" si="16"/>
        <v/>
      </c>
      <c r="AB27" s="101" t="str">
        <f t="shared" ca="1" si="16"/>
        <v/>
      </c>
      <c r="AC27" s="101" t="str">
        <f t="shared" ca="1" si="16"/>
        <v/>
      </c>
      <c r="AD27" s="101" t="str">
        <f t="shared" ca="1" si="16"/>
        <v/>
      </c>
      <c r="AE27" s="101" t="str">
        <f t="shared" ca="1" si="16"/>
        <v/>
      </c>
      <c r="AF27" s="101" t="str">
        <f t="shared" ca="1" si="16"/>
        <v/>
      </c>
      <c r="AG27" s="101" t="str">
        <f t="shared" ca="1" si="16"/>
        <v/>
      </c>
      <c r="AH27" s="101" t="str">
        <f t="shared" ca="1" si="16"/>
        <v/>
      </c>
      <c r="AI27" s="101" t="str">
        <f t="shared" ca="1" si="16"/>
        <v/>
      </c>
      <c r="AJ27" s="101" t="str">
        <f t="shared" ca="1" si="16"/>
        <v/>
      </c>
      <c r="AK27" s="101" t="str">
        <f t="shared" ca="1" si="17"/>
        <v/>
      </c>
      <c r="AL27" s="101" t="str">
        <f t="shared" ca="1" si="17"/>
        <v/>
      </c>
      <c r="AM27" s="101" t="str">
        <f t="shared" ca="1" si="17"/>
        <v/>
      </c>
      <c r="AN27" s="101" t="str">
        <f t="shared" ca="1" si="17"/>
        <v/>
      </c>
      <c r="AO27" s="101" t="str">
        <f t="shared" ca="1" si="17"/>
        <v/>
      </c>
      <c r="AP27" s="101" t="str">
        <f t="shared" ca="1" si="17"/>
        <v/>
      </c>
      <c r="AQ27" s="101" t="str">
        <f t="shared" ca="1" si="17"/>
        <v/>
      </c>
      <c r="AR27" s="101" t="str">
        <f t="shared" ca="1" si="17"/>
        <v/>
      </c>
      <c r="AS27" s="101" t="str">
        <f t="shared" ca="1" si="17"/>
        <v/>
      </c>
      <c r="AT27" s="101" t="str">
        <f t="shared" ca="1" si="17"/>
        <v/>
      </c>
      <c r="AU27" s="101" t="str">
        <f t="shared" ca="1" si="18"/>
        <v/>
      </c>
      <c r="AV27" s="101" t="str">
        <f t="shared" ca="1" si="18"/>
        <v/>
      </c>
      <c r="AW27" s="101" t="str">
        <f t="shared" ca="1" si="18"/>
        <v/>
      </c>
      <c r="AX27" s="101" t="str">
        <f t="shared" ca="1" si="18"/>
        <v/>
      </c>
      <c r="AY27" s="101" t="str">
        <f t="shared" ca="1" si="18"/>
        <v/>
      </c>
      <c r="AZ27" s="101" t="str">
        <f t="shared" ca="1" si="18"/>
        <v/>
      </c>
      <c r="BA27" s="101" t="str">
        <f t="shared" ca="1" si="18"/>
        <v/>
      </c>
      <c r="BB27" s="101" t="str">
        <f t="shared" ca="1" si="18"/>
        <v/>
      </c>
      <c r="BC27" s="101" t="str">
        <f t="shared" ca="1" si="18"/>
        <v/>
      </c>
      <c r="BD27" s="101" t="str">
        <f t="shared" ca="1" si="18"/>
        <v/>
      </c>
      <c r="BE27" s="101" t="str">
        <f t="shared" ca="1" si="19"/>
        <v/>
      </c>
      <c r="BF27" s="101">
        <f t="shared" ca="1" si="19"/>
        <v>0</v>
      </c>
      <c r="BG27" s="101" t="str">
        <f t="shared" ca="1" si="19"/>
        <v/>
      </c>
      <c r="BH27" s="101" t="str">
        <f t="shared" ca="1" si="19"/>
        <v/>
      </c>
      <c r="BI27" s="101" t="str">
        <f t="shared" ca="1" si="19"/>
        <v/>
      </c>
      <c r="BJ27" s="101" t="str">
        <f t="shared" ca="1" si="19"/>
        <v/>
      </c>
      <c r="BK27" s="101" t="str">
        <f t="shared" ca="1" si="19"/>
        <v/>
      </c>
      <c r="BL27" s="101" t="str">
        <f t="shared" ca="1" si="19"/>
        <v/>
      </c>
      <c r="BM27" s="101" t="str">
        <f t="shared" ca="1" si="19"/>
        <v/>
      </c>
    </row>
    <row r="28" spans="1:65">
      <c r="A28" s="71" t="s">
        <v>88</v>
      </c>
      <c r="B28" s="72" t="s">
        <v>89</v>
      </c>
      <c r="C28" s="84" t="s">
        <v>456</v>
      </c>
      <c r="D28" s="82" t="s">
        <v>5655</v>
      </c>
      <c r="E28" s="100">
        <f ca="1">SUM(Table219[[#This Row],[ADR-01]:[ADR-113]])</f>
        <v>4</v>
      </c>
      <c r="G28" s="101" t="str">
        <f t="shared" ca="1" si="14"/>
        <v/>
      </c>
      <c r="H28" s="101" t="str">
        <f t="shared" ca="1" si="14"/>
        <v/>
      </c>
      <c r="I28" s="101" t="str">
        <f t="shared" ca="1" si="14"/>
        <v/>
      </c>
      <c r="J28" s="101">
        <f t="shared" ca="1" si="14"/>
        <v>0</v>
      </c>
      <c r="K28" s="101">
        <f t="shared" ca="1" si="14"/>
        <v>0</v>
      </c>
      <c r="L28" s="101" t="str">
        <f t="shared" ca="1" si="14"/>
        <v/>
      </c>
      <c r="M28" s="101" t="str">
        <f t="shared" ca="1" si="14"/>
        <v/>
      </c>
      <c r="N28" s="101" t="str">
        <f t="shared" ca="1" si="14"/>
        <v/>
      </c>
      <c r="O28" s="101" t="str">
        <f t="shared" ca="1" si="14"/>
        <v/>
      </c>
      <c r="P28" s="101" t="str">
        <f t="shared" ca="1" si="14"/>
        <v/>
      </c>
      <c r="Q28" s="101" t="str">
        <f t="shared" ca="1" si="15"/>
        <v/>
      </c>
      <c r="R28" s="101" t="str">
        <f t="shared" ca="1" si="15"/>
        <v/>
      </c>
      <c r="S28" s="101" t="str">
        <f t="shared" ca="1" si="15"/>
        <v/>
      </c>
      <c r="T28" s="101" t="str">
        <f t="shared" ca="1" si="15"/>
        <v/>
      </c>
      <c r="U28" s="101" t="str">
        <f t="shared" ca="1" si="15"/>
        <v/>
      </c>
      <c r="V28" s="101" t="str">
        <f t="shared" ca="1" si="15"/>
        <v/>
      </c>
      <c r="W28" s="101" t="str">
        <f t="shared" ca="1" si="15"/>
        <v/>
      </c>
      <c r="X28" s="101" t="str">
        <f t="shared" ca="1" si="15"/>
        <v/>
      </c>
      <c r="Y28" s="101" t="str">
        <f t="shared" ca="1" si="15"/>
        <v/>
      </c>
      <c r="Z28" s="101">
        <f t="shared" ca="1" si="15"/>
        <v>1</v>
      </c>
      <c r="AA28" s="101" t="str">
        <f t="shared" ca="1" si="16"/>
        <v/>
      </c>
      <c r="AB28" s="101" t="str">
        <f t="shared" ca="1" si="16"/>
        <v/>
      </c>
      <c r="AC28" s="101" t="str">
        <f t="shared" ca="1" si="16"/>
        <v/>
      </c>
      <c r="AD28" s="101" t="str">
        <f t="shared" ca="1" si="16"/>
        <v/>
      </c>
      <c r="AE28" s="101" t="str">
        <f t="shared" ca="1" si="16"/>
        <v/>
      </c>
      <c r="AF28" s="101" t="str">
        <f t="shared" ca="1" si="16"/>
        <v/>
      </c>
      <c r="AG28" s="101" t="str">
        <f t="shared" ca="1" si="16"/>
        <v/>
      </c>
      <c r="AH28" s="101" t="str">
        <f t="shared" ca="1" si="16"/>
        <v/>
      </c>
      <c r="AI28" s="101" t="str">
        <f t="shared" ca="1" si="16"/>
        <v/>
      </c>
      <c r="AJ28" s="101" t="str">
        <f t="shared" ca="1" si="16"/>
        <v/>
      </c>
      <c r="AK28" s="101" t="str">
        <f t="shared" ca="1" si="17"/>
        <v/>
      </c>
      <c r="AL28" s="101" t="str">
        <f t="shared" ca="1" si="17"/>
        <v/>
      </c>
      <c r="AM28" s="101">
        <f t="shared" ca="1" si="17"/>
        <v>3</v>
      </c>
      <c r="AN28" s="101" t="str">
        <f t="shared" ca="1" si="17"/>
        <v/>
      </c>
      <c r="AO28" s="101" t="str">
        <f t="shared" ca="1" si="17"/>
        <v/>
      </c>
      <c r="AP28" s="101" t="str">
        <f t="shared" ca="1" si="17"/>
        <v/>
      </c>
      <c r="AQ28" s="101" t="str">
        <f t="shared" ca="1" si="17"/>
        <v/>
      </c>
      <c r="AR28" s="101" t="str">
        <f t="shared" ca="1" si="17"/>
        <v/>
      </c>
      <c r="AS28" s="101" t="str">
        <f t="shared" ca="1" si="17"/>
        <v/>
      </c>
      <c r="AT28" s="101" t="str">
        <f t="shared" ca="1" si="17"/>
        <v/>
      </c>
      <c r="AU28" s="101" t="str">
        <f t="shared" ca="1" si="18"/>
        <v/>
      </c>
      <c r="AV28" s="101" t="str">
        <f t="shared" ca="1" si="18"/>
        <v/>
      </c>
      <c r="AW28" s="101" t="str">
        <f t="shared" ca="1" si="18"/>
        <v/>
      </c>
      <c r="AX28" s="101" t="str">
        <f t="shared" ca="1" si="18"/>
        <v/>
      </c>
      <c r="AY28" s="101" t="str">
        <f t="shared" ca="1" si="18"/>
        <v/>
      </c>
      <c r="AZ28" s="101" t="str">
        <f t="shared" ca="1" si="18"/>
        <v/>
      </c>
      <c r="BA28" s="101" t="str">
        <f t="shared" ca="1" si="18"/>
        <v/>
      </c>
      <c r="BB28" s="101" t="str">
        <f t="shared" ca="1" si="18"/>
        <v/>
      </c>
      <c r="BC28" s="101" t="str">
        <f t="shared" ca="1" si="18"/>
        <v/>
      </c>
      <c r="BD28" s="101" t="str">
        <f t="shared" ca="1" si="18"/>
        <v/>
      </c>
      <c r="BE28" s="101" t="str">
        <f t="shared" ca="1" si="19"/>
        <v/>
      </c>
      <c r="BF28" s="101" t="str">
        <f t="shared" ca="1" si="19"/>
        <v/>
      </c>
      <c r="BG28" s="101" t="str">
        <f t="shared" ca="1" si="19"/>
        <v/>
      </c>
      <c r="BH28" s="101" t="str">
        <f t="shared" ca="1" si="19"/>
        <v/>
      </c>
      <c r="BI28" s="101" t="str">
        <f t="shared" ca="1" si="19"/>
        <v/>
      </c>
      <c r="BJ28" s="101" t="str">
        <f t="shared" ca="1" si="19"/>
        <v/>
      </c>
      <c r="BK28" s="101" t="str">
        <f t="shared" ca="1" si="19"/>
        <v/>
      </c>
      <c r="BL28" s="101" t="str">
        <f t="shared" ca="1" si="19"/>
        <v/>
      </c>
      <c r="BM28" s="101" t="str">
        <f t="shared" ca="1" si="19"/>
        <v/>
      </c>
    </row>
    <row r="29" spans="1:65">
      <c r="A29" s="71" t="s">
        <v>93</v>
      </c>
      <c r="B29" s="72" t="s">
        <v>94</v>
      </c>
      <c r="C29" s="84" t="s">
        <v>456</v>
      </c>
      <c r="D29" s="82" t="s">
        <v>5655</v>
      </c>
      <c r="E29" s="100">
        <f ca="1">SUM(Table219[[#This Row],[ADR-01]:[ADR-113]])</f>
        <v>0</v>
      </c>
      <c r="G29" s="101" t="str">
        <f t="shared" ca="1" si="14"/>
        <v/>
      </c>
      <c r="H29" s="101" t="str">
        <f t="shared" ca="1" si="14"/>
        <v/>
      </c>
      <c r="I29" s="101">
        <f t="shared" ca="1" si="14"/>
        <v>0</v>
      </c>
      <c r="J29" s="101" t="str">
        <f t="shared" ca="1" si="14"/>
        <v/>
      </c>
      <c r="K29" s="101" t="str">
        <f t="shared" ca="1" si="14"/>
        <v/>
      </c>
      <c r="L29" s="101" t="str">
        <f t="shared" ca="1" si="14"/>
        <v/>
      </c>
      <c r="M29" s="101" t="str">
        <f t="shared" ca="1" si="14"/>
        <v/>
      </c>
      <c r="N29" s="101" t="str">
        <f t="shared" ca="1" si="14"/>
        <v/>
      </c>
      <c r="O29" s="101" t="str">
        <f t="shared" ca="1" si="14"/>
        <v/>
      </c>
      <c r="P29" s="101" t="str">
        <f t="shared" ca="1" si="14"/>
        <v/>
      </c>
      <c r="Q29" s="101" t="str">
        <f t="shared" ca="1" si="15"/>
        <v/>
      </c>
      <c r="R29" s="101" t="str">
        <f t="shared" ca="1" si="15"/>
        <v/>
      </c>
      <c r="S29" s="101" t="str">
        <f ca="1">IFERROR(
  IF(
    COUNTIF(
      INDIRECT("'" &amp; "ADR " &amp; VALUE(MID(S$1, FIND("-", S$1) + 1, LEN(S$1) - FIND("-", S$1))) &amp; "'!E:E"), $A29
    ) = 0,
    "",
    COUNTIFS(
      INDIRECT("'" &amp; "ADR " &amp; VALUE(MID(S$1, FIND("-", S$1) + 1, LEN(S$1) - FIND("-", S$1))) &amp; "'!E:E"), $A29,
      INDIRECT("'" &amp; "ADR " &amp; VALUE(MID(S$1, FIND("-", S$1) + 1, LEN(S$1) - FIND("-", S$1))) &amp; "'!H:H"), "Pending"
    )
  ),
  ""
)</f>
        <v/>
      </c>
      <c r="T29" s="101" t="str">
        <f t="shared" ca="1" si="15"/>
        <v/>
      </c>
      <c r="U29" s="101" t="str">
        <f t="shared" ca="1" si="15"/>
        <v/>
      </c>
      <c r="V29" s="101" t="str">
        <f t="shared" ca="1" si="15"/>
        <v/>
      </c>
      <c r="W29" s="101" t="str">
        <f t="shared" ca="1" si="15"/>
        <v/>
      </c>
      <c r="X29" s="101" t="str">
        <f t="shared" ca="1" si="15"/>
        <v/>
      </c>
      <c r="Y29" s="101" t="str">
        <f t="shared" ca="1" si="15"/>
        <v/>
      </c>
      <c r="Z29" s="101">
        <f ca="1">IFERROR(
  IF(
    COUNTIF(
      INDIRECT("'" &amp; "ADR " &amp; VALUE(MID(Z$1, FIND("-", Z$1) + 1, LEN(Z$1) - FIND("-", Z$1))) &amp; "'!E:E"), $A29
    ) = 0,
    "",
    COUNTIFS(
      INDIRECT("'" &amp; "ADR " &amp; VALUE(MID(Z$1, FIND("-", Z$1) + 1, LEN(Z$1) - FIND("-", Z$1))) &amp; "'!E:E"), $A29,
      INDIRECT("'" &amp; "ADR " &amp; VALUE(MID(Z$1, FIND("-", Z$1) + 1, LEN(Z$1) - FIND("-", Z$1))) &amp; "'!H:H"), "Pending"
    )
  ),
  ""
)</f>
        <v>0</v>
      </c>
      <c r="AA29" s="101" t="str">
        <f t="shared" ca="1" si="16"/>
        <v/>
      </c>
      <c r="AB29" s="101" t="str">
        <f t="shared" ca="1" si="16"/>
        <v/>
      </c>
      <c r="AC29" s="101" t="str">
        <f t="shared" ca="1" si="16"/>
        <v/>
      </c>
      <c r="AD29" s="101" t="str">
        <f t="shared" ca="1" si="16"/>
        <v/>
      </c>
      <c r="AE29" s="101" t="str">
        <f t="shared" ca="1" si="16"/>
        <v/>
      </c>
      <c r="AF29" s="101" t="str">
        <f t="shared" ca="1" si="16"/>
        <v/>
      </c>
      <c r="AG29" s="101" t="str">
        <f t="shared" ca="1" si="16"/>
        <v/>
      </c>
      <c r="AH29" s="101" t="str">
        <f t="shared" ca="1" si="16"/>
        <v/>
      </c>
      <c r="AI29" s="101" t="str">
        <f t="shared" ca="1" si="16"/>
        <v/>
      </c>
      <c r="AJ29" s="101" t="str">
        <f t="shared" ca="1" si="16"/>
        <v/>
      </c>
      <c r="AK29" s="101" t="str">
        <f t="shared" ca="1" si="17"/>
        <v/>
      </c>
      <c r="AL29" s="101" t="str">
        <f t="shared" ca="1" si="17"/>
        <v/>
      </c>
      <c r="AM29" s="101" t="str">
        <f t="shared" ca="1" si="17"/>
        <v/>
      </c>
      <c r="AN29" s="101" t="str">
        <f t="shared" ca="1" si="17"/>
        <v/>
      </c>
      <c r="AO29" s="101" t="str">
        <f t="shared" ca="1" si="17"/>
        <v/>
      </c>
      <c r="AP29" s="101" t="str">
        <f t="shared" ca="1" si="17"/>
        <v/>
      </c>
      <c r="AQ29" s="101" t="str">
        <f t="shared" ca="1" si="17"/>
        <v/>
      </c>
      <c r="AR29" s="101" t="str">
        <f t="shared" ca="1" si="17"/>
        <v/>
      </c>
      <c r="AS29" s="101" t="str">
        <f t="shared" ca="1" si="17"/>
        <v/>
      </c>
      <c r="AT29" s="101" t="str">
        <f t="shared" ca="1" si="17"/>
        <v/>
      </c>
      <c r="AU29" s="101" t="str">
        <f t="shared" ca="1" si="18"/>
        <v/>
      </c>
      <c r="AV29" s="101" t="str">
        <f t="shared" ca="1" si="18"/>
        <v/>
      </c>
      <c r="AW29" s="101" t="str">
        <f t="shared" ca="1" si="18"/>
        <v/>
      </c>
      <c r="AX29" s="101" t="str">
        <f t="shared" ca="1" si="18"/>
        <v/>
      </c>
      <c r="AY29" s="101" t="str">
        <f t="shared" ca="1" si="18"/>
        <v/>
      </c>
      <c r="AZ29" s="101" t="str">
        <f t="shared" ca="1" si="18"/>
        <v/>
      </c>
      <c r="BA29" s="101" t="str">
        <f t="shared" ca="1" si="18"/>
        <v/>
      </c>
      <c r="BB29" s="101" t="str">
        <f t="shared" ca="1" si="18"/>
        <v/>
      </c>
      <c r="BC29" s="101" t="str">
        <f t="shared" ca="1" si="18"/>
        <v/>
      </c>
      <c r="BD29" s="101" t="str">
        <f t="shared" ca="1" si="18"/>
        <v/>
      </c>
      <c r="BE29" s="101" t="str">
        <f t="shared" ca="1" si="19"/>
        <v/>
      </c>
      <c r="BF29" s="101" t="str">
        <f t="shared" ca="1" si="19"/>
        <v/>
      </c>
      <c r="BG29" s="101" t="str">
        <f t="shared" ca="1" si="19"/>
        <v/>
      </c>
      <c r="BH29" s="101" t="str">
        <f t="shared" ca="1" si="19"/>
        <v/>
      </c>
      <c r="BI29" s="101" t="str">
        <f t="shared" ca="1" si="19"/>
        <v/>
      </c>
      <c r="BJ29" s="101" t="str">
        <f t="shared" ca="1" si="19"/>
        <v/>
      </c>
      <c r="BK29" s="101" t="str">
        <f t="shared" ca="1" si="19"/>
        <v/>
      </c>
      <c r="BL29" s="101" t="str">
        <f t="shared" ca="1" si="19"/>
        <v/>
      </c>
      <c r="BM29" s="101" t="str">
        <f t="shared" ca="1" si="19"/>
        <v/>
      </c>
    </row>
    <row r="30" spans="1:65">
      <c r="A30" s="71" t="s">
        <v>95</v>
      </c>
      <c r="B30" s="72" t="s">
        <v>96</v>
      </c>
      <c r="C30" s="83" t="s">
        <v>456</v>
      </c>
      <c r="D30" s="80" t="s">
        <v>5655</v>
      </c>
      <c r="E30" s="100">
        <f ca="1">SUM(Table219[[#This Row],[ADR-01]:[ADR-113]])</f>
        <v>0</v>
      </c>
      <c r="G30" s="101" t="str">
        <f t="shared" ca="1" si="14"/>
        <v/>
      </c>
      <c r="H30" s="101" t="str">
        <f t="shared" ca="1" si="14"/>
        <v/>
      </c>
      <c r="I30" s="101" t="str">
        <f t="shared" ca="1" si="14"/>
        <v/>
      </c>
      <c r="J30" s="101" t="str">
        <f t="shared" ca="1" si="14"/>
        <v/>
      </c>
      <c r="K30" s="101" t="str">
        <f t="shared" ca="1" si="14"/>
        <v/>
      </c>
      <c r="L30" s="101" t="str">
        <f t="shared" ca="1" si="14"/>
        <v/>
      </c>
      <c r="M30" s="101" t="str">
        <f t="shared" ca="1" si="14"/>
        <v/>
      </c>
      <c r="N30" s="101" t="str">
        <f t="shared" ca="1" si="14"/>
        <v/>
      </c>
      <c r="O30" s="101" t="str">
        <f t="shared" ca="1" si="14"/>
        <v/>
      </c>
      <c r="P30" s="101" t="str">
        <f t="shared" ca="1" si="14"/>
        <v/>
      </c>
      <c r="Q30" s="101" t="str">
        <f t="shared" ca="1" si="15"/>
        <v/>
      </c>
      <c r="R30" s="101" t="str">
        <f t="shared" ca="1" si="15"/>
        <v/>
      </c>
      <c r="S30" s="101">
        <f t="shared" ca="1" si="15"/>
        <v>0</v>
      </c>
      <c r="T30" s="101" t="str">
        <f t="shared" ca="1" si="15"/>
        <v/>
      </c>
      <c r="U30" s="101" t="str">
        <f t="shared" ca="1" si="15"/>
        <v/>
      </c>
      <c r="V30" s="101" t="str">
        <f t="shared" ca="1" si="15"/>
        <v/>
      </c>
      <c r="W30" s="101" t="str">
        <f t="shared" ca="1" si="15"/>
        <v/>
      </c>
      <c r="X30" s="101" t="str">
        <f t="shared" ca="1" si="15"/>
        <v/>
      </c>
      <c r="Y30" s="101" t="str">
        <f t="shared" ca="1" si="15"/>
        <v/>
      </c>
      <c r="Z30" s="101" t="str">
        <f t="shared" ca="1" si="15"/>
        <v/>
      </c>
      <c r="AA30" s="101" t="str">
        <f t="shared" ca="1" si="16"/>
        <v/>
      </c>
      <c r="AB30" s="101" t="str">
        <f t="shared" ca="1" si="16"/>
        <v/>
      </c>
      <c r="AC30" s="101" t="str">
        <f t="shared" ca="1" si="16"/>
        <v/>
      </c>
      <c r="AD30" s="101" t="str">
        <f t="shared" ca="1" si="16"/>
        <v/>
      </c>
      <c r="AE30" s="101" t="str">
        <f t="shared" ca="1" si="16"/>
        <v/>
      </c>
      <c r="AF30" s="101" t="str">
        <f t="shared" ca="1" si="16"/>
        <v/>
      </c>
      <c r="AG30" s="101" t="str">
        <f t="shared" ca="1" si="16"/>
        <v/>
      </c>
      <c r="AH30" s="101" t="str">
        <f t="shared" ca="1" si="16"/>
        <v/>
      </c>
      <c r="AI30" s="101" t="str">
        <f t="shared" ca="1" si="16"/>
        <v/>
      </c>
      <c r="AJ30" s="101" t="str">
        <f t="shared" ca="1" si="16"/>
        <v/>
      </c>
      <c r="AK30" s="101" t="str">
        <f t="shared" ca="1" si="17"/>
        <v/>
      </c>
      <c r="AL30" s="101" t="str">
        <f t="shared" ca="1" si="17"/>
        <v/>
      </c>
      <c r="AM30" s="101" t="str">
        <f t="shared" ca="1" si="17"/>
        <v/>
      </c>
      <c r="AN30" s="101" t="str">
        <f t="shared" ca="1" si="17"/>
        <v/>
      </c>
      <c r="AO30" s="101" t="str">
        <f t="shared" ca="1" si="17"/>
        <v/>
      </c>
      <c r="AP30" s="101" t="str">
        <f t="shared" ca="1" si="17"/>
        <v/>
      </c>
      <c r="AQ30" s="101" t="str">
        <f t="shared" ca="1" si="17"/>
        <v/>
      </c>
      <c r="AR30" s="101" t="str">
        <f t="shared" ca="1" si="17"/>
        <v/>
      </c>
      <c r="AS30" s="101" t="str">
        <f t="shared" ca="1" si="17"/>
        <v/>
      </c>
      <c r="AT30" s="101" t="str">
        <f t="shared" ca="1" si="17"/>
        <v/>
      </c>
      <c r="AU30" s="101" t="str">
        <f t="shared" ca="1" si="18"/>
        <v/>
      </c>
      <c r="AV30" s="101" t="str">
        <f t="shared" ca="1" si="18"/>
        <v/>
      </c>
      <c r="AW30" s="101" t="str">
        <f t="shared" ca="1" si="18"/>
        <v/>
      </c>
      <c r="AX30" s="101" t="str">
        <f t="shared" ca="1" si="18"/>
        <v/>
      </c>
      <c r="AY30" s="101" t="str">
        <f t="shared" ca="1" si="18"/>
        <v/>
      </c>
      <c r="AZ30" s="101" t="str">
        <f t="shared" ca="1" si="18"/>
        <v/>
      </c>
      <c r="BA30" s="101" t="str">
        <f t="shared" ca="1" si="18"/>
        <v/>
      </c>
      <c r="BB30" s="101" t="str">
        <f t="shared" ca="1" si="18"/>
        <v/>
      </c>
      <c r="BC30" s="101" t="str">
        <f t="shared" ca="1" si="18"/>
        <v/>
      </c>
      <c r="BD30" s="101" t="str">
        <f t="shared" ca="1" si="18"/>
        <v/>
      </c>
      <c r="BE30" s="101" t="str">
        <f t="shared" ca="1" si="19"/>
        <v/>
      </c>
      <c r="BF30" s="101" t="str">
        <f t="shared" ca="1" si="19"/>
        <v/>
      </c>
      <c r="BG30" s="101" t="str">
        <f t="shared" ca="1" si="19"/>
        <v/>
      </c>
      <c r="BH30" s="101" t="str">
        <f t="shared" ca="1" si="19"/>
        <v/>
      </c>
      <c r="BI30" s="101" t="str">
        <f t="shared" ca="1" si="19"/>
        <v/>
      </c>
      <c r="BJ30" s="101" t="str">
        <f t="shared" ca="1" si="19"/>
        <v/>
      </c>
      <c r="BK30" s="101" t="str">
        <f t="shared" ca="1" si="19"/>
        <v/>
      </c>
      <c r="BL30" s="101" t="str">
        <f t="shared" ca="1" si="19"/>
        <v/>
      </c>
      <c r="BM30" s="101" t="str">
        <f t="shared" ca="1" si="19"/>
        <v/>
      </c>
    </row>
    <row r="31" spans="1:65">
      <c r="A31" s="71" t="s">
        <v>97</v>
      </c>
      <c r="B31" s="72" t="s">
        <v>98</v>
      </c>
      <c r="C31" s="84" t="s">
        <v>475</v>
      </c>
      <c r="D31" s="81" t="s">
        <v>432</v>
      </c>
      <c r="E31" s="100">
        <f ca="1">SUM(Table219[[#This Row],[ADR-01]:[ADR-113]])</f>
        <v>0</v>
      </c>
      <c r="G31" s="101" t="str">
        <f t="shared" ca="1" si="14"/>
        <v/>
      </c>
      <c r="H31" s="101" t="str">
        <f t="shared" ca="1" si="14"/>
        <v/>
      </c>
      <c r="I31" s="101" t="str">
        <f t="shared" ca="1" si="14"/>
        <v/>
      </c>
      <c r="J31" s="101" t="str">
        <f t="shared" ca="1" si="14"/>
        <v/>
      </c>
      <c r="K31" s="101" t="str">
        <f t="shared" ca="1" si="14"/>
        <v/>
      </c>
      <c r="L31" s="101" t="str">
        <f t="shared" ca="1" si="14"/>
        <v/>
      </c>
      <c r="M31" s="101" t="str">
        <f t="shared" ca="1" si="14"/>
        <v/>
      </c>
      <c r="N31" s="101" t="str">
        <f t="shared" ca="1" si="14"/>
        <v/>
      </c>
      <c r="O31" s="101" t="str">
        <f t="shared" ca="1" si="14"/>
        <v/>
      </c>
      <c r="P31" s="101" t="str">
        <f t="shared" ca="1" si="14"/>
        <v/>
      </c>
      <c r="Q31" s="101" t="str">
        <f t="shared" ca="1" si="15"/>
        <v/>
      </c>
      <c r="R31" s="101" t="str">
        <f t="shared" ca="1" si="15"/>
        <v/>
      </c>
      <c r="S31" s="101" t="str">
        <f t="shared" ca="1" si="15"/>
        <v/>
      </c>
      <c r="T31" s="101" t="str">
        <f t="shared" ca="1" si="15"/>
        <v/>
      </c>
      <c r="U31" s="101" t="str">
        <f t="shared" ca="1" si="15"/>
        <v/>
      </c>
      <c r="V31" s="101" t="str">
        <f t="shared" ca="1" si="15"/>
        <v/>
      </c>
      <c r="W31" s="101" t="str">
        <f t="shared" ca="1" si="15"/>
        <v/>
      </c>
      <c r="X31" s="101" t="str">
        <f t="shared" ca="1" si="15"/>
        <v/>
      </c>
      <c r="Y31" s="101" t="str">
        <f t="shared" ca="1" si="15"/>
        <v/>
      </c>
      <c r="Z31" s="101" t="str">
        <f t="shared" ca="1" si="15"/>
        <v/>
      </c>
      <c r="AA31" s="101" t="str">
        <f t="shared" ca="1" si="16"/>
        <v/>
      </c>
      <c r="AB31" s="101" t="str">
        <f t="shared" ca="1" si="16"/>
        <v/>
      </c>
      <c r="AC31" s="101" t="str">
        <f t="shared" ca="1" si="16"/>
        <v/>
      </c>
      <c r="AD31" s="101" t="str">
        <f t="shared" ca="1" si="16"/>
        <v/>
      </c>
      <c r="AE31" s="101" t="str">
        <f t="shared" ca="1" si="16"/>
        <v/>
      </c>
      <c r="AF31" s="101" t="str">
        <f t="shared" ca="1" si="16"/>
        <v/>
      </c>
      <c r="AG31" s="101" t="str">
        <f t="shared" ca="1" si="16"/>
        <v/>
      </c>
      <c r="AH31" s="101" t="str">
        <f t="shared" ca="1" si="16"/>
        <v/>
      </c>
      <c r="AI31" s="101" t="str">
        <f t="shared" ca="1" si="16"/>
        <v/>
      </c>
      <c r="AJ31" s="101" t="str">
        <f t="shared" ca="1" si="16"/>
        <v/>
      </c>
      <c r="AK31" s="101" t="str">
        <f t="shared" ca="1" si="17"/>
        <v/>
      </c>
      <c r="AL31" s="101" t="str">
        <f t="shared" ca="1" si="17"/>
        <v/>
      </c>
      <c r="AM31" s="101" t="str">
        <f t="shared" ca="1" si="17"/>
        <v/>
      </c>
      <c r="AN31" s="101" t="str">
        <f t="shared" ca="1" si="17"/>
        <v/>
      </c>
      <c r="AO31" s="101" t="str">
        <f t="shared" ca="1" si="17"/>
        <v/>
      </c>
      <c r="AP31" s="101" t="str">
        <f t="shared" ca="1" si="17"/>
        <v/>
      </c>
      <c r="AQ31" s="101" t="str">
        <f t="shared" ca="1" si="17"/>
        <v/>
      </c>
      <c r="AR31" s="101" t="str">
        <f t="shared" ca="1" si="17"/>
        <v/>
      </c>
      <c r="AS31" s="101" t="str">
        <f t="shared" ca="1" si="17"/>
        <v/>
      </c>
      <c r="AT31" s="101" t="str">
        <f t="shared" ca="1" si="17"/>
        <v/>
      </c>
      <c r="AU31" s="101" t="str">
        <f t="shared" ca="1" si="18"/>
        <v/>
      </c>
      <c r="AV31" s="101" t="str">
        <f t="shared" ca="1" si="18"/>
        <v/>
      </c>
      <c r="AW31" s="101" t="str">
        <f t="shared" ca="1" si="18"/>
        <v/>
      </c>
      <c r="AX31" s="101" t="str">
        <f t="shared" ca="1" si="18"/>
        <v/>
      </c>
      <c r="AY31" s="101" t="str">
        <f t="shared" ca="1" si="18"/>
        <v/>
      </c>
      <c r="AZ31" s="101" t="str">
        <f t="shared" ca="1" si="18"/>
        <v/>
      </c>
      <c r="BA31" s="101" t="str">
        <f t="shared" ca="1" si="18"/>
        <v/>
      </c>
      <c r="BB31" s="101" t="str">
        <f t="shared" ca="1" si="18"/>
        <v/>
      </c>
      <c r="BC31" s="101" t="str">
        <f t="shared" ca="1" si="18"/>
        <v/>
      </c>
      <c r="BD31" s="101" t="str">
        <f t="shared" ca="1" si="18"/>
        <v/>
      </c>
      <c r="BE31" s="101" t="str">
        <f t="shared" ca="1" si="19"/>
        <v/>
      </c>
      <c r="BF31" s="101" t="str">
        <f t="shared" ca="1" si="19"/>
        <v/>
      </c>
      <c r="BG31" s="101" t="str">
        <f t="shared" ca="1" si="19"/>
        <v/>
      </c>
      <c r="BH31" s="101" t="str">
        <f t="shared" ca="1" si="19"/>
        <v/>
      </c>
      <c r="BI31" s="101" t="str">
        <f t="shared" ca="1" si="19"/>
        <v/>
      </c>
      <c r="BJ31" s="101" t="str">
        <f t="shared" ca="1" si="19"/>
        <v/>
      </c>
      <c r="BK31" s="101" t="str">
        <f t="shared" ca="1" si="19"/>
        <v/>
      </c>
      <c r="BL31" s="101" t="str">
        <f t="shared" ca="1" si="19"/>
        <v/>
      </c>
      <c r="BM31" s="101" t="str">
        <f t="shared" ca="1" si="19"/>
        <v/>
      </c>
    </row>
    <row r="32" spans="1:65">
      <c r="A32" s="71" t="s">
        <v>100</v>
      </c>
      <c r="B32" s="72" t="s">
        <v>101</v>
      </c>
      <c r="C32" s="83" t="s">
        <v>475</v>
      </c>
      <c r="D32" s="79" t="s">
        <v>447</v>
      </c>
      <c r="E32" s="100">
        <f ca="1">SUM(Table219[[#This Row],[ADR-01]:[ADR-113]])</f>
        <v>0</v>
      </c>
      <c r="G32" s="101" t="str">
        <f t="shared" ca="1" si="14"/>
        <v/>
      </c>
      <c r="H32" s="101" t="str">
        <f t="shared" ca="1" si="14"/>
        <v/>
      </c>
      <c r="I32" s="101" t="str">
        <f t="shared" ca="1" si="14"/>
        <v/>
      </c>
      <c r="J32" s="101" t="str">
        <f t="shared" ca="1" si="14"/>
        <v/>
      </c>
      <c r="K32" s="101" t="str">
        <f t="shared" ca="1" si="14"/>
        <v/>
      </c>
      <c r="L32" s="101" t="str">
        <f t="shared" ca="1" si="14"/>
        <v/>
      </c>
      <c r="M32" s="101" t="str">
        <f t="shared" ca="1" si="14"/>
        <v/>
      </c>
      <c r="N32" s="101" t="str">
        <f t="shared" ca="1" si="14"/>
        <v/>
      </c>
      <c r="O32" s="101" t="str">
        <f t="shared" ca="1" si="14"/>
        <v/>
      </c>
      <c r="P32" s="101" t="str">
        <f t="shared" ca="1" si="14"/>
        <v/>
      </c>
      <c r="Q32" s="101" t="str">
        <f t="shared" ca="1" si="15"/>
        <v/>
      </c>
      <c r="R32" s="101" t="str">
        <f t="shared" ca="1" si="15"/>
        <v/>
      </c>
      <c r="S32" s="101" t="str">
        <f t="shared" ca="1" si="15"/>
        <v/>
      </c>
      <c r="T32" s="101" t="str">
        <f t="shared" ca="1" si="15"/>
        <v/>
      </c>
      <c r="U32" s="101" t="str">
        <f t="shared" ca="1" si="15"/>
        <v/>
      </c>
      <c r="V32" s="101" t="str">
        <f t="shared" ca="1" si="15"/>
        <v/>
      </c>
      <c r="W32" s="101" t="str">
        <f t="shared" ca="1" si="15"/>
        <v/>
      </c>
      <c r="X32" s="101" t="str">
        <f t="shared" ca="1" si="15"/>
        <v/>
      </c>
      <c r="Y32" s="101" t="str">
        <f t="shared" ca="1" si="15"/>
        <v/>
      </c>
      <c r="Z32" s="101" t="str">
        <f t="shared" ca="1" si="15"/>
        <v/>
      </c>
      <c r="AA32" s="101" t="str">
        <f t="shared" ca="1" si="16"/>
        <v/>
      </c>
      <c r="AB32" s="101" t="str">
        <f t="shared" ca="1" si="16"/>
        <v/>
      </c>
      <c r="AC32" s="101" t="str">
        <f t="shared" ca="1" si="16"/>
        <v/>
      </c>
      <c r="AD32" s="101" t="str">
        <f t="shared" ca="1" si="16"/>
        <v/>
      </c>
      <c r="AE32" s="101" t="str">
        <f t="shared" ca="1" si="16"/>
        <v/>
      </c>
      <c r="AF32" s="101" t="str">
        <f t="shared" ca="1" si="16"/>
        <v/>
      </c>
      <c r="AG32" s="101" t="str">
        <f t="shared" ca="1" si="16"/>
        <v/>
      </c>
      <c r="AH32" s="101" t="str">
        <f t="shared" ca="1" si="16"/>
        <v/>
      </c>
      <c r="AI32" s="101" t="str">
        <f t="shared" ca="1" si="16"/>
        <v/>
      </c>
      <c r="AJ32" s="101" t="str">
        <f t="shared" ca="1" si="16"/>
        <v/>
      </c>
      <c r="AK32" s="101" t="str">
        <f t="shared" ca="1" si="17"/>
        <v/>
      </c>
      <c r="AL32" s="101" t="str">
        <f t="shared" ca="1" si="17"/>
        <v/>
      </c>
      <c r="AM32" s="101" t="str">
        <f t="shared" ca="1" si="17"/>
        <v/>
      </c>
      <c r="AN32" s="101" t="str">
        <f t="shared" ca="1" si="17"/>
        <v/>
      </c>
      <c r="AO32" s="101" t="str">
        <f t="shared" ca="1" si="17"/>
        <v/>
      </c>
      <c r="AP32" s="101" t="str">
        <f t="shared" ca="1" si="17"/>
        <v/>
      </c>
      <c r="AQ32" s="101" t="str">
        <f t="shared" ca="1" si="17"/>
        <v/>
      </c>
      <c r="AR32" s="101" t="str">
        <f t="shared" ca="1" si="17"/>
        <v/>
      </c>
      <c r="AS32" s="101" t="str">
        <f t="shared" ca="1" si="17"/>
        <v/>
      </c>
      <c r="AT32" s="101" t="str">
        <f t="shared" ca="1" si="17"/>
        <v/>
      </c>
      <c r="AU32" s="101" t="str">
        <f t="shared" ca="1" si="18"/>
        <v/>
      </c>
      <c r="AV32" s="101" t="str">
        <f t="shared" ca="1" si="18"/>
        <v/>
      </c>
      <c r="AW32" s="101" t="str">
        <f t="shared" ca="1" si="18"/>
        <v/>
      </c>
      <c r="AX32" s="101" t="str">
        <f t="shared" ca="1" si="18"/>
        <v/>
      </c>
      <c r="AY32" s="101" t="str">
        <f t="shared" ca="1" si="18"/>
        <v/>
      </c>
      <c r="AZ32" s="101" t="str">
        <f t="shared" ca="1" si="18"/>
        <v/>
      </c>
      <c r="BA32" s="101" t="str">
        <f t="shared" ca="1" si="18"/>
        <v/>
      </c>
      <c r="BB32" s="101" t="str">
        <f t="shared" ca="1" si="18"/>
        <v/>
      </c>
      <c r="BC32" s="101" t="str">
        <f t="shared" ca="1" si="18"/>
        <v/>
      </c>
      <c r="BD32" s="101" t="str">
        <f t="shared" ca="1" si="18"/>
        <v/>
      </c>
      <c r="BE32" s="101" t="str">
        <f t="shared" ca="1" si="19"/>
        <v/>
      </c>
      <c r="BF32" s="101" t="str">
        <f t="shared" ca="1" si="19"/>
        <v/>
      </c>
      <c r="BG32" s="101" t="str">
        <f t="shared" ca="1" si="19"/>
        <v/>
      </c>
      <c r="BH32" s="101" t="str">
        <f t="shared" ca="1" si="19"/>
        <v/>
      </c>
      <c r="BI32" s="101" t="str">
        <f t="shared" ca="1" si="19"/>
        <v/>
      </c>
      <c r="BJ32" s="101" t="str">
        <f t="shared" ca="1" si="19"/>
        <v/>
      </c>
      <c r="BK32" s="101">
        <f t="shared" ca="1" si="19"/>
        <v>0</v>
      </c>
      <c r="BL32" s="101" t="str">
        <f t="shared" ca="1" si="19"/>
        <v/>
      </c>
      <c r="BM32" s="101">
        <f t="shared" ca="1" si="19"/>
        <v>0</v>
      </c>
    </row>
    <row r="33" spans="1:65">
      <c r="A33" s="71" t="s">
        <v>108</v>
      </c>
      <c r="B33" s="72" t="s">
        <v>109</v>
      </c>
      <c r="C33" s="83" t="s">
        <v>477</v>
      </c>
      <c r="D33" s="79" t="s">
        <v>432</v>
      </c>
      <c r="E33" s="100">
        <f ca="1">SUM(Table219[[#This Row],[ADR-01]:[ADR-113]])</f>
        <v>1</v>
      </c>
      <c r="G33" s="101" t="str">
        <f t="shared" ref="G33:P42" ca="1" si="20">IFERROR(
  IF(
    COUNTIF(
      INDIRECT("'" &amp; "ADR " &amp; VALUE(MID(G$1, FIND("-", G$1) + 1, LEN(G$1) - FIND("-", G$1))) &amp; "'!E:E"), $A33
    ) = 0,
    "",
    COUNTIFS(
      INDIRECT("'" &amp; "ADR " &amp; VALUE(MID(G$1, FIND("-", G$1) + 1, LEN(G$1) - FIND("-", G$1))) &amp; "'!E:E"), $A33,
      INDIRECT("'" &amp; "ADR " &amp; VALUE(MID(G$1, FIND("-", G$1) + 1, LEN(G$1) - FIND("-", G$1))) &amp; "'!H:H"), "Pending"
    )
  ),
  ""
)</f>
        <v/>
      </c>
      <c r="H33" s="101" t="str">
        <f t="shared" ca="1" si="20"/>
        <v/>
      </c>
      <c r="I33" s="101" t="str">
        <f t="shared" ca="1" si="20"/>
        <v/>
      </c>
      <c r="J33" s="101" t="str">
        <f t="shared" ca="1" si="20"/>
        <v/>
      </c>
      <c r="K33" s="101" t="str">
        <f t="shared" ca="1" si="20"/>
        <v/>
      </c>
      <c r="L33" s="101" t="str">
        <f t="shared" ca="1" si="20"/>
        <v/>
      </c>
      <c r="M33" s="101" t="str">
        <f t="shared" ca="1" si="20"/>
        <v/>
      </c>
      <c r="N33" s="101" t="str">
        <f t="shared" ca="1" si="20"/>
        <v/>
      </c>
      <c r="O33" s="101" t="str">
        <f t="shared" ca="1" si="20"/>
        <v/>
      </c>
      <c r="P33" s="101" t="str">
        <f t="shared" ca="1" si="20"/>
        <v/>
      </c>
      <c r="Q33" s="101" t="str">
        <f t="shared" ref="Q33:Z42" ca="1" si="21">IFERROR(
  IF(
    COUNTIF(
      INDIRECT("'" &amp; "ADR " &amp; VALUE(MID(Q$1, FIND("-", Q$1) + 1, LEN(Q$1) - FIND("-", Q$1))) &amp; "'!E:E"), $A33
    ) = 0,
    "",
    COUNTIFS(
      INDIRECT("'" &amp; "ADR " &amp; VALUE(MID(Q$1, FIND("-", Q$1) + 1, LEN(Q$1) - FIND("-", Q$1))) &amp; "'!E:E"), $A33,
      INDIRECT("'" &amp; "ADR " &amp; VALUE(MID(Q$1, FIND("-", Q$1) + 1, LEN(Q$1) - FIND("-", Q$1))) &amp; "'!H:H"), "Pending"
    )
  ),
  ""
)</f>
        <v/>
      </c>
      <c r="R33" s="101" t="str">
        <f t="shared" ca="1" si="21"/>
        <v/>
      </c>
      <c r="S33" s="101" t="str">
        <f t="shared" ca="1" si="21"/>
        <v/>
      </c>
      <c r="T33" s="101" t="str">
        <f t="shared" ca="1" si="21"/>
        <v/>
      </c>
      <c r="U33" s="101" t="str">
        <f t="shared" ca="1" si="21"/>
        <v/>
      </c>
      <c r="V33" s="101" t="str">
        <f t="shared" ca="1" si="21"/>
        <v/>
      </c>
      <c r="W33" s="101" t="str">
        <f t="shared" ca="1" si="21"/>
        <v/>
      </c>
      <c r="X33" s="101" t="str">
        <f t="shared" ca="1" si="21"/>
        <v/>
      </c>
      <c r="Y33" s="101" t="str">
        <f t="shared" ca="1" si="21"/>
        <v/>
      </c>
      <c r="Z33" s="101" t="str">
        <f t="shared" ca="1" si="21"/>
        <v/>
      </c>
      <c r="AA33" s="101" t="str">
        <f t="shared" ref="AA33:AJ42" ca="1" si="22">IFERROR(
  IF(
    COUNTIF(
      INDIRECT("'" &amp; "ADR " &amp; VALUE(MID(AA$1, FIND("-", AA$1) + 1, LEN(AA$1) - FIND("-", AA$1))) &amp; "'!E:E"), $A33
    ) = 0,
    "",
    COUNTIFS(
      INDIRECT("'" &amp; "ADR " &amp; VALUE(MID(AA$1, FIND("-", AA$1) + 1, LEN(AA$1) - FIND("-", AA$1))) &amp; "'!E:E"), $A33,
      INDIRECT("'" &amp; "ADR " &amp; VALUE(MID(AA$1, FIND("-", AA$1) + 1, LEN(AA$1) - FIND("-", AA$1))) &amp; "'!H:H"), "Pending"
    )
  ),
  ""
)</f>
        <v/>
      </c>
      <c r="AB33" s="101" t="str">
        <f t="shared" ca="1" si="22"/>
        <v/>
      </c>
      <c r="AC33" s="101" t="str">
        <f t="shared" ca="1" si="22"/>
        <v/>
      </c>
      <c r="AD33" s="101" t="str">
        <f t="shared" ca="1" si="22"/>
        <v/>
      </c>
      <c r="AE33" s="101" t="str">
        <f t="shared" ca="1" si="22"/>
        <v/>
      </c>
      <c r="AF33" s="101" t="str">
        <f t="shared" ca="1" si="22"/>
        <v/>
      </c>
      <c r="AG33" s="101" t="str">
        <f t="shared" ca="1" si="22"/>
        <v/>
      </c>
      <c r="AH33" s="101" t="str">
        <f t="shared" ca="1" si="22"/>
        <v/>
      </c>
      <c r="AI33" s="101" t="str">
        <f t="shared" ca="1" si="22"/>
        <v/>
      </c>
      <c r="AJ33" s="101" t="str">
        <f t="shared" ca="1" si="22"/>
        <v/>
      </c>
      <c r="AK33" s="101" t="str">
        <f t="shared" ref="AK33:AT42" ca="1" si="23">IFERROR(
  IF(
    COUNTIF(
      INDIRECT("'" &amp; "ADR " &amp; VALUE(MID(AK$1, FIND("-", AK$1) + 1, LEN(AK$1) - FIND("-", AK$1))) &amp; "'!E:E"), $A33
    ) = 0,
    "",
    COUNTIFS(
      INDIRECT("'" &amp; "ADR " &amp; VALUE(MID(AK$1, FIND("-", AK$1) + 1, LEN(AK$1) - FIND("-", AK$1))) &amp; "'!E:E"), $A33,
      INDIRECT("'" &amp; "ADR " &amp; VALUE(MID(AK$1, FIND("-", AK$1) + 1, LEN(AK$1) - FIND("-", AK$1))) &amp; "'!H:H"), "Pending"
    )
  ),
  ""
)</f>
        <v/>
      </c>
      <c r="AL33" s="101" t="str">
        <f t="shared" ca="1" si="23"/>
        <v/>
      </c>
      <c r="AM33" s="101" t="str">
        <f t="shared" ca="1" si="23"/>
        <v/>
      </c>
      <c r="AN33" s="101" t="str">
        <f t="shared" ca="1" si="23"/>
        <v/>
      </c>
      <c r="AO33" s="101" t="str">
        <f t="shared" ca="1" si="23"/>
        <v/>
      </c>
      <c r="AP33" s="101" t="str">
        <f t="shared" ca="1" si="23"/>
        <v/>
      </c>
      <c r="AQ33" s="101" t="str">
        <f t="shared" ca="1" si="23"/>
        <v/>
      </c>
      <c r="AR33" s="101" t="str">
        <f t="shared" ca="1" si="23"/>
        <v/>
      </c>
      <c r="AS33" s="101" t="str">
        <f t="shared" ca="1" si="23"/>
        <v/>
      </c>
      <c r="AT33" s="101" t="str">
        <f t="shared" ca="1" si="23"/>
        <v/>
      </c>
      <c r="AU33" s="101" t="str">
        <f t="shared" ref="AU33:BD42" ca="1" si="24">IFERROR(
  IF(
    COUNTIF(
      INDIRECT("'" &amp; "ADR " &amp; VALUE(MID(AU$1, FIND("-", AU$1) + 1, LEN(AU$1) - FIND("-", AU$1))) &amp; "'!E:E"), $A33
    ) = 0,
    "",
    COUNTIFS(
      INDIRECT("'" &amp; "ADR " &amp; VALUE(MID(AU$1, FIND("-", AU$1) + 1, LEN(AU$1) - FIND("-", AU$1))) &amp; "'!E:E"), $A33,
      INDIRECT("'" &amp; "ADR " &amp; VALUE(MID(AU$1, FIND("-", AU$1) + 1, LEN(AU$1) - FIND("-", AU$1))) &amp; "'!H:H"), "Pending"
    )
  ),
  ""
)</f>
        <v/>
      </c>
      <c r="AV33" s="101" t="str">
        <f t="shared" ca="1" si="24"/>
        <v/>
      </c>
      <c r="AW33" s="101" t="str">
        <f t="shared" ca="1" si="24"/>
        <v/>
      </c>
      <c r="AX33" s="101" t="str">
        <f t="shared" ca="1" si="24"/>
        <v/>
      </c>
      <c r="AY33" s="101" t="str">
        <f t="shared" ca="1" si="24"/>
        <v/>
      </c>
      <c r="AZ33" s="101" t="str">
        <f t="shared" ca="1" si="24"/>
        <v/>
      </c>
      <c r="BA33" s="101" t="str">
        <f t="shared" ca="1" si="24"/>
        <v/>
      </c>
      <c r="BB33" s="101" t="str">
        <f t="shared" ca="1" si="24"/>
        <v/>
      </c>
      <c r="BC33" s="101" t="str">
        <f t="shared" ca="1" si="24"/>
        <v/>
      </c>
      <c r="BD33" s="101">
        <f t="shared" ca="1" si="24"/>
        <v>1</v>
      </c>
      <c r="BE33" s="101" t="str">
        <f t="shared" ref="BE33:BM42" ca="1" si="25">IFERROR(
  IF(
    COUNTIF(
      INDIRECT("'" &amp; "ADR " &amp; VALUE(MID(BE$1, FIND("-", BE$1) + 1, LEN(BE$1) - FIND("-", BE$1))) &amp; "'!E:E"), $A33
    ) = 0,
    "",
    COUNTIFS(
      INDIRECT("'" &amp; "ADR " &amp; VALUE(MID(BE$1, FIND("-", BE$1) + 1, LEN(BE$1) - FIND("-", BE$1))) &amp; "'!E:E"), $A33,
      INDIRECT("'" &amp; "ADR " &amp; VALUE(MID(BE$1, FIND("-", BE$1) + 1, LEN(BE$1) - FIND("-", BE$1))) &amp; "'!H:H"), "Pending"
    )
  ),
  ""
)</f>
        <v/>
      </c>
      <c r="BF33" s="101" t="str">
        <f t="shared" ca="1" si="25"/>
        <v/>
      </c>
      <c r="BG33" s="101" t="str">
        <f t="shared" ca="1" si="25"/>
        <v/>
      </c>
      <c r="BH33" s="101" t="str">
        <f t="shared" ca="1" si="25"/>
        <v/>
      </c>
      <c r="BI33" s="101" t="str">
        <f t="shared" ca="1" si="25"/>
        <v/>
      </c>
      <c r="BJ33" s="101" t="str">
        <f t="shared" ca="1" si="25"/>
        <v/>
      </c>
      <c r="BK33" s="101" t="str">
        <f t="shared" ca="1" si="25"/>
        <v/>
      </c>
      <c r="BL33" s="101" t="str">
        <f t="shared" ca="1" si="25"/>
        <v/>
      </c>
      <c r="BM33" s="101" t="str">
        <f t="shared" ca="1" si="25"/>
        <v/>
      </c>
    </row>
    <row r="34" spans="1:65">
      <c r="A34" s="71" t="s">
        <v>112</v>
      </c>
      <c r="B34" s="72" t="s">
        <v>113</v>
      </c>
      <c r="C34" s="84" t="s">
        <v>477</v>
      </c>
      <c r="D34" s="81" t="s">
        <v>432</v>
      </c>
      <c r="E34" s="100">
        <f ca="1">SUM(Table219[[#This Row],[ADR-01]:[ADR-113]])</f>
        <v>0</v>
      </c>
      <c r="G34" s="101" t="str">
        <f t="shared" ca="1" si="20"/>
        <v/>
      </c>
      <c r="H34" s="101" t="str">
        <f t="shared" ca="1" si="20"/>
        <v/>
      </c>
      <c r="I34" s="101" t="str">
        <f t="shared" ca="1" si="20"/>
        <v/>
      </c>
      <c r="J34" s="101" t="str">
        <f t="shared" ca="1" si="20"/>
        <v/>
      </c>
      <c r="K34" s="101" t="str">
        <f t="shared" ca="1" si="20"/>
        <v/>
      </c>
      <c r="L34" s="101" t="str">
        <f t="shared" ca="1" si="20"/>
        <v/>
      </c>
      <c r="M34" s="101" t="str">
        <f t="shared" ca="1" si="20"/>
        <v/>
      </c>
      <c r="N34" s="101" t="str">
        <f t="shared" ca="1" si="20"/>
        <v/>
      </c>
      <c r="O34" s="101" t="str">
        <f t="shared" ca="1" si="20"/>
        <v/>
      </c>
      <c r="P34" s="101" t="str">
        <f t="shared" ca="1" si="20"/>
        <v/>
      </c>
      <c r="Q34" s="101" t="str">
        <f t="shared" ca="1" si="21"/>
        <v/>
      </c>
      <c r="R34" s="101" t="str">
        <f t="shared" ca="1" si="21"/>
        <v/>
      </c>
      <c r="S34" s="101" t="str">
        <f t="shared" ca="1" si="21"/>
        <v/>
      </c>
      <c r="T34" s="101" t="str">
        <f t="shared" ca="1" si="21"/>
        <v/>
      </c>
      <c r="U34" s="101" t="str">
        <f t="shared" ca="1" si="21"/>
        <v/>
      </c>
      <c r="V34" s="101" t="str">
        <f t="shared" ca="1" si="21"/>
        <v/>
      </c>
      <c r="W34" s="101" t="str">
        <f t="shared" ca="1" si="21"/>
        <v/>
      </c>
      <c r="X34" s="101" t="str">
        <f t="shared" ca="1" si="21"/>
        <v/>
      </c>
      <c r="Y34" s="101" t="str">
        <f t="shared" ca="1" si="21"/>
        <v/>
      </c>
      <c r="Z34" s="101" t="str">
        <f t="shared" ca="1" si="21"/>
        <v/>
      </c>
      <c r="AA34" s="101" t="str">
        <f t="shared" ca="1" si="22"/>
        <v/>
      </c>
      <c r="AB34" s="101" t="str">
        <f t="shared" ca="1" si="22"/>
        <v/>
      </c>
      <c r="AC34" s="101" t="str">
        <f t="shared" ca="1" si="22"/>
        <v/>
      </c>
      <c r="AD34" s="101" t="str">
        <f t="shared" ca="1" si="22"/>
        <v/>
      </c>
      <c r="AE34" s="101" t="str">
        <f t="shared" ca="1" si="22"/>
        <v/>
      </c>
      <c r="AF34" s="101" t="str">
        <f t="shared" ca="1" si="22"/>
        <v/>
      </c>
      <c r="AG34" s="101" t="str">
        <f t="shared" ca="1" si="22"/>
        <v/>
      </c>
      <c r="AH34" s="101" t="str">
        <f t="shared" ca="1" si="22"/>
        <v/>
      </c>
      <c r="AI34" s="101" t="str">
        <f t="shared" ca="1" si="22"/>
        <v/>
      </c>
      <c r="AJ34" s="101" t="str">
        <f t="shared" ca="1" si="22"/>
        <v/>
      </c>
      <c r="AK34" s="101" t="str">
        <f t="shared" ca="1" si="23"/>
        <v/>
      </c>
      <c r="AL34" s="101" t="str">
        <f t="shared" ca="1" si="23"/>
        <v/>
      </c>
      <c r="AM34" s="101" t="str">
        <f t="shared" ca="1" si="23"/>
        <v/>
      </c>
      <c r="AN34" s="101" t="str">
        <f t="shared" ca="1" si="23"/>
        <v/>
      </c>
      <c r="AO34" s="101" t="str">
        <f t="shared" ca="1" si="23"/>
        <v/>
      </c>
      <c r="AP34" s="101" t="str">
        <f t="shared" ca="1" si="23"/>
        <v/>
      </c>
      <c r="AQ34" s="101" t="str">
        <f t="shared" ca="1" si="23"/>
        <v/>
      </c>
      <c r="AR34" s="101" t="str">
        <f t="shared" ca="1" si="23"/>
        <v/>
      </c>
      <c r="AS34" s="101" t="str">
        <f t="shared" ca="1" si="23"/>
        <v/>
      </c>
      <c r="AT34" s="101" t="str">
        <f t="shared" ca="1" si="23"/>
        <v/>
      </c>
      <c r="AU34" s="101" t="str">
        <f t="shared" ca="1" si="24"/>
        <v/>
      </c>
      <c r="AV34" s="101" t="str">
        <f t="shared" ca="1" si="24"/>
        <v/>
      </c>
      <c r="AW34" s="101" t="str">
        <f t="shared" ca="1" si="24"/>
        <v/>
      </c>
      <c r="AX34" s="101" t="str">
        <f t="shared" ca="1" si="24"/>
        <v/>
      </c>
      <c r="AY34" s="101" t="str">
        <f t="shared" ca="1" si="24"/>
        <v/>
      </c>
      <c r="AZ34" s="101" t="str">
        <f t="shared" ca="1" si="24"/>
        <v/>
      </c>
      <c r="BA34" s="101" t="str">
        <f t="shared" ca="1" si="24"/>
        <v/>
      </c>
      <c r="BB34" s="101" t="str">
        <f t="shared" ca="1" si="24"/>
        <v/>
      </c>
      <c r="BC34" s="101" t="str">
        <f t="shared" ca="1" si="24"/>
        <v/>
      </c>
      <c r="BD34" s="101" t="str">
        <f t="shared" ca="1" si="24"/>
        <v/>
      </c>
      <c r="BE34" s="101" t="str">
        <f t="shared" ca="1" si="25"/>
        <v/>
      </c>
      <c r="BF34" s="101" t="str">
        <f t="shared" ca="1" si="25"/>
        <v/>
      </c>
      <c r="BG34" s="101" t="str">
        <f t="shared" ca="1" si="25"/>
        <v/>
      </c>
      <c r="BH34" s="101" t="str">
        <f t="shared" ca="1" si="25"/>
        <v/>
      </c>
      <c r="BI34" s="101" t="str">
        <f t="shared" ca="1" si="25"/>
        <v/>
      </c>
      <c r="BJ34" s="101" t="str">
        <f t="shared" ca="1" si="25"/>
        <v/>
      </c>
      <c r="BK34" s="101" t="str">
        <f t="shared" ca="1" si="25"/>
        <v/>
      </c>
      <c r="BL34" s="101" t="str">
        <f t="shared" ca="1" si="25"/>
        <v/>
      </c>
      <c r="BM34" s="101" t="str">
        <f t="shared" ca="1" si="25"/>
        <v/>
      </c>
    </row>
    <row r="35" spans="1:65">
      <c r="A35" s="71" t="s">
        <v>114</v>
      </c>
      <c r="B35" s="72" t="s">
        <v>115</v>
      </c>
      <c r="C35" s="83" t="s">
        <v>477</v>
      </c>
      <c r="D35" s="80" t="s">
        <v>5655</v>
      </c>
      <c r="E35" s="100">
        <f ca="1">SUM(Table219[[#This Row],[ADR-01]:[ADR-113]])</f>
        <v>11</v>
      </c>
      <c r="G35" s="101" t="str">
        <f t="shared" ca="1" si="20"/>
        <v/>
      </c>
      <c r="H35" s="101" t="str">
        <f t="shared" ca="1" si="20"/>
        <v/>
      </c>
      <c r="I35" s="101" t="str">
        <f t="shared" ca="1" si="20"/>
        <v/>
      </c>
      <c r="J35" s="101" t="str">
        <f t="shared" ca="1" si="20"/>
        <v/>
      </c>
      <c r="K35" s="101" t="str">
        <f t="shared" ca="1" si="20"/>
        <v/>
      </c>
      <c r="L35" s="101" t="str">
        <f t="shared" ca="1" si="20"/>
        <v/>
      </c>
      <c r="M35" s="101" t="str">
        <f t="shared" ca="1" si="20"/>
        <v/>
      </c>
      <c r="N35" s="101" t="str">
        <f t="shared" ca="1" si="20"/>
        <v/>
      </c>
      <c r="O35" s="101" t="str">
        <f t="shared" ca="1" si="20"/>
        <v/>
      </c>
      <c r="P35" s="101" t="str">
        <f t="shared" ca="1" si="20"/>
        <v/>
      </c>
      <c r="Q35" s="101" t="str">
        <f t="shared" ca="1" si="21"/>
        <v/>
      </c>
      <c r="R35" s="101" t="str">
        <f t="shared" ca="1" si="21"/>
        <v/>
      </c>
      <c r="S35" s="101" t="str">
        <f t="shared" ca="1" si="21"/>
        <v/>
      </c>
      <c r="T35" s="101" t="str">
        <f t="shared" ca="1" si="21"/>
        <v/>
      </c>
      <c r="U35" s="101" t="str">
        <f t="shared" ca="1" si="21"/>
        <v/>
      </c>
      <c r="V35" s="101" t="str">
        <f t="shared" ca="1" si="21"/>
        <v/>
      </c>
      <c r="W35" s="101" t="str">
        <f t="shared" ca="1" si="21"/>
        <v/>
      </c>
      <c r="X35" s="101">
        <f t="shared" ca="1" si="21"/>
        <v>7</v>
      </c>
      <c r="Y35" s="101" t="str">
        <f t="shared" ca="1" si="21"/>
        <v/>
      </c>
      <c r="Z35" s="101">
        <f t="shared" ca="1" si="21"/>
        <v>1</v>
      </c>
      <c r="AA35" s="101" t="str">
        <f t="shared" ca="1" si="22"/>
        <v/>
      </c>
      <c r="AB35" s="101" t="str">
        <f t="shared" ca="1" si="22"/>
        <v/>
      </c>
      <c r="AC35" s="101" t="str">
        <f t="shared" ca="1" si="22"/>
        <v/>
      </c>
      <c r="AD35" s="101" t="str">
        <f t="shared" ca="1" si="22"/>
        <v/>
      </c>
      <c r="AE35" s="101" t="str">
        <f t="shared" ca="1" si="22"/>
        <v/>
      </c>
      <c r="AF35" s="101" t="str">
        <f t="shared" ca="1" si="22"/>
        <v/>
      </c>
      <c r="AG35" s="101" t="str">
        <f t="shared" ca="1" si="22"/>
        <v/>
      </c>
      <c r="AH35" s="101" t="str">
        <f t="shared" ca="1" si="22"/>
        <v/>
      </c>
      <c r="AI35" s="101" t="str">
        <f t="shared" ca="1" si="22"/>
        <v/>
      </c>
      <c r="AJ35" s="101" t="str">
        <f t="shared" ca="1" si="22"/>
        <v/>
      </c>
      <c r="AK35" s="101" t="str">
        <f t="shared" ca="1" si="23"/>
        <v/>
      </c>
      <c r="AL35" s="101" t="str">
        <f t="shared" ca="1" si="23"/>
        <v/>
      </c>
      <c r="AM35" s="101" t="str">
        <f t="shared" ca="1" si="23"/>
        <v/>
      </c>
      <c r="AN35" s="101" t="str">
        <f t="shared" ca="1" si="23"/>
        <v/>
      </c>
      <c r="AO35" s="101" t="str">
        <f t="shared" ca="1" si="23"/>
        <v/>
      </c>
      <c r="AP35" s="101" t="str">
        <f t="shared" ca="1" si="23"/>
        <v/>
      </c>
      <c r="AQ35" s="101" t="str">
        <f t="shared" ca="1" si="23"/>
        <v/>
      </c>
      <c r="AR35" s="101" t="str">
        <f t="shared" ca="1" si="23"/>
        <v/>
      </c>
      <c r="AS35" s="101" t="str">
        <f t="shared" ca="1" si="23"/>
        <v/>
      </c>
      <c r="AT35" s="101" t="str">
        <f t="shared" ca="1" si="23"/>
        <v/>
      </c>
      <c r="AU35" s="101" t="str">
        <f t="shared" ca="1" si="24"/>
        <v/>
      </c>
      <c r="AV35" s="101" t="str">
        <f t="shared" ca="1" si="24"/>
        <v/>
      </c>
      <c r="AW35" s="101" t="str">
        <f t="shared" ca="1" si="24"/>
        <v/>
      </c>
      <c r="AX35" s="101" t="str">
        <f t="shared" ca="1" si="24"/>
        <v/>
      </c>
      <c r="AY35" s="101" t="str">
        <f t="shared" ca="1" si="24"/>
        <v/>
      </c>
      <c r="AZ35" s="101" t="str">
        <f t="shared" ca="1" si="24"/>
        <v/>
      </c>
      <c r="BA35" s="101" t="str">
        <f t="shared" ca="1" si="24"/>
        <v/>
      </c>
      <c r="BB35" s="101" t="str">
        <f t="shared" ca="1" si="24"/>
        <v/>
      </c>
      <c r="BC35" s="101" t="str">
        <f t="shared" ca="1" si="24"/>
        <v/>
      </c>
      <c r="BD35" s="101">
        <f t="shared" ca="1" si="24"/>
        <v>3</v>
      </c>
      <c r="BE35" s="101" t="str">
        <f t="shared" ca="1" si="25"/>
        <v/>
      </c>
      <c r="BF35" s="101" t="str">
        <f t="shared" ca="1" si="25"/>
        <v/>
      </c>
      <c r="BG35" s="101" t="str">
        <f t="shared" ca="1" si="25"/>
        <v/>
      </c>
      <c r="BH35" s="101" t="str">
        <f t="shared" ca="1" si="25"/>
        <v/>
      </c>
      <c r="BI35" s="101" t="str">
        <f t="shared" ca="1" si="25"/>
        <v/>
      </c>
      <c r="BJ35" s="101" t="str">
        <f t="shared" ca="1" si="25"/>
        <v/>
      </c>
      <c r="BK35" s="101" t="str">
        <f t="shared" ca="1" si="25"/>
        <v/>
      </c>
      <c r="BL35" s="101" t="str">
        <f t="shared" ca="1" si="25"/>
        <v/>
      </c>
      <c r="BM35" s="101" t="str">
        <f t="shared" ca="1" si="25"/>
        <v/>
      </c>
    </row>
    <row r="36" spans="1:65">
      <c r="A36" s="71" t="s">
        <v>117</v>
      </c>
      <c r="B36" s="72" t="s">
        <v>118</v>
      </c>
      <c r="C36" s="84" t="s">
        <v>477</v>
      </c>
      <c r="D36" s="82" t="s">
        <v>5655</v>
      </c>
      <c r="E36" s="100">
        <f ca="1">SUM(Table219[[#This Row],[ADR-01]:[ADR-113]])</f>
        <v>14</v>
      </c>
      <c r="G36" s="101" t="str">
        <f t="shared" ca="1" si="20"/>
        <v/>
      </c>
      <c r="H36" s="101" t="str">
        <f t="shared" ca="1" si="20"/>
        <v/>
      </c>
      <c r="I36" s="101" t="str">
        <f t="shared" ca="1" si="20"/>
        <v/>
      </c>
      <c r="J36" s="101" t="str">
        <f t="shared" ca="1" si="20"/>
        <v/>
      </c>
      <c r="K36" s="101" t="str">
        <f t="shared" ca="1" si="20"/>
        <v/>
      </c>
      <c r="L36" s="101" t="str">
        <f t="shared" ca="1" si="20"/>
        <v/>
      </c>
      <c r="M36" s="101" t="str">
        <f t="shared" ca="1" si="20"/>
        <v/>
      </c>
      <c r="N36" s="101" t="str">
        <f t="shared" ca="1" si="20"/>
        <v/>
      </c>
      <c r="O36" s="101" t="str">
        <f t="shared" ca="1" si="20"/>
        <v/>
      </c>
      <c r="P36" s="101" t="str">
        <f t="shared" ca="1" si="20"/>
        <v/>
      </c>
      <c r="Q36" s="101" t="str">
        <f t="shared" ca="1" si="21"/>
        <v/>
      </c>
      <c r="R36" s="101" t="str">
        <f t="shared" ca="1" si="21"/>
        <v/>
      </c>
      <c r="S36" s="101" t="str">
        <f t="shared" ca="1" si="21"/>
        <v/>
      </c>
      <c r="T36" s="101" t="str">
        <f t="shared" ca="1" si="21"/>
        <v/>
      </c>
      <c r="U36" s="101" t="str">
        <f t="shared" ca="1" si="21"/>
        <v/>
      </c>
      <c r="V36" s="101" t="str">
        <f t="shared" ca="1" si="21"/>
        <v/>
      </c>
      <c r="W36" s="101" t="str">
        <f t="shared" ca="1" si="21"/>
        <v/>
      </c>
      <c r="X36" s="101">
        <f t="shared" ca="1" si="21"/>
        <v>13</v>
      </c>
      <c r="Y36" s="101" t="str">
        <f t="shared" ca="1" si="21"/>
        <v/>
      </c>
      <c r="Z36" s="101">
        <f t="shared" ca="1" si="21"/>
        <v>1</v>
      </c>
      <c r="AA36" s="101" t="str">
        <f t="shared" ca="1" si="22"/>
        <v/>
      </c>
      <c r="AB36" s="101" t="str">
        <f t="shared" ca="1" si="22"/>
        <v/>
      </c>
      <c r="AC36" s="101" t="str">
        <f t="shared" ca="1" si="22"/>
        <v/>
      </c>
      <c r="AD36" s="101" t="str">
        <f t="shared" ca="1" si="22"/>
        <v/>
      </c>
      <c r="AE36" s="101" t="str">
        <f t="shared" ca="1" si="22"/>
        <v/>
      </c>
      <c r="AF36" s="101" t="str">
        <f t="shared" ca="1" si="22"/>
        <v/>
      </c>
      <c r="AG36" s="101" t="str">
        <f t="shared" ca="1" si="22"/>
        <v/>
      </c>
      <c r="AH36" s="101" t="str">
        <f t="shared" ca="1" si="22"/>
        <v/>
      </c>
      <c r="AI36" s="101" t="str">
        <f t="shared" ca="1" si="22"/>
        <v/>
      </c>
      <c r="AJ36" s="101" t="str">
        <f t="shared" ca="1" si="22"/>
        <v/>
      </c>
      <c r="AK36" s="101" t="str">
        <f t="shared" ca="1" si="23"/>
        <v/>
      </c>
      <c r="AL36" s="101" t="str">
        <f t="shared" ca="1" si="23"/>
        <v/>
      </c>
      <c r="AM36" s="101" t="str">
        <f t="shared" ca="1" si="23"/>
        <v/>
      </c>
      <c r="AN36" s="101" t="str">
        <f t="shared" ca="1" si="23"/>
        <v/>
      </c>
      <c r="AO36" s="101" t="str">
        <f t="shared" ca="1" si="23"/>
        <v/>
      </c>
      <c r="AP36" s="101" t="str">
        <f t="shared" ca="1" si="23"/>
        <v/>
      </c>
      <c r="AQ36" s="101" t="str">
        <f t="shared" ca="1" si="23"/>
        <v/>
      </c>
      <c r="AR36" s="101" t="str">
        <f t="shared" ca="1" si="23"/>
        <v/>
      </c>
      <c r="AS36" s="101" t="str">
        <f t="shared" ca="1" si="23"/>
        <v/>
      </c>
      <c r="AT36" s="101" t="str">
        <f t="shared" ca="1" si="23"/>
        <v/>
      </c>
      <c r="AU36" s="101" t="str">
        <f t="shared" ca="1" si="24"/>
        <v/>
      </c>
      <c r="AV36" s="101" t="str">
        <f t="shared" ca="1" si="24"/>
        <v/>
      </c>
      <c r="AW36" s="101" t="str">
        <f t="shared" ca="1" si="24"/>
        <v/>
      </c>
      <c r="AX36" s="101" t="str">
        <f t="shared" ca="1" si="24"/>
        <v/>
      </c>
      <c r="AY36" s="101" t="str">
        <f t="shared" ca="1" si="24"/>
        <v/>
      </c>
      <c r="AZ36" s="101" t="str">
        <f t="shared" ca="1" si="24"/>
        <v/>
      </c>
      <c r="BA36" s="101" t="str">
        <f t="shared" ca="1" si="24"/>
        <v/>
      </c>
      <c r="BB36" s="101" t="str">
        <f t="shared" ca="1" si="24"/>
        <v/>
      </c>
      <c r="BC36" s="101" t="str">
        <f t="shared" ca="1" si="24"/>
        <v/>
      </c>
      <c r="BD36" s="101" t="str">
        <f t="shared" ca="1" si="24"/>
        <v/>
      </c>
      <c r="BE36" s="101" t="str">
        <f t="shared" ca="1" si="25"/>
        <v/>
      </c>
      <c r="BF36" s="101" t="str">
        <f t="shared" ca="1" si="25"/>
        <v/>
      </c>
      <c r="BG36" s="101" t="str">
        <f t="shared" ca="1" si="25"/>
        <v/>
      </c>
      <c r="BH36" s="101" t="str">
        <f t="shared" ca="1" si="25"/>
        <v/>
      </c>
      <c r="BI36" s="101" t="str">
        <f t="shared" ca="1" si="25"/>
        <v/>
      </c>
      <c r="BJ36" s="101" t="str">
        <f t="shared" ca="1" si="25"/>
        <v/>
      </c>
      <c r="BK36" s="101" t="str">
        <f t="shared" ca="1" si="25"/>
        <v/>
      </c>
      <c r="BL36" s="101" t="str">
        <f t="shared" ca="1" si="25"/>
        <v/>
      </c>
      <c r="BM36" s="101" t="str">
        <f t="shared" ca="1" si="25"/>
        <v/>
      </c>
    </row>
    <row r="37" spans="1:65">
      <c r="A37" s="71" t="s">
        <v>119</v>
      </c>
      <c r="B37" s="72" t="s">
        <v>120</v>
      </c>
      <c r="C37" s="83" t="s">
        <v>477</v>
      </c>
      <c r="D37" s="79" t="s">
        <v>456</v>
      </c>
      <c r="E37" s="100">
        <f ca="1">SUM(Table219[[#This Row],[ADR-01]:[ADR-113]])</f>
        <v>5</v>
      </c>
      <c r="G37" s="101" t="str">
        <f t="shared" ca="1" si="20"/>
        <v/>
      </c>
      <c r="H37" s="101" t="str">
        <f t="shared" ca="1" si="20"/>
        <v/>
      </c>
      <c r="I37" s="101" t="str">
        <f t="shared" ca="1" si="20"/>
        <v/>
      </c>
      <c r="J37" s="101" t="str">
        <f t="shared" ca="1" si="20"/>
        <v/>
      </c>
      <c r="K37" s="101" t="str">
        <f t="shared" ca="1" si="20"/>
        <v/>
      </c>
      <c r="L37" s="101" t="str">
        <f t="shared" ca="1" si="20"/>
        <v/>
      </c>
      <c r="M37" s="101" t="str">
        <f t="shared" ca="1" si="20"/>
        <v/>
      </c>
      <c r="N37" s="101" t="str">
        <f t="shared" ca="1" si="20"/>
        <v/>
      </c>
      <c r="O37" s="101" t="str">
        <f t="shared" ca="1" si="20"/>
        <v/>
      </c>
      <c r="P37" s="101" t="str">
        <f t="shared" ca="1" si="20"/>
        <v/>
      </c>
      <c r="Q37" s="101" t="str">
        <f t="shared" ca="1" si="21"/>
        <v/>
      </c>
      <c r="R37" s="101" t="str">
        <f t="shared" ca="1" si="21"/>
        <v/>
      </c>
      <c r="S37" s="101" t="str">
        <f t="shared" ca="1" si="21"/>
        <v/>
      </c>
      <c r="T37" s="101" t="str">
        <f t="shared" ca="1" si="21"/>
        <v/>
      </c>
      <c r="U37" s="101" t="str">
        <f t="shared" ca="1" si="21"/>
        <v/>
      </c>
      <c r="V37" s="101" t="str">
        <f t="shared" ca="1" si="21"/>
        <v/>
      </c>
      <c r="W37" s="101" t="str">
        <f t="shared" ca="1" si="21"/>
        <v/>
      </c>
      <c r="X37" s="101">
        <f t="shared" ca="1" si="21"/>
        <v>5</v>
      </c>
      <c r="Y37" s="101" t="str">
        <f t="shared" ca="1" si="21"/>
        <v/>
      </c>
      <c r="Z37" s="101" t="str">
        <f t="shared" ca="1" si="21"/>
        <v/>
      </c>
      <c r="AA37" s="101" t="str">
        <f t="shared" ca="1" si="22"/>
        <v/>
      </c>
      <c r="AB37" s="101" t="str">
        <f t="shared" ca="1" si="22"/>
        <v/>
      </c>
      <c r="AC37" s="101" t="str">
        <f t="shared" ca="1" si="22"/>
        <v/>
      </c>
      <c r="AD37" s="101" t="str">
        <f t="shared" ca="1" si="22"/>
        <v/>
      </c>
      <c r="AE37" s="101" t="str">
        <f t="shared" ca="1" si="22"/>
        <v/>
      </c>
      <c r="AF37" s="101" t="str">
        <f t="shared" ca="1" si="22"/>
        <v/>
      </c>
      <c r="AG37" s="101" t="str">
        <f t="shared" ca="1" si="22"/>
        <v/>
      </c>
      <c r="AH37" s="101" t="str">
        <f t="shared" ca="1" si="22"/>
        <v/>
      </c>
      <c r="AI37" s="101" t="str">
        <f t="shared" ca="1" si="22"/>
        <v/>
      </c>
      <c r="AJ37" s="101" t="str">
        <f t="shared" ca="1" si="22"/>
        <v/>
      </c>
      <c r="AK37" s="101" t="str">
        <f t="shared" ca="1" si="23"/>
        <v/>
      </c>
      <c r="AL37" s="101" t="str">
        <f t="shared" ca="1" si="23"/>
        <v/>
      </c>
      <c r="AM37" s="101" t="str">
        <f t="shared" ca="1" si="23"/>
        <v/>
      </c>
      <c r="AN37" s="101" t="str">
        <f t="shared" ca="1" si="23"/>
        <v/>
      </c>
      <c r="AO37" s="101" t="str">
        <f t="shared" ca="1" si="23"/>
        <v/>
      </c>
      <c r="AP37" s="101" t="str">
        <f t="shared" ca="1" si="23"/>
        <v/>
      </c>
      <c r="AQ37" s="101" t="str">
        <f t="shared" ca="1" si="23"/>
        <v/>
      </c>
      <c r="AR37" s="101" t="str">
        <f t="shared" ca="1" si="23"/>
        <v/>
      </c>
      <c r="AS37" s="101" t="str">
        <f t="shared" ca="1" si="23"/>
        <v/>
      </c>
      <c r="AT37" s="101" t="str">
        <f t="shared" ca="1" si="23"/>
        <v/>
      </c>
      <c r="AU37" s="101" t="str">
        <f t="shared" ca="1" si="24"/>
        <v/>
      </c>
      <c r="AV37" s="101" t="str">
        <f t="shared" ca="1" si="24"/>
        <v/>
      </c>
      <c r="AW37" s="101" t="str">
        <f t="shared" ca="1" si="24"/>
        <v/>
      </c>
      <c r="AX37" s="101" t="str">
        <f t="shared" ca="1" si="24"/>
        <v/>
      </c>
      <c r="AY37" s="101" t="str">
        <f t="shared" ca="1" si="24"/>
        <v/>
      </c>
      <c r="AZ37" s="101" t="str">
        <f t="shared" ca="1" si="24"/>
        <v/>
      </c>
      <c r="BA37" s="101" t="str">
        <f t="shared" ca="1" si="24"/>
        <v/>
      </c>
      <c r="BB37" s="101" t="str">
        <f t="shared" ca="1" si="24"/>
        <v/>
      </c>
      <c r="BC37" s="101" t="str">
        <f t="shared" ca="1" si="24"/>
        <v/>
      </c>
      <c r="BD37" s="101" t="str">
        <f t="shared" ca="1" si="24"/>
        <v/>
      </c>
      <c r="BE37" s="101" t="str">
        <f t="shared" ca="1" si="25"/>
        <v/>
      </c>
      <c r="BF37" s="101" t="str">
        <f t="shared" ca="1" si="25"/>
        <v/>
      </c>
      <c r="BG37" s="101" t="str">
        <f t="shared" ca="1" si="25"/>
        <v/>
      </c>
      <c r="BH37" s="101" t="str">
        <f t="shared" ca="1" si="25"/>
        <v/>
      </c>
      <c r="BI37" s="101" t="str">
        <f t="shared" ca="1" si="25"/>
        <v/>
      </c>
      <c r="BJ37" s="101" t="str">
        <f t="shared" ca="1" si="25"/>
        <v/>
      </c>
      <c r="BK37" s="101" t="str">
        <f t="shared" ca="1" si="25"/>
        <v/>
      </c>
      <c r="BL37" s="101" t="str">
        <f t="shared" ca="1" si="25"/>
        <v/>
      </c>
      <c r="BM37" s="101" t="str">
        <f t="shared" ca="1" si="25"/>
        <v/>
      </c>
    </row>
    <row r="38" spans="1:65">
      <c r="A38" s="71" t="s">
        <v>121</v>
      </c>
      <c r="B38" s="72" t="s">
        <v>122</v>
      </c>
      <c r="C38" s="84" t="s">
        <v>477</v>
      </c>
      <c r="D38" s="81" t="s">
        <v>432</v>
      </c>
      <c r="E38" s="100">
        <f ca="1">SUM(Table219[[#This Row],[ADR-01]:[ADR-113]])</f>
        <v>1</v>
      </c>
      <c r="G38" s="101" t="str">
        <f t="shared" ca="1" si="20"/>
        <v/>
      </c>
      <c r="H38" s="101" t="str">
        <f t="shared" ca="1" si="20"/>
        <v/>
      </c>
      <c r="I38" s="101" t="str">
        <f t="shared" ca="1" si="20"/>
        <v/>
      </c>
      <c r="J38" s="101" t="str">
        <f t="shared" ca="1" si="20"/>
        <v/>
      </c>
      <c r="K38" s="101" t="str">
        <f t="shared" ca="1" si="20"/>
        <v/>
      </c>
      <c r="L38" s="101" t="str">
        <f t="shared" ca="1" si="20"/>
        <v/>
      </c>
      <c r="M38" s="101" t="str">
        <f t="shared" ca="1" si="20"/>
        <v/>
      </c>
      <c r="N38" s="101">
        <f t="shared" ca="1" si="20"/>
        <v>0</v>
      </c>
      <c r="O38" s="101" t="str">
        <f t="shared" ca="1" si="20"/>
        <v/>
      </c>
      <c r="P38" s="101" t="str">
        <f t="shared" ca="1" si="20"/>
        <v/>
      </c>
      <c r="Q38" s="101" t="str">
        <f t="shared" ca="1" si="21"/>
        <v/>
      </c>
      <c r="R38" s="101" t="str">
        <f t="shared" ca="1" si="21"/>
        <v/>
      </c>
      <c r="S38" s="101" t="str">
        <f t="shared" ca="1" si="21"/>
        <v/>
      </c>
      <c r="T38" s="101" t="str">
        <f t="shared" ca="1" si="21"/>
        <v/>
      </c>
      <c r="U38" s="101" t="str">
        <f t="shared" ca="1" si="21"/>
        <v/>
      </c>
      <c r="V38" s="101" t="str">
        <f t="shared" ca="1" si="21"/>
        <v/>
      </c>
      <c r="W38" s="101" t="str">
        <f t="shared" ca="1" si="21"/>
        <v/>
      </c>
      <c r="X38" s="101" t="str">
        <f t="shared" ca="1" si="21"/>
        <v/>
      </c>
      <c r="Y38" s="101" t="str">
        <f t="shared" ca="1" si="21"/>
        <v/>
      </c>
      <c r="Z38" s="101" t="str">
        <f t="shared" ca="1" si="21"/>
        <v/>
      </c>
      <c r="AA38" s="101" t="str">
        <f t="shared" ca="1" si="22"/>
        <v/>
      </c>
      <c r="AB38" s="101" t="str">
        <f t="shared" ca="1" si="22"/>
        <v/>
      </c>
      <c r="AC38" s="101" t="str">
        <f t="shared" ca="1" si="22"/>
        <v/>
      </c>
      <c r="AD38" s="101" t="str">
        <f t="shared" ca="1" si="22"/>
        <v/>
      </c>
      <c r="AE38" s="101" t="str">
        <f t="shared" ca="1" si="22"/>
        <v/>
      </c>
      <c r="AF38" s="101" t="str">
        <f t="shared" ca="1" si="22"/>
        <v/>
      </c>
      <c r="AG38" s="101" t="str">
        <f t="shared" ca="1" si="22"/>
        <v/>
      </c>
      <c r="AH38" s="101" t="str">
        <f t="shared" ca="1" si="22"/>
        <v/>
      </c>
      <c r="AI38" s="101" t="str">
        <f t="shared" ca="1" si="22"/>
        <v/>
      </c>
      <c r="AJ38" s="101" t="str">
        <f t="shared" ca="1" si="22"/>
        <v/>
      </c>
      <c r="AK38" s="101" t="str">
        <f t="shared" ca="1" si="23"/>
        <v/>
      </c>
      <c r="AL38" s="101" t="str">
        <f t="shared" ca="1" si="23"/>
        <v/>
      </c>
      <c r="AM38" s="101" t="str">
        <f t="shared" ca="1" si="23"/>
        <v/>
      </c>
      <c r="AN38" s="101" t="str">
        <f t="shared" ca="1" si="23"/>
        <v/>
      </c>
      <c r="AO38" s="101" t="str">
        <f t="shared" ca="1" si="23"/>
        <v/>
      </c>
      <c r="AP38" s="101" t="str">
        <f t="shared" ca="1" si="23"/>
        <v/>
      </c>
      <c r="AQ38" s="101" t="str">
        <f t="shared" ca="1" si="23"/>
        <v/>
      </c>
      <c r="AR38" s="101" t="str">
        <f t="shared" ca="1" si="23"/>
        <v/>
      </c>
      <c r="AS38" s="101" t="str">
        <f t="shared" ca="1" si="23"/>
        <v/>
      </c>
      <c r="AT38" s="101" t="str">
        <f t="shared" ca="1" si="23"/>
        <v/>
      </c>
      <c r="AU38" s="101" t="str">
        <f t="shared" ca="1" si="24"/>
        <v/>
      </c>
      <c r="AV38" s="101" t="str">
        <f t="shared" ca="1" si="24"/>
        <v/>
      </c>
      <c r="AW38" s="101" t="str">
        <f t="shared" ca="1" si="24"/>
        <v/>
      </c>
      <c r="AX38" s="101" t="str">
        <f t="shared" ca="1" si="24"/>
        <v/>
      </c>
      <c r="AY38" s="101" t="str">
        <f t="shared" ca="1" si="24"/>
        <v/>
      </c>
      <c r="AZ38" s="101" t="str">
        <f t="shared" ca="1" si="24"/>
        <v/>
      </c>
      <c r="BA38" s="101" t="str">
        <f t="shared" ca="1" si="24"/>
        <v/>
      </c>
      <c r="BB38" s="101" t="str">
        <f t="shared" ca="1" si="24"/>
        <v/>
      </c>
      <c r="BC38" s="101" t="str">
        <f t="shared" ca="1" si="24"/>
        <v/>
      </c>
      <c r="BD38" s="101">
        <f t="shared" ca="1" si="24"/>
        <v>1</v>
      </c>
      <c r="BE38" s="101" t="str">
        <f t="shared" ca="1" si="25"/>
        <v/>
      </c>
      <c r="BF38" s="101" t="str">
        <f t="shared" ca="1" si="25"/>
        <v/>
      </c>
      <c r="BG38" s="101" t="str">
        <f t="shared" ca="1" si="25"/>
        <v/>
      </c>
      <c r="BH38" s="101" t="str">
        <f t="shared" ca="1" si="25"/>
        <v/>
      </c>
      <c r="BI38" s="101" t="str">
        <f t="shared" ca="1" si="25"/>
        <v/>
      </c>
      <c r="BJ38" s="101" t="str">
        <f t="shared" ca="1" si="25"/>
        <v/>
      </c>
      <c r="BK38" s="101" t="str">
        <f t="shared" ca="1" si="25"/>
        <v/>
      </c>
      <c r="BL38" s="101" t="str">
        <f t="shared" ca="1" si="25"/>
        <v/>
      </c>
      <c r="BM38" s="101" t="str">
        <f t="shared" ca="1" si="25"/>
        <v/>
      </c>
    </row>
    <row r="39" spans="1:65">
      <c r="A39" s="71" t="s">
        <v>123</v>
      </c>
      <c r="B39" s="72" t="s">
        <v>124</v>
      </c>
      <c r="C39" s="83" t="s">
        <v>477</v>
      </c>
      <c r="D39" s="79" t="s">
        <v>432</v>
      </c>
      <c r="E39" s="100">
        <f ca="1">SUM(Table219[[#This Row],[ADR-01]:[ADR-113]])</f>
        <v>0</v>
      </c>
      <c r="G39" s="101" t="str">
        <f t="shared" ca="1" si="20"/>
        <v/>
      </c>
      <c r="H39" s="101" t="str">
        <f t="shared" ca="1" si="20"/>
        <v/>
      </c>
      <c r="I39" s="101" t="str">
        <f t="shared" ca="1" si="20"/>
        <v/>
      </c>
      <c r="J39" s="101" t="str">
        <f t="shared" ca="1" si="20"/>
        <v/>
      </c>
      <c r="K39" s="101" t="str">
        <f t="shared" ca="1" si="20"/>
        <v/>
      </c>
      <c r="L39" s="101" t="str">
        <f t="shared" ca="1" si="20"/>
        <v/>
      </c>
      <c r="M39" s="101" t="str">
        <f t="shared" ca="1" si="20"/>
        <v/>
      </c>
      <c r="N39" s="101" t="str">
        <f t="shared" ca="1" si="20"/>
        <v/>
      </c>
      <c r="O39" s="101" t="str">
        <f t="shared" ca="1" si="20"/>
        <v/>
      </c>
      <c r="P39" s="101" t="str">
        <f t="shared" ca="1" si="20"/>
        <v/>
      </c>
      <c r="Q39" s="101" t="str">
        <f t="shared" ca="1" si="21"/>
        <v/>
      </c>
      <c r="R39" s="101" t="str">
        <f t="shared" ca="1" si="21"/>
        <v/>
      </c>
      <c r="S39" s="101" t="str">
        <f t="shared" ca="1" si="21"/>
        <v/>
      </c>
      <c r="T39" s="101" t="str">
        <f t="shared" ca="1" si="21"/>
        <v/>
      </c>
      <c r="U39" s="101" t="str">
        <f t="shared" ca="1" si="21"/>
        <v/>
      </c>
      <c r="V39" s="101" t="str">
        <f t="shared" ca="1" si="21"/>
        <v/>
      </c>
      <c r="W39" s="101" t="str">
        <f t="shared" ca="1" si="21"/>
        <v/>
      </c>
      <c r="X39" s="101" t="str">
        <f t="shared" ca="1" si="21"/>
        <v/>
      </c>
      <c r="Y39" s="101" t="str">
        <f t="shared" ca="1" si="21"/>
        <v/>
      </c>
      <c r="Z39" s="101" t="str">
        <f t="shared" ca="1" si="21"/>
        <v/>
      </c>
      <c r="AA39" s="101">
        <f t="shared" ca="1" si="22"/>
        <v>0</v>
      </c>
      <c r="AB39" s="101" t="str">
        <f t="shared" ca="1" si="22"/>
        <v/>
      </c>
      <c r="AC39" s="101" t="str">
        <f t="shared" ca="1" si="22"/>
        <v/>
      </c>
      <c r="AD39" s="101" t="str">
        <f t="shared" ca="1" si="22"/>
        <v/>
      </c>
      <c r="AE39" s="101" t="str">
        <f t="shared" ca="1" si="22"/>
        <v/>
      </c>
      <c r="AF39" s="101" t="str">
        <f t="shared" ca="1" si="22"/>
        <v/>
      </c>
      <c r="AG39" s="101" t="str">
        <f t="shared" ca="1" si="22"/>
        <v/>
      </c>
      <c r="AH39" s="101" t="str">
        <f t="shared" ca="1" si="22"/>
        <v/>
      </c>
      <c r="AI39" s="101" t="str">
        <f t="shared" ca="1" si="22"/>
        <v/>
      </c>
      <c r="AJ39" s="101" t="str">
        <f t="shared" ca="1" si="22"/>
        <v/>
      </c>
      <c r="AK39" s="101" t="str">
        <f t="shared" ca="1" si="23"/>
        <v/>
      </c>
      <c r="AL39" s="101" t="str">
        <f t="shared" ca="1" si="23"/>
        <v/>
      </c>
      <c r="AM39" s="101" t="str">
        <f t="shared" ca="1" si="23"/>
        <v/>
      </c>
      <c r="AN39" s="101" t="str">
        <f t="shared" ca="1" si="23"/>
        <v/>
      </c>
      <c r="AO39" s="101" t="str">
        <f t="shared" ca="1" si="23"/>
        <v/>
      </c>
      <c r="AP39" s="101" t="str">
        <f t="shared" ca="1" si="23"/>
        <v/>
      </c>
      <c r="AQ39" s="101" t="str">
        <f t="shared" ca="1" si="23"/>
        <v/>
      </c>
      <c r="AR39" s="101" t="str">
        <f t="shared" ca="1" si="23"/>
        <v/>
      </c>
      <c r="AS39" s="101" t="str">
        <f t="shared" ca="1" si="23"/>
        <v/>
      </c>
      <c r="AT39" s="101" t="str">
        <f t="shared" ca="1" si="23"/>
        <v/>
      </c>
      <c r="AU39" s="101" t="str">
        <f t="shared" ca="1" si="24"/>
        <v/>
      </c>
      <c r="AV39" s="101" t="str">
        <f t="shared" ca="1" si="24"/>
        <v/>
      </c>
      <c r="AW39" s="101" t="str">
        <f t="shared" ca="1" si="24"/>
        <v/>
      </c>
      <c r="AX39" s="101" t="str">
        <f t="shared" ca="1" si="24"/>
        <v/>
      </c>
      <c r="AY39" s="101" t="str">
        <f t="shared" ca="1" si="24"/>
        <v/>
      </c>
      <c r="AZ39" s="101" t="str">
        <f t="shared" ca="1" si="24"/>
        <v/>
      </c>
      <c r="BA39" s="101" t="str">
        <f t="shared" ca="1" si="24"/>
        <v/>
      </c>
      <c r="BB39" s="101" t="str">
        <f t="shared" ca="1" si="24"/>
        <v/>
      </c>
      <c r="BC39" s="101" t="str">
        <f t="shared" ca="1" si="24"/>
        <v/>
      </c>
      <c r="BD39" s="101">
        <f t="shared" ca="1" si="24"/>
        <v>0</v>
      </c>
      <c r="BE39" s="101" t="str">
        <f t="shared" ca="1" si="25"/>
        <v/>
      </c>
      <c r="BF39" s="101" t="str">
        <f t="shared" ca="1" si="25"/>
        <v/>
      </c>
      <c r="BG39" s="101" t="str">
        <f t="shared" ca="1" si="25"/>
        <v/>
      </c>
      <c r="BH39" s="101" t="str">
        <f t="shared" ca="1" si="25"/>
        <v/>
      </c>
      <c r="BI39" s="101" t="str">
        <f t="shared" ca="1" si="25"/>
        <v/>
      </c>
      <c r="BJ39" s="101" t="str">
        <f t="shared" ca="1" si="25"/>
        <v/>
      </c>
      <c r="BK39" s="101" t="str">
        <f t="shared" ca="1" si="25"/>
        <v/>
      </c>
      <c r="BL39" s="101" t="str">
        <f t="shared" ca="1" si="25"/>
        <v/>
      </c>
      <c r="BM39" s="101" t="str">
        <f t="shared" ca="1" si="25"/>
        <v/>
      </c>
    </row>
    <row r="40" spans="1:65">
      <c r="A40" s="71" t="s">
        <v>125</v>
      </c>
      <c r="B40" s="72" t="s">
        <v>126</v>
      </c>
      <c r="C40" s="84" t="s">
        <v>477</v>
      </c>
      <c r="D40" s="82" t="s">
        <v>5655</v>
      </c>
      <c r="E40" s="100">
        <f ca="1">SUM(Table219[[#This Row],[ADR-01]:[ADR-113]])</f>
        <v>23</v>
      </c>
      <c r="G40" s="101" t="str">
        <f t="shared" ca="1" si="20"/>
        <v/>
      </c>
      <c r="H40" s="101" t="str">
        <f t="shared" ca="1" si="20"/>
        <v/>
      </c>
      <c r="I40" s="101" t="str">
        <f t="shared" ca="1" si="20"/>
        <v/>
      </c>
      <c r="J40" s="101" t="str">
        <f t="shared" ca="1" si="20"/>
        <v/>
      </c>
      <c r="K40" s="101" t="str">
        <f t="shared" ca="1" si="20"/>
        <v/>
      </c>
      <c r="L40" s="101" t="str">
        <f t="shared" ca="1" si="20"/>
        <v/>
      </c>
      <c r="M40" s="101" t="str">
        <f t="shared" ca="1" si="20"/>
        <v/>
      </c>
      <c r="N40" s="101" t="str">
        <f t="shared" ca="1" si="20"/>
        <v/>
      </c>
      <c r="O40" s="101" t="str">
        <f t="shared" ca="1" si="20"/>
        <v/>
      </c>
      <c r="P40" s="101" t="str">
        <f t="shared" ca="1" si="20"/>
        <v/>
      </c>
      <c r="Q40" s="101" t="str">
        <f t="shared" ca="1" si="21"/>
        <v/>
      </c>
      <c r="R40" s="101" t="str">
        <f t="shared" ca="1" si="21"/>
        <v/>
      </c>
      <c r="S40" s="101" t="str">
        <f t="shared" ca="1" si="21"/>
        <v/>
      </c>
      <c r="T40" s="101" t="str">
        <f t="shared" ca="1" si="21"/>
        <v/>
      </c>
      <c r="U40" s="101">
        <f t="shared" ca="1" si="21"/>
        <v>0</v>
      </c>
      <c r="V40" s="101" t="str">
        <f t="shared" ca="1" si="21"/>
        <v/>
      </c>
      <c r="W40" s="101" t="str">
        <f t="shared" ca="1" si="21"/>
        <v/>
      </c>
      <c r="X40" s="101" t="str">
        <f t="shared" ca="1" si="21"/>
        <v/>
      </c>
      <c r="Y40" s="101" t="str">
        <f t="shared" ca="1" si="21"/>
        <v/>
      </c>
      <c r="Z40" s="101">
        <f t="shared" ca="1" si="21"/>
        <v>14</v>
      </c>
      <c r="AA40" s="101">
        <f t="shared" ca="1" si="22"/>
        <v>1</v>
      </c>
      <c r="AB40" s="101" t="str">
        <f t="shared" ca="1" si="22"/>
        <v/>
      </c>
      <c r="AC40" s="101" t="str">
        <f t="shared" ca="1" si="22"/>
        <v/>
      </c>
      <c r="AD40" s="101" t="str">
        <f t="shared" ca="1" si="22"/>
        <v/>
      </c>
      <c r="AE40" s="101" t="str">
        <f t="shared" ca="1" si="22"/>
        <v/>
      </c>
      <c r="AF40" s="101" t="str">
        <f t="shared" ca="1" si="22"/>
        <v/>
      </c>
      <c r="AG40" s="101" t="str">
        <f t="shared" ca="1" si="22"/>
        <v/>
      </c>
      <c r="AH40" s="101" t="str">
        <f t="shared" ca="1" si="22"/>
        <v/>
      </c>
      <c r="AI40" s="101" t="str">
        <f t="shared" ca="1" si="22"/>
        <v/>
      </c>
      <c r="AJ40" s="101" t="str">
        <f t="shared" ca="1" si="22"/>
        <v/>
      </c>
      <c r="AK40" s="101" t="str">
        <f t="shared" ca="1" si="23"/>
        <v/>
      </c>
      <c r="AL40" s="101" t="str">
        <f t="shared" ca="1" si="23"/>
        <v/>
      </c>
      <c r="AM40" s="101" t="str">
        <f t="shared" ca="1" si="23"/>
        <v/>
      </c>
      <c r="AN40" s="101" t="str">
        <f t="shared" ca="1" si="23"/>
        <v/>
      </c>
      <c r="AO40" s="101" t="str">
        <f t="shared" ca="1" si="23"/>
        <v/>
      </c>
      <c r="AP40" s="101" t="str">
        <f t="shared" ca="1" si="23"/>
        <v/>
      </c>
      <c r="AQ40" s="101" t="str">
        <f t="shared" ca="1" si="23"/>
        <v/>
      </c>
      <c r="AR40" s="101" t="str">
        <f t="shared" ca="1" si="23"/>
        <v/>
      </c>
      <c r="AS40" s="101" t="str">
        <f t="shared" ca="1" si="23"/>
        <v/>
      </c>
      <c r="AT40" s="101" t="str">
        <f t="shared" ca="1" si="23"/>
        <v/>
      </c>
      <c r="AU40" s="101" t="str">
        <f t="shared" ca="1" si="24"/>
        <v/>
      </c>
      <c r="AV40" s="101" t="str">
        <f t="shared" ca="1" si="24"/>
        <v/>
      </c>
      <c r="AW40" s="101" t="str">
        <f t="shared" ca="1" si="24"/>
        <v/>
      </c>
      <c r="AX40" s="101" t="str">
        <f t="shared" ca="1" si="24"/>
        <v/>
      </c>
      <c r="AY40" s="101" t="str">
        <f t="shared" ca="1" si="24"/>
        <v/>
      </c>
      <c r="AZ40" s="101" t="str">
        <f t="shared" ca="1" si="24"/>
        <v/>
      </c>
      <c r="BA40" s="101" t="str">
        <f t="shared" ca="1" si="24"/>
        <v/>
      </c>
      <c r="BB40" s="101" t="str">
        <f t="shared" ca="1" si="24"/>
        <v/>
      </c>
      <c r="BC40" s="101" t="str">
        <f t="shared" ca="1" si="24"/>
        <v/>
      </c>
      <c r="BD40" s="101" t="str">
        <f t="shared" ca="1" si="24"/>
        <v/>
      </c>
      <c r="BE40" s="101">
        <f t="shared" ca="1" si="25"/>
        <v>4</v>
      </c>
      <c r="BF40" s="101" t="str">
        <f t="shared" ca="1" si="25"/>
        <v/>
      </c>
      <c r="BG40" s="101" t="str">
        <f t="shared" ca="1" si="25"/>
        <v/>
      </c>
      <c r="BH40" s="101">
        <f t="shared" ca="1" si="25"/>
        <v>4</v>
      </c>
      <c r="BI40" s="101" t="str">
        <f t="shared" ca="1" si="25"/>
        <v/>
      </c>
      <c r="BJ40" s="101" t="str">
        <f t="shared" ca="1" si="25"/>
        <v/>
      </c>
      <c r="BK40" s="101" t="str">
        <f t="shared" ca="1" si="25"/>
        <v/>
      </c>
      <c r="BL40" s="101" t="str">
        <f t="shared" ca="1" si="25"/>
        <v/>
      </c>
      <c r="BM40" s="101" t="str">
        <f t="shared" ca="1" si="25"/>
        <v/>
      </c>
    </row>
    <row r="41" spans="1:65">
      <c r="A41" s="71" t="s">
        <v>128</v>
      </c>
      <c r="B41" s="72" t="s">
        <v>129</v>
      </c>
      <c r="C41" s="83" t="s">
        <v>477</v>
      </c>
      <c r="D41" s="80" t="s">
        <v>5655</v>
      </c>
      <c r="E41" s="100">
        <f ca="1">SUM(Table219[[#This Row],[ADR-01]:[ADR-113]])</f>
        <v>23</v>
      </c>
      <c r="G41" s="101" t="str">
        <f t="shared" ca="1" si="20"/>
        <v/>
      </c>
      <c r="H41" s="101" t="str">
        <f t="shared" ca="1" si="20"/>
        <v/>
      </c>
      <c r="I41" s="101" t="str">
        <f t="shared" ca="1" si="20"/>
        <v/>
      </c>
      <c r="J41" s="101" t="str">
        <f t="shared" ca="1" si="20"/>
        <v/>
      </c>
      <c r="K41" s="101" t="str">
        <f t="shared" ca="1" si="20"/>
        <v/>
      </c>
      <c r="L41" s="101" t="str">
        <f t="shared" ca="1" si="20"/>
        <v/>
      </c>
      <c r="M41" s="101" t="str">
        <f t="shared" ca="1" si="20"/>
        <v/>
      </c>
      <c r="N41" s="101" t="str">
        <f t="shared" ca="1" si="20"/>
        <v/>
      </c>
      <c r="O41" s="101" t="str">
        <f t="shared" ca="1" si="20"/>
        <v/>
      </c>
      <c r="P41" s="101" t="str">
        <f t="shared" ca="1" si="20"/>
        <v/>
      </c>
      <c r="Q41" s="101" t="str">
        <f t="shared" ca="1" si="21"/>
        <v/>
      </c>
      <c r="R41" s="101" t="str">
        <f t="shared" ca="1" si="21"/>
        <v/>
      </c>
      <c r="S41" s="101" t="str">
        <f t="shared" ca="1" si="21"/>
        <v/>
      </c>
      <c r="T41" s="101" t="str">
        <f t="shared" ca="1" si="21"/>
        <v/>
      </c>
      <c r="U41" s="101">
        <f t="shared" ca="1" si="21"/>
        <v>0</v>
      </c>
      <c r="V41" s="101" t="str">
        <f t="shared" ca="1" si="21"/>
        <v/>
      </c>
      <c r="W41" s="101" t="str">
        <f t="shared" ca="1" si="21"/>
        <v/>
      </c>
      <c r="X41" s="101" t="str">
        <f t="shared" ca="1" si="21"/>
        <v/>
      </c>
      <c r="Y41" s="101" t="str">
        <f t="shared" ca="1" si="21"/>
        <v/>
      </c>
      <c r="Z41" s="101">
        <f t="shared" ca="1" si="21"/>
        <v>14</v>
      </c>
      <c r="AA41" s="101">
        <f t="shared" ca="1" si="22"/>
        <v>1</v>
      </c>
      <c r="AB41" s="101" t="str">
        <f t="shared" ca="1" si="22"/>
        <v/>
      </c>
      <c r="AC41" s="101" t="str">
        <f t="shared" ca="1" si="22"/>
        <v/>
      </c>
      <c r="AD41" s="101" t="str">
        <f t="shared" ca="1" si="22"/>
        <v/>
      </c>
      <c r="AE41" s="101" t="str">
        <f t="shared" ca="1" si="22"/>
        <v/>
      </c>
      <c r="AF41" s="101" t="str">
        <f t="shared" ca="1" si="22"/>
        <v/>
      </c>
      <c r="AG41" s="101" t="str">
        <f t="shared" ca="1" si="22"/>
        <v/>
      </c>
      <c r="AH41" s="101" t="str">
        <f t="shared" ca="1" si="22"/>
        <v/>
      </c>
      <c r="AI41" s="101" t="str">
        <f t="shared" ca="1" si="22"/>
        <v/>
      </c>
      <c r="AJ41" s="101" t="str">
        <f t="shared" ca="1" si="22"/>
        <v/>
      </c>
      <c r="AK41" s="101" t="str">
        <f t="shared" ca="1" si="23"/>
        <v/>
      </c>
      <c r="AL41" s="101" t="str">
        <f t="shared" ca="1" si="23"/>
        <v/>
      </c>
      <c r="AM41" s="101" t="str">
        <f t="shared" ca="1" si="23"/>
        <v/>
      </c>
      <c r="AN41" s="101" t="str">
        <f t="shared" ca="1" si="23"/>
        <v/>
      </c>
      <c r="AO41" s="101" t="str">
        <f t="shared" ca="1" si="23"/>
        <v/>
      </c>
      <c r="AP41" s="101" t="str">
        <f t="shared" ca="1" si="23"/>
        <v/>
      </c>
      <c r="AQ41" s="101" t="str">
        <f t="shared" ca="1" si="23"/>
        <v/>
      </c>
      <c r="AR41" s="101" t="str">
        <f t="shared" ca="1" si="23"/>
        <v/>
      </c>
      <c r="AS41" s="101" t="str">
        <f t="shared" ca="1" si="23"/>
        <v/>
      </c>
      <c r="AT41" s="101" t="str">
        <f t="shared" ca="1" si="23"/>
        <v/>
      </c>
      <c r="AU41" s="101" t="str">
        <f t="shared" ca="1" si="24"/>
        <v/>
      </c>
      <c r="AV41" s="101" t="str">
        <f t="shared" ca="1" si="24"/>
        <v/>
      </c>
      <c r="AW41" s="101" t="str">
        <f t="shared" ca="1" si="24"/>
        <v/>
      </c>
      <c r="AX41" s="101" t="str">
        <f t="shared" ca="1" si="24"/>
        <v/>
      </c>
      <c r="AY41" s="101" t="str">
        <f t="shared" ca="1" si="24"/>
        <v/>
      </c>
      <c r="AZ41" s="101" t="str">
        <f t="shared" ca="1" si="24"/>
        <v/>
      </c>
      <c r="BA41" s="101" t="str">
        <f t="shared" ca="1" si="24"/>
        <v/>
      </c>
      <c r="BB41" s="101" t="str">
        <f t="shared" ca="1" si="24"/>
        <v/>
      </c>
      <c r="BC41" s="101" t="str">
        <f t="shared" ca="1" si="24"/>
        <v/>
      </c>
      <c r="BD41" s="101" t="str">
        <f t="shared" ca="1" si="24"/>
        <v/>
      </c>
      <c r="BE41" s="101">
        <f t="shared" ca="1" si="25"/>
        <v>4</v>
      </c>
      <c r="BF41" s="101" t="str">
        <f t="shared" ca="1" si="25"/>
        <v/>
      </c>
      <c r="BG41" s="101" t="str">
        <f t="shared" ca="1" si="25"/>
        <v/>
      </c>
      <c r="BH41" s="101">
        <f t="shared" ca="1" si="25"/>
        <v>4</v>
      </c>
      <c r="BI41" s="101" t="str">
        <f t="shared" ca="1" si="25"/>
        <v/>
      </c>
      <c r="BJ41" s="101" t="str">
        <f t="shared" ca="1" si="25"/>
        <v/>
      </c>
      <c r="BK41" s="101" t="str">
        <f t="shared" ca="1" si="25"/>
        <v/>
      </c>
      <c r="BL41" s="101" t="str">
        <f t="shared" ca="1" si="25"/>
        <v/>
      </c>
      <c r="BM41" s="101" t="str">
        <f t="shared" ca="1" si="25"/>
        <v/>
      </c>
    </row>
    <row r="42" spans="1:65">
      <c r="A42" s="71" t="s">
        <v>136</v>
      </c>
      <c r="B42" s="72" t="s">
        <v>395</v>
      </c>
      <c r="C42" s="83" t="s">
        <v>442</v>
      </c>
      <c r="D42" s="79"/>
      <c r="E42" s="100">
        <f ca="1">SUM(Table219[[#This Row],[ADR-01]:[ADR-113]])</f>
        <v>2</v>
      </c>
      <c r="G42" s="101" t="str">
        <f t="shared" ca="1" si="20"/>
        <v/>
      </c>
      <c r="H42" s="101" t="str">
        <f t="shared" ca="1" si="20"/>
        <v/>
      </c>
      <c r="I42" s="101" t="str">
        <f t="shared" ca="1" si="20"/>
        <v/>
      </c>
      <c r="J42" s="101" t="str">
        <f t="shared" ca="1" si="20"/>
        <v/>
      </c>
      <c r="K42" s="101" t="str">
        <f t="shared" ca="1" si="20"/>
        <v/>
      </c>
      <c r="L42" s="101" t="str">
        <f t="shared" ca="1" si="20"/>
        <v/>
      </c>
      <c r="M42" s="101" t="str">
        <f t="shared" ca="1" si="20"/>
        <v/>
      </c>
      <c r="N42" s="101" t="str">
        <f t="shared" ca="1" si="20"/>
        <v/>
      </c>
      <c r="O42" s="101" t="str">
        <f t="shared" ca="1" si="20"/>
        <v/>
      </c>
      <c r="P42" s="101" t="str">
        <f t="shared" ca="1" si="20"/>
        <v/>
      </c>
      <c r="Q42" s="101" t="str">
        <f t="shared" ca="1" si="21"/>
        <v/>
      </c>
      <c r="R42" s="101" t="str">
        <f t="shared" ca="1" si="21"/>
        <v/>
      </c>
      <c r="S42" s="101" t="str">
        <f t="shared" ca="1" si="21"/>
        <v/>
      </c>
      <c r="T42" s="101" t="str">
        <f t="shared" ca="1" si="21"/>
        <v/>
      </c>
      <c r="U42" s="101" t="str">
        <f t="shared" ca="1" si="21"/>
        <v/>
      </c>
      <c r="V42" s="101" t="str">
        <f t="shared" ca="1" si="21"/>
        <v/>
      </c>
      <c r="W42" s="101" t="str">
        <f t="shared" ca="1" si="21"/>
        <v/>
      </c>
      <c r="X42" s="101" t="str">
        <f t="shared" ca="1" si="21"/>
        <v/>
      </c>
      <c r="Y42" s="101" t="str">
        <f t="shared" ca="1" si="21"/>
        <v/>
      </c>
      <c r="Z42" s="101">
        <f t="shared" ca="1" si="21"/>
        <v>0</v>
      </c>
      <c r="AA42" s="101" t="str">
        <f t="shared" ca="1" si="22"/>
        <v/>
      </c>
      <c r="AB42" s="101">
        <f t="shared" ca="1" si="22"/>
        <v>1</v>
      </c>
      <c r="AC42" s="101" t="str">
        <f t="shared" ca="1" si="22"/>
        <v/>
      </c>
      <c r="AD42" s="101" t="str">
        <f t="shared" ca="1" si="22"/>
        <v/>
      </c>
      <c r="AE42" s="101" t="str">
        <f t="shared" ca="1" si="22"/>
        <v/>
      </c>
      <c r="AF42" s="101" t="str">
        <f t="shared" ca="1" si="22"/>
        <v/>
      </c>
      <c r="AG42" s="101" t="str">
        <f t="shared" ca="1" si="22"/>
        <v/>
      </c>
      <c r="AH42" s="101" t="str">
        <f t="shared" ca="1" si="22"/>
        <v/>
      </c>
      <c r="AI42" s="101" t="str">
        <f t="shared" ca="1" si="22"/>
        <v/>
      </c>
      <c r="AJ42" s="101" t="str">
        <f t="shared" ca="1" si="22"/>
        <v/>
      </c>
      <c r="AK42" s="101" t="str">
        <f t="shared" ca="1" si="23"/>
        <v/>
      </c>
      <c r="AL42" s="101" t="str">
        <f t="shared" ca="1" si="23"/>
        <v/>
      </c>
      <c r="AM42" s="101" t="str">
        <f t="shared" ca="1" si="23"/>
        <v/>
      </c>
      <c r="AN42" s="101" t="str">
        <f t="shared" ca="1" si="23"/>
        <v/>
      </c>
      <c r="AO42" s="101" t="str">
        <f t="shared" ca="1" si="23"/>
        <v/>
      </c>
      <c r="AP42" s="101" t="str">
        <f t="shared" ca="1" si="23"/>
        <v/>
      </c>
      <c r="AQ42" s="101" t="str">
        <f t="shared" ca="1" si="23"/>
        <v/>
      </c>
      <c r="AR42" s="101" t="str">
        <f t="shared" ca="1" si="23"/>
        <v/>
      </c>
      <c r="AS42" s="101" t="str">
        <f t="shared" ca="1" si="23"/>
        <v/>
      </c>
      <c r="AT42" s="101" t="str">
        <f t="shared" ca="1" si="23"/>
        <v/>
      </c>
      <c r="AU42" s="101" t="str">
        <f t="shared" ca="1" si="24"/>
        <v/>
      </c>
      <c r="AV42" s="101" t="str">
        <f t="shared" ca="1" si="24"/>
        <v/>
      </c>
      <c r="AW42" s="101" t="str">
        <f t="shared" ca="1" si="24"/>
        <v/>
      </c>
      <c r="AX42" s="101" t="str">
        <f t="shared" ca="1" si="24"/>
        <v/>
      </c>
      <c r="AY42" s="101" t="str">
        <f t="shared" ca="1" si="24"/>
        <v/>
      </c>
      <c r="AZ42" s="101" t="str">
        <f t="shared" ca="1" si="24"/>
        <v/>
      </c>
      <c r="BA42" s="101" t="str">
        <f t="shared" ca="1" si="24"/>
        <v/>
      </c>
      <c r="BB42" s="101" t="str">
        <f t="shared" ca="1" si="24"/>
        <v/>
      </c>
      <c r="BC42" s="101" t="str">
        <f t="shared" ca="1" si="24"/>
        <v/>
      </c>
      <c r="BD42" s="101">
        <f t="shared" ca="1" si="24"/>
        <v>1</v>
      </c>
      <c r="BE42" s="101" t="str">
        <f t="shared" ca="1" si="25"/>
        <v/>
      </c>
      <c r="BF42" s="101" t="str">
        <f t="shared" ca="1" si="25"/>
        <v/>
      </c>
      <c r="BG42" s="101" t="str">
        <f t="shared" ca="1" si="25"/>
        <v/>
      </c>
      <c r="BH42" s="101" t="str">
        <f t="shared" ca="1" si="25"/>
        <v/>
      </c>
      <c r="BI42" s="101" t="str">
        <f t="shared" ca="1" si="25"/>
        <v/>
      </c>
      <c r="BJ42" s="101" t="str">
        <f t="shared" ca="1" si="25"/>
        <v/>
      </c>
      <c r="BK42" s="101" t="str">
        <f t="shared" ca="1" si="25"/>
        <v/>
      </c>
      <c r="BL42" s="101" t="str">
        <f t="shared" ca="1" si="25"/>
        <v/>
      </c>
      <c r="BM42" s="101" t="str">
        <f t="shared" ca="1" si="25"/>
        <v/>
      </c>
    </row>
    <row r="43" spans="1:65">
      <c r="A43" s="206" t="s">
        <v>139</v>
      </c>
      <c r="B43" s="72" t="s">
        <v>140</v>
      </c>
      <c r="C43" s="84" t="s">
        <v>442</v>
      </c>
      <c r="D43" s="81"/>
      <c r="E43" s="100">
        <f ca="1">SUM(Table219[[#This Row],[ADR-01]:[ADR-113]])</f>
        <v>0</v>
      </c>
      <c r="G43" s="101" t="str">
        <f t="shared" ref="G43:P52" ca="1" si="26">IFERROR(
  IF(
    COUNTIF(
      INDIRECT("'" &amp; "ADR " &amp; VALUE(MID(G$1, FIND("-", G$1) + 1, LEN(G$1) - FIND("-", G$1))) &amp; "'!E:E"), $A43
    ) = 0,
    "",
    COUNTIFS(
      INDIRECT("'" &amp; "ADR " &amp; VALUE(MID(G$1, FIND("-", G$1) + 1, LEN(G$1) - FIND("-", G$1))) &amp; "'!E:E"), $A43,
      INDIRECT("'" &amp; "ADR " &amp; VALUE(MID(G$1, FIND("-", G$1) + 1, LEN(G$1) - FIND("-", G$1))) &amp; "'!H:H"), "Pending"
    )
  ),
  ""
)</f>
        <v/>
      </c>
      <c r="H43" s="101" t="str">
        <f t="shared" ca="1" si="26"/>
        <v/>
      </c>
      <c r="I43" s="101" t="str">
        <f t="shared" ca="1" si="26"/>
        <v/>
      </c>
      <c r="J43" s="101" t="str">
        <f t="shared" ca="1" si="26"/>
        <v/>
      </c>
      <c r="K43" s="101" t="str">
        <f t="shared" ca="1" si="26"/>
        <v/>
      </c>
      <c r="L43" s="101" t="str">
        <f t="shared" ca="1" si="26"/>
        <v/>
      </c>
      <c r="M43" s="101" t="str">
        <f t="shared" ca="1" si="26"/>
        <v/>
      </c>
      <c r="N43" s="101" t="str">
        <f t="shared" ca="1" si="26"/>
        <v/>
      </c>
      <c r="O43" s="101" t="str">
        <f t="shared" ca="1" si="26"/>
        <v/>
      </c>
      <c r="P43" s="101" t="str">
        <f t="shared" ca="1" si="26"/>
        <v/>
      </c>
      <c r="Q43" s="101" t="str">
        <f t="shared" ref="Q43:Z52" ca="1" si="27">IFERROR(
  IF(
    COUNTIF(
      INDIRECT("'" &amp; "ADR " &amp; VALUE(MID(Q$1, FIND("-", Q$1) + 1, LEN(Q$1) - FIND("-", Q$1))) &amp; "'!E:E"), $A43
    ) = 0,
    "",
    COUNTIFS(
      INDIRECT("'" &amp; "ADR " &amp; VALUE(MID(Q$1, FIND("-", Q$1) + 1, LEN(Q$1) - FIND("-", Q$1))) &amp; "'!E:E"), $A43,
      INDIRECT("'" &amp; "ADR " &amp; VALUE(MID(Q$1, FIND("-", Q$1) + 1, LEN(Q$1) - FIND("-", Q$1))) &amp; "'!H:H"), "Pending"
    )
  ),
  ""
)</f>
        <v/>
      </c>
      <c r="R43" s="101" t="str">
        <f t="shared" ca="1" si="27"/>
        <v/>
      </c>
      <c r="S43" s="101" t="str">
        <f t="shared" ca="1" si="27"/>
        <v/>
      </c>
      <c r="T43" s="101" t="str">
        <f t="shared" ca="1" si="27"/>
        <v/>
      </c>
      <c r="U43" s="101" t="str">
        <f t="shared" ca="1" si="27"/>
        <v/>
      </c>
      <c r="V43" s="101" t="str">
        <f t="shared" ca="1" si="27"/>
        <v/>
      </c>
      <c r="W43" s="101" t="str">
        <f t="shared" ca="1" si="27"/>
        <v/>
      </c>
      <c r="X43" s="101" t="str">
        <f t="shared" ca="1" si="27"/>
        <v/>
      </c>
      <c r="Y43" s="101" t="str">
        <f t="shared" ca="1" si="27"/>
        <v/>
      </c>
      <c r="Z43" s="101" t="str">
        <f t="shared" ca="1" si="27"/>
        <v/>
      </c>
      <c r="AA43" s="101" t="str">
        <f t="shared" ref="AA43:AJ52" ca="1" si="28">IFERROR(
  IF(
    COUNTIF(
      INDIRECT("'" &amp; "ADR " &amp; VALUE(MID(AA$1, FIND("-", AA$1) + 1, LEN(AA$1) - FIND("-", AA$1))) &amp; "'!E:E"), $A43
    ) = 0,
    "",
    COUNTIFS(
      INDIRECT("'" &amp; "ADR " &amp; VALUE(MID(AA$1, FIND("-", AA$1) + 1, LEN(AA$1) - FIND("-", AA$1))) &amp; "'!E:E"), $A43,
      INDIRECT("'" &amp; "ADR " &amp; VALUE(MID(AA$1, FIND("-", AA$1) + 1, LEN(AA$1) - FIND("-", AA$1))) &amp; "'!H:H"), "Pending"
    )
  ),
  ""
)</f>
        <v/>
      </c>
      <c r="AB43" s="101" t="str">
        <f t="shared" ca="1" si="28"/>
        <v/>
      </c>
      <c r="AC43" s="101" t="str">
        <f t="shared" ca="1" si="28"/>
        <v/>
      </c>
      <c r="AD43" s="101" t="str">
        <f t="shared" ca="1" si="28"/>
        <v/>
      </c>
      <c r="AE43" s="101" t="str">
        <f t="shared" ca="1" si="28"/>
        <v/>
      </c>
      <c r="AF43" s="101" t="str">
        <f t="shared" ca="1" si="28"/>
        <v/>
      </c>
      <c r="AG43" s="101" t="str">
        <f t="shared" ca="1" si="28"/>
        <v/>
      </c>
      <c r="AH43" s="101" t="str">
        <f t="shared" ca="1" si="28"/>
        <v/>
      </c>
      <c r="AI43" s="101" t="str">
        <f t="shared" ca="1" si="28"/>
        <v/>
      </c>
      <c r="AJ43" s="101" t="str">
        <f t="shared" ca="1" si="28"/>
        <v/>
      </c>
      <c r="AK43" s="101" t="str">
        <f t="shared" ref="AK43:AT52" ca="1" si="29">IFERROR(
  IF(
    COUNTIF(
      INDIRECT("'" &amp; "ADR " &amp; VALUE(MID(AK$1, FIND("-", AK$1) + 1, LEN(AK$1) - FIND("-", AK$1))) &amp; "'!E:E"), $A43
    ) = 0,
    "",
    COUNTIFS(
      INDIRECT("'" &amp; "ADR " &amp; VALUE(MID(AK$1, FIND("-", AK$1) + 1, LEN(AK$1) - FIND("-", AK$1))) &amp; "'!E:E"), $A43,
      INDIRECT("'" &amp; "ADR " &amp; VALUE(MID(AK$1, FIND("-", AK$1) + 1, LEN(AK$1) - FIND("-", AK$1))) &amp; "'!H:H"), "Pending"
    )
  ),
  ""
)</f>
        <v/>
      </c>
      <c r="AL43" s="101" t="str">
        <f t="shared" ca="1" si="29"/>
        <v/>
      </c>
      <c r="AM43" s="101" t="str">
        <f t="shared" ca="1" si="29"/>
        <v/>
      </c>
      <c r="AN43" s="101" t="str">
        <f t="shared" ca="1" si="29"/>
        <v/>
      </c>
      <c r="AO43" s="101" t="str">
        <f t="shared" ca="1" si="29"/>
        <v/>
      </c>
      <c r="AP43" s="101" t="str">
        <f t="shared" ca="1" si="29"/>
        <v/>
      </c>
      <c r="AQ43" s="101" t="str">
        <f t="shared" ca="1" si="29"/>
        <v/>
      </c>
      <c r="AR43" s="101" t="str">
        <f t="shared" ca="1" si="29"/>
        <v/>
      </c>
      <c r="AS43" s="101" t="str">
        <f t="shared" ca="1" si="29"/>
        <v/>
      </c>
      <c r="AT43" s="101" t="str">
        <f t="shared" ca="1" si="29"/>
        <v/>
      </c>
      <c r="AU43" s="101" t="str">
        <f t="shared" ref="AU43:BD52" ca="1" si="30">IFERROR(
  IF(
    COUNTIF(
      INDIRECT("'" &amp; "ADR " &amp; VALUE(MID(AU$1, FIND("-", AU$1) + 1, LEN(AU$1) - FIND("-", AU$1))) &amp; "'!E:E"), $A43
    ) = 0,
    "",
    COUNTIFS(
      INDIRECT("'" &amp; "ADR " &amp; VALUE(MID(AU$1, FIND("-", AU$1) + 1, LEN(AU$1) - FIND("-", AU$1))) &amp; "'!E:E"), $A43,
      INDIRECT("'" &amp; "ADR " &amp; VALUE(MID(AU$1, FIND("-", AU$1) + 1, LEN(AU$1) - FIND("-", AU$1))) &amp; "'!H:H"), "Pending"
    )
  ),
  ""
)</f>
        <v/>
      </c>
      <c r="AV43" s="101" t="str">
        <f t="shared" ca="1" si="30"/>
        <v/>
      </c>
      <c r="AW43" s="101" t="str">
        <f t="shared" ca="1" si="30"/>
        <v/>
      </c>
      <c r="AX43" s="101" t="str">
        <f t="shared" ca="1" si="30"/>
        <v/>
      </c>
      <c r="AY43" s="101" t="str">
        <f t="shared" ca="1" si="30"/>
        <v/>
      </c>
      <c r="AZ43" s="101" t="str">
        <f t="shared" ca="1" si="30"/>
        <v/>
      </c>
      <c r="BA43" s="101" t="str">
        <f t="shared" ca="1" si="30"/>
        <v/>
      </c>
      <c r="BB43" s="101" t="str">
        <f t="shared" ca="1" si="30"/>
        <v/>
      </c>
      <c r="BC43" s="101" t="str">
        <f t="shared" ca="1" si="30"/>
        <v/>
      </c>
      <c r="BD43" s="101" t="str">
        <f t="shared" ca="1" si="30"/>
        <v/>
      </c>
      <c r="BE43" s="101" t="str">
        <f t="shared" ref="BE43:BM52" ca="1" si="31">IFERROR(
  IF(
    COUNTIF(
      INDIRECT("'" &amp; "ADR " &amp; VALUE(MID(BE$1, FIND("-", BE$1) + 1, LEN(BE$1) - FIND("-", BE$1))) &amp; "'!E:E"), $A43
    ) = 0,
    "",
    COUNTIFS(
      INDIRECT("'" &amp; "ADR " &amp; VALUE(MID(BE$1, FIND("-", BE$1) + 1, LEN(BE$1) - FIND("-", BE$1))) &amp; "'!E:E"), $A43,
      INDIRECT("'" &amp; "ADR " &amp; VALUE(MID(BE$1, FIND("-", BE$1) + 1, LEN(BE$1) - FIND("-", BE$1))) &amp; "'!H:H"), "Pending"
    )
  ),
  ""
)</f>
        <v/>
      </c>
      <c r="BF43" s="101" t="str">
        <f t="shared" ca="1" si="31"/>
        <v/>
      </c>
      <c r="BG43" s="101" t="str">
        <f t="shared" ca="1" si="31"/>
        <v/>
      </c>
      <c r="BH43" s="101" t="str">
        <f t="shared" ca="1" si="31"/>
        <v/>
      </c>
      <c r="BI43" s="101" t="str">
        <f t="shared" ca="1" si="31"/>
        <v/>
      </c>
      <c r="BJ43" s="101" t="str">
        <f t="shared" ca="1" si="31"/>
        <v/>
      </c>
      <c r="BK43" s="101">
        <f t="shared" ca="1" si="31"/>
        <v>0</v>
      </c>
      <c r="BL43" s="101" t="str">
        <f t="shared" ca="1" si="31"/>
        <v/>
      </c>
      <c r="BM43" s="101" t="str">
        <f t="shared" ca="1" si="31"/>
        <v/>
      </c>
    </row>
    <row r="44" spans="1:65">
      <c r="A44" s="71" t="s">
        <v>141</v>
      </c>
      <c r="B44" s="72" t="s">
        <v>142</v>
      </c>
      <c r="C44" s="83" t="s">
        <v>442</v>
      </c>
      <c r="D44" s="79"/>
      <c r="E44" s="100">
        <f ca="1">SUM(Table219[[#This Row],[ADR-01]:[ADR-113]])</f>
        <v>13</v>
      </c>
      <c r="G44" s="101" t="str">
        <f t="shared" ca="1" si="26"/>
        <v/>
      </c>
      <c r="H44" s="101">
        <f t="shared" ca="1" si="26"/>
        <v>0</v>
      </c>
      <c r="I44" s="101" t="str">
        <f t="shared" ca="1" si="26"/>
        <v/>
      </c>
      <c r="J44" s="101" t="str">
        <f t="shared" ca="1" si="26"/>
        <v/>
      </c>
      <c r="K44" s="101" t="str">
        <f t="shared" ca="1" si="26"/>
        <v/>
      </c>
      <c r="L44" s="101" t="str">
        <f t="shared" ca="1" si="26"/>
        <v/>
      </c>
      <c r="M44" s="101" t="str">
        <f t="shared" ca="1" si="26"/>
        <v/>
      </c>
      <c r="N44" s="101" t="str">
        <f t="shared" ca="1" si="26"/>
        <v/>
      </c>
      <c r="O44" s="101" t="str">
        <f t="shared" ca="1" si="26"/>
        <v/>
      </c>
      <c r="P44" s="101" t="str">
        <f t="shared" ca="1" si="26"/>
        <v/>
      </c>
      <c r="Q44" s="101" t="str">
        <f t="shared" ca="1" si="27"/>
        <v/>
      </c>
      <c r="R44" s="101" t="str">
        <f t="shared" ca="1" si="27"/>
        <v/>
      </c>
      <c r="S44" s="101" t="str">
        <f t="shared" ca="1" si="27"/>
        <v/>
      </c>
      <c r="T44" s="101" t="str">
        <f t="shared" ca="1" si="27"/>
        <v/>
      </c>
      <c r="U44" s="101" t="str">
        <f t="shared" ca="1" si="27"/>
        <v/>
      </c>
      <c r="V44" s="101" t="str">
        <f t="shared" ca="1" si="27"/>
        <v/>
      </c>
      <c r="W44" s="101" t="str">
        <f t="shared" ca="1" si="27"/>
        <v/>
      </c>
      <c r="X44" s="101" t="str">
        <f t="shared" ca="1" si="27"/>
        <v/>
      </c>
      <c r="Y44" s="101" t="str">
        <f t="shared" ca="1" si="27"/>
        <v/>
      </c>
      <c r="Z44" s="101">
        <f t="shared" ca="1" si="27"/>
        <v>0</v>
      </c>
      <c r="AA44" s="101" t="str">
        <f t="shared" ca="1" si="28"/>
        <v/>
      </c>
      <c r="AB44" s="101" t="str">
        <f t="shared" ca="1" si="28"/>
        <v/>
      </c>
      <c r="AC44" s="101" t="str">
        <f t="shared" ca="1" si="28"/>
        <v/>
      </c>
      <c r="AD44" s="101" t="str">
        <f t="shared" ca="1" si="28"/>
        <v/>
      </c>
      <c r="AE44" s="101" t="str">
        <f t="shared" ca="1" si="28"/>
        <v/>
      </c>
      <c r="AF44" s="101" t="str">
        <f t="shared" ca="1" si="28"/>
        <v/>
      </c>
      <c r="AG44" s="101" t="str">
        <f t="shared" ca="1" si="28"/>
        <v/>
      </c>
      <c r="AH44" s="101" t="str">
        <f t="shared" ca="1" si="28"/>
        <v/>
      </c>
      <c r="AI44" s="101" t="str">
        <f t="shared" ca="1" si="28"/>
        <v/>
      </c>
      <c r="AJ44" s="101" t="str">
        <f t="shared" ca="1" si="28"/>
        <v/>
      </c>
      <c r="AK44" s="101" t="str">
        <f t="shared" ca="1" si="29"/>
        <v/>
      </c>
      <c r="AL44" s="101" t="str">
        <f t="shared" ca="1" si="29"/>
        <v/>
      </c>
      <c r="AM44" s="101" t="str">
        <f t="shared" ca="1" si="29"/>
        <v/>
      </c>
      <c r="AN44" s="101" t="str">
        <f t="shared" ca="1" si="29"/>
        <v/>
      </c>
      <c r="AO44" s="101" t="str">
        <f t="shared" ca="1" si="29"/>
        <v/>
      </c>
      <c r="AP44" s="101" t="str">
        <f t="shared" ca="1" si="29"/>
        <v/>
      </c>
      <c r="AQ44" s="101" t="str">
        <f t="shared" ca="1" si="29"/>
        <v/>
      </c>
      <c r="AR44" s="101" t="str">
        <f t="shared" ca="1" si="29"/>
        <v/>
      </c>
      <c r="AS44" s="101" t="str">
        <f t="shared" ca="1" si="29"/>
        <v/>
      </c>
      <c r="AT44" s="101" t="str">
        <f t="shared" ca="1" si="29"/>
        <v/>
      </c>
      <c r="AU44" s="101" t="str">
        <f t="shared" ca="1" si="30"/>
        <v/>
      </c>
      <c r="AV44" s="101" t="str">
        <f t="shared" ca="1" si="30"/>
        <v/>
      </c>
      <c r="AW44" s="101" t="str">
        <f t="shared" ca="1" si="30"/>
        <v/>
      </c>
      <c r="AX44" s="101" t="str">
        <f t="shared" ca="1" si="30"/>
        <v/>
      </c>
      <c r="AY44" s="101" t="str">
        <f t="shared" ca="1" si="30"/>
        <v/>
      </c>
      <c r="AZ44" s="101" t="str">
        <f t="shared" ca="1" si="30"/>
        <v/>
      </c>
      <c r="BA44" s="101" t="str">
        <f t="shared" ca="1" si="30"/>
        <v/>
      </c>
      <c r="BB44" s="101" t="str">
        <f t="shared" ca="1" si="30"/>
        <v/>
      </c>
      <c r="BC44" s="101" t="str">
        <f t="shared" ca="1" si="30"/>
        <v/>
      </c>
      <c r="BD44" s="101" t="str">
        <f t="shared" ca="1" si="30"/>
        <v/>
      </c>
      <c r="BE44" s="101" t="str">
        <f t="shared" ca="1" si="31"/>
        <v/>
      </c>
      <c r="BF44" s="101" t="str">
        <f t="shared" ca="1" si="31"/>
        <v/>
      </c>
      <c r="BG44" s="101">
        <f t="shared" ca="1" si="31"/>
        <v>13</v>
      </c>
      <c r="BH44" s="101" t="str">
        <f t="shared" ca="1" si="31"/>
        <v/>
      </c>
      <c r="BI44" s="101" t="str">
        <f t="shared" ca="1" si="31"/>
        <v/>
      </c>
      <c r="BJ44" s="101" t="str">
        <f t="shared" ca="1" si="31"/>
        <v/>
      </c>
      <c r="BK44" s="101" t="str">
        <f t="shared" ca="1" si="31"/>
        <v/>
      </c>
      <c r="BL44" s="101" t="str">
        <f t="shared" ca="1" si="31"/>
        <v/>
      </c>
      <c r="BM44" s="101" t="str">
        <f t="shared" ca="1" si="31"/>
        <v/>
      </c>
    </row>
    <row r="45" spans="1:65">
      <c r="A45" s="206" t="s">
        <v>144</v>
      </c>
      <c r="B45" s="72" t="s">
        <v>145</v>
      </c>
      <c r="C45" s="84" t="s">
        <v>442</v>
      </c>
      <c r="D45" s="81" t="s">
        <v>475</v>
      </c>
      <c r="E45" s="100">
        <f ca="1">SUM(Table219[[#This Row],[ADR-01]:[ADR-113]])</f>
        <v>0</v>
      </c>
      <c r="G45" s="101" t="str">
        <f t="shared" ca="1" si="26"/>
        <v/>
      </c>
      <c r="H45" s="101" t="str">
        <f t="shared" ca="1" si="26"/>
        <v/>
      </c>
      <c r="I45" s="101" t="str">
        <f t="shared" ca="1" si="26"/>
        <v/>
      </c>
      <c r="J45" s="101" t="str">
        <f t="shared" ca="1" si="26"/>
        <v/>
      </c>
      <c r="K45" s="101" t="str">
        <f t="shared" ca="1" si="26"/>
        <v/>
      </c>
      <c r="L45" s="101" t="str">
        <f t="shared" ca="1" si="26"/>
        <v/>
      </c>
      <c r="M45" s="101" t="str">
        <f t="shared" ca="1" si="26"/>
        <v/>
      </c>
      <c r="N45" s="101" t="str">
        <f t="shared" ca="1" si="26"/>
        <v/>
      </c>
      <c r="O45" s="101" t="str">
        <f t="shared" ca="1" si="26"/>
        <v/>
      </c>
      <c r="P45" s="101" t="str">
        <f t="shared" ca="1" si="26"/>
        <v/>
      </c>
      <c r="Q45" s="101" t="str">
        <f t="shared" ca="1" si="27"/>
        <v/>
      </c>
      <c r="R45" s="101" t="str">
        <f t="shared" ca="1" si="27"/>
        <v/>
      </c>
      <c r="S45" s="101" t="str">
        <f t="shared" ca="1" si="27"/>
        <v/>
      </c>
      <c r="T45" s="101" t="str">
        <f t="shared" ca="1" si="27"/>
        <v/>
      </c>
      <c r="U45" s="101" t="str">
        <f t="shared" ca="1" si="27"/>
        <v/>
      </c>
      <c r="V45" s="101" t="str">
        <f t="shared" ca="1" si="27"/>
        <v/>
      </c>
      <c r="W45" s="101" t="str">
        <f t="shared" ca="1" si="27"/>
        <v/>
      </c>
      <c r="X45" s="101" t="str">
        <f t="shared" ca="1" si="27"/>
        <v/>
      </c>
      <c r="Y45" s="101" t="str">
        <f t="shared" ca="1" si="27"/>
        <v/>
      </c>
      <c r="Z45" s="101" t="str">
        <f t="shared" ca="1" si="27"/>
        <v/>
      </c>
      <c r="AA45" s="101" t="str">
        <f t="shared" ca="1" si="28"/>
        <v/>
      </c>
      <c r="AB45" s="101" t="str">
        <f t="shared" ca="1" si="28"/>
        <v/>
      </c>
      <c r="AC45" s="101" t="str">
        <f t="shared" ca="1" si="28"/>
        <v/>
      </c>
      <c r="AD45" s="101" t="str">
        <f t="shared" ca="1" si="28"/>
        <v/>
      </c>
      <c r="AE45" s="101" t="str">
        <f t="shared" ca="1" si="28"/>
        <v/>
      </c>
      <c r="AF45" s="101" t="str">
        <f t="shared" ca="1" si="28"/>
        <v/>
      </c>
      <c r="AG45" s="101" t="str">
        <f t="shared" ca="1" si="28"/>
        <v/>
      </c>
      <c r="AH45" s="101" t="str">
        <f t="shared" ca="1" si="28"/>
        <v/>
      </c>
      <c r="AI45" s="101" t="str">
        <f t="shared" ca="1" si="28"/>
        <v/>
      </c>
      <c r="AJ45" s="101" t="str">
        <f t="shared" ca="1" si="28"/>
        <v/>
      </c>
      <c r="AK45" s="101" t="str">
        <f t="shared" ca="1" si="29"/>
        <v/>
      </c>
      <c r="AL45" s="101" t="str">
        <f t="shared" ca="1" si="29"/>
        <v/>
      </c>
      <c r="AM45" s="101" t="str">
        <f t="shared" ca="1" si="29"/>
        <v/>
      </c>
      <c r="AN45" s="101" t="str">
        <f t="shared" ca="1" si="29"/>
        <v/>
      </c>
      <c r="AO45" s="101" t="str">
        <f t="shared" ca="1" si="29"/>
        <v/>
      </c>
      <c r="AP45" s="101" t="str">
        <f t="shared" ca="1" si="29"/>
        <v/>
      </c>
      <c r="AQ45" s="101" t="str">
        <f t="shared" ca="1" si="29"/>
        <v/>
      </c>
      <c r="AR45" s="101" t="str">
        <f t="shared" ca="1" si="29"/>
        <v/>
      </c>
      <c r="AS45" s="101" t="str">
        <f t="shared" ca="1" si="29"/>
        <v/>
      </c>
      <c r="AT45" s="101" t="str">
        <f t="shared" ca="1" si="29"/>
        <v/>
      </c>
      <c r="AU45" s="101" t="str">
        <f t="shared" ca="1" si="30"/>
        <v/>
      </c>
      <c r="AV45" s="101" t="str">
        <f t="shared" ca="1" si="30"/>
        <v/>
      </c>
      <c r="AW45" s="101" t="str">
        <f t="shared" ca="1" si="30"/>
        <v/>
      </c>
      <c r="AX45" s="101" t="str">
        <f t="shared" ca="1" si="30"/>
        <v/>
      </c>
      <c r="AY45" s="101" t="str">
        <f t="shared" ca="1" si="30"/>
        <v/>
      </c>
      <c r="AZ45" s="101" t="str">
        <f t="shared" ca="1" si="30"/>
        <v/>
      </c>
      <c r="BA45" s="101" t="str">
        <f t="shared" ca="1" si="30"/>
        <v/>
      </c>
      <c r="BB45" s="101" t="str">
        <f t="shared" ca="1" si="30"/>
        <v/>
      </c>
      <c r="BC45" s="101" t="str">
        <f t="shared" ca="1" si="30"/>
        <v/>
      </c>
      <c r="BD45" s="101" t="str">
        <f t="shared" ca="1" si="30"/>
        <v/>
      </c>
      <c r="BE45" s="101" t="str">
        <f t="shared" ca="1" si="31"/>
        <v/>
      </c>
      <c r="BF45" s="101" t="str">
        <f t="shared" ca="1" si="31"/>
        <v/>
      </c>
      <c r="BG45" s="101" t="str">
        <f t="shared" ca="1" si="31"/>
        <v/>
      </c>
      <c r="BH45" s="101" t="str">
        <f t="shared" ca="1" si="31"/>
        <v/>
      </c>
      <c r="BI45" s="101" t="str">
        <f t="shared" ca="1" si="31"/>
        <v/>
      </c>
      <c r="BJ45" s="101" t="str">
        <f t="shared" ca="1" si="31"/>
        <v/>
      </c>
      <c r="BK45" s="101">
        <f t="shared" ca="1" si="31"/>
        <v>0</v>
      </c>
      <c r="BL45" s="101" t="str">
        <f t="shared" ca="1" si="31"/>
        <v/>
      </c>
      <c r="BM45" s="101" t="str">
        <f t="shared" ca="1" si="31"/>
        <v/>
      </c>
    </row>
    <row r="46" spans="1:65">
      <c r="A46" s="206" t="s">
        <v>146</v>
      </c>
      <c r="B46" s="72" t="s">
        <v>147</v>
      </c>
      <c r="C46" s="83" t="s">
        <v>442</v>
      </c>
      <c r="D46" s="79"/>
      <c r="E46" s="100">
        <f ca="1">SUM(Table219[[#This Row],[ADR-01]:[ADR-113]])</f>
        <v>0</v>
      </c>
      <c r="G46" s="101" t="str">
        <f t="shared" ca="1" si="26"/>
        <v/>
      </c>
      <c r="H46" s="101" t="str">
        <f t="shared" ca="1" si="26"/>
        <v/>
      </c>
      <c r="I46" s="101" t="str">
        <f t="shared" ca="1" si="26"/>
        <v/>
      </c>
      <c r="J46" s="101" t="str">
        <f t="shared" ca="1" si="26"/>
        <v/>
      </c>
      <c r="K46" s="101" t="str">
        <f t="shared" ca="1" si="26"/>
        <v/>
      </c>
      <c r="L46" s="101" t="str">
        <f t="shared" ca="1" si="26"/>
        <v/>
      </c>
      <c r="M46" s="101" t="str">
        <f t="shared" ca="1" si="26"/>
        <v/>
      </c>
      <c r="N46" s="101" t="str">
        <f t="shared" ca="1" si="26"/>
        <v/>
      </c>
      <c r="O46" s="101" t="str">
        <f t="shared" ca="1" si="26"/>
        <v/>
      </c>
      <c r="P46" s="101" t="str">
        <f t="shared" ca="1" si="26"/>
        <v/>
      </c>
      <c r="Q46" s="101" t="str">
        <f t="shared" ca="1" si="27"/>
        <v/>
      </c>
      <c r="R46" s="101" t="str">
        <f t="shared" ca="1" si="27"/>
        <v/>
      </c>
      <c r="S46" s="101" t="str">
        <f t="shared" ca="1" si="27"/>
        <v/>
      </c>
      <c r="T46" s="101" t="str">
        <f t="shared" ca="1" si="27"/>
        <v/>
      </c>
      <c r="U46" s="101" t="str">
        <f t="shared" ca="1" si="27"/>
        <v/>
      </c>
      <c r="V46" s="101" t="str">
        <f t="shared" ca="1" si="27"/>
        <v/>
      </c>
      <c r="W46" s="101" t="str">
        <f t="shared" ca="1" si="27"/>
        <v/>
      </c>
      <c r="X46" s="101" t="str">
        <f t="shared" ca="1" si="27"/>
        <v/>
      </c>
      <c r="Y46" s="101" t="str">
        <f t="shared" ca="1" si="27"/>
        <v/>
      </c>
      <c r="Z46" s="101" t="str">
        <f t="shared" ca="1" si="27"/>
        <v/>
      </c>
      <c r="AA46" s="101" t="str">
        <f t="shared" ca="1" si="28"/>
        <v/>
      </c>
      <c r="AB46" s="101" t="str">
        <f t="shared" ca="1" si="28"/>
        <v/>
      </c>
      <c r="AC46" s="101" t="str">
        <f t="shared" ca="1" si="28"/>
        <v/>
      </c>
      <c r="AD46" s="101" t="str">
        <f t="shared" ca="1" si="28"/>
        <v/>
      </c>
      <c r="AE46" s="101" t="str">
        <f t="shared" ca="1" si="28"/>
        <v/>
      </c>
      <c r="AF46" s="101" t="str">
        <f t="shared" ca="1" si="28"/>
        <v/>
      </c>
      <c r="AG46" s="101" t="str">
        <f t="shared" ca="1" si="28"/>
        <v/>
      </c>
      <c r="AH46" s="101" t="str">
        <f t="shared" ca="1" si="28"/>
        <v/>
      </c>
      <c r="AI46" s="101" t="str">
        <f t="shared" ca="1" si="28"/>
        <v/>
      </c>
      <c r="AJ46" s="101" t="str">
        <f t="shared" ca="1" si="28"/>
        <v/>
      </c>
      <c r="AK46" s="101" t="str">
        <f t="shared" ca="1" si="29"/>
        <v/>
      </c>
      <c r="AL46" s="101" t="str">
        <f t="shared" ca="1" si="29"/>
        <v/>
      </c>
      <c r="AM46" s="101" t="str">
        <f t="shared" ca="1" si="29"/>
        <v/>
      </c>
      <c r="AN46" s="101" t="str">
        <f t="shared" ca="1" si="29"/>
        <v/>
      </c>
      <c r="AO46" s="101" t="str">
        <f t="shared" ca="1" si="29"/>
        <v/>
      </c>
      <c r="AP46" s="101" t="str">
        <f t="shared" ca="1" si="29"/>
        <v/>
      </c>
      <c r="AQ46" s="101" t="str">
        <f t="shared" ca="1" si="29"/>
        <v/>
      </c>
      <c r="AR46" s="101" t="str">
        <f t="shared" ca="1" si="29"/>
        <v/>
      </c>
      <c r="AS46" s="101" t="str">
        <f t="shared" ca="1" si="29"/>
        <v/>
      </c>
      <c r="AT46" s="101" t="str">
        <f t="shared" ca="1" si="29"/>
        <v/>
      </c>
      <c r="AU46" s="101" t="str">
        <f t="shared" ca="1" si="30"/>
        <v/>
      </c>
      <c r="AV46" s="101" t="str">
        <f t="shared" ca="1" si="30"/>
        <v/>
      </c>
      <c r="AW46" s="101" t="str">
        <f t="shared" ca="1" si="30"/>
        <v/>
      </c>
      <c r="AX46" s="101" t="str">
        <f t="shared" ca="1" si="30"/>
        <v/>
      </c>
      <c r="AY46" s="101" t="str">
        <f t="shared" ca="1" si="30"/>
        <v/>
      </c>
      <c r="AZ46" s="101" t="str">
        <f t="shared" ca="1" si="30"/>
        <v/>
      </c>
      <c r="BA46" s="101" t="str">
        <f t="shared" ca="1" si="30"/>
        <v/>
      </c>
      <c r="BB46" s="101" t="str">
        <f t="shared" ca="1" si="30"/>
        <v/>
      </c>
      <c r="BC46" s="101" t="str">
        <f t="shared" ca="1" si="30"/>
        <v/>
      </c>
      <c r="BD46" s="101" t="str">
        <f t="shared" ca="1" si="30"/>
        <v/>
      </c>
      <c r="BE46" s="101" t="str">
        <f t="shared" ca="1" si="31"/>
        <v/>
      </c>
      <c r="BF46" s="101" t="str">
        <f t="shared" ca="1" si="31"/>
        <v/>
      </c>
      <c r="BG46" s="101" t="str">
        <f t="shared" ca="1" si="31"/>
        <v/>
      </c>
      <c r="BH46" s="101" t="str">
        <f t="shared" ca="1" si="31"/>
        <v/>
      </c>
      <c r="BI46" s="101" t="str">
        <f t="shared" ca="1" si="31"/>
        <v/>
      </c>
      <c r="BJ46" s="101" t="str">
        <f t="shared" ca="1" si="31"/>
        <v/>
      </c>
      <c r="BK46" s="101">
        <f t="shared" ca="1" si="31"/>
        <v>0</v>
      </c>
      <c r="BL46" s="101" t="str">
        <f t="shared" ca="1" si="31"/>
        <v/>
      </c>
      <c r="BM46" s="101" t="str">
        <f t="shared" ca="1" si="31"/>
        <v/>
      </c>
    </row>
    <row r="47" spans="1:65">
      <c r="A47" s="71" t="s">
        <v>150</v>
      </c>
      <c r="B47" s="72" t="s">
        <v>151</v>
      </c>
      <c r="C47" s="83" t="s">
        <v>500</v>
      </c>
      <c r="D47" s="79"/>
      <c r="E47" s="100">
        <f ca="1">SUM(Table219[[#This Row],[ADR-01]:[ADR-113]])</f>
        <v>0</v>
      </c>
      <c r="G47" s="101" t="str">
        <f t="shared" ca="1" si="26"/>
        <v/>
      </c>
      <c r="H47" s="101" t="str">
        <f t="shared" ca="1" si="26"/>
        <v/>
      </c>
      <c r="I47" s="101" t="str">
        <f t="shared" ca="1" si="26"/>
        <v/>
      </c>
      <c r="J47" s="101" t="str">
        <f t="shared" ca="1" si="26"/>
        <v/>
      </c>
      <c r="K47" s="101" t="str">
        <f t="shared" ca="1" si="26"/>
        <v/>
      </c>
      <c r="L47" s="101" t="str">
        <f t="shared" ca="1" si="26"/>
        <v/>
      </c>
      <c r="M47" s="101" t="str">
        <f t="shared" ca="1" si="26"/>
        <v/>
      </c>
      <c r="N47" s="101" t="str">
        <f t="shared" ca="1" si="26"/>
        <v/>
      </c>
      <c r="O47" s="101" t="str">
        <f t="shared" ca="1" si="26"/>
        <v/>
      </c>
      <c r="P47" s="101" t="str">
        <f t="shared" ca="1" si="26"/>
        <v/>
      </c>
      <c r="Q47" s="101" t="str">
        <f t="shared" ca="1" si="27"/>
        <v/>
      </c>
      <c r="R47" s="101" t="str">
        <f t="shared" ca="1" si="27"/>
        <v/>
      </c>
      <c r="S47" s="101" t="str">
        <f t="shared" ca="1" si="27"/>
        <v/>
      </c>
      <c r="T47" s="101" t="str">
        <f t="shared" ca="1" si="27"/>
        <v/>
      </c>
      <c r="U47" s="101" t="str">
        <f t="shared" ca="1" si="27"/>
        <v/>
      </c>
      <c r="V47" s="101" t="str">
        <f t="shared" ca="1" si="27"/>
        <v/>
      </c>
      <c r="W47" s="101" t="str">
        <f t="shared" ca="1" si="27"/>
        <v/>
      </c>
      <c r="X47" s="101" t="str">
        <f t="shared" ca="1" si="27"/>
        <v/>
      </c>
      <c r="Y47" s="101" t="str">
        <f t="shared" ca="1" si="27"/>
        <v/>
      </c>
      <c r="Z47" s="101" t="str">
        <f t="shared" ca="1" si="27"/>
        <v/>
      </c>
      <c r="AA47" s="101" t="str">
        <f t="shared" ca="1" si="28"/>
        <v/>
      </c>
      <c r="AB47" s="101" t="str">
        <f t="shared" ca="1" si="28"/>
        <v/>
      </c>
      <c r="AC47" s="101" t="str">
        <f t="shared" ca="1" si="28"/>
        <v/>
      </c>
      <c r="AD47" s="101" t="str">
        <f t="shared" ca="1" si="28"/>
        <v/>
      </c>
      <c r="AE47" s="101" t="str">
        <f t="shared" ca="1" si="28"/>
        <v/>
      </c>
      <c r="AF47" s="101" t="str">
        <f t="shared" ca="1" si="28"/>
        <v/>
      </c>
      <c r="AG47" s="101" t="str">
        <f t="shared" ca="1" si="28"/>
        <v/>
      </c>
      <c r="AH47" s="101" t="str">
        <f t="shared" ca="1" si="28"/>
        <v/>
      </c>
      <c r="AI47" s="101" t="str">
        <f t="shared" ca="1" si="28"/>
        <v/>
      </c>
      <c r="AJ47" s="101" t="str">
        <f t="shared" ca="1" si="28"/>
        <v/>
      </c>
      <c r="AK47" s="101" t="str">
        <f t="shared" ca="1" si="29"/>
        <v/>
      </c>
      <c r="AL47" s="101" t="str">
        <f t="shared" ca="1" si="29"/>
        <v/>
      </c>
      <c r="AM47" s="101" t="str">
        <f t="shared" ca="1" si="29"/>
        <v/>
      </c>
      <c r="AN47" s="101" t="str">
        <f t="shared" ca="1" si="29"/>
        <v/>
      </c>
      <c r="AO47" s="101" t="str">
        <f t="shared" ca="1" si="29"/>
        <v/>
      </c>
      <c r="AP47" s="101" t="str">
        <f t="shared" ca="1" si="29"/>
        <v/>
      </c>
      <c r="AQ47" s="101" t="str">
        <f t="shared" ca="1" si="29"/>
        <v/>
      </c>
      <c r="AR47" s="101" t="str">
        <f t="shared" ca="1" si="29"/>
        <v/>
      </c>
      <c r="AS47" s="101" t="str">
        <f t="shared" ca="1" si="29"/>
        <v/>
      </c>
      <c r="AT47" s="101" t="str">
        <f t="shared" ca="1" si="29"/>
        <v/>
      </c>
      <c r="AU47" s="101" t="str">
        <f t="shared" ca="1" si="30"/>
        <v/>
      </c>
      <c r="AV47" s="101" t="str">
        <f t="shared" ca="1" si="30"/>
        <v/>
      </c>
      <c r="AW47" s="101" t="str">
        <f t="shared" ca="1" si="30"/>
        <v/>
      </c>
      <c r="AX47" s="101" t="str">
        <f t="shared" ca="1" si="30"/>
        <v/>
      </c>
      <c r="AY47" s="101" t="str">
        <f t="shared" ca="1" si="30"/>
        <v/>
      </c>
      <c r="AZ47" s="101" t="str">
        <f t="shared" ca="1" si="30"/>
        <v/>
      </c>
      <c r="BA47" s="101" t="str">
        <f t="shared" ca="1" si="30"/>
        <v/>
      </c>
      <c r="BB47" s="101" t="str">
        <f t="shared" ca="1" si="30"/>
        <v/>
      </c>
      <c r="BC47" s="101" t="str">
        <f t="shared" ca="1" si="30"/>
        <v/>
      </c>
      <c r="BD47" s="101" t="str">
        <f t="shared" ca="1" si="30"/>
        <v/>
      </c>
      <c r="BE47" s="101" t="str">
        <f t="shared" ca="1" si="31"/>
        <v/>
      </c>
      <c r="BF47" s="101" t="str">
        <f t="shared" ca="1" si="31"/>
        <v/>
      </c>
      <c r="BG47" s="101" t="str">
        <f t="shared" ca="1" si="31"/>
        <v/>
      </c>
      <c r="BH47" s="101" t="str">
        <f t="shared" ca="1" si="31"/>
        <v/>
      </c>
      <c r="BI47" s="101" t="str">
        <f t="shared" ca="1" si="31"/>
        <v/>
      </c>
      <c r="BJ47" s="101" t="str">
        <f t="shared" ca="1" si="31"/>
        <v/>
      </c>
      <c r="BK47" s="101" t="str">
        <f t="shared" ca="1" si="31"/>
        <v/>
      </c>
      <c r="BL47" s="101" t="str">
        <f t="shared" ca="1" si="31"/>
        <v/>
      </c>
      <c r="BM47" s="101" t="str">
        <f t="shared" ca="1" si="31"/>
        <v/>
      </c>
    </row>
    <row r="48" spans="1:65" ht="28.5">
      <c r="A48" s="206" t="s">
        <v>155</v>
      </c>
      <c r="B48" s="72" t="s">
        <v>829</v>
      </c>
      <c r="C48" s="83" t="s">
        <v>500</v>
      </c>
      <c r="D48" s="79" t="s">
        <v>442</v>
      </c>
      <c r="E48" s="100">
        <f ca="1">SUM(Table219[[#This Row],[ADR-01]:[ADR-113]])</f>
        <v>0</v>
      </c>
      <c r="G48" s="101" t="str">
        <f t="shared" ca="1" si="26"/>
        <v/>
      </c>
      <c r="H48" s="101" t="str">
        <f t="shared" ca="1" si="26"/>
        <v/>
      </c>
      <c r="I48" s="101" t="str">
        <f t="shared" ca="1" si="26"/>
        <v/>
      </c>
      <c r="J48" s="101" t="str">
        <f t="shared" ca="1" si="26"/>
        <v/>
      </c>
      <c r="K48" s="101" t="str">
        <f t="shared" ca="1" si="26"/>
        <v/>
      </c>
      <c r="L48" s="101" t="str">
        <f t="shared" ca="1" si="26"/>
        <v/>
      </c>
      <c r="M48" s="101" t="str">
        <f t="shared" ca="1" si="26"/>
        <v/>
      </c>
      <c r="N48" s="101" t="str">
        <f t="shared" ca="1" si="26"/>
        <v/>
      </c>
      <c r="O48" s="101" t="str">
        <f t="shared" ca="1" si="26"/>
        <v/>
      </c>
      <c r="P48" s="101" t="str">
        <f t="shared" ca="1" si="26"/>
        <v/>
      </c>
      <c r="Q48" s="101" t="str">
        <f t="shared" ca="1" si="27"/>
        <v/>
      </c>
      <c r="R48" s="101" t="str">
        <f t="shared" ca="1" si="27"/>
        <v/>
      </c>
      <c r="S48" s="101" t="str">
        <f t="shared" ca="1" si="27"/>
        <v/>
      </c>
      <c r="T48" s="101" t="str">
        <f t="shared" ca="1" si="27"/>
        <v/>
      </c>
      <c r="U48" s="101" t="str">
        <f t="shared" ca="1" si="27"/>
        <v/>
      </c>
      <c r="V48" s="101" t="str">
        <f t="shared" ca="1" si="27"/>
        <v/>
      </c>
      <c r="W48" s="101" t="str">
        <f t="shared" ca="1" si="27"/>
        <v/>
      </c>
      <c r="X48" s="101" t="str">
        <f t="shared" ca="1" si="27"/>
        <v/>
      </c>
      <c r="Y48" s="101" t="str">
        <f t="shared" ca="1" si="27"/>
        <v/>
      </c>
      <c r="Z48" s="101" t="str">
        <f t="shared" ca="1" si="27"/>
        <v/>
      </c>
      <c r="AA48" s="101" t="str">
        <f t="shared" ca="1" si="28"/>
        <v/>
      </c>
      <c r="AB48" s="101" t="str">
        <f t="shared" ca="1" si="28"/>
        <v/>
      </c>
      <c r="AC48" s="101" t="str">
        <f t="shared" ca="1" si="28"/>
        <v/>
      </c>
      <c r="AD48" s="101" t="str">
        <f t="shared" ca="1" si="28"/>
        <v/>
      </c>
      <c r="AE48" s="101" t="str">
        <f t="shared" ca="1" si="28"/>
        <v/>
      </c>
      <c r="AF48" s="101" t="str">
        <f t="shared" ca="1" si="28"/>
        <v/>
      </c>
      <c r="AG48" s="101" t="str">
        <f t="shared" ca="1" si="28"/>
        <v/>
      </c>
      <c r="AH48" s="101" t="str">
        <f t="shared" ca="1" si="28"/>
        <v/>
      </c>
      <c r="AI48" s="101" t="str">
        <f t="shared" ca="1" si="28"/>
        <v/>
      </c>
      <c r="AJ48" s="101" t="str">
        <f t="shared" ca="1" si="28"/>
        <v/>
      </c>
      <c r="AK48" s="101" t="str">
        <f t="shared" ca="1" si="29"/>
        <v/>
      </c>
      <c r="AL48" s="101" t="str">
        <f t="shared" ca="1" si="29"/>
        <v/>
      </c>
      <c r="AM48" s="101" t="str">
        <f t="shared" ca="1" si="29"/>
        <v/>
      </c>
      <c r="AN48" s="101" t="str">
        <f t="shared" ca="1" si="29"/>
        <v/>
      </c>
      <c r="AO48" s="101" t="str">
        <f t="shared" ca="1" si="29"/>
        <v/>
      </c>
      <c r="AP48" s="101" t="str">
        <f t="shared" ca="1" si="29"/>
        <v/>
      </c>
      <c r="AQ48" s="101" t="str">
        <f t="shared" ca="1" si="29"/>
        <v/>
      </c>
      <c r="AR48" s="101" t="str">
        <f t="shared" ca="1" si="29"/>
        <v/>
      </c>
      <c r="AS48" s="101" t="str">
        <f t="shared" ca="1" si="29"/>
        <v/>
      </c>
      <c r="AT48" s="101" t="str">
        <f t="shared" ca="1" si="29"/>
        <v/>
      </c>
      <c r="AU48" s="101" t="str">
        <f t="shared" ca="1" si="30"/>
        <v/>
      </c>
      <c r="AV48" s="101" t="str">
        <f t="shared" ca="1" si="30"/>
        <v/>
      </c>
      <c r="AW48" s="101" t="str">
        <f t="shared" ca="1" si="30"/>
        <v/>
      </c>
      <c r="AX48" s="101" t="str">
        <f t="shared" ca="1" si="30"/>
        <v/>
      </c>
      <c r="AY48" s="101" t="str">
        <f t="shared" ca="1" si="30"/>
        <v/>
      </c>
      <c r="AZ48" s="101" t="str">
        <f t="shared" ca="1" si="30"/>
        <v/>
      </c>
      <c r="BA48" s="101" t="str">
        <f t="shared" ca="1" si="30"/>
        <v/>
      </c>
      <c r="BB48" s="101" t="str">
        <f t="shared" ca="1" si="30"/>
        <v/>
      </c>
      <c r="BC48" s="101" t="str">
        <f t="shared" ca="1" si="30"/>
        <v/>
      </c>
      <c r="BD48" s="101" t="str">
        <f t="shared" ca="1" si="30"/>
        <v/>
      </c>
      <c r="BE48" s="101" t="str">
        <f t="shared" ca="1" si="31"/>
        <v/>
      </c>
      <c r="BF48" s="101" t="str">
        <f t="shared" ca="1" si="31"/>
        <v/>
      </c>
      <c r="BG48" s="101" t="str">
        <f t="shared" ca="1" si="31"/>
        <v/>
      </c>
      <c r="BH48" s="101" t="str">
        <f t="shared" ca="1" si="31"/>
        <v/>
      </c>
      <c r="BI48" s="101" t="str">
        <f t="shared" ca="1" si="31"/>
        <v/>
      </c>
      <c r="BJ48" s="101" t="str">
        <f t="shared" ca="1" si="31"/>
        <v/>
      </c>
      <c r="BK48" s="101" t="str">
        <f t="shared" ca="1" si="31"/>
        <v/>
      </c>
      <c r="BL48" s="101" t="str">
        <f t="shared" ca="1" si="31"/>
        <v/>
      </c>
      <c r="BM48" s="101" t="str">
        <f t="shared" ca="1" si="31"/>
        <v/>
      </c>
    </row>
    <row r="49" spans="1:65">
      <c r="A49" s="71" t="s">
        <v>157</v>
      </c>
      <c r="B49" s="72" t="s">
        <v>158</v>
      </c>
      <c r="C49" s="84"/>
      <c r="D49" s="81"/>
      <c r="E49" s="100">
        <f ca="1">SUM(Table219[[#This Row],[ADR-01]:[ADR-113]])</f>
        <v>1</v>
      </c>
      <c r="G49" s="101" t="str">
        <f t="shared" ca="1" si="26"/>
        <v/>
      </c>
      <c r="H49" s="101" t="str">
        <f t="shared" ca="1" si="26"/>
        <v/>
      </c>
      <c r="I49" s="101" t="str">
        <f t="shared" ca="1" si="26"/>
        <v/>
      </c>
      <c r="J49" s="101" t="str">
        <f t="shared" ca="1" si="26"/>
        <v/>
      </c>
      <c r="K49" s="101" t="str">
        <f t="shared" ca="1" si="26"/>
        <v/>
      </c>
      <c r="L49" s="101" t="str">
        <f t="shared" ca="1" si="26"/>
        <v/>
      </c>
      <c r="M49" s="101" t="str">
        <f t="shared" ca="1" si="26"/>
        <v/>
      </c>
      <c r="N49" s="101" t="str">
        <f t="shared" ca="1" si="26"/>
        <v/>
      </c>
      <c r="O49" s="101" t="str">
        <f t="shared" ca="1" si="26"/>
        <v/>
      </c>
      <c r="P49" s="101" t="str">
        <f t="shared" ca="1" si="26"/>
        <v/>
      </c>
      <c r="Q49" s="101" t="str">
        <f t="shared" ca="1" si="27"/>
        <v/>
      </c>
      <c r="R49" s="101" t="str">
        <f t="shared" ca="1" si="27"/>
        <v/>
      </c>
      <c r="S49" s="101" t="str">
        <f t="shared" ca="1" si="27"/>
        <v/>
      </c>
      <c r="T49" s="101" t="str">
        <f t="shared" ca="1" si="27"/>
        <v/>
      </c>
      <c r="U49" s="101" t="str">
        <f t="shared" ca="1" si="27"/>
        <v/>
      </c>
      <c r="V49" s="101" t="str">
        <f t="shared" ca="1" si="27"/>
        <v/>
      </c>
      <c r="W49" s="101" t="str">
        <f t="shared" ca="1" si="27"/>
        <v/>
      </c>
      <c r="X49" s="101" t="str">
        <f t="shared" ca="1" si="27"/>
        <v/>
      </c>
      <c r="Y49" s="101" t="str">
        <f t="shared" ca="1" si="27"/>
        <v/>
      </c>
      <c r="Z49" s="101" t="str">
        <f t="shared" ca="1" si="27"/>
        <v/>
      </c>
      <c r="AA49" s="101" t="str">
        <f t="shared" ca="1" si="28"/>
        <v/>
      </c>
      <c r="AB49" s="101" t="str">
        <f t="shared" ca="1" si="28"/>
        <v/>
      </c>
      <c r="AC49" s="101" t="str">
        <f t="shared" ca="1" si="28"/>
        <v/>
      </c>
      <c r="AD49" s="101" t="str">
        <f t="shared" ca="1" si="28"/>
        <v/>
      </c>
      <c r="AE49" s="101" t="str">
        <f t="shared" ca="1" si="28"/>
        <v/>
      </c>
      <c r="AF49" s="101" t="str">
        <f t="shared" ca="1" si="28"/>
        <v/>
      </c>
      <c r="AG49" s="101" t="str">
        <f t="shared" ca="1" si="28"/>
        <v/>
      </c>
      <c r="AH49" s="101" t="str">
        <f t="shared" ca="1" si="28"/>
        <v/>
      </c>
      <c r="AI49" s="101" t="str">
        <f t="shared" ca="1" si="28"/>
        <v/>
      </c>
      <c r="AJ49" s="101" t="str">
        <f t="shared" ca="1" si="28"/>
        <v/>
      </c>
      <c r="AK49" s="101" t="str">
        <f t="shared" ca="1" si="29"/>
        <v/>
      </c>
      <c r="AL49" s="101" t="str">
        <f t="shared" ca="1" si="29"/>
        <v/>
      </c>
      <c r="AM49" s="101" t="str">
        <f t="shared" ca="1" si="29"/>
        <v/>
      </c>
      <c r="AN49" s="101" t="str">
        <f t="shared" ca="1" si="29"/>
        <v/>
      </c>
      <c r="AO49" s="101" t="str">
        <f t="shared" ca="1" si="29"/>
        <v/>
      </c>
      <c r="AP49" s="101" t="str">
        <f t="shared" ca="1" si="29"/>
        <v/>
      </c>
      <c r="AQ49" s="101" t="str">
        <f t="shared" ca="1" si="29"/>
        <v/>
      </c>
      <c r="AR49" s="101" t="str">
        <f t="shared" ca="1" si="29"/>
        <v/>
      </c>
      <c r="AS49" s="101" t="str">
        <f t="shared" ca="1" si="29"/>
        <v/>
      </c>
      <c r="AT49" s="101" t="str">
        <f t="shared" ca="1" si="29"/>
        <v/>
      </c>
      <c r="AU49" s="101" t="str">
        <f t="shared" ca="1" si="30"/>
        <v/>
      </c>
      <c r="AV49" s="101" t="str">
        <f t="shared" ca="1" si="30"/>
        <v/>
      </c>
      <c r="AW49" s="101" t="str">
        <f t="shared" ca="1" si="30"/>
        <v/>
      </c>
      <c r="AX49" s="101" t="str">
        <f t="shared" ca="1" si="30"/>
        <v/>
      </c>
      <c r="AY49" s="101" t="str">
        <f t="shared" ca="1" si="30"/>
        <v/>
      </c>
      <c r="AZ49" s="101" t="str">
        <f t="shared" ca="1" si="30"/>
        <v/>
      </c>
      <c r="BA49" s="101" t="str">
        <f t="shared" ca="1" si="30"/>
        <v/>
      </c>
      <c r="BB49" s="101" t="str">
        <f t="shared" ca="1" si="30"/>
        <v/>
      </c>
      <c r="BC49" s="101" t="str">
        <f t="shared" ca="1" si="30"/>
        <v/>
      </c>
      <c r="BD49" s="101" t="str">
        <f t="shared" ca="1" si="30"/>
        <v/>
      </c>
      <c r="BE49" s="101">
        <f t="shared" ca="1" si="31"/>
        <v>1</v>
      </c>
      <c r="BF49" s="101" t="str">
        <f t="shared" ca="1" si="31"/>
        <v/>
      </c>
      <c r="BG49" s="101" t="str">
        <f t="shared" ca="1" si="31"/>
        <v/>
      </c>
      <c r="BH49" s="101" t="str">
        <f t="shared" ca="1" si="31"/>
        <v/>
      </c>
      <c r="BI49" s="101" t="str">
        <f t="shared" ca="1" si="31"/>
        <v/>
      </c>
      <c r="BJ49" s="101" t="str">
        <f t="shared" ca="1" si="31"/>
        <v/>
      </c>
      <c r="BK49" s="101" t="str">
        <f t="shared" ca="1" si="31"/>
        <v/>
      </c>
      <c r="BL49" s="101" t="str">
        <f t="shared" ca="1" si="31"/>
        <v/>
      </c>
      <c r="BM49" s="101" t="str">
        <f t="shared" ca="1" si="31"/>
        <v/>
      </c>
    </row>
    <row r="50" spans="1:65">
      <c r="A50" s="71" t="s">
        <v>159</v>
      </c>
      <c r="B50" s="72" t="s">
        <v>160</v>
      </c>
      <c r="C50" s="83" t="s">
        <v>432</v>
      </c>
      <c r="D50" s="79"/>
      <c r="E50" s="100">
        <f ca="1">SUM(Table219[[#This Row],[ADR-01]:[ADR-113]])</f>
        <v>18</v>
      </c>
      <c r="G50" s="101" t="str">
        <f t="shared" ca="1" si="26"/>
        <v/>
      </c>
      <c r="H50" s="101" t="str">
        <f t="shared" ca="1" si="26"/>
        <v/>
      </c>
      <c r="I50" s="101" t="str">
        <f t="shared" ca="1" si="26"/>
        <v/>
      </c>
      <c r="J50" s="101" t="str">
        <f t="shared" ca="1" si="26"/>
        <v/>
      </c>
      <c r="K50" s="101" t="str">
        <f t="shared" ca="1" si="26"/>
        <v/>
      </c>
      <c r="L50" s="101" t="str">
        <f t="shared" ca="1" si="26"/>
        <v/>
      </c>
      <c r="M50" s="101" t="str">
        <f t="shared" ca="1" si="26"/>
        <v/>
      </c>
      <c r="N50" s="101" t="str">
        <f t="shared" ca="1" si="26"/>
        <v/>
      </c>
      <c r="O50" s="101" t="str">
        <f t="shared" ca="1" si="26"/>
        <v/>
      </c>
      <c r="P50" s="101" t="str">
        <f t="shared" ca="1" si="26"/>
        <v/>
      </c>
      <c r="Q50" s="101" t="str">
        <f t="shared" ca="1" si="27"/>
        <v/>
      </c>
      <c r="R50" s="101" t="str">
        <f t="shared" ca="1" si="27"/>
        <v/>
      </c>
      <c r="S50" s="101" t="str">
        <f t="shared" ca="1" si="27"/>
        <v/>
      </c>
      <c r="T50" s="101" t="str">
        <f t="shared" ca="1" si="27"/>
        <v/>
      </c>
      <c r="U50" s="101" t="str">
        <f t="shared" ca="1" si="27"/>
        <v/>
      </c>
      <c r="V50" s="101" t="str">
        <f t="shared" ca="1" si="27"/>
        <v/>
      </c>
      <c r="W50" s="101" t="str">
        <f t="shared" ca="1" si="27"/>
        <v/>
      </c>
      <c r="X50" s="101" t="str">
        <f t="shared" ca="1" si="27"/>
        <v/>
      </c>
      <c r="Y50" s="101" t="str">
        <f t="shared" ca="1" si="27"/>
        <v/>
      </c>
      <c r="Z50" s="101" t="str">
        <f t="shared" ca="1" si="27"/>
        <v/>
      </c>
      <c r="AA50" s="101">
        <f t="shared" ca="1" si="28"/>
        <v>1</v>
      </c>
      <c r="AB50" s="101" t="str">
        <f t="shared" ca="1" si="28"/>
        <v/>
      </c>
      <c r="AC50" s="101" t="str">
        <f t="shared" ca="1" si="28"/>
        <v/>
      </c>
      <c r="AD50" s="101" t="str">
        <f t="shared" ca="1" si="28"/>
        <v/>
      </c>
      <c r="AE50" s="101" t="str">
        <f t="shared" ca="1" si="28"/>
        <v/>
      </c>
      <c r="AF50" s="101" t="str">
        <f t="shared" ca="1" si="28"/>
        <v/>
      </c>
      <c r="AG50" s="101" t="str">
        <f t="shared" ca="1" si="28"/>
        <v/>
      </c>
      <c r="AH50" s="101" t="str">
        <f t="shared" ca="1" si="28"/>
        <v/>
      </c>
      <c r="AI50" s="101" t="str">
        <f t="shared" ca="1" si="28"/>
        <v/>
      </c>
      <c r="AJ50" s="101" t="str">
        <f t="shared" ca="1" si="28"/>
        <v/>
      </c>
      <c r="AK50" s="101" t="str">
        <f t="shared" ca="1" si="29"/>
        <v/>
      </c>
      <c r="AL50" s="101" t="str">
        <f t="shared" ca="1" si="29"/>
        <v/>
      </c>
      <c r="AM50" s="101" t="str">
        <f t="shared" ca="1" si="29"/>
        <v/>
      </c>
      <c r="AN50" s="101" t="str">
        <f t="shared" ca="1" si="29"/>
        <v/>
      </c>
      <c r="AO50" s="101" t="str">
        <f t="shared" ca="1" si="29"/>
        <v/>
      </c>
      <c r="AP50" s="101" t="str">
        <f t="shared" ca="1" si="29"/>
        <v/>
      </c>
      <c r="AQ50" s="101" t="str">
        <f t="shared" ca="1" si="29"/>
        <v/>
      </c>
      <c r="AR50" s="101" t="str">
        <f t="shared" ca="1" si="29"/>
        <v/>
      </c>
      <c r="AS50" s="101" t="str">
        <f t="shared" ca="1" si="29"/>
        <v/>
      </c>
      <c r="AT50" s="101" t="str">
        <f t="shared" ca="1" si="29"/>
        <v/>
      </c>
      <c r="AU50" s="101" t="str">
        <f t="shared" ca="1" si="30"/>
        <v/>
      </c>
      <c r="AV50" s="101" t="str">
        <f t="shared" ca="1" si="30"/>
        <v/>
      </c>
      <c r="AW50" s="101" t="str">
        <f t="shared" ca="1" si="30"/>
        <v/>
      </c>
      <c r="AX50" s="101" t="str">
        <f t="shared" ca="1" si="30"/>
        <v/>
      </c>
      <c r="AY50" s="101" t="str">
        <f t="shared" ca="1" si="30"/>
        <v/>
      </c>
      <c r="AZ50" s="101" t="str">
        <f t="shared" ca="1" si="30"/>
        <v/>
      </c>
      <c r="BA50" s="101" t="str">
        <f t="shared" ca="1" si="30"/>
        <v/>
      </c>
      <c r="BB50" s="101" t="str">
        <f t="shared" ca="1" si="30"/>
        <v/>
      </c>
      <c r="BC50" s="101" t="str">
        <f t="shared" ca="1" si="30"/>
        <v/>
      </c>
      <c r="BD50" s="101" t="str">
        <f t="shared" ca="1" si="30"/>
        <v/>
      </c>
      <c r="BE50" s="101">
        <f t="shared" ca="1" si="31"/>
        <v>1</v>
      </c>
      <c r="BF50" s="101">
        <f t="shared" ca="1" si="31"/>
        <v>16</v>
      </c>
      <c r="BG50" s="101" t="str">
        <f t="shared" ca="1" si="31"/>
        <v/>
      </c>
      <c r="BH50" s="101" t="str">
        <f t="shared" ca="1" si="31"/>
        <v/>
      </c>
      <c r="BI50" s="101" t="str">
        <f t="shared" ca="1" si="31"/>
        <v/>
      </c>
      <c r="BJ50" s="101" t="str">
        <f t="shared" ca="1" si="31"/>
        <v/>
      </c>
      <c r="BK50" s="101" t="str">
        <f t="shared" ca="1" si="31"/>
        <v/>
      </c>
      <c r="BL50" s="101" t="str">
        <f t="shared" ca="1" si="31"/>
        <v/>
      </c>
      <c r="BM50" s="101" t="str">
        <f t="shared" ca="1" si="31"/>
        <v/>
      </c>
    </row>
    <row r="51" spans="1:65">
      <c r="A51" s="71" t="s">
        <v>161</v>
      </c>
      <c r="B51" s="72" t="s">
        <v>162</v>
      </c>
      <c r="C51" s="84" t="s">
        <v>432</v>
      </c>
      <c r="D51" s="81"/>
      <c r="E51" s="100">
        <f ca="1">SUM(Table219[[#This Row],[ADR-01]:[ADR-113]])</f>
        <v>0</v>
      </c>
      <c r="G51" s="101" t="str">
        <f t="shared" ca="1" si="26"/>
        <v/>
      </c>
      <c r="H51" s="101" t="str">
        <f t="shared" ca="1" si="26"/>
        <v/>
      </c>
      <c r="I51" s="101" t="str">
        <f t="shared" ca="1" si="26"/>
        <v/>
      </c>
      <c r="J51" s="101" t="str">
        <f t="shared" ca="1" si="26"/>
        <v/>
      </c>
      <c r="K51" s="101" t="str">
        <f t="shared" ca="1" si="26"/>
        <v/>
      </c>
      <c r="L51" s="101" t="str">
        <f t="shared" ca="1" si="26"/>
        <v/>
      </c>
      <c r="M51" s="101" t="str">
        <f t="shared" ca="1" si="26"/>
        <v/>
      </c>
      <c r="N51" s="101" t="str">
        <f t="shared" ca="1" si="26"/>
        <v/>
      </c>
      <c r="O51" s="101" t="str">
        <f t="shared" ca="1" si="26"/>
        <v/>
      </c>
      <c r="P51" s="101" t="str">
        <f t="shared" ca="1" si="26"/>
        <v/>
      </c>
      <c r="Q51" s="101" t="str">
        <f t="shared" ca="1" si="27"/>
        <v/>
      </c>
      <c r="R51" s="101" t="str">
        <f t="shared" ca="1" si="27"/>
        <v/>
      </c>
      <c r="S51" s="101" t="str">
        <f t="shared" ca="1" si="27"/>
        <v/>
      </c>
      <c r="T51" s="101" t="str">
        <f t="shared" ca="1" si="27"/>
        <v/>
      </c>
      <c r="U51" s="101" t="str">
        <f t="shared" ca="1" si="27"/>
        <v/>
      </c>
      <c r="V51" s="101" t="str">
        <f t="shared" ca="1" si="27"/>
        <v/>
      </c>
      <c r="W51" s="101" t="str">
        <f t="shared" ca="1" si="27"/>
        <v/>
      </c>
      <c r="X51" s="101" t="str">
        <f t="shared" ca="1" si="27"/>
        <v/>
      </c>
      <c r="Y51" s="101" t="str">
        <f t="shared" ca="1" si="27"/>
        <v/>
      </c>
      <c r="Z51" s="101" t="str">
        <f t="shared" ca="1" si="27"/>
        <v/>
      </c>
      <c r="AA51" s="101" t="str">
        <f t="shared" ca="1" si="28"/>
        <v/>
      </c>
      <c r="AB51" s="101" t="str">
        <f t="shared" ca="1" si="28"/>
        <v/>
      </c>
      <c r="AC51" s="101" t="str">
        <f t="shared" ca="1" si="28"/>
        <v/>
      </c>
      <c r="AD51" s="101" t="str">
        <f t="shared" ca="1" si="28"/>
        <v/>
      </c>
      <c r="AE51" s="101" t="str">
        <f t="shared" ca="1" si="28"/>
        <v/>
      </c>
      <c r="AF51" s="101" t="str">
        <f t="shared" ca="1" si="28"/>
        <v/>
      </c>
      <c r="AG51" s="101" t="str">
        <f t="shared" ca="1" si="28"/>
        <v/>
      </c>
      <c r="AH51" s="101" t="str">
        <f t="shared" ca="1" si="28"/>
        <v/>
      </c>
      <c r="AI51" s="101" t="str">
        <f t="shared" ca="1" si="28"/>
        <v/>
      </c>
      <c r="AJ51" s="101" t="str">
        <f t="shared" ca="1" si="28"/>
        <v/>
      </c>
      <c r="AK51" s="101" t="str">
        <f t="shared" ca="1" si="29"/>
        <v/>
      </c>
      <c r="AL51" s="101" t="str">
        <f t="shared" ca="1" si="29"/>
        <v/>
      </c>
      <c r="AM51" s="101" t="str">
        <f t="shared" ca="1" si="29"/>
        <v/>
      </c>
      <c r="AN51" s="101" t="str">
        <f t="shared" ca="1" si="29"/>
        <v/>
      </c>
      <c r="AO51" s="101" t="str">
        <f t="shared" ca="1" si="29"/>
        <v/>
      </c>
      <c r="AP51" s="101" t="str">
        <f t="shared" ca="1" si="29"/>
        <v/>
      </c>
      <c r="AQ51" s="101" t="str">
        <f t="shared" ca="1" si="29"/>
        <v/>
      </c>
      <c r="AR51" s="101" t="str">
        <f t="shared" ca="1" si="29"/>
        <v/>
      </c>
      <c r="AS51" s="101" t="str">
        <f t="shared" ca="1" si="29"/>
        <v/>
      </c>
      <c r="AT51" s="101" t="str">
        <f t="shared" ca="1" si="29"/>
        <v/>
      </c>
      <c r="AU51" s="101" t="str">
        <f t="shared" ca="1" si="30"/>
        <v/>
      </c>
      <c r="AV51" s="101" t="str">
        <f t="shared" ca="1" si="30"/>
        <v/>
      </c>
      <c r="AW51" s="101" t="str">
        <f t="shared" ca="1" si="30"/>
        <v/>
      </c>
      <c r="AX51" s="101" t="str">
        <f t="shared" ca="1" si="30"/>
        <v/>
      </c>
      <c r="AY51" s="101" t="str">
        <f t="shared" ca="1" si="30"/>
        <v/>
      </c>
      <c r="AZ51" s="101" t="str">
        <f t="shared" ca="1" si="30"/>
        <v/>
      </c>
      <c r="BA51" s="101" t="str">
        <f t="shared" ca="1" si="30"/>
        <v/>
      </c>
      <c r="BB51" s="101" t="str">
        <f t="shared" ca="1" si="30"/>
        <v/>
      </c>
      <c r="BC51" s="101" t="str">
        <f t="shared" ca="1" si="30"/>
        <v/>
      </c>
      <c r="BD51" s="101" t="str">
        <f t="shared" ca="1" si="30"/>
        <v/>
      </c>
      <c r="BE51" s="101" t="str">
        <f t="shared" ca="1" si="31"/>
        <v/>
      </c>
      <c r="BF51" s="101" t="str">
        <f t="shared" ca="1" si="31"/>
        <v/>
      </c>
      <c r="BG51" s="101" t="str">
        <f t="shared" ca="1" si="31"/>
        <v/>
      </c>
      <c r="BH51" s="101" t="str">
        <f t="shared" ca="1" si="31"/>
        <v/>
      </c>
      <c r="BI51" s="101" t="str">
        <f t="shared" ca="1" si="31"/>
        <v/>
      </c>
      <c r="BJ51" s="101" t="str">
        <f t="shared" ca="1" si="31"/>
        <v/>
      </c>
      <c r="BK51" s="101" t="str">
        <f t="shared" ca="1" si="31"/>
        <v/>
      </c>
      <c r="BL51" s="101" t="str">
        <f t="shared" ca="1" si="31"/>
        <v/>
      </c>
      <c r="BM51" s="101" t="str">
        <f t="shared" ca="1" si="31"/>
        <v/>
      </c>
    </row>
    <row r="52" spans="1:65">
      <c r="A52" s="71" t="s">
        <v>183</v>
      </c>
      <c r="B52" s="72" t="s">
        <v>184</v>
      </c>
      <c r="C52" s="83" t="s">
        <v>442</v>
      </c>
      <c r="D52" s="79" t="s">
        <v>432</v>
      </c>
      <c r="E52" s="100">
        <f ca="1">SUM(Table219[[#This Row],[ADR-01]:[ADR-113]])</f>
        <v>23</v>
      </c>
      <c r="G52" s="101" t="str">
        <f t="shared" ca="1" si="26"/>
        <v/>
      </c>
      <c r="H52" s="101" t="str">
        <f t="shared" ca="1" si="26"/>
        <v/>
      </c>
      <c r="I52" s="101" t="str">
        <f t="shared" ca="1" si="26"/>
        <v/>
      </c>
      <c r="J52" s="101" t="str">
        <f t="shared" ca="1" si="26"/>
        <v/>
      </c>
      <c r="K52" s="101" t="str">
        <f t="shared" ca="1" si="26"/>
        <v/>
      </c>
      <c r="L52" s="101" t="str">
        <f t="shared" ca="1" si="26"/>
        <v/>
      </c>
      <c r="M52" s="101" t="str">
        <f t="shared" ca="1" si="26"/>
        <v/>
      </c>
      <c r="N52" s="101" t="str">
        <f t="shared" ca="1" si="26"/>
        <v/>
      </c>
      <c r="O52" s="101" t="str">
        <f t="shared" ca="1" si="26"/>
        <v/>
      </c>
      <c r="P52" s="101">
        <f t="shared" ca="1" si="26"/>
        <v>23</v>
      </c>
      <c r="Q52" s="101" t="str">
        <f t="shared" ca="1" si="27"/>
        <v/>
      </c>
      <c r="R52" s="101" t="str">
        <f t="shared" ca="1" si="27"/>
        <v/>
      </c>
      <c r="S52" s="101" t="str">
        <f t="shared" ca="1" si="27"/>
        <v/>
      </c>
      <c r="T52" s="101" t="str">
        <f t="shared" ca="1" si="27"/>
        <v/>
      </c>
      <c r="U52" s="101" t="str">
        <f t="shared" ca="1" si="27"/>
        <v/>
      </c>
      <c r="V52" s="101" t="str">
        <f t="shared" ca="1" si="27"/>
        <v/>
      </c>
      <c r="W52" s="101" t="str">
        <f t="shared" ca="1" si="27"/>
        <v/>
      </c>
      <c r="X52" s="101" t="str">
        <f t="shared" ca="1" si="27"/>
        <v/>
      </c>
      <c r="Y52" s="101" t="str">
        <f t="shared" ca="1" si="27"/>
        <v/>
      </c>
      <c r="Z52" s="101" t="str">
        <f t="shared" ca="1" si="27"/>
        <v/>
      </c>
      <c r="AA52" s="101" t="str">
        <f t="shared" ca="1" si="28"/>
        <v/>
      </c>
      <c r="AB52" s="101" t="str">
        <f t="shared" ca="1" si="28"/>
        <v/>
      </c>
      <c r="AC52" s="101" t="str">
        <f t="shared" ca="1" si="28"/>
        <v/>
      </c>
      <c r="AD52" s="101" t="str">
        <f t="shared" ca="1" si="28"/>
        <v/>
      </c>
      <c r="AE52" s="101" t="str">
        <f t="shared" ca="1" si="28"/>
        <v/>
      </c>
      <c r="AF52" s="101">
        <f t="shared" ca="1" si="28"/>
        <v>0</v>
      </c>
      <c r="AG52" s="101" t="str">
        <f t="shared" ca="1" si="28"/>
        <v/>
      </c>
      <c r="AH52" s="101" t="str">
        <f t="shared" ca="1" si="28"/>
        <v/>
      </c>
      <c r="AI52" s="101" t="str">
        <f t="shared" ca="1" si="28"/>
        <v/>
      </c>
      <c r="AJ52" s="101">
        <f t="shared" ca="1" si="28"/>
        <v>0</v>
      </c>
      <c r="AK52" s="101" t="str">
        <f t="shared" ca="1" si="29"/>
        <v/>
      </c>
      <c r="AL52" s="101" t="str">
        <f t="shared" ca="1" si="29"/>
        <v/>
      </c>
      <c r="AM52" s="101" t="str">
        <f t="shared" ca="1" si="29"/>
        <v/>
      </c>
      <c r="AN52" s="101" t="str">
        <f t="shared" ca="1" si="29"/>
        <v/>
      </c>
      <c r="AO52" s="101" t="str">
        <f t="shared" ca="1" si="29"/>
        <v/>
      </c>
      <c r="AP52" s="101" t="str">
        <f t="shared" ca="1" si="29"/>
        <v/>
      </c>
      <c r="AQ52" s="101" t="str">
        <f t="shared" ca="1" si="29"/>
        <v/>
      </c>
      <c r="AR52" s="101" t="str">
        <f t="shared" ca="1" si="29"/>
        <v/>
      </c>
      <c r="AS52" s="101" t="str">
        <f t="shared" ca="1" si="29"/>
        <v/>
      </c>
      <c r="AT52" s="101" t="str">
        <f t="shared" ca="1" si="29"/>
        <v/>
      </c>
      <c r="AU52" s="101" t="str">
        <f t="shared" ca="1" si="30"/>
        <v/>
      </c>
      <c r="AV52" s="101" t="str">
        <f t="shared" ca="1" si="30"/>
        <v/>
      </c>
      <c r="AW52" s="101" t="str">
        <f t="shared" ca="1" si="30"/>
        <v/>
      </c>
      <c r="AX52" s="101" t="str">
        <f t="shared" ca="1" si="30"/>
        <v/>
      </c>
      <c r="AY52" s="101" t="str">
        <f t="shared" ca="1" si="30"/>
        <v/>
      </c>
      <c r="AZ52" s="101" t="str">
        <f t="shared" ca="1" si="30"/>
        <v/>
      </c>
      <c r="BA52" s="101" t="str">
        <f t="shared" ca="1" si="30"/>
        <v/>
      </c>
      <c r="BB52" s="101" t="str">
        <f t="shared" ca="1" si="30"/>
        <v/>
      </c>
      <c r="BC52" s="101" t="str">
        <f t="shared" ca="1" si="30"/>
        <v/>
      </c>
      <c r="BD52" s="101" t="str">
        <f t="shared" ca="1" si="30"/>
        <v/>
      </c>
      <c r="BE52" s="101" t="str">
        <f t="shared" ca="1" si="31"/>
        <v/>
      </c>
      <c r="BF52" s="101" t="str">
        <f t="shared" ca="1" si="31"/>
        <v/>
      </c>
      <c r="BG52" s="101" t="str">
        <f t="shared" ca="1" si="31"/>
        <v/>
      </c>
      <c r="BH52" s="101" t="str">
        <f t="shared" ca="1" si="31"/>
        <v/>
      </c>
      <c r="BI52" s="101" t="str">
        <f t="shared" ca="1" si="31"/>
        <v/>
      </c>
      <c r="BJ52" s="101" t="str">
        <f t="shared" ca="1" si="31"/>
        <v/>
      </c>
      <c r="BK52" s="101" t="str">
        <f t="shared" ca="1" si="31"/>
        <v/>
      </c>
      <c r="BL52" s="101" t="str">
        <f t="shared" ca="1" si="31"/>
        <v/>
      </c>
      <c r="BM52" s="101" t="str">
        <f t="shared" ca="1" si="31"/>
        <v/>
      </c>
    </row>
    <row r="53" spans="1:65">
      <c r="A53" s="71" t="s">
        <v>191</v>
      </c>
      <c r="B53" s="72" t="s">
        <v>192</v>
      </c>
      <c r="C53" s="83" t="s">
        <v>432</v>
      </c>
      <c r="D53" s="79"/>
      <c r="E53" s="100">
        <f ca="1">SUM(Table219[[#This Row],[ADR-01]:[ADR-113]])</f>
        <v>0</v>
      </c>
      <c r="G53" s="101" t="str">
        <f t="shared" ref="G53:P62" ca="1" si="32">IFERROR(
  IF(
    COUNTIF(
      INDIRECT("'" &amp; "ADR " &amp; VALUE(MID(G$1, FIND("-", G$1) + 1, LEN(G$1) - FIND("-", G$1))) &amp; "'!E:E"), $A53
    ) = 0,
    "",
    COUNTIFS(
      INDIRECT("'" &amp; "ADR " &amp; VALUE(MID(G$1, FIND("-", G$1) + 1, LEN(G$1) - FIND("-", G$1))) &amp; "'!E:E"), $A53,
      INDIRECT("'" &amp; "ADR " &amp; VALUE(MID(G$1, FIND("-", G$1) + 1, LEN(G$1) - FIND("-", G$1))) &amp; "'!H:H"), "Pending"
    )
  ),
  ""
)</f>
        <v/>
      </c>
      <c r="H53" s="101" t="str">
        <f t="shared" ca="1" si="32"/>
        <v/>
      </c>
      <c r="I53" s="101" t="str">
        <f t="shared" ca="1" si="32"/>
        <v/>
      </c>
      <c r="J53" s="101" t="str">
        <f t="shared" ca="1" si="32"/>
        <v/>
      </c>
      <c r="K53" s="101" t="str">
        <f t="shared" ca="1" si="32"/>
        <v/>
      </c>
      <c r="L53" s="101" t="str">
        <f t="shared" ca="1" si="32"/>
        <v/>
      </c>
      <c r="M53" s="101" t="str">
        <f t="shared" ca="1" si="32"/>
        <v/>
      </c>
      <c r="N53" s="101" t="str">
        <f t="shared" ca="1" si="32"/>
        <v/>
      </c>
      <c r="O53" s="101" t="str">
        <f t="shared" ca="1" si="32"/>
        <v/>
      </c>
      <c r="P53" s="101" t="str">
        <f t="shared" ca="1" si="32"/>
        <v/>
      </c>
      <c r="Q53" s="101" t="str">
        <f t="shared" ref="Q53:Z62" ca="1" si="33">IFERROR(
  IF(
    COUNTIF(
      INDIRECT("'" &amp; "ADR " &amp; VALUE(MID(Q$1, FIND("-", Q$1) + 1, LEN(Q$1) - FIND("-", Q$1))) &amp; "'!E:E"), $A53
    ) = 0,
    "",
    COUNTIFS(
      INDIRECT("'" &amp; "ADR " &amp; VALUE(MID(Q$1, FIND("-", Q$1) + 1, LEN(Q$1) - FIND("-", Q$1))) &amp; "'!E:E"), $A53,
      INDIRECT("'" &amp; "ADR " &amp; VALUE(MID(Q$1, FIND("-", Q$1) + 1, LEN(Q$1) - FIND("-", Q$1))) &amp; "'!H:H"), "Pending"
    )
  ),
  ""
)</f>
        <v/>
      </c>
      <c r="R53" s="101" t="str">
        <f t="shared" ca="1" si="33"/>
        <v/>
      </c>
      <c r="S53" s="101" t="str">
        <f t="shared" ca="1" si="33"/>
        <v/>
      </c>
      <c r="T53" s="101" t="str">
        <f t="shared" ca="1" si="33"/>
        <v/>
      </c>
      <c r="U53" s="101" t="str">
        <f t="shared" ca="1" si="33"/>
        <v/>
      </c>
      <c r="V53" s="101" t="str">
        <f t="shared" ca="1" si="33"/>
        <v/>
      </c>
      <c r="W53" s="101" t="str">
        <f t="shared" ca="1" si="33"/>
        <v/>
      </c>
      <c r="X53" s="101" t="str">
        <f t="shared" ca="1" si="33"/>
        <v/>
      </c>
      <c r="Y53" s="101" t="str">
        <f t="shared" ca="1" si="33"/>
        <v/>
      </c>
      <c r="Z53" s="101" t="str">
        <f t="shared" ca="1" si="33"/>
        <v/>
      </c>
      <c r="AA53" s="101" t="str">
        <f t="shared" ref="AA53:AJ62" ca="1" si="34">IFERROR(
  IF(
    COUNTIF(
      INDIRECT("'" &amp; "ADR " &amp; VALUE(MID(AA$1, FIND("-", AA$1) + 1, LEN(AA$1) - FIND("-", AA$1))) &amp; "'!E:E"), $A53
    ) = 0,
    "",
    COUNTIFS(
      INDIRECT("'" &amp; "ADR " &amp; VALUE(MID(AA$1, FIND("-", AA$1) + 1, LEN(AA$1) - FIND("-", AA$1))) &amp; "'!E:E"), $A53,
      INDIRECT("'" &amp; "ADR " &amp; VALUE(MID(AA$1, FIND("-", AA$1) + 1, LEN(AA$1) - FIND("-", AA$1))) &amp; "'!H:H"), "Pending"
    )
  ),
  ""
)</f>
        <v/>
      </c>
      <c r="AB53" s="101" t="str">
        <f t="shared" ca="1" si="34"/>
        <v/>
      </c>
      <c r="AC53" s="101" t="str">
        <f t="shared" ca="1" si="34"/>
        <v/>
      </c>
      <c r="AD53" s="101" t="str">
        <f t="shared" ca="1" si="34"/>
        <v/>
      </c>
      <c r="AE53" s="101" t="str">
        <f t="shared" ca="1" si="34"/>
        <v/>
      </c>
      <c r="AF53" s="101" t="str">
        <f t="shared" ca="1" si="34"/>
        <v/>
      </c>
      <c r="AG53" s="101" t="str">
        <f t="shared" ca="1" si="34"/>
        <v/>
      </c>
      <c r="AH53" s="101" t="str">
        <f t="shared" ca="1" si="34"/>
        <v/>
      </c>
      <c r="AI53" s="101" t="str">
        <f t="shared" ca="1" si="34"/>
        <v/>
      </c>
      <c r="AJ53" s="101" t="str">
        <f t="shared" ca="1" si="34"/>
        <v/>
      </c>
      <c r="AK53" s="101" t="str">
        <f t="shared" ref="AK53:AT62" ca="1" si="35">IFERROR(
  IF(
    COUNTIF(
      INDIRECT("'" &amp; "ADR " &amp; VALUE(MID(AK$1, FIND("-", AK$1) + 1, LEN(AK$1) - FIND("-", AK$1))) &amp; "'!E:E"), $A53
    ) = 0,
    "",
    COUNTIFS(
      INDIRECT("'" &amp; "ADR " &amp; VALUE(MID(AK$1, FIND("-", AK$1) + 1, LEN(AK$1) - FIND("-", AK$1))) &amp; "'!E:E"), $A53,
      INDIRECT("'" &amp; "ADR " &amp; VALUE(MID(AK$1, FIND("-", AK$1) + 1, LEN(AK$1) - FIND("-", AK$1))) &amp; "'!H:H"), "Pending"
    )
  ),
  ""
)</f>
        <v/>
      </c>
      <c r="AL53" s="101" t="str">
        <f t="shared" ca="1" si="35"/>
        <v/>
      </c>
      <c r="AM53" s="101" t="str">
        <f t="shared" ca="1" si="35"/>
        <v/>
      </c>
      <c r="AN53" s="101" t="str">
        <f t="shared" ca="1" si="35"/>
        <v/>
      </c>
      <c r="AO53" s="101" t="str">
        <f t="shared" ca="1" si="35"/>
        <v/>
      </c>
      <c r="AP53" s="101" t="str">
        <f t="shared" ca="1" si="35"/>
        <v/>
      </c>
      <c r="AQ53" s="101" t="str">
        <f t="shared" ca="1" si="35"/>
        <v/>
      </c>
      <c r="AR53" s="101" t="str">
        <f t="shared" ca="1" si="35"/>
        <v/>
      </c>
      <c r="AS53" s="101" t="str">
        <f t="shared" ca="1" si="35"/>
        <v/>
      </c>
      <c r="AT53" s="101" t="str">
        <f t="shared" ca="1" si="35"/>
        <v/>
      </c>
      <c r="AU53" s="101" t="str">
        <f t="shared" ref="AU53:BD62" ca="1" si="36">IFERROR(
  IF(
    COUNTIF(
      INDIRECT("'" &amp; "ADR " &amp; VALUE(MID(AU$1, FIND("-", AU$1) + 1, LEN(AU$1) - FIND("-", AU$1))) &amp; "'!E:E"), $A53
    ) = 0,
    "",
    COUNTIFS(
      INDIRECT("'" &amp; "ADR " &amp; VALUE(MID(AU$1, FIND("-", AU$1) + 1, LEN(AU$1) - FIND("-", AU$1))) &amp; "'!E:E"), $A53,
      INDIRECT("'" &amp; "ADR " &amp; VALUE(MID(AU$1, FIND("-", AU$1) + 1, LEN(AU$1) - FIND("-", AU$1))) &amp; "'!H:H"), "Pending"
    )
  ),
  ""
)</f>
        <v/>
      </c>
      <c r="AV53" s="101" t="str">
        <f t="shared" ca="1" si="36"/>
        <v/>
      </c>
      <c r="AW53" s="101" t="str">
        <f t="shared" ca="1" si="36"/>
        <v/>
      </c>
      <c r="AX53" s="101" t="str">
        <f t="shared" ca="1" si="36"/>
        <v/>
      </c>
      <c r="AY53" s="101" t="str">
        <f t="shared" ca="1" si="36"/>
        <v/>
      </c>
      <c r="AZ53" s="101" t="str">
        <f t="shared" ca="1" si="36"/>
        <v/>
      </c>
      <c r="BA53" s="101" t="str">
        <f t="shared" ca="1" si="36"/>
        <v/>
      </c>
      <c r="BB53" s="101" t="str">
        <f t="shared" ca="1" si="36"/>
        <v/>
      </c>
      <c r="BC53" s="101" t="str">
        <f t="shared" ca="1" si="36"/>
        <v/>
      </c>
      <c r="BD53" s="101" t="str">
        <f t="shared" ca="1" si="36"/>
        <v/>
      </c>
      <c r="BE53" s="101" t="str">
        <f t="shared" ref="BE53:BM62" ca="1" si="37">IFERROR(
  IF(
    COUNTIF(
      INDIRECT("'" &amp; "ADR " &amp; VALUE(MID(BE$1, FIND("-", BE$1) + 1, LEN(BE$1) - FIND("-", BE$1))) &amp; "'!E:E"), $A53
    ) = 0,
    "",
    COUNTIFS(
      INDIRECT("'" &amp; "ADR " &amp; VALUE(MID(BE$1, FIND("-", BE$1) + 1, LEN(BE$1) - FIND("-", BE$1))) &amp; "'!E:E"), $A53,
      INDIRECT("'" &amp; "ADR " &amp; VALUE(MID(BE$1, FIND("-", BE$1) + 1, LEN(BE$1) - FIND("-", BE$1))) &amp; "'!H:H"), "Pending"
    )
  ),
  ""
)</f>
        <v/>
      </c>
      <c r="BF53" s="101" t="str">
        <f t="shared" ca="1" si="37"/>
        <v/>
      </c>
      <c r="BG53" s="101" t="str">
        <f t="shared" ca="1" si="37"/>
        <v/>
      </c>
      <c r="BH53" s="101" t="str">
        <f t="shared" ca="1" si="37"/>
        <v/>
      </c>
      <c r="BI53" s="101" t="str">
        <f t="shared" ca="1" si="37"/>
        <v/>
      </c>
      <c r="BJ53" s="101" t="str">
        <f t="shared" ca="1" si="37"/>
        <v/>
      </c>
      <c r="BK53" s="101" t="str">
        <f t="shared" ca="1" si="37"/>
        <v/>
      </c>
      <c r="BL53" s="101" t="str">
        <f t="shared" ca="1" si="37"/>
        <v/>
      </c>
      <c r="BM53" s="101" t="str">
        <f t="shared" ca="1" si="37"/>
        <v/>
      </c>
    </row>
    <row r="54" spans="1:65">
      <c r="A54" s="71" t="s">
        <v>193</v>
      </c>
      <c r="B54" s="72" t="s">
        <v>194</v>
      </c>
      <c r="C54" s="84" t="s">
        <v>432</v>
      </c>
      <c r="D54" s="81"/>
      <c r="E54" s="100">
        <f ca="1">SUM(Table219[[#This Row],[ADR-01]:[ADR-113]])</f>
        <v>0</v>
      </c>
      <c r="G54" s="101" t="str">
        <f t="shared" ca="1" si="32"/>
        <v/>
      </c>
      <c r="H54" s="101" t="str">
        <f t="shared" ca="1" si="32"/>
        <v/>
      </c>
      <c r="I54" s="101" t="str">
        <f t="shared" ca="1" si="32"/>
        <v/>
      </c>
      <c r="J54" s="101" t="str">
        <f t="shared" ca="1" si="32"/>
        <v/>
      </c>
      <c r="K54" s="101" t="str">
        <f t="shared" ca="1" si="32"/>
        <v/>
      </c>
      <c r="L54" s="101" t="str">
        <f t="shared" ca="1" si="32"/>
        <v/>
      </c>
      <c r="M54" s="101" t="str">
        <f t="shared" ca="1" si="32"/>
        <v/>
      </c>
      <c r="N54" s="101" t="str">
        <f t="shared" ca="1" si="32"/>
        <v/>
      </c>
      <c r="O54" s="101" t="str">
        <f t="shared" ca="1" si="32"/>
        <v/>
      </c>
      <c r="P54" s="101" t="str">
        <f t="shared" ca="1" si="32"/>
        <v/>
      </c>
      <c r="Q54" s="101" t="str">
        <f t="shared" ca="1" si="33"/>
        <v/>
      </c>
      <c r="R54" s="101" t="str">
        <f t="shared" ca="1" si="33"/>
        <v/>
      </c>
      <c r="S54" s="101" t="str">
        <f t="shared" ca="1" si="33"/>
        <v/>
      </c>
      <c r="T54" s="101" t="str">
        <f t="shared" ca="1" si="33"/>
        <v/>
      </c>
      <c r="U54" s="101" t="str">
        <f t="shared" ca="1" si="33"/>
        <v/>
      </c>
      <c r="V54" s="101" t="str">
        <f t="shared" ca="1" si="33"/>
        <v/>
      </c>
      <c r="W54" s="101" t="str">
        <f t="shared" ca="1" si="33"/>
        <v/>
      </c>
      <c r="X54" s="101" t="str">
        <f t="shared" ca="1" si="33"/>
        <v/>
      </c>
      <c r="Y54" s="101" t="str">
        <f t="shared" ca="1" si="33"/>
        <v/>
      </c>
      <c r="Z54" s="101">
        <f t="shared" ca="1" si="33"/>
        <v>0</v>
      </c>
      <c r="AA54" s="101" t="str">
        <f t="shared" ca="1" si="34"/>
        <v/>
      </c>
      <c r="AB54" s="101" t="str">
        <f t="shared" ca="1" si="34"/>
        <v/>
      </c>
      <c r="AC54" s="101" t="str">
        <f t="shared" ca="1" si="34"/>
        <v/>
      </c>
      <c r="AD54" s="101" t="str">
        <f t="shared" ca="1" si="34"/>
        <v/>
      </c>
      <c r="AE54" s="101" t="str">
        <f t="shared" ca="1" si="34"/>
        <v/>
      </c>
      <c r="AF54" s="101" t="str">
        <f t="shared" ca="1" si="34"/>
        <v/>
      </c>
      <c r="AG54" s="101" t="str">
        <f t="shared" ca="1" si="34"/>
        <v/>
      </c>
      <c r="AH54" s="101" t="str">
        <f t="shared" ca="1" si="34"/>
        <v/>
      </c>
      <c r="AI54" s="101" t="str">
        <f t="shared" ca="1" si="34"/>
        <v/>
      </c>
      <c r="AJ54" s="101" t="str">
        <f t="shared" ca="1" si="34"/>
        <v/>
      </c>
      <c r="AK54" s="101" t="str">
        <f t="shared" ca="1" si="35"/>
        <v/>
      </c>
      <c r="AL54" s="101" t="str">
        <f t="shared" ca="1" si="35"/>
        <v/>
      </c>
      <c r="AM54" s="101" t="str">
        <f t="shared" ca="1" si="35"/>
        <v/>
      </c>
      <c r="AN54" s="101" t="str">
        <f t="shared" ca="1" si="35"/>
        <v/>
      </c>
      <c r="AO54" s="101" t="str">
        <f t="shared" ca="1" si="35"/>
        <v/>
      </c>
      <c r="AP54" s="101" t="str">
        <f t="shared" ca="1" si="35"/>
        <v/>
      </c>
      <c r="AQ54" s="101" t="str">
        <f t="shared" ca="1" si="35"/>
        <v/>
      </c>
      <c r="AR54" s="101" t="str">
        <f t="shared" ca="1" si="35"/>
        <v/>
      </c>
      <c r="AS54" s="101" t="str">
        <f t="shared" ca="1" si="35"/>
        <v/>
      </c>
      <c r="AT54" s="101" t="str">
        <f t="shared" ca="1" si="35"/>
        <v/>
      </c>
      <c r="AU54" s="101" t="str">
        <f t="shared" ca="1" si="36"/>
        <v/>
      </c>
      <c r="AV54" s="101" t="str">
        <f t="shared" ca="1" si="36"/>
        <v/>
      </c>
      <c r="AW54" s="101" t="str">
        <f t="shared" ca="1" si="36"/>
        <v/>
      </c>
      <c r="AX54" s="101" t="str">
        <f t="shared" ca="1" si="36"/>
        <v/>
      </c>
      <c r="AY54" s="101" t="str">
        <f t="shared" ca="1" si="36"/>
        <v/>
      </c>
      <c r="AZ54" s="101" t="str">
        <f t="shared" ca="1" si="36"/>
        <v/>
      </c>
      <c r="BA54" s="101" t="str">
        <f t="shared" ca="1" si="36"/>
        <v/>
      </c>
      <c r="BB54" s="101" t="str">
        <f t="shared" ca="1" si="36"/>
        <v/>
      </c>
      <c r="BC54" s="101" t="str">
        <f t="shared" ca="1" si="36"/>
        <v/>
      </c>
      <c r="BD54" s="101" t="str">
        <f t="shared" ca="1" si="36"/>
        <v/>
      </c>
      <c r="BE54" s="101" t="str">
        <f t="shared" ca="1" si="37"/>
        <v/>
      </c>
      <c r="BF54" s="101" t="str">
        <f t="shared" ca="1" si="37"/>
        <v/>
      </c>
      <c r="BG54" s="101" t="str">
        <f t="shared" ca="1" si="37"/>
        <v/>
      </c>
      <c r="BH54" s="101" t="str">
        <f t="shared" ca="1" si="37"/>
        <v/>
      </c>
      <c r="BI54" s="101" t="str">
        <f t="shared" ca="1" si="37"/>
        <v/>
      </c>
      <c r="BJ54" s="101" t="str">
        <f t="shared" ca="1" si="37"/>
        <v/>
      </c>
      <c r="BK54" s="101" t="str">
        <f t="shared" ca="1" si="37"/>
        <v/>
      </c>
      <c r="BL54" s="101" t="str">
        <f t="shared" ca="1" si="37"/>
        <v/>
      </c>
      <c r="BM54" s="101" t="str">
        <f t="shared" ca="1" si="37"/>
        <v/>
      </c>
    </row>
    <row r="55" spans="1:65">
      <c r="A55" s="71" t="s">
        <v>195</v>
      </c>
      <c r="B55" s="72" t="s">
        <v>196</v>
      </c>
      <c r="C55" s="83" t="s">
        <v>432</v>
      </c>
      <c r="D55" s="79"/>
      <c r="E55" s="100">
        <f ca="1">SUM(Table219[[#This Row],[ADR-01]:[ADR-113]])</f>
        <v>0</v>
      </c>
      <c r="G55" s="101" t="str">
        <f t="shared" ca="1" si="32"/>
        <v/>
      </c>
      <c r="H55" s="101" t="str">
        <f t="shared" ca="1" si="32"/>
        <v/>
      </c>
      <c r="I55" s="101" t="str">
        <f t="shared" ca="1" si="32"/>
        <v/>
      </c>
      <c r="J55" s="101" t="str">
        <f t="shared" ca="1" si="32"/>
        <v/>
      </c>
      <c r="K55" s="101" t="str">
        <f t="shared" ca="1" si="32"/>
        <v/>
      </c>
      <c r="L55" s="101" t="str">
        <f t="shared" ca="1" si="32"/>
        <v/>
      </c>
      <c r="M55" s="101" t="str">
        <f t="shared" ca="1" si="32"/>
        <v/>
      </c>
      <c r="N55" s="101" t="str">
        <f t="shared" ca="1" si="32"/>
        <v/>
      </c>
      <c r="O55" s="101" t="str">
        <f t="shared" ca="1" si="32"/>
        <v/>
      </c>
      <c r="P55" s="101" t="str">
        <f t="shared" ca="1" si="32"/>
        <v/>
      </c>
      <c r="Q55" s="101" t="str">
        <f t="shared" ca="1" si="33"/>
        <v/>
      </c>
      <c r="R55" s="101" t="str">
        <f t="shared" ca="1" si="33"/>
        <v/>
      </c>
      <c r="S55" s="101" t="str">
        <f t="shared" ca="1" si="33"/>
        <v/>
      </c>
      <c r="T55" s="101" t="str">
        <f t="shared" ca="1" si="33"/>
        <v/>
      </c>
      <c r="U55" s="101" t="str">
        <f t="shared" ca="1" si="33"/>
        <v/>
      </c>
      <c r="V55" s="101" t="str">
        <f t="shared" ca="1" si="33"/>
        <v/>
      </c>
      <c r="W55" s="101" t="str">
        <f t="shared" ca="1" si="33"/>
        <v/>
      </c>
      <c r="X55" s="101" t="str">
        <f t="shared" ca="1" si="33"/>
        <v/>
      </c>
      <c r="Y55" s="101" t="str">
        <f t="shared" ca="1" si="33"/>
        <v/>
      </c>
      <c r="Z55" s="101" t="str">
        <f t="shared" ca="1" si="33"/>
        <v/>
      </c>
      <c r="AA55" s="101" t="str">
        <f t="shared" ca="1" si="34"/>
        <v/>
      </c>
      <c r="AB55" s="101" t="str">
        <f t="shared" ca="1" si="34"/>
        <v/>
      </c>
      <c r="AC55" s="101" t="str">
        <f t="shared" ca="1" si="34"/>
        <v/>
      </c>
      <c r="AD55" s="101" t="str">
        <f t="shared" ca="1" si="34"/>
        <v/>
      </c>
      <c r="AE55" s="101" t="str">
        <f t="shared" ca="1" si="34"/>
        <v/>
      </c>
      <c r="AF55" s="101" t="str">
        <f t="shared" ca="1" si="34"/>
        <v/>
      </c>
      <c r="AG55" s="101" t="str">
        <f t="shared" ca="1" si="34"/>
        <v/>
      </c>
      <c r="AH55" s="101" t="str">
        <f t="shared" ca="1" si="34"/>
        <v/>
      </c>
      <c r="AI55" s="101" t="str">
        <f t="shared" ca="1" si="34"/>
        <v/>
      </c>
      <c r="AJ55" s="101" t="str">
        <f t="shared" ca="1" si="34"/>
        <v/>
      </c>
      <c r="AK55" s="101" t="str">
        <f t="shared" ca="1" si="35"/>
        <v/>
      </c>
      <c r="AL55" s="101" t="str">
        <f t="shared" ca="1" si="35"/>
        <v/>
      </c>
      <c r="AM55" s="101" t="str">
        <f t="shared" ca="1" si="35"/>
        <v/>
      </c>
      <c r="AN55" s="101" t="str">
        <f t="shared" ca="1" si="35"/>
        <v/>
      </c>
      <c r="AO55" s="101" t="str">
        <f t="shared" ca="1" si="35"/>
        <v/>
      </c>
      <c r="AP55" s="101" t="str">
        <f t="shared" ca="1" si="35"/>
        <v/>
      </c>
      <c r="AQ55" s="101" t="str">
        <f t="shared" ca="1" si="35"/>
        <v/>
      </c>
      <c r="AR55" s="101" t="str">
        <f t="shared" ca="1" si="35"/>
        <v/>
      </c>
      <c r="AS55" s="101" t="str">
        <f t="shared" ca="1" si="35"/>
        <v/>
      </c>
      <c r="AT55" s="101" t="str">
        <f t="shared" ca="1" si="35"/>
        <v/>
      </c>
      <c r="AU55" s="101" t="str">
        <f t="shared" ca="1" si="36"/>
        <v/>
      </c>
      <c r="AV55" s="101" t="str">
        <f t="shared" ca="1" si="36"/>
        <v/>
      </c>
      <c r="AW55" s="101" t="str">
        <f t="shared" ca="1" si="36"/>
        <v/>
      </c>
      <c r="AX55" s="101" t="str">
        <f t="shared" ca="1" si="36"/>
        <v/>
      </c>
      <c r="AY55" s="101" t="str">
        <f t="shared" ca="1" si="36"/>
        <v/>
      </c>
      <c r="AZ55" s="101" t="str">
        <f t="shared" ca="1" si="36"/>
        <v/>
      </c>
      <c r="BA55" s="101" t="str">
        <f t="shared" ca="1" si="36"/>
        <v/>
      </c>
      <c r="BB55" s="101" t="str">
        <f t="shared" ca="1" si="36"/>
        <v/>
      </c>
      <c r="BC55" s="101" t="str">
        <f t="shared" ca="1" si="36"/>
        <v/>
      </c>
      <c r="BD55" s="101" t="str">
        <f t="shared" ca="1" si="36"/>
        <v/>
      </c>
      <c r="BE55" s="101">
        <f t="shared" ca="1" si="37"/>
        <v>0</v>
      </c>
      <c r="BF55" s="101" t="str">
        <f t="shared" ca="1" si="37"/>
        <v/>
      </c>
      <c r="BG55" s="101" t="str">
        <f t="shared" ca="1" si="37"/>
        <v/>
      </c>
      <c r="BH55" s="101" t="str">
        <f t="shared" ca="1" si="37"/>
        <v/>
      </c>
      <c r="BI55" s="101" t="str">
        <f t="shared" ca="1" si="37"/>
        <v/>
      </c>
      <c r="BJ55" s="101" t="str">
        <f t="shared" ca="1" si="37"/>
        <v/>
      </c>
      <c r="BK55" s="101" t="str">
        <f t="shared" ca="1" si="37"/>
        <v/>
      </c>
      <c r="BL55" s="101" t="str">
        <f t="shared" ca="1" si="37"/>
        <v/>
      </c>
      <c r="BM55" s="101" t="str">
        <f t="shared" ca="1" si="37"/>
        <v/>
      </c>
    </row>
    <row r="56" spans="1:65">
      <c r="A56" s="71" t="s">
        <v>197</v>
      </c>
      <c r="B56" s="72" t="s">
        <v>198</v>
      </c>
      <c r="C56" s="84" t="s">
        <v>442</v>
      </c>
      <c r="D56" s="81" t="s">
        <v>456</v>
      </c>
      <c r="E56" s="100">
        <f ca="1">SUM(Table219[[#This Row],[ADR-01]:[ADR-113]])</f>
        <v>0</v>
      </c>
      <c r="G56" s="101" t="str">
        <f t="shared" ca="1" si="32"/>
        <v/>
      </c>
      <c r="H56" s="101" t="str">
        <f t="shared" ca="1" si="32"/>
        <v/>
      </c>
      <c r="I56" s="101" t="str">
        <f t="shared" ca="1" si="32"/>
        <v/>
      </c>
      <c r="J56" s="101" t="str">
        <f t="shared" ca="1" si="32"/>
        <v/>
      </c>
      <c r="K56" s="101" t="str">
        <f t="shared" ca="1" si="32"/>
        <v/>
      </c>
      <c r="L56" s="101" t="str">
        <f t="shared" ca="1" si="32"/>
        <v/>
      </c>
      <c r="M56" s="101" t="str">
        <f t="shared" ca="1" si="32"/>
        <v/>
      </c>
      <c r="N56" s="101" t="str">
        <f t="shared" ca="1" si="32"/>
        <v/>
      </c>
      <c r="O56" s="101" t="str">
        <f t="shared" ca="1" si="32"/>
        <v/>
      </c>
      <c r="P56" s="101" t="str">
        <f t="shared" ca="1" si="32"/>
        <v/>
      </c>
      <c r="Q56" s="101" t="str">
        <f t="shared" ca="1" si="33"/>
        <v/>
      </c>
      <c r="R56" s="101" t="str">
        <f t="shared" ca="1" si="33"/>
        <v/>
      </c>
      <c r="S56" s="101" t="str">
        <f t="shared" ca="1" si="33"/>
        <v/>
      </c>
      <c r="T56" s="101" t="str">
        <f t="shared" ca="1" si="33"/>
        <v/>
      </c>
      <c r="U56" s="101" t="str">
        <f t="shared" ca="1" si="33"/>
        <v/>
      </c>
      <c r="V56" s="101" t="str">
        <f t="shared" ca="1" si="33"/>
        <v/>
      </c>
      <c r="W56" s="101" t="str">
        <f t="shared" ca="1" si="33"/>
        <v/>
      </c>
      <c r="X56" s="101" t="str">
        <f t="shared" ca="1" si="33"/>
        <v/>
      </c>
      <c r="Y56" s="101" t="str">
        <f t="shared" ca="1" si="33"/>
        <v/>
      </c>
      <c r="Z56" s="101" t="str">
        <f t="shared" ca="1" si="33"/>
        <v/>
      </c>
      <c r="AA56" s="101" t="str">
        <f t="shared" ca="1" si="34"/>
        <v/>
      </c>
      <c r="AB56" s="101" t="str">
        <f t="shared" ca="1" si="34"/>
        <v/>
      </c>
      <c r="AC56" s="101" t="str">
        <f t="shared" ca="1" si="34"/>
        <v/>
      </c>
      <c r="AD56" s="101" t="str">
        <f t="shared" ca="1" si="34"/>
        <v/>
      </c>
      <c r="AE56" s="101" t="str">
        <f t="shared" ca="1" si="34"/>
        <v/>
      </c>
      <c r="AF56" s="101" t="str">
        <f t="shared" ca="1" si="34"/>
        <v/>
      </c>
      <c r="AG56" s="101" t="str">
        <f t="shared" ca="1" si="34"/>
        <v/>
      </c>
      <c r="AH56" s="101" t="str">
        <f t="shared" ca="1" si="34"/>
        <v/>
      </c>
      <c r="AI56" s="101" t="str">
        <f t="shared" ca="1" si="34"/>
        <v/>
      </c>
      <c r="AJ56" s="101" t="str">
        <f t="shared" ca="1" si="34"/>
        <v/>
      </c>
      <c r="AK56" s="101" t="str">
        <f t="shared" ca="1" si="35"/>
        <v/>
      </c>
      <c r="AL56" s="101" t="str">
        <f t="shared" ca="1" si="35"/>
        <v/>
      </c>
      <c r="AM56" s="101" t="str">
        <f t="shared" ca="1" si="35"/>
        <v/>
      </c>
      <c r="AN56" s="101" t="str">
        <f t="shared" ca="1" si="35"/>
        <v/>
      </c>
      <c r="AO56" s="101" t="str">
        <f t="shared" ca="1" si="35"/>
        <v/>
      </c>
      <c r="AP56" s="101" t="str">
        <f t="shared" ca="1" si="35"/>
        <v/>
      </c>
      <c r="AQ56" s="101" t="str">
        <f t="shared" ca="1" si="35"/>
        <v/>
      </c>
      <c r="AR56" s="101" t="str">
        <f t="shared" ca="1" si="35"/>
        <v/>
      </c>
      <c r="AS56" s="101" t="str">
        <f t="shared" ca="1" si="35"/>
        <v/>
      </c>
      <c r="AT56" s="101" t="str">
        <f t="shared" ca="1" si="35"/>
        <v/>
      </c>
      <c r="AU56" s="101" t="str">
        <f t="shared" ca="1" si="36"/>
        <v/>
      </c>
      <c r="AV56" s="101" t="str">
        <f t="shared" ca="1" si="36"/>
        <v/>
      </c>
      <c r="AW56" s="101" t="str">
        <f t="shared" ca="1" si="36"/>
        <v/>
      </c>
      <c r="AX56" s="101" t="str">
        <f t="shared" ca="1" si="36"/>
        <v/>
      </c>
      <c r="AY56" s="101" t="str">
        <f t="shared" ca="1" si="36"/>
        <v/>
      </c>
      <c r="AZ56" s="101" t="str">
        <f t="shared" ca="1" si="36"/>
        <v/>
      </c>
      <c r="BA56" s="101" t="str">
        <f t="shared" ca="1" si="36"/>
        <v/>
      </c>
      <c r="BB56" s="101" t="str">
        <f t="shared" ca="1" si="36"/>
        <v/>
      </c>
      <c r="BC56" s="101" t="str">
        <f t="shared" ca="1" si="36"/>
        <v/>
      </c>
      <c r="BD56" s="101" t="str">
        <f t="shared" ca="1" si="36"/>
        <v/>
      </c>
      <c r="BE56" s="101" t="str">
        <f t="shared" ca="1" si="37"/>
        <v/>
      </c>
      <c r="BF56" s="101" t="str">
        <f t="shared" ca="1" si="37"/>
        <v/>
      </c>
      <c r="BG56" s="101" t="str">
        <f t="shared" ca="1" si="37"/>
        <v/>
      </c>
      <c r="BH56" s="101" t="str">
        <f t="shared" ca="1" si="37"/>
        <v/>
      </c>
      <c r="BI56" s="101" t="str">
        <f t="shared" ca="1" si="37"/>
        <v/>
      </c>
      <c r="BJ56" s="101" t="str">
        <f t="shared" ca="1" si="37"/>
        <v/>
      </c>
      <c r="BK56" s="101" t="str">
        <f t="shared" ca="1" si="37"/>
        <v/>
      </c>
      <c r="BL56" s="101" t="str">
        <f t="shared" ca="1" si="37"/>
        <v/>
      </c>
      <c r="BM56" s="101" t="str">
        <f t="shared" ca="1" si="37"/>
        <v/>
      </c>
    </row>
    <row r="57" spans="1:65">
      <c r="A57" s="71" t="s">
        <v>199</v>
      </c>
      <c r="B57" s="72" t="s">
        <v>490</v>
      </c>
      <c r="C57" s="83" t="s">
        <v>456</v>
      </c>
      <c r="D57" s="79"/>
      <c r="E57" s="100">
        <f ca="1">SUM(Table219[[#This Row],[ADR-01]:[ADR-113]])</f>
        <v>0</v>
      </c>
      <c r="G57" s="101" t="str">
        <f t="shared" ca="1" si="32"/>
        <v/>
      </c>
      <c r="H57" s="101" t="str">
        <f t="shared" ca="1" si="32"/>
        <v/>
      </c>
      <c r="I57" s="101" t="str">
        <f t="shared" ca="1" si="32"/>
        <v/>
      </c>
      <c r="J57" s="101" t="str">
        <f t="shared" ca="1" si="32"/>
        <v/>
      </c>
      <c r="K57" s="101" t="str">
        <f t="shared" ca="1" si="32"/>
        <v/>
      </c>
      <c r="L57" s="101" t="str">
        <f t="shared" ca="1" si="32"/>
        <v/>
      </c>
      <c r="M57" s="101" t="str">
        <f t="shared" ca="1" si="32"/>
        <v/>
      </c>
      <c r="N57" s="101" t="str">
        <f t="shared" ca="1" si="32"/>
        <v/>
      </c>
      <c r="O57" s="101" t="str">
        <f t="shared" ca="1" si="32"/>
        <v/>
      </c>
      <c r="P57" s="101" t="str">
        <f t="shared" ca="1" si="32"/>
        <v/>
      </c>
      <c r="Q57" s="101" t="str">
        <f t="shared" ca="1" si="33"/>
        <v/>
      </c>
      <c r="R57" s="101" t="str">
        <f t="shared" ca="1" si="33"/>
        <v/>
      </c>
      <c r="S57" s="101" t="str">
        <f t="shared" ca="1" si="33"/>
        <v/>
      </c>
      <c r="T57" s="101" t="str">
        <f t="shared" ca="1" si="33"/>
        <v/>
      </c>
      <c r="U57" s="101" t="str">
        <f t="shared" ca="1" si="33"/>
        <v/>
      </c>
      <c r="V57" s="101" t="str">
        <f t="shared" ca="1" si="33"/>
        <v/>
      </c>
      <c r="W57" s="101" t="str">
        <f t="shared" ca="1" si="33"/>
        <v/>
      </c>
      <c r="X57" s="101" t="str">
        <f t="shared" ca="1" si="33"/>
        <v/>
      </c>
      <c r="Y57" s="101" t="str">
        <f t="shared" ca="1" si="33"/>
        <v/>
      </c>
      <c r="Z57" s="101" t="str">
        <f t="shared" ca="1" si="33"/>
        <v/>
      </c>
      <c r="AA57" s="101" t="str">
        <f t="shared" ca="1" si="34"/>
        <v/>
      </c>
      <c r="AB57" s="101" t="str">
        <f t="shared" ca="1" si="34"/>
        <v/>
      </c>
      <c r="AC57" s="101" t="str">
        <f t="shared" ca="1" si="34"/>
        <v/>
      </c>
      <c r="AD57" s="101" t="str">
        <f t="shared" ca="1" si="34"/>
        <v/>
      </c>
      <c r="AE57" s="101" t="str">
        <f t="shared" ca="1" si="34"/>
        <v/>
      </c>
      <c r="AF57" s="101" t="str">
        <f t="shared" ca="1" si="34"/>
        <v/>
      </c>
      <c r="AG57" s="101" t="str">
        <f t="shared" ca="1" si="34"/>
        <v/>
      </c>
      <c r="AH57" s="101" t="str">
        <f t="shared" ca="1" si="34"/>
        <v/>
      </c>
      <c r="AI57" s="101" t="str">
        <f t="shared" ca="1" si="34"/>
        <v/>
      </c>
      <c r="AJ57" s="101" t="str">
        <f t="shared" ca="1" si="34"/>
        <v/>
      </c>
      <c r="AK57" s="101" t="str">
        <f t="shared" ca="1" si="35"/>
        <v/>
      </c>
      <c r="AL57" s="101" t="str">
        <f t="shared" ca="1" si="35"/>
        <v/>
      </c>
      <c r="AM57" s="101" t="str">
        <f t="shared" ca="1" si="35"/>
        <v/>
      </c>
      <c r="AN57" s="101" t="str">
        <f t="shared" ca="1" si="35"/>
        <v/>
      </c>
      <c r="AO57" s="101" t="str">
        <f t="shared" ca="1" si="35"/>
        <v/>
      </c>
      <c r="AP57" s="101" t="str">
        <f t="shared" ca="1" si="35"/>
        <v/>
      </c>
      <c r="AQ57" s="101" t="str">
        <f t="shared" ca="1" si="35"/>
        <v/>
      </c>
      <c r="AR57" s="101" t="str">
        <f t="shared" ca="1" si="35"/>
        <v/>
      </c>
      <c r="AS57" s="101" t="str">
        <f t="shared" ca="1" si="35"/>
        <v/>
      </c>
      <c r="AT57" s="101" t="str">
        <f t="shared" ca="1" si="35"/>
        <v/>
      </c>
      <c r="AU57" s="101" t="str">
        <f t="shared" ca="1" si="36"/>
        <v/>
      </c>
      <c r="AV57" s="101" t="str">
        <f t="shared" ca="1" si="36"/>
        <v/>
      </c>
      <c r="AW57" s="101" t="str">
        <f t="shared" ca="1" si="36"/>
        <v/>
      </c>
      <c r="AX57" s="101" t="str">
        <f t="shared" ca="1" si="36"/>
        <v/>
      </c>
      <c r="AY57" s="101" t="str">
        <f t="shared" ca="1" si="36"/>
        <v/>
      </c>
      <c r="AZ57" s="101" t="str">
        <f t="shared" ca="1" si="36"/>
        <v/>
      </c>
      <c r="BA57" s="101" t="str">
        <f t="shared" ca="1" si="36"/>
        <v/>
      </c>
      <c r="BB57" s="101" t="str">
        <f t="shared" ca="1" si="36"/>
        <v/>
      </c>
      <c r="BC57" s="101" t="str">
        <f t="shared" ca="1" si="36"/>
        <v/>
      </c>
      <c r="BD57" s="101" t="str">
        <f t="shared" ca="1" si="36"/>
        <v/>
      </c>
      <c r="BE57" s="101">
        <f t="shared" ca="1" si="37"/>
        <v>0</v>
      </c>
      <c r="BF57" s="101" t="str">
        <f t="shared" ca="1" si="37"/>
        <v/>
      </c>
      <c r="BG57" s="101" t="str">
        <f t="shared" ca="1" si="37"/>
        <v/>
      </c>
      <c r="BH57" s="101" t="str">
        <f t="shared" ca="1" si="37"/>
        <v/>
      </c>
      <c r="BI57" s="101" t="str">
        <f t="shared" ca="1" si="37"/>
        <v/>
      </c>
      <c r="BJ57" s="101" t="str">
        <f t="shared" ca="1" si="37"/>
        <v/>
      </c>
      <c r="BK57" s="101">
        <f t="shared" ca="1" si="37"/>
        <v>0</v>
      </c>
      <c r="BL57" s="101" t="str">
        <f t="shared" ca="1" si="37"/>
        <v/>
      </c>
      <c r="BM57" s="101">
        <f t="shared" ca="1" si="37"/>
        <v>0</v>
      </c>
    </row>
    <row r="58" spans="1:65">
      <c r="A58" s="71" t="s">
        <v>201</v>
      </c>
      <c r="B58" s="72" t="s">
        <v>202</v>
      </c>
      <c r="C58" s="84" t="s">
        <v>475</v>
      </c>
      <c r="D58" s="81"/>
      <c r="E58" s="100">
        <f ca="1">SUM(Table219[[#This Row],[ADR-01]:[ADR-113]])</f>
        <v>0</v>
      </c>
      <c r="G58" s="101" t="str">
        <f t="shared" ca="1" si="32"/>
        <v/>
      </c>
      <c r="H58" s="101" t="str">
        <f t="shared" ca="1" si="32"/>
        <v/>
      </c>
      <c r="I58" s="101" t="str">
        <f t="shared" ca="1" si="32"/>
        <v/>
      </c>
      <c r="J58" s="101" t="str">
        <f t="shared" ca="1" si="32"/>
        <v/>
      </c>
      <c r="K58" s="101" t="str">
        <f t="shared" ca="1" si="32"/>
        <v/>
      </c>
      <c r="L58" s="101" t="str">
        <f t="shared" ca="1" si="32"/>
        <v/>
      </c>
      <c r="M58" s="101" t="str">
        <f t="shared" ca="1" si="32"/>
        <v/>
      </c>
      <c r="N58" s="101" t="str">
        <f t="shared" ca="1" si="32"/>
        <v/>
      </c>
      <c r="O58" s="101" t="str">
        <f t="shared" ca="1" si="32"/>
        <v/>
      </c>
      <c r="P58" s="101" t="str">
        <f t="shared" ca="1" si="32"/>
        <v/>
      </c>
      <c r="Q58" s="101" t="str">
        <f t="shared" ca="1" si="33"/>
        <v/>
      </c>
      <c r="R58" s="101" t="str">
        <f t="shared" ca="1" si="33"/>
        <v/>
      </c>
      <c r="S58" s="101" t="str">
        <f t="shared" ca="1" si="33"/>
        <v/>
      </c>
      <c r="T58" s="101" t="str">
        <f t="shared" ca="1" si="33"/>
        <v/>
      </c>
      <c r="U58" s="101" t="str">
        <f t="shared" ca="1" si="33"/>
        <v/>
      </c>
      <c r="V58" s="101" t="str">
        <f t="shared" ca="1" si="33"/>
        <v/>
      </c>
      <c r="W58" s="101" t="str">
        <f t="shared" ca="1" si="33"/>
        <v/>
      </c>
      <c r="X58" s="101" t="str">
        <f t="shared" ca="1" si="33"/>
        <v/>
      </c>
      <c r="Y58" s="101" t="str">
        <f t="shared" ca="1" si="33"/>
        <v/>
      </c>
      <c r="Z58" s="101">
        <f t="shared" ca="1" si="33"/>
        <v>0</v>
      </c>
      <c r="AA58" s="101" t="str">
        <f t="shared" ca="1" si="34"/>
        <v/>
      </c>
      <c r="AB58" s="101" t="str">
        <f t="shared" ca="1" si="34"/>
        <v/>
      </c>
      <c r="AC58" s="101" t="str">
        <f t="shared" ca="1" si="34"/>
        <v/>
      </c>
      <c r="AD58" s="101" t="str">
        <f t="shared" ca="1" si="34"/>
        <v/>
      </c>
      <c r="AE58" s="101" t="str">
        <f t="shared" ca="1" si="34"/>
        <v/>
      </c>
      <c r="AF58" s="101" t="str">
        <f t="shared" ca="1" si="34"/>
        <v/>
      </c>
      <c r="AG58" s="101" t="str">
        <f t="shared" ca="1" si="34"/>
        <v/>
      </c>
      <c r="AH58" s="101" t="str">
        <f t="shared" ca="1" si="34"/>
        <v/>
      </c>
      <c r="AI58" s="101" t="str">
        <f t="shared" ca="1" si="34"/>
        <v/>
      </c>
      <c r="AJ58" s="101" t="str">
        <f t="shared" ca="1" si="34"/>
        <v/>
      </c>
      <c r="AK58" s="101" t="str">
        <f t="shared" ca="1" si="35"/>
        <v/>
      </c>
      <c r="AL58" s="101" t="str">
        <f t="shared" ca="1" si="35"/>
        <v/>
      </c>
      <c r="AM58" s="101" t="str">
        <f t="shared" ca="1" si="35"/>
        <v/>
      </c>
      <c r="AN58" s="101" t="str">
        <f t="shared" ca="1" si="35"/>
        <v/>
      </c>
      <c r="AO58" s="101" t="str">
        <f t="shared" ca="1" si="35"/>
        <v/>
      </c>
      <c r="AP58" s="101" t="str">
        <f t="shared" ca="1" si="35"/>
        <v/>
      </c>
      <c r="AQ58" s="101" t="str">
        <f t="shared" ca="1" si="35"/>
        <v/>
      </c>
      <c r="AR58" s="101" t="str">
        <f t="shared" ca="1" si="35"/>
        <v/>
      </c>
      <c r="AS58" s="101" t="str">
        <f t="shared" ca="1" si="35"/>
        <v/>
      </c>
      <c r="AT58" s="101" t="str">
        <f t="shared" ca="1" si="35"/>
        <v/>
      </c>
      <c r="AU58" s="101" t="str">
        <f t="shared" ca="1" si="36"/>
        <v/>
      </c>
      <c r="AV58" s="101" t="str">
        <f t="shared" ca="1" si="36"/>
        <v/>
      </c>
      <c r="AW58" s="101" t="str">
        <f t="shared" ca="1" si="36"/>
        <v/>
      </c>
      <c r="AX58" s="101" t="str">
        <f t="shared" ca="1" si="36"/>
        <v/>
      </c>
      <c r="AY58" s="101" t="str">
        <f t="shared" ca="1" si="36"/>
        <v/>
      </c>
      <c r="AZ58" s="101" t="str">
        <f t="shared" ca="1" si="36"/>
        <v/>
      </c>
      <c r="BA58" s="101" t="str">
        <f t="shared" ca="1" si="36"/>
        <v/>
      </c>
      <c r="BB58" s="101" t="str">
        <f t="shared" ca="1" si="36"/>
        <v/>
      </c>
      <c r="BC58" s="101" t="str">
        <f t="shared" ca="1" si="36"/>
        <v/>
      </c>
      <c r="BD58" s="101" t="str">
        <f t="shared" ca="1" si="36"/>
        <v/>
      </c>
      <c r="BE58" s="101">
        <f t="shared" ca="1" si="37"/>
        <v>0</v>
      </c>
      <c r="BF58" s="101" t="str">
        <f t="shared" ca="1" si="37"/>
        <v/>
      </c>
      <c r="BG58" s="101" t="str">
        <f t="shared" ca="1" si="37"/>
        <v/>
      </c>
      <c r="BH58" s="101" t="str">
        <f t="shared" ca="1" si="37"/>
        <v/>
      </c>
      <c r="BI58" s="101" t="str">
        <f t="shared" ca="1" si="37"/>
        <v/>
      </c>
      <c r="BJ58" s="101" t="str">
        <f t="shared" ca="1" si="37"/>
        <v/>
      </c>
      <c r="BK58" s="101" t="str">
        <f t="shared" ca="1" si="37"/>
        <v/>
      </c>
      <c r="BL58" s="101" t="str">
        <f t="shared" ca="1" si="37"/>
        <v/>
      </c>
      <c r="BM58" s="101" t="str">
        <f t="shared" ca="1" si="37"/>
        <v/>
      </c>
    </row>
    <row r="59" spans="1:65">
      <c r="A59" s="71" t="s">
        <v>205</v>
      </c>
      <c r="B59" s="72" t="s">
        <v>206</v>
      </c>
      <c r="C59" s="84" t="s">
        <v>477</v>
      </c>
      <c r="D59" s="82" t="s">
        <v>5655</v>
      </c>
      <c r="E59" s="100">
        <f ca="1">SUM(Table219[[#This Row],[ADR-01]:[ADR-113]])</f>
        <v>1</v>
      </c>
      <c r="G59" s="101" t="str">
        <f t="shared" ca="1" si="32"/>
        <v/>
      </c>
      <c r="H59" s="101" t="str">
        <f t="shared" ca="1" si="32"/>
        <v/>
      </c>
      <c r="I59" s="101" t="str">
        <f t="shared" ca="1" si="32"/>
        <v/>
      </c>
      <c r="J59" s="101" t="str">
        <f t="shared" ca="1" si="32"/>
        <v/>
      </c>
      <c r="K59" s="101" t="str">
        <f t="shared" ca="1" si="32"/>
        <v/>
      </c>
      <c r="L59" s="101" t="str">
        <f t="shared" ca="1" si="32"/>
        <v/>
      </c>
      <c r="M59" s="101" t="str">
        <f t="shared" ca="1" si="32"/>
        <v/>
      </c>
      <c r="N59" s="101" t="str">
        <f t="shared" ca="1" si="32"/>
        <v/>
      </c>
      <c r="O59" s="101" t="str">
        <f t="shared" ca="1" si="32"/>
        <v/>
      </c>
      <c r="P59" s="101" t="str">
        <f t="shared" ca="1" si="32"/>
        <v/>
      </c>
      <c r="Q59" s="101" t="str">
        <f t="shared" ca="1" si="33"/>
        <v/>
      </c>
      <c r="R59" s="101" t="str">
        <f t="shared" ca="1" si="33"/>
        <v/>
      </c>
      <c r="S59" s="101" t="str">
        <f t="shared" ca="1" si="33"/>
        <v/>
      </c>
      <c r="T59" s="101" t="str">
        <f t="shared" ca="1" si="33"/>
        <v/>
      </c>
      <c r="U59" s="101" t="str">
        <f t="shared" ca="1" si="33"/>
        <v/>
      </c>
      <c r="V59" s="101" t="str">
        <f t="shared" ca="1" si="33"/>
        <v/>
      </c>
      <c r="W59" s="101" t="str">
        <f t="shared" ca="1" si="33"/>
        <v/>
      </c>
      <c r="X59" s="101" t="str">
        <f t="shared" ca="1" si="33"/>
        <v/>
      </c>
      <c r="Y59" s="101" t="str">
        <f t="shared" ca="1" si="33"/>
        <v/>
      </c>
      <c r="Z59" s="101" t="str">
        <f t="shared" ca="1" si="33"/>
        <v/>
      </c>
      <c r="AA59" s="101" t="str">
        <f t="shared" ca="1" si="34"/>
        <v/>
      </c>
      <c r="AB59" s="101" t="str">
        <f t="shared" ca="1" si="34"/>
        <v/>
      </c>
      <c r="AC59" s="101" t="str">
        <f t="shared" ca="1" si="34"/>
        <v/>
      </c>
      <c r="AD59" s="101" t="str">
        <f t="shared" ca="1" si="34"/>
        <v/>
      </c>
      <c r="AE59" s="101" t="str">
        <f t="shared" ca="1" si="34"/>
        <v/>
      </c>
      <c r="AF59" s="101" t="str">
        <f t="shared" ca="1" si="34"/>
        <v/>
      </c>
      <c r="AG59" s="101" t="str">
        <f t="shared" ca="1" si="34"/>
        <v/>
      </c>
      <c r="AH59" s="101" t="str">
        <f t="shared" ca="1" si="34"/>
        <v/>
      </c>
      <c r="AI59" s="101" t="str">
        <f t="shared" ca="1" si="34"/>
        <v/>
      </c>
      <c r="AJ59" s="101" t="str">
        <f t="shared" ca="1" si="34"/>
        <v/>
      </c>
      <c r="AK59" s="101" t="str">
        <f t="shared" ca="1" si="35"/>
        <v/>
      </c>
      <c r="AL59" s="101" t="str">
        <f t="shared" ca="1" si="35"/>
        <v/>
      </c>
      <c r="AM59" s="101" t="str">
        <f t="shared" ca="1" si="35"/>
        <v/>
      </c>
      <c r="AN59" s="101" t="str">
        <f t="shared" ca="1" si="35"/>
        <v/>
      </c>
      <c r="AO59" s="101" t="str">
        <f t="shared" ca="1" si="35"/>
        <v/>
      </c>
      <c r="AP59" s="101" t="str">
        <f t="shared" ca="1" si="35"/>
        <v/>
      </c>
      <c r="AQ59" s="101" t="str">
        <f t="shared" ca="1" si="35"/>
        <v/>
      </c>
      <c r="AR59" s="101" t="str">
        <f t="shared" ca="1" si="35"/>
        <v/>
      </c>
      <c r="AS59" s="101" t="str">
        <f t="shared" ca="1" si="35"/>
        <v/>
      </c>
      <c r="AT59" s="101" t="str">
        <f t="shared" ca="1" si="35"/>
        <v/>
      </c>
      <c r="AU59" s="101" t="str">
        <f t="shared" ca="1" si="36"/>
        <v/>
      </c>
      <c r="AV59" s="101" t="str">
        <f t="shared" ca="1" si="36"/>
        <v/>
      </c>
      <c r="AW59" s="101" t="str">
        <f t="shared" ca="1" si="36"/>
        <v/>
      </c>
      <c r="AX59" s="101" t="str">
        <f t="shared" ca="1" si="36"/>
        <v/>
      </c>
      <c r="AY59" s="101" t="str">
        <f t="shared" ca="1" si="36"/>
        <v/>
      </c>
      <c r="AZ59" s="101" t="str">
        <f t="shared" ca="1" si="36"/>
        <v/>
      </c>
      <c r="BA59" s="101" t="str">
        <f t="shared" ca="1" si="36"/>
        <v/>
      </c>
      <c r="BB59" s="101" t="str">
        <f t="shared" ca="1" si="36"/>
        <v/>
      </c>
      <c r="BC59" s="101" t="str">
        <f t="shared" ca="1" si="36"/>
        <v/>
      </c>
      <c r="BD59" s="101">
        <f t="shared" ca="1" si="36"/>
        <v>1</v>
      </c>
      <c r="BE59" s="101" t="str">
        <f t="shared" ca="1" si="37"/>
        <v/>
      </c>
      <c r="BF59" s="101" t="str">
        <f t="shared" ca="1" si="37"/>
        <v/>
      </c>
      <c r="BG59" s="101" t="str">
        <f t="shared" ca="1" si="37"/>
        <v/>
      </c>
      <c r="BH59" s="101" t="str">
        <f t="shared" ca="1" si="37"/>
        <v/>
      </c>
      <c r="BI59" s="101" t="str">
        <f t="shared" ca="1" si="37"/>
        <v/>
      </c>
      <c r="BJ59" s="101" t="str">
        <f t="shared" ca="1" si="37"/>
        <v/>
      </c>
      <c r="BK59" s="101" t="str">
        <f t="shared" ca="1" si="37"/>
        <v/>
      </c>
      <c r="BL59" s="101" t="str">
        <f t="shared" ca="1" si="37"/>
        <v/>
      </c>
      <c r="BM59" s="101" t="str">
        <f t="shared" ca="1" si="37"/>
        <v/>
      </c>
    </row>
    <row r="60" spans="1:65">
      <c r="A60" s="71" t="s">
        <v>207</v>
      </c>
      <c r="B60" s="72" t="s">
        <v>208</v>
      </c>
      <c r="C60" s="83" t="s">
        <v>477</v>
      </c>
      <c r="D60" s="80" t="s">
        <v>5655</v>
      </c>
      <c r="E60" s="100">
        <f ca="1">SUM(Table219[[#This Row],[ADR-01]:[ADR-113]])</f>
        <v>0</v>
      </c>
      <c r="G60" s="101" t="str">
        <f t="shared" ca="1" si="32"/>
        <v/>
      </c>
      <c r="H60" s="101" t="str">
        <f t="shared" ca="1" si="32"/>
        <v/>
      </c>
      <c r="I60" s="101" t="str">
        <f t="shared" ca="1" si="32"/>
        <v/>
      </c>
      <c r="J60" s="101" t="str">
        <f t="shared" ca="1" si="32"/>
        <v/>
      </c>
      <c r="K60" s="101" t="str">
        <f t="shared" ca="1" si="32"/>
        <v/>
      </c>
      <c r="L60" s="101" t="str">
        <f t="shared" ca="1" si="32"/>
        <v/>
      </c>
      <c r="M60" s="101" t="str">
        <f t="shared" ca="1" si="32"/>
        <v/>
      </c>
      <c r="N60" s="101" t="str">
        <f t="shared" ca="1" si="32"/>
        <v/>
      </c>
      <c r="O60" s="101" t="str">
        <f t="shared" ca="1" si="32"/>
        <v/>
      </c>
      <c r="P60" s="101" t="str">
        <f t="shared" ca="1" si="32"/>
        <v/>
      </c>
      <c r="Q60" s="101" t="str">
        <f t="shared" ca="1" si="33"/>
        <v/>
      </c>
      <c r="R60" s="101" t="str">
        <f t="shared" ca="1" si="33"/>
        <v/>
      </c>
      <c r="S60" s="101" t="str">
        <f t="shared" ca="1" si="33"/>
        <v/>
      </c>
      <c r="T60" s="101" t="str">
        <f t="shared" ca="1" si="33"/>
        <v/>
      </c>
      <c r="U60" s="101" t="str">
        <f t="shared" ca="1" si="33"/>
        <v/>
      </c>
      <c r="V60" s="101" t="str">
        <f t="shared" ca="1" si="33"/>
        <v/>
      </c>
      <c r="W60" s="101" t="str">
        <f t="shared" ca="1" si="33"/>
        <v/>
      </c>
      <c r="X60" s="101" t="str">
        <f t="shared" ca="1" si="33"/>
        <v/>
      </c>
      <c r="Y60" s="101" t="str">
        <f t="shared" ca="1" si="33"/>
        <v/>
      </c>
      <c r="Z60" s="101" t="str">
        <f t="shared" ca="1" si="33"/>
        <v/>
      </c>
      <c r="AA60" s="101" t="str">
        <f t="shared" ca="1" si="34"/>
        <v/>
      </c>
      <c r="AB60" s="101" t="str">
        <f t="shared" ca="1" si="34"/>
        <v/>
      </c>
      <c r="AC60" s="101" t="str">
        <f t="shared" ca="1" si="34"/>
        <v/>
      </c>
      <c r="AD60" s="101" t="str">
        <f t="shared" ca="1" si="34"/>
        <v/>
      </c>
      <c r="AE60" s="101" t="str">
        <f t="shared" ca="1" si="34"/>
        <v/>
      </c>
      <c r="AF60" s="101" t="str">
        <f t="shared" ca="1" si="34"/>
        <v/>
      </c>
      <c r="AG60" s="101" t="str">
        <f t="shared" ca="1" si="34"/>
        <v/>
      </c>
      <c r="AH60" s="101" t="str">
        <f t="shared" ca="1" si="34"/>
        <v/>
      </c>
      <c r="AI60" s="101" t="str">
        <f t="shared" ca="1" si="34"/>
        <v/>
      </c>
      <c r="AJ60" s="101" t="str">
        <f t="shared" ca="1" si="34"/>
        <v/>
      </c>
      <c r="AK60" s="101" t="str">
        <f t="shared" ca="1" si="35"/>
        <v/>
      </c>
      <c r="AL60" s="101" t="str">
        <f t="shared" ca="1" si="35"/>
        <v/>
      </c>
      <c r="AM60" s="101" t="str">
        <f t="shared" ca="1" si="35"/>
        <v/>
      </c>
      <c r="AN60" s="101" t="str">
        <f t="shared" ca="1" si="35"/>
        <v/>
      </c>
      <c r="AO60" s="101" t="str">
        <f t="shared" ca="1" si="35"/>
        <v/>
      </c>
      <c r="AP60" s="101" t="str">
        <f t="shared" ca="1" si="35"/>
        <v/>
      </c>
      <c r="AQ60" s="101" t="str">
        <f t="shared" ca="1" si="35"/>
        <v/>
      </c>
      <c r="AR60" s="101" t="str">
        <f t="shared" ca="1" si="35"/>
        <v/>
      </c>
      <c r="AS60" s="101" t="str">
        <f t="shared" ca="1" si="35"/>
        <v/>
      </c>
      <c r="AT60" s="101" t="str">
        <f t="shared" ca="1" si="35"/>
        <v/>
      </c>
      <c r="AU60" s="101" t="str">
        <f t="shared" ca="1" si="36"/>
        <v/>
      </c>
      <c r="AV60" s="101" t="str">
        <f t="shared" ca="1" si="36"/>
        <v/>
      </c>
      <c r="AW60" s="101" t="str">
        <f t="shared" ca="1" si="36"/>
        <v/>
      </c>
      <c r="AX60" s="101" t="str">
        <f t="shared" ca="1" si="36"/>
        <v/>
      </c>
      <c r="AY60" s="101" t="str">
        <f t="shared" ca="1" si="36"/>
        <v/>
      </c>
      <c r="AZ60" s="101" t="str">
        <f t="shared" ca="1" si="36"/>
        <v/>
      </c>
      <c r="BA60" s="101" t="str">
        <f t="shared" ca="1" si="36"/>
        <v/>
      </c>
      <c r="BB60" s="101" t="str">
        <f t="shared" ca="1" si="36"/>
        <v/>
      </c>
      <c r="BC60" s="101" t="str">
        <f t="shared" ca="1" si="36"/>
        <v/>
      </c>
      <c r="BD60" s="101" t="str">
        <f t="shared" ca="1" si="36"/>
        <v/>
      </c>
      <c r="BE60" s="101" t="str">
        <f t="shared" ca="1" si="37"/>
        <v/>
      </c>
      <c r="BF60" s="101" t="str">
        <f t="shared" ca="1" si="37"/>
        <v/>
      </c>
      <c r="BG60" s="101" t="str">
        <f t="shared" ca="1" si="37"/>
        <v/>
      </c>
      <c r="BH60" s="101" t="str">
        <f t="shared" ca="1" si="37"/>
        <v/>
      </c>
      <c r="BI60" s="101" t="str">
        <f t="shared" ca="1" si="37"/>
        <v/>
      </c>
      <c r="BJ60" s="101" t="str">
        <f t="shared" ca="1" si="37"/>
        <v/>
      </c>
      <c r="BK60" s="101" t="str">
        <f t="shared" ca="1" si="37"/>
        <v/>
      </c>
      <c r="BL60" s="101" t="str">
        <f t="shared" ca="1" si="37"/>
        <v/>
      </c>
      <c r="BM60" s="101" t="str">
        <f t="shared" ca="1" si="37"/>
        <v/>
      </c>
    </row>
    <row r="61" spans="1:65">
      <c r="A61" s="71" t="s">
        <v>215</v>
      </c>
      <c r="B61" s="72" t="s">
        <v>216</v>
      </c>
      <c r="C61" s="83" t="s">
        <v>432</v>
      </c>
      <c r="D61" s="79" t="s">
        <v>456</v>
      </c>
      <c r="E61" s="100">
        <f ca="1">SUM(Table219[[#This Row],[ADR-01]:[ADR-113]])</f>
        <v>0</v>
      </c>
      <c r="G61" s="101" t="str">
        <f t="shared" ca="1" si="32"/>
        <v/>
      </c>
      <c r="H61" s="101" t="str">
        <f t="shared" ca="1" si="32"/>
        <v/>
      </c>
      <c r="I61" s="101" t="str">
        <f t="shared" ca="1" si="32"/>
        <v/>
      </c>
      <c r="J61" s="101" t="str">
        <f t="shared" ca="1" si="32"/>
        <v/>
      </c>
      <c r="K61" s="101" t="str">
        <f t="shared" ca="1" si="32"/>
        <v/>
      </c>
      <c r="L61" s="101" t="str">
        <f t="shared" ca="1" si="32"/>
        <v/>
      </c>
      <c r="M61" s="101" t="str">
        <f t="shared" ca="1" si="32"/>
        <v/>
      </c>
      <c r="N61" s="101" t="str">
        <f t="shared" ca="1" si="32"/>
        <v/>
      </c>
      <c r="O61" s="101" t="str">
        <f t="shared" ca="1" si="32"/>
        <v/>
      </c>
      <c r="P61" s="101" t="str">
        <f t="shared" ca="1" si="32"/>
        <v/>
      </c>
      <c r="Q61" s="101" t="str">
        <f t="shared" ca="1" si="33"/>
        <v/>
      </c>
      <c r="R61" s="101" t="str">
        <f t="shared" ca="1" si="33"/>
        <v/>
      </c>
      <c r="S61" s="101" t="str">
        <f t="shared" ca="1" si="33"/>
        <v/>
      </c>
      <c r="T61" s="101" t="str">
        <f t="shared" ca="1" si="33"/>
        <v/>
      </c>
      <c r="U61" s="101" t="str">
        <f t="shared" ca="1" si="33"/>
        <v/>
      </c>
      <c r="V61" s="101" t="str">
        <f t="shared" ca="1" si="33"/>
        <v/>
      </c>
      <c r="W61" s="101" t="str">
        <f t="shared" ca="1" si="33"/>
        <v/>
      </c>
      <c r="X61" s="101" t="str">
        <f t="shared" ca="1" si="33"/>
        <v/>
      </c>
      <c r="Y61" s="101" t="str">
        <f t="shared" ca="1" si="33"/>
        <v/>
      </c>
      <c r="Z61" s="101">
        <f t="shared" ca="1" si="33"/>
        <v>0</v>
      </c>
      <c r="AA61" s="101" t="str">
        <f t="shared" ca="1" si="34"/>
        <v/>
      </c>
      <c r="AB61" s="101" t="str">
        <f t="shared" ca="1" si="34"/>
        <v/>
      </c>
      <c r="AC61" s="101" t="str">
        <f t="shared" ca="1" si="34"/>
        <v/>
      </c>
      <c r="AD61" s="101" t="str">
        <f t="shared" ca="1" si="34"/>
        <v/>
      </c>
      <c r="AE61" s="101" t="str">
        <f t="shared" ca="1" si="34"/>
        <v/>
      </c>
      <c r="AF61" s="101" t="str">
        <f t="shared" ca="1" si="34"/>
        <v/>
      </c>
      <c r="AG61" s="101" t="str">
        <f t="shared" ca="1" si="34"/>
        <v/>
      </c>
      <c r="AH61" s="101" t="str">
        <f t="shared" ca="1" si="34"/>
        <v/>
      </c>
      <c r="AI61" s="101" t="str">
        <f t="shared" ca="1" si="34"/>
        <v/>
      </c>
      <c r="AJ61" s="101" t="str">
        <f t="shared" ca="1" si="34"/>
        <v/>
      </c>
      <c r="AK61" s="101" t="str">
        <f t="shared" ca="1" si="35"/>
        <v/>
      </c>
      <c r="AL61" s="101" t="str">
        <f t="shared" ca="1" si="35"/>
        <v/>
      </c>
      <c r="AM61" s="101" t="str">
        <f t="shared" ca="1" si="35"/>
        <v/>
      </c>
      <c r="AN61" s="101" t="str">
        <f t="shared" ca="1" si="35"/>
        <v/>
      </c>
      <c r="AO61" s="101" t="str">
        <f t="shared" ca="1" si="35"/>
        <v/>
      </c>
      <c r="AP61" s="101" t="str">
        <f t="shared" ca="1" si="35"/>
        <v/>
      </c>
      <c r="AQ61" s="101" t="str">
        <f t="shared" ca="1" si="35"/>
        <v/>
      </c>
      <c r="AR61" s="101" t="str">
        <f t="shared" ca="1" si="35"/>
        <v/>
      </c>
      <c r="AS61" s="101" t="str">
        <f t="shared" ca="1" si="35"/>
        <v/>
      </c>
      <c r="AT61" s="101" t="str">
        <f t="shared" ca="1" si="35"/>
        <v/>
      </c>
      <c r="AU61" s="101" t="str">
        <f t="shared" ca="1" si="36"/>
        <v/>
      </c>
      <c r="AV61" s="101" t="str">
        <f t="shared" ca="1" si="36"/>
        <v/>
      </c>
      <c r="AW61" s="101" t="str">
        <f t="shared" ca="1" si="36"/>
        <v/>
      </c>
      <c r="AX61" s="101" t="str">
        <f t="shared" ca="1" si="36"/>
        <v/>
      </c>
      <c r="AY61" s="101" t="str">
        <f t="shared" ca="1" si="36"/>
        <v/>
      </c>
      <c r="AZ61" s="101" t="str">
        <f t="shared" ca="1" si="36"/>
        <v/>
      </c>
      <c r="BA61" s="101" t="str">
        <f t="shared" ca="1" si="36"/>
        <v/>
      </c>
      <c r="BB61" s="101" t="str">
        <f t="shared" ca="1" si="36"/>
        <v/>
      </c>
      <c r="BC61" s="101" t="str">
        <f t="shared" ca="1" si="36"/>
        <v/>
      </c>
      <c r="BD61" s="101" t="str">
        <f t="shared" ca="1" si="36"/>
        <v/>
      </c>
      <c r="BE61" s="101" t="str">
        <f t="shared" ca="1" si="37"/>
        <v/>
      </c>
      <c r="BF61" s="101" t="str">
        <f t="shared" ca="1" si="37"/>
        <v/>
      </c>
      <c r="BG61" s="101" t="str">
        <f t="shared" ca="1" si="37"/>
        <v/>
      </c>
      <c r="BH61" s="101" t="str">
        <f t="shared" ca="1" si="37"/>
        <v/>
      </c>
      <c r="BI61" s="101" t="str">
        <f t="shared" ca="1" si="37"/>
        <v/>
      </c>
      <c r="BJ61" s="101" t="str">
        <f t="shared" ca="1" si="37"/>
        <v/>
      </c>
      <c r="BK61" s="101" t="str">
        <f t="shared" ca="1" si="37"/>
        <v/>
      </c>
      <c r="BL61" s="101" t="str">
        <f t="shared" ca="1" si="37"/>
        <v/>
      </c>
      <c r="BM61" s="101" t="str">
        <f t="shared" ca="1" si="37"/>
        <v/>
      </c>
    </row>
    <row r="62" spans="1:65">
      <c r="A62" s="71" t="s">
        <v>217</v>
      </c>
      <c r="B62" s="72" t="s">
        <v>218</v>
      </c>
      <c r="C62" s="84" t="s">
        <v>432</v>
      </c>
      <c r="D62" s="81" t="s">
        <v>447</v>
      </c>
      <c r="E62" s="100">
        <f ca="1">SUM(Table219[[#This Row],[ADR-01]:[ADR-113]])</f>
        <v>0</v>
      </c>
      <c r="G62" s="101" t="str">
        <f t="shared" ca="1" si="32"/>
        <v/>
      </c>
      <c r="H62" s="101" t="str">
        <f t="shared" ca="1" si="32"/>
        <v/>
      </c>
      <c r="I62" s="101" t="str">
        <f t="shared" ca="1" si="32"/>
        <v/>
      </c>
      <c r="J62" s="101" t="str">
        <f t="shared" ca="1" si="32"/>
        <v/>
      </c>
      <c r="K62" s="101" t="str">
        <f t="shared" ca="1" si="32"/>
        <v/>
      </c>
      <c r="L62" s="101" t="str">
        <f t="shared" ca="1" si="32"/>
        <v/>
      </c>
      <c r="M62" s="101" t="str">
        <f t="shared" ca="1" si="32"/>
        <v/>
      </c>
      <c r="N62" s="101" t="str">
        <f t="shared" ca="1" si="32"/>
        <v/>
      </c>
      <c r="O62" s="101" t="str">
        <f t="shared" ca="1" si="32"/>
        <v/>
      </c>
      <c r="P62" s="101" t="str">
        <f t="shared" ca="1" si="32"/>
        <v/>
      </c>
      <c r="Q62" s="101" t="str">
        <f t="shared" ca="1" si="33"/>
        <v/>
      </c>
      <c r="R62" s="101" t="str">
        <f t="shared" ca="1" si="33"/>
        <v/>
      </c>
      <c r="S62" s="101" t="str">
        <f t="shared" ca="1" si="33"/>
        <v/>
      </c>
      <c r="T62" s="101" t="str">
        <f t="shared" ca="1" si="33"/>
        <v/>
      </c>
      <c r="U62" s="101" t="str">
        <f t="shared" ca="1" si="33"/>
        <v/>
      </c>
      <c r="V62" s="101" t="str">
        <f t="shared" ca="1" si="33"/>
        <v/>
      </c>
      <c r="W62" s="101" t="str">
        <f t="shared" ca="1" si="33"/>
        <v/>
      </c>
      <c r="X62" s="101" t="str">
        <f t="shared" ca="1" si="33"/>
        <v/>
      </c>
      <c r="Y62" s="101" t="str">
        <f t="shared" ca="1" si="33"/>
        <v/>
      </c>
      <c r="Z62" s="101" t="str">
        <f t="shared" ca="1" si="33"/>
        <v/>
      </c>
      <c r="AA62" s="101" t="str">
        <f t="shared" ca="1" si="34"/>
        <v/>
      </c>
      <c r="AB62" s="101" t="str">
        <f t="shared" ca="1" si="34"/>
        <v/>
      </c>
      <c r="AC62" s="101" t="str">
        <f t="shared" ca="1" si="34"/>
        <v/>
      </c>
      <c r="AD62" s="101" t="str">
        <f t="shared" ca="1" si="34"/>
        <v/>
      </c>
      <c r="AE62" s="101" t="str">
        <f t="shared" ca="1" si="34"/>
        <v/>
      </c>
      <c r="AF62" s="101" t="str">
        <f t="shared" ca="1" si="34"/>
        <v/>
      </c>
      <c r="AG62" s="101" t="str">
        <f t="shared" ca="1" si="34"/>
        <v/>
      </c>
      <c r="AH62" s="101" t="str">
        <f t="shared" ca="1" si="34"/>
        <v/>
      </c>
      <c r="AI62" s="101" t="str">
        <f t="shared" ca="1" si="34"/>
        <v/>
      </c>
      <c r="AJ62" s="101" t="str">
        <f t="shared" ca="1" si="34"/>
        <v/>
      </c>
      <c r="AK62" s="101" t="str">
        <f t="shared" ca="1" si="35"/>
        <v/>
      </c>
      <c r="AL62" s="101" t="str">
        <f t="shared" ca="1" si="35"/>
        <v/>
      </c>
      <c r="AM62" s="101" t="str">
        <f t="shared" ca="1" si="35"/>
        <v/>
      </c>
      <c r="AN62" s="101" t="str">
        <f t="shared" ca="1" si="35"/>
        <v/>
      </c>
      <c r="AO62" s="101" t="str">
        <f t="shared" ca="1" si="35"/>
        <v/>
      </c>
      <c r="AP62" s="101" t="str">
        <f t="shared" ca="1" si="35"/>
        <v/>
      </c>
      <c r="AQ62" s="101" t="str">
        <f t="shared" ca="1" si="35"/>
        <v/>
      </c>
      <c r="AR62" s="101" t="str">
        <f t="shared" ca="1" si="35"/>
        <v/>
      </c>
      <c r="AS62" s="101" t="str">
        <f t="shared" ca="1" si="35"/>
        <v/>
      </c>
      <c r="AT62" s="101" t="str">
        <f t="shared" ca="1" si="35"/>
        <v/>
      </c>
      <c r="AU62" s="101" t="str">
        <f t="shared" ca="1" si="36"/>
        <v/>
      </c>
      <c r="AV62" s="101" t="str">
        <f t="shared" ca="1" si="36"/>
        <v/>
      </c>
      <c r="AW62" s="101" t="str">
        <f t="shared" ca="1" si="36"/>
        <v/>
      </c>
      <c r="AX62" s="101" t="str">
        <f t="shared" ca="1" si="36"/>
        <v/>
      </c>
      <c r="AY62" s="101" t="str">
        <f t="shared" ca="1" si="36"/>
        <v/>
      </c>
      <c r="AZ62" s="101" t="str">
        <f t="shared" ca="1" si="36"/>
        <v/>
      </c>
      <c r="BA62" s="101" t="str">
        <f t="shared" ca="1" si="36"/>
        <v/>
      </c>
      <c r="BB62" s="101" t="str">
        <f t="shared" ca="1" si="36"/>
        <v/>
      </c>
      <c r="BC62" s="101" t="str">
        <f t="shared" ca="1" si="36"/>
        <v/>
      </c>
      <c r="BD62" s="101" t="str">
        <f t="shared" ca="1" si="36"/>
        <v/>
      </c>
      <c r="BE62" s="101" t="str">
        <f t="shared" ca="1" si="37"/>
        <v/>
      </c>
      <c r="BF62" s="101" t="str">
        <f t="shared" ca="1" si="37"/>
        <v/>
      </c>
      <c r="BG62" s="101" t="str">
        <f t="shared" ca="1" si="37"/>
        <v/>
      </c>
      <c r="BH62" s="101" t="str">
        <f t="shared" ca="1" si="37"/>
        <v/>
      </c>
      <c r="BI62" s="101" t="str">
        <f t="shared" ca="1" si="37"/>
        <v/>
      </c>
      <c r="BJ62" s="101" t="str">
        <f t="shared" ca="1" si="37"/>
        <v/>
      </c>
      <c r="BK62" s="101" t="str">
        <f t="shared" ca="1" si="37"/>
        <v/>
      </c>
      <c r="BL62" s="101" t="str">
        <f t="shared" ca="1" si="37"/>
        <v/>
      </c>
      <c r="BM62" s="101" t="str">
        <f t="shared" ca="1" si="37"/>
        <v/>
      </c>
    </row>
    <row r="63" spans="1:65">
      <c r="A63" s="71" t="s">
        <v>227</v>
      </c>
      <c r="B63" s="72" t="s">
        <v>228</v>
      </c>
      <c r="C63" s="83" t="s">
        <v>442</v>
      </c>
      <c r="D63" s="79" t="s">
        <v>475</v>
      </c>
      <c r="E63" s="100">
        <f ca="1">SUM(Table219[[#This Row],[ADR-01]:[ADR-113]])</f>
        <v>0</v>
      </c>
      <c r="G63" s="101" t="str">
        <f t="shared" ref="G63:P68" ca="1" si="38">IFERROR(
  IF(
    COUNTIF(
      INDIRECT("'" &amp; "ADR " &amp; VALUE(MID(G$1, FIND("-", G$1) + 1, LEN(G$1) - FIND("-", G$1))) &amp; "'!E:E"), $A63
    ) = 0,
    "",
    COUNTIFS(
      INDIRECT("'" &amp; "ADR " &amp; VALUE(MID(G$1, FIND("-", G$1) + 1, LEN(G$1) - FIND("-", G$1))) &amp; "'!E:E"), $A63,
      INDIRECT("'" &amp; "ADR " &amp; VALUE(MID(G$1, FIND("-", G$1) + 1, LEN(G$1) - FIND("-", G$1))) &amp; "'!H:H"), "Pending"
    )
  ),
  ""
)</f>
        <v/>
      </c>
      <c r="H63" s="101" t="str">
        <f t="shared" ca="1" si="38"/>
        <v/>
      </c>
      <c r="I63" s="101" t="str">
        <f t="shared" ca="1" si="38"/>
        <v/>
      </c>
      <c r="J63" s="101" t="str">
        <f t="shared" ca="1" si="38"/>
        <v/>
      </c>
      <c r="K63" s="101" t="str">
        <f t="shared" ca="1" si="38"/>
        <v/>
      </c>
      <c r="L63" s="101" t="str">
        <f t="shared" ca="1" si="38"/>
        <v/>
      </c>
      <c r="M63" s="101" t="str">
        <f t="shared" ca="1" si="38"/>
        <v/>
      </c>
      <c r="N63" s="101" t="str">
        <f t="shared" ca="1" si="38"/>
        <v/>
      </c>
      <c r="O63" s="101" t="str">
        <f t="shared" ca="1" si="38"/>
        <v/>
      </c>
      <c r="P63" s="101" t="str">
        <f t="shared" ca="1" si="38"/>
        <v/>
      </c>
      <c r="Q63" s="101" t="str">
        <f t="shared" ref="Q63:Z68" ca="1" si="39">IFERROR(
  IF(
    COUNTIF(
      INDIRECT("'" &amp; "ADR " &amp; VALUE(MID(Q$1, FIND("-", Q$1) + 1, LEN(Q$1) - FIND("-", Q$1))) &amp; "'!E:E"), $A63
    ) = 0,
    "",
    COUNTIFS(
      INDIRECT("'" &amp; "ADR " &amp; VALUE(MID(Q$1, FIND("-", Q$1) + 1, LEN(Q$1) - FIND("-", Q$1))) &amp; "'!E:E"), $A63,
      INDIRECT("'" &amp; "ADR " &amp; VALUE(MID(Q$1, FIND("-", Q$1) + 1, LEN(Q$1) - FIND("-", Q$1))) &amp; "'!H:H"), "Pending"
    )
  ),
  ""
)</f>
        <v/>
      </c>
      <c r="R63" s="101" t="str">
        <f t="shared" ca="1" si="39"/>
        <v/>
      </c>
      <c r="S63" s="101" t="str">
        <f t="shared" ca="1" si="39"/>
        <v/>
      </c>
      <c r="T63" s="101" t="str">
        <f t="shared" ca="1" si="39"/>
        <v/>
      </c>
      <c r="U63" s="101" t="str">
        <f t="shared" ca="1" si="39"/>
        <v/>
      </c>
      <c r="V63" s="101" t="str">
        <f t="shared" ca="1" si="39"/>
        <v/>
      </c>
      <c r="W63" s="101" t="str">
        <f t="shared" ca="1" si="39"/>
        <v/>
      </c>
      <c r="X63" s="101" t="str">
        <f t="shared" ca="1" si="39"/>
        <v/>
      </c>
      <c r="Y63" s="101" t="str">
        <f t="shared" ca="1" si="39"/>
        <v/>
      </c>
      <c r="Z63" s="101" t="str">
        <f t="shared" ca="1" si="39"/>
        <v/>
      </c>
      <c r="AA63" s="101" t="str">
        <f t="shared" ref="AA63:AJ68" ca="1" si="40">IFERROR(
  IF(
    COUNTIF(
      INDIRECT("'" &amp; "ADR " &amp; VALUE(MID(AA$1, FIND("-", AA$1) + 1, LEN(AA$1) - FIND("-", AA$1))) &amp; "'!E:E"), $A63
    ) = 0,
    "",
    COUNTIFS(
      INDIRECT("'" &amp; "ADR " &amp; VALUE(MID(AA$1, FIND("-", AA$1) + 1, LEN(AA$1) - FIND("-", AA$1))) &amp; "'!E:E"), $A63,
      INDIRECT("'" &amp; "ADR " &amp; VALUE(MID(AA$1, FIND("-", AA$1) + 1, LEN(AA$1) - FIND("-", AA$1))) &amp; "'!H:H"), "Pending"
    )
  ),
  ""
)</f>
        <v/>
      </c>
      <c r="AB63" s="101" t="str">
        <f t="shared" ca="1" si="40"/>
        <v/>
      </c>
      <c r="AC63" s="101" t="str">
        <f t="shared" ca="1" si="40"/>
        <v/>
      </c>
      <c r="AD63" s="101" t="str">
        <f t="shared" ca="1" si="40"/>
        <v/>
      </c>
      <c r="AE63" s="101" t="str">
        <f t="shared" ca="1" si="40"/>
        <v/>
      </c>
      <c r="AF63" s="101" t="str">
        <f t="shared" ca="1" si="40"/>
        <v/>
      </c>
      <c r="AG63" s="101" t="str">
        <f t="shared" ca="1" si="40"/>
        <v/>
      </c>
      <c r="AH63" s="101" t="str">
        <f t="shared" ca="1" si="40"/>
        <v/>
      </c>
      <c r="AI63" s="101" t="str">
        <f t="shared" ca="1" si="40"/>
        <v/>
      </c>
      <c r="AJ63" s="101" t="str">
        <f t="shared" ca="1" si="40"/>
        <v/>
      </c>
      <c r="AK63" s="101" t="str">
        <f t="shared" ref="AK63:AT68" ca="1" si="41">IFERROR(
  IF(
    COUNTIF(
      INDIRECT("'" &amp; "ADR " &amp; VALUE(MID(AK$1, FIND("-", AK$1) + 1, LEN(AK$1) - FIND("-", AK$1))) &amp; "'!E:E"), $A63
    ) = 0,
    "",
    COUNTIFS(
      INDIRECT("'" &amp; "ADR " &amp; VALUE(MID(AK$1, FIND("-", AK$1) + 1, LEN(AK$1) - FIND("-", AK$1))) &amp; "'!E:E"), $A63,
      INDIRECT("'" &amp; "ADR " &amp; VALUE(MID(AK$1, FIND("-", AK$1) + 1, LEN(AK$1) - FIND("-", AK$1))) &amp; "'!H:H"), "Pending"
    )
  ),
  ""
)</f>
        <v/>
      </c>
      <c r="AL63" s="101" t="str">
        <f t="shared" ca="1" si="41"/>
        <v/>
      </c>
      <c r="AM63" s="101" t="str">
        <f t="shared" ca="1" si="41"/>
        <v/>
      </c>
      <c r="AN63" s="101" t="str">
        <f t="shared" ca="1" si="41"/>
        <v/>
      </c>
      <c r="AO63" s="101" t="str">
        <f t="shared" ca="1" si="41"/>
        <v/>
      </c>
      <c r="AP63" s="101" t="str">
        <f t="shared" ca="1" si="41"/>
        <v/>
      </c>
      <c r="AQ63" s="101" t="str">
        <f t="shared" ca="1" si="41"/>
        <v/>
      </c>
      <c r="AR63" s="101" t="str">
        <f t="shared" ca="1" si="41"/>
        <v/>
      </c>
      <c r="AS63" s="101" t="str">
        <f t="shared" ca="1" si="41"/>
        <v/>
      </c>
      <c r="AT63" s="101" t="str">
        <f t="shared" ca="1" si="41"/>
        <v/>
      </c>
      <c r="AU63" s="101" t="str">
        <f t="shared" ref="AU63:BD68" ca="1" si="42">IFERROR(
  IF(
    COUNTIF(
      INDIRECT("'" &amp; "ADR " &amp; VALUE(MID(AU$1, FIND("-", AU$1) + 1, LEN(AU$1) - FIND("-", AU$1))) &amp; "'!E:E"), $A63
    ) = 0,
    "",
    COUNTIFS(
      INDIRECT("'" &amp; "ADR " &amp; VALUE(MID(AU$1, FIND("-", AU$1) + 1, LEN(AU$1) - FIND("-", AU$1))) &amp; "'!E:E"), $A63,
      INDIRECT("'" &amp; "ADR " &amp; VALUE(MID(AU$1, FIND("-", AU$1) + 1, LEN(AU$1) - FIND("-", AU$1))) &amp; "'!H:H"), "Pending"
    )
  ),
  ""
)</f>
        <v/>
      </c>
      <c r="AV63" s="101" t="str">
        <f t="shared" ca="1" si="42"/>
        <v/>
      </c>
      <c r="AW63" s="101" t="str">
        <f t="shared" ca="1" si="42"/>
        <v/>
      </c>
      <c r="AX63" s="101" t="str">
        <f t="shared" ca="1" si="42"/>
        <v/>
      </c>
      <c r="AY63" s="101" t="str">
        <f t="shared" ca="1" si="42"/>
        <v/>
      </c>
      <c r="AZ63" s="101" t="str">
        <f t="shared" ca="1" si="42"/>
        <v/>
      </c>
      <c r="BA63" s="101" t="str">
        <f t="shared" ca="1" si="42"/>
        <v/>
      </c>
      <c r="BB63" s="101" t="str">
        <f t="shared" ca="1" si="42"/>
        <v/>
      </c>
      <c r="BC63" s="101" t="str">
        <f t="shared" ca="1" si="42"/>
        <v/>
      </c>
      <c r="BD63" s="101" t="str">
        <f t="shared" ca="1" si="42"/>
        <v/>
      </c>
      <c r="BE63" s="101" t="str">
        <f t="shared" ref="BE63:BM68" ca="1" si="43">IFERROR(
  IF(
    COUNTIF(
      INDIRECT("'" &amp; "ADR " &amp; VALUE(MID(BE$1, FIND("-", BE$1) + 1, LEN(BE$1) - FIND("-", BE$1))) &amp; "'!E:E"), $A63
    ) = 0,
    "",
    COUNTIFS(
      INDIRECT("'" &amp; "ADR " &amp; VALUE(MID(BE$1, FIND("-", BE$1) + 1, LEN(BE$1) - FIND("-", BE$1))) &amp; "'!E:E"), $A63,
      INDIRECT("'" &amp; "ADR " &amp; VALUE(MID(BE$1, FIND("-", BE$1) + 1, LEN(BE$1) - FIND("-", BE$1))) &amp; "'!H:H"), "Pending"
    )
  ),
  ""
)</f>
        <v/>
      </c>
      <c r="BF63" s="101" t="str">
        <f t="shared" ca="1" si="43"/>
        <v/>
      </c>
      <c r="BG63" s="101" t="str">
        <f t="shared" ca="1" si="43"/>
        <v/>
      </c>
      <c r="BH63" s="101" t="str">
        <f t="shared" ca="1" si="43"/>
        <v/>
      </c>
      <c r="BI63" s="101" t="str">
        <f t="shared" ca="1" si="43"/>
        <v/>
      </c>
      <c r="BJ63" s="101" t="str">
        <f t="shared" ca="1" si="43"/>
        <v/>
      </c>
      <c r="BK63" s="101" t="str">
        <f t="shared" ca="1" si="43"/>
        <v/>
      </c>
      <c r="BL63" s="101" t="str">
        <f t="shared" ca="1" si="43"/>
        <v/>
      </c>
      <c r="BM63" s="101" t="str">
        <f t="shared" ca="1" si="43"/>
        <v/>
      </c>
    </row>
    <row r="64" spans="1:65">
      <c r="A64" s="71" t="s">
        <v>231</v>
      </c>
      <c r="B64" s="72" t="s">
        <v>232</v>
      </c>
      <c r="C64" s="83" t="s">
        <v>500</v>
      </c>
      <c r="D64" s="79"/>
      <c r="E64" s="100">
        <f ca="1">SUM(Table219[[#This Row],[ADR-01]:[ADR-113]])</f>
        <v>0</v>
      </c>
      <c r="G64" s="101" t="str">
        <f t="shared" ca="1" si="38"/>
        <v/>
      </c>
      <c r="H64" s="101" t="str">
        <f t="shared" ca="1" si="38"/>
        <v/>
      </c>
      <c r="I64" s="101" t="str">
        <f t="shared" ca="1" si="38"/>
        <v/>
      </c>
      <c r="J64" s="101" t="str">
        <f t="shared" ca="1" si="38"/>
        <v/>
      </c>
      <c r="K64" s="101" t="str">
        <f t="shared" ca="1" si="38"/>
        <v/>
      </c>
      <c r="L64" s="101" t="str">
        <f t="shared" ca="1" si="38"/>
        <v/>
      </c>
      <c r="M64" s="101" t="str">
        <f t="shared" ca="1" si="38"/>
        <v/>
      </c>
      <c r="N64" s="101" t="str">
        <f t="shared" ca="1" si="38"/>
        <v/>
      </c>
      <c r="O64" s="101" t="str">
        <f t="shared" ca="1" si="38"/>
        <v/>
      </c>
      <c r="P64" s="101" t="str">
        <f t="shared" ca="1" si="38"/>
        <v/>
      </c>
      <c r="Q64" s="101" t="str">
        <f t="shared" ca="1" si="39"/>
        <v/>
      </c>
      <c r="R64" s="101" t="str">
        <f t="shared" ca="1" si="39"/>
        <v/>
      </c>
      <c r="S64" s="101" t="str">
        <f t="shared" ca="1" si="39"/>
        <v/>
      </c>
      <c r="T64" s="101" t="str">
        <f t="shared" ca="1" si="39"/>
        <v/>
      </c>
      <c r="U64" s="101" t="str">
        <f t="shared" ca="1" si="39"/>
        <v/>
      </c>
      <c r="V64" s="101" t="str">
        <f t="shared" ca="1" si="39"/>
        <v/>
      </c>
      <c r="W64" s="101" t="str">
        <f t="shared" ca="1" si="39"/>
        <v/>
      </c>
      <c r="X64" s="101" t="str">
        <f t="shared" ca="1" si="39"/>
        <v/>
      </c>
      <c r="Y64" s="101" t="str">
        <f t="shared" ca="1" si="39"/>
        <v/>
      </c>
      <c r="Z64" s="101" t="str">
        <f t="shared" ca="1" si="39"/>
        <v/>
      </c>
      <c r="AA64" s="101" t="str">
        <f t="shared" ca="1" si="40"/>
        <v/>
      </c>
      <c r="AB64" s="101" t="str">
        <f t="shared" ca="1" si="40"/>
        <v/>
      </c>
      <c r="AC64" s="101" t="str">
        <f t="shared" ca="1" si="40"/>
        <v/>
      </c>
      <c r="AD64" s="101" t="str">
        <f t="shared" ca="1" si="40"/>
        <v/>
      </c>
      <c r="AE64" s="101" t="str">
        <f t="shared" ca="1" si="40"/>
        <v/>
      </c>
      <c r="AF64" s="101" t="str">
        <f t="shared" ca="1" si="40"/>
        <v/>
      </c>
      <c r="AG64" s="101" t="str">
        <f t="shared" ca="1" si="40"/>
        <v/>
      </c>
      <c r="AH64" s="101" t="str">
        <f t="shared" ca="1" si="40"/>
        <v/>
      </c>
      <c r="AI64" s="101" t="str">
        <f t="shared" ca="1" si="40"/>
        <v/>
      </c>
      <c r="AJ64" s="101" t="str">
        <f t="shared" ca="1" si="40"/>
        <v/>
      </c>
      <c r="AK64" s="101" t="str">
        <f t="shared" ca="1" si="41"/>
        <v/>
      </c>
      <c r="AL64" s="101" t="str">
        <f t="shared" ca="1" si="41"/>
        <v/>
      </c>
      <c r="AM64" s="101" t="str">
        <f t="shared" ca="1" si="41"/>
        <v/>
      </c>
      <c r="AN64" s="101" t="str">
        <f t="shared" ca="1" si="41"/>
        <v/>
      </c>
      <c r="AO64" s="101" t="str">
        <f t="shared" ca="1" si="41"/>
        <v/>
      </c>
      <c r="AP64" s="101" t="str">
        <f t="shared" ca="1" si="41"/>
        <v/>
      </c>
      <c r="AQ64" s="101" t="str">
        <f t="shared" ca="1" si="41"/>
        <v/>
      </c>
      <c r="AR64" s="101" t="str">
        <f t="shared" ca="1" si="41"/>
        <v/>
      </c>
      <c r="AS64" s="101" t="str">
        <f t="shared" ca="1" si="41"/>
        <v/>
      </c>
      <c r="AT64" s="101" t="str">
        <f t="shared" ca="1" si="41"/>
        <v/>
      </c>
      <c r="AU64" s="101" t="str">
        <f t="shared" ca="1" si="42"/>
        <v/>
      </c>
      <c r="AV64" s="101" t="str">
        <f t="shared" ca="1" si="42"/>
        <v/>
      </c>
      <c r="AW64" s="101" t="str">
        <f t="shared" ca="1" si="42"/>
        <v/>
      </c>
      <c r="AX64" s="101" t="str">
        <f t="shared" ca="1" si="42"/>
        <v/>
      </c>
      <c r="AY64" s="101" t="str">
        <f t="shared" ca="1" si="42"/>
        <v/>
      </c>
      <c r="AZ64" s="101" t="str">
        <f t="shared" ca="1" si="42"/>
        <v/>
      </c>
      <c r="BA64" s="101" t="str">
        <f t="shared" ca="1" si="42"/>
        <v/>
      </c>
      <c r="BB64" s="101" t="str">
        <f t="shared" ca="1" si="42"/>
        <v/>
      </c>
      <c r="BC64" s="101" t="str">
        <f t="shared" ca="1" si="42"/>
        <v/>
      </c>
      <c r="BD64" s="101" t="str">
        <f t="shared" ca="1" si="42"/>
        <v/>
      </c>
      <c r="BE64" s="101" t="str">
        <f t="shared" ca="1" si="43"/>
        <v/>
      </c>
      <c r="BF64" s="101" t="str">
        <f t="shared" ca="1" si="43"/>
        <v/>
      </c>
      <c r="BG64" s="101" t="str">
        <f t="shared" ca="1" si="43"/>
        <v/>
      </c>
      <c r="BH64" s="101" t="str">
        <f t="shared" ca="1" si="43"/>
        <v/>
      </c>
      <c r="BI64" s="101" t="str">
        <f t="shared" ca="1" si="43"/>
        <v/>
      </c>
      <c r="BJ64" s="101" t="str">
        <f t="shared" ca="1" si="43"/>
        <v/>
      </c>
      <c r="BK64" s="101" t="str">
        <f t="shared" ca="1" si="43"/>
        <v/>
      </c>
      <c r="BL64" s="101" t="str">
        <f t="shared" ca="1" si="43"/>
        <v/>
      </c>
      <c r="BM64" s="101" t="str">
        <f t="shared" ca="1" si="43"/>
        <v/>
      </c>
    </row>
    <row r="65" spans="1:65" ht="28.5">
      <c r="A65" s="206" t="s">
        <v>235</v>
      </c>
      <c r="B65" s="72" t="s">
        <v>236</v>
      </c>
      <c r="C65" s="83" t="s">
        <v>442</v>
      </c>
      <c r="D65" s="79"/>
      <c r="E65" s="100">
        <f ca="1">SUM(Table219[[#This Row],[ADR-01]:[ADR-113]])</f>
        <v>0</v>
      </c>
      <c r="G65" s="101" t="str">
        <f t="shared" ca="1" si="38"/>
        <v/>
      </c>
      <c r="H65" s="101" t="str">
        <f t="shared" ca="1" si="38"/>
        <v/>
      </c>
      <c r="I65" s="101" t="str">
        <f t="shared" ca="1" si="38"/>
        <v/>
      </c>
      <c r="J65" s="101" t="str">
        <f t="shared" ca="1" si="38"/>
        <v/>
      </c>
      <c r="K65" s="101" t="str">
        <f t="shared" ca="1" si="38"/>
        <v/>
      </c>
      <c r="L65" s="101" t="str">
        <f t="shared" ca="1" si="38"/>
        <v/>
      </c>
      <c r="M65" s="101" t="str">
        <f t="shared" ca="1" si="38"/>
        <v/>
      </c>
      <c r="N65" s="101" t="str">
        <f t="shared" ca="1" si="38"/>
        <v/>
      </c>
      <c r="O65" s="101" t="str">
        <f t="shared" ca="1" si="38"/>
        <v/>
      </c>
      <c r="P65" s="101" t="str">
        <f t="shared" ca="1" si="38"/>
        <v/>
      </c>
      <c r="Q65" s="101" t="str">
        <f t="shared" ca="1" si="39"/>
        <v/>
      </c>
      <c r="R65" s="101" t="str">
        <f t="shared" ca="1" si="39"/>
        <v/>
      </c>
      <c r="S65" s="101" t="str">
        <f t="shared" ca="1" si="39"/>
        <v/>
      </c>
      <c r="T65" s="101" t="str">
        <f t="shared" ca="1" si="39"/>
        <v/>
      </c>
      <c r="U65" s="101" t="str">
        <f t="shared" ca="1" si="39"/>
        <v/>
      </c>
      <c r="V65" s="101" t="str">
        <f t="shared" ca="1" si="39"/>
        <v/>
      </c>
      <c r="W65" s="101" t="str">
        <f t="shared" ca="1" si="39"/>
        <v/>
      </c>
      <c r="X65" s="101" t="str">
        <f t="shared" ca="1" si="39"/>
        <v/>
      </c>
      <c r="Y65" s="101" t="str">
        <f t="shared" ca="1" si="39"/>
        <v/>
      </c>
      <c r="Z65" s="101" t="str">
        <f t="shared" ca="1" si="39"/>
        <v/>
      </c>
      <c r="AA65" s="101" t="str">
        <f t="shared" ca="1" si="40"/>
        <v/>
      </c>
      <c r="AB65" s="101" t="str">
        <f t="shared" ca="1" si="40"/>
        <v/>
      </c>
      <c r="AC65" s="101" t="str">
        <f t="shared" ca="1" si="40"/>
        <v/>
      </c>
      <c r="AD65" s="101" t="str">
        <f t="shared" ca="1" si="40"/>
        <v/>
      </c>
      <c r="AE65" s="101" t="str">
        <f t="shared" ca="1" si="40"/>
        <v/>
      </c>
      <c r="AF65" s="101" t="str">
        <f t="shared" ca="1" si="40"/>
        <v/>
      </c>
      <c r="AG65" s="101" t="str">
        <f t="shared" ca="1" si="40"/>
        <v/>
      </c>
      <c r="AH65" s="101" t="str">
        <f t="shared" ca="1" si="40"/>
        <v/>
      </c>
      <c r="AI65" s="101" t="str">
        <f t="shared" ca="1" si="40"/>
        <v/>
      </c>
      <c r="AJ65" s="101" t="str">
        <f t="shared" ca="1" si="40"/>
        <v/>
      </c>
      <c r="AK65" s="101" t="str">
        <f t="shared" ca="1" si="41"/>
        <v/>
      </c>
      <c r="AL65" s="101" t="str">
        <f t="shared" ca="1" si="41"/>
        <v/>
      </c>
      <c r="AM65" s="101" t="str">
        <f t="shared" ca="1" si="41"/>
        <v/>
      </c>
      <c r="AN65" s="101" t="str">
        <f t="shared" ca="1" si="41"/>
        <v/>
      </c>
      <c r="AO65" s="101" t="str">
        <f t="shared" ca="1" si="41"/>
        <v/>
      </c>
      <c r="AP65" s="101" t="str">
        <f t="shared" ca="1" si="41"/>
        <v/>
      </c>
      <c r="AQ65" s="101" t="str">
        <f t="shared" ca="1" si="41"/>
        <v/>
      </c>
      <c r="AR65" s="101" t="str">
        <f t="shared" ca="1" si="41"/>
        <v/>
      </c>
      <c r="AS65" s="101" t="str">
        <f t="shared" ca="1" si="41"/>
        <v/>
      </c>
      <c r="AT65" s="101" t="str">
        <f t="shared" ca="1" si="41"/>
        <v/>
      </c>
      <c r="AU65" s="101" t="str">
        <f t="shared" ca="1" si="42"/>
        <v/>
      </c>
      <c r="AV65" s="101" t="str">
        <f t="shared" ca="1" si="42"/>
        <v/>
      </c>
      <c r="AW65" s="101" t="str">
        <f t="shared" ca="1" si="42"/>
        <v/>
      </c>
      <c r="AX65" s="101" t="str">
        <f t="shared" ca="1" si="42"/>
        <v/>
      </c>
      <c r="AY65" s="101" t="str">
        <f t="shared" ca="1" si="42"/>
        <v/>
      </c>
      <c r="AZ65" s="101" t="str">
        <f t="shared" ca="1" si="42"/>
        <v/>
      </c>
      <c r="BA65" s="101" t="str">
        <f t="shared" ca="1" si="42"/>
        <v/>
      </c>
      <c r="BB65" s="101" t="str">
        <f t="shared" ca="1" si="42"/>
        <v/>
      </c>
      <c r="BC65" s="101" t="str">
        <f t="shared" ca="1" si="42"/>
        <v/>
      </c>
      <c r="BD65" s="101" t="str">
        <f t="shared" ca="1" si="42"/>
        <v/>
      </c>
      <c r="BE65" s="101" t="str">
        <f t="shared" ca="1" si="43"/>
        <v/>
      </c>
      <c r="BF65" s="101" t="str">
        <f t="shared" ca="1" si="43"/>
        <v/>
      </c>
      <c r="BG65" s="101" t="str">
        <f t="shared" ca="1" si="43"/>
        <v/>
      </c>
      <c r="BH65" s="101" t="str">
        <f t="shared" ca="1" si="43"/>
        <v/>
      </c>
      <c r="BI65" s="101" t="str">
        <f t="shared" ca="1" si="43"/>
        <v/>
      </c>
      <c r="BJ65" s="101" t="str">
        <f t="shared" ca="1" si="43"/>
        <v/>
      </c>
      <c r="BK65" s="101" t="str">
        <f t="shared" ca="1" si="43"/>
        <v/>
      </c>
      <c r="BL65" s="101" t="str">
        <f t="shared" ca="1" si="43"/>
        <v/>
      </c>
      <c r="BM65" s="101" t="str">
        <f t="shared" ca="1" si="43"/>
        <v/>
      </c>
    </row>
    <row r="66" spans="1:65">
      <c r="A66" s="71" t="s">
        <v>251</v>
      </c>
      <c r="B66" s="72" t="s">
        <v>252</v>
      </c>
      <c r="C66" s="83" t="s">
        <v>442</v>
      </c>
      <c r="D66" s="79" t="s">
        <v>5656</v>
      </c>
      <c r="E66" s="100">
        <f ca="1">SUM(Table219[[#This Row],[ADR-01]:[ADR-113]])</f>
        <v>0</v>
      </c>
      <c r="G66" s="101" t="str">
        <f t="shared" ca="1" si="38"/>
        <v/>
      </c>
      <c r="H66" s="101">
        <f t="shared" ca="1" si="38"/>
        <v>0</v>
      </c>
      <c r="I66" s="101" t="str">
        <f t="shared" ca="1" si="38"/>
        <v/>
      </c>
      <c r="J66" s="101" t="str">
        <f t="shared" ca="1" si="38"/>
        <v/>
      </c>
      <c r="K66" s="101" t="str">
        <f t="shared" ca="1" si="38"/>
        <v/>
      </c>
      <c r="L66" s="101" t="str">
        <f t="shared" ca="1" si="38"/>
        <v/>
      </c>
      <c r="M66" s="101" t="str">
        <f t="shared" ca="1" si="38"/>
        <v/>
      </c>
      <c r="N66" s="101" t="str">
        <f t="shared" ca="1" si="38"/>
        <v/>
      </c>
      <c r="O66" s="101" t="str">
        <f t="shared" ca="1" si="38"/>
        <v/>
      </c>
      <c r="P66" s="101" t="str">
        <f t="shared" ca="1" si="38"/>
        <v/>
      </c>
      <c r="Q66" s="101" t="str">
        <f t="shared" ca="1" si="39"/>
        <v/>
      </c>
      <c r="R66" s="101" t="str">
        <f t="shared" ca="1" si="39"/>
        <v/>
      </c>
      <c r="S66" s="101" t="str">
        <f t="shared" ca="1" si="39"/>
        <v/>
      </c>
      <c r="T66" s="101" t="str">
        <f t="shared" ca="1" si="39"/>
        <v/>
      </c>
      <c r="U66" s="101" t="str">
        <f t="shared" ca="1" si="39"/>
        <v/>
      </c>
      <c r="V66" s="101">
        <f t="shared" ca="1" si="39"/>
        <v>0</v>
      </c>
      <c r="W66" s="101" t="str">
        <f t="shared" ca="1" si="39"/>
        <v/>
      </c>
      <c r="X66" s="101" t="str">
        <f t="shared" ca="1" si="39"/>
        <v/>
      </c>
      <c r="Y66" s="101" t="str">
        <f t="shared" ca="1" si="39"/>
        <v/>
      </c>
      <c r="Z66" s="101">
        <f t="shared" ca="1" si="39"/>
        <v>0</v>
      </c>
      <c r="AA66" s="101" t="str">
        <f t="shared" ca="1" si="40"/>
        <v/>
      </c>
      <c r="AB66" s="101" t="str">
        <f t="shared" ca="1" si="40"/>
        <v/>
      </c>
      <c r="AC66" s="101" t="str">
        <f t="shared" ca="1" si="40"/>
        <v/>
      </c>
      <c r="AD66" s="101" t="str">
        <f t="shared" ca="1" si="40"/>
        <v/>
      </c>
      <c r="AE66" s="101" t="str">
        <f t="shared" ca="1" si="40"/>
        <v/>
      </c>
      <c r="AF66" s="101" t="str">
        <f t="shared" ca="1" si="40"/>
        <v/>
      </c>
      <c r="AG66" s="101" t="str">
        <f t="shared" ca="1" si="40"/>
        <v/>
      </c>
      <c r="AH66" s="101" t="str">
        <f t="shared" ca="1" si="40"/>
        <v/>
      </c>
      <c r="AI66" s="101" t="str">
        <f t="shared" ca="1" si="40"/>
        <v/>
      </c>
      <c r="AJ66" s="101" t="str">
        <f t="shared" ca="1" si="40"/>
        <v/>
      </c>
      <c r="AK66" s="101" t="str">
        <f t="shared" ca="1" si="41"/>
        <v/>
      </c>
      <c r="AL66" s="101" t="str">
        <f t="shared" ca="1" si="41"/>
        <v/>
      </c>
      <c r="AM66" s="101" t="str">
        <f t="shared" ca="1" si="41"/>
        <v/>
      </c>
      <c r="AN66" s="101" t="str">
        <f t="shared" ca="1" si="41"/>
        <v/>
      </c>
      <c r="AO66" s="101" t="str">
        <f t="shared" ca="1" si="41"/>
        <v/>
      </c>
      <c r="AP66" s="101" t="str">
        <f t="shared" ca="1" si="41"/>
        <v/>
      </c>
      <c r="AQ66" s="101" t="str">
        <f t="shared" ca="1" si="41"/>
        <v/>
      </c>
      <c r="AR66" s="101" t="str">
        <f t="shared" ca="1" si="41"/>
        <v/>
      </c>
      <c r="AS66" s="101" t="str">
        <f t="shared" ca="1" si="41"/>
        <v/>
      </c>
      <c r="AT66" s="101" t="str">
        <f t="shared" ca="1" si="41"/>
        <v/>
      </c>
      <c r="AU66" s="101" t="str">
        <f t="shared" ca="1" si="42"/>
        <v/>
      </c>
      <c r="AV66" s="101" t="str">
        <f t="shared" ca="1" si="42"/>
        <v/>
      </c>
      <c r="AW66" s="101" t="str">
        <f t="shared" ca="1" si="42"/>
        <v/>
      </c>
      <c r="AX66" s="101" t="str">
        <f t="shared" ca="1" si="42"/>
        <v/>
      </c>
      <c r="AY66" s="101" t="str">
        <f t="shared" ca="1" si="42"/>
        <v/>
      </c>
      <c r="AZ66" s="101" t="str">
        <f t="shared" ca="1" si="42"/>
        <v/>
      </c>
      <c r="BA66" s="101" t="str">
        <f t="shared" ca="1" si="42"/>
        <v/>
      </c>
      <c r="BB66" s="101" t="str">
        <f t="shared" ca="1" si="42"/>
        <v/>
      </c>
      <c r="BC66" s="101" t="str">
        <f t="shared" ca="1" si="42"/>
        <v/>
      </c>
      <c r="BD66" s="101" t="str">
        <f t="shared" ca="1" si="42"/>
        <v/>
      </c>
      <c r="BE66" s="101" t="str">
        <f t="shared" ca="1" si="43"/>
        <v/>
      </c>
      <c r="BF66" s="101" t="str">
        <f t="shared" ca="1" si="43"/>
        <v/>
      </c>
      <c r="BG66" s="101" t="str">
        <f t="shared" ca="1" si="43"/>
        <v/>
      </c>
      <c r="BH66" s="101" t="str">
        <f t="shared" ca="1" si="43"/>
        <v/>
      </c>
      <c r="BI66" s="101" t="str">
        <f t="shared" ca="1" si="43"/>
        <v/>
      </c>
      <c r="BJ66" s="101" t="str">
        <f t="shared" ca="1" si="43"/>
        <v/>
      </c>
      <c r="BK66" s="101" t="str">
        <f t="shared" ca="1" si="43"/>
        <v/>
      </c>
      <c r="BL66" s="101" t="str">
        <f t="shared" ca="1" si="43"/>
        <v/>
      </c>
      <c r="BM66" s="101" t="str">
        <f t="shared" ca="1" si="43"/>
        <v/>
      </c>
    </row>
    <row r="67" spans="1:65">
      <c r="A67" s="71" t="s">
        <v>253</v>
      </c>
      <c r="B67" s="72" t="s">
        <v>254</v>
      </c>
      <c r="C67" s="84" t="s">
        <v>432</v>
      </c>
      <c r="D67" s="81" t="s">
        <v>442</v>
      </c>
      <c r="E67" s="100">
        <f ca="1">SUM(Table219[[#This Row],[ADR-01]:[ADR-113]])</f>
        <v>9</v>
      </c>
      <c r="G67" s="101" t="str">
        <f t="shared" ca="1" si="38"/>
        <v/>
      </c>
      <c r="H67" s="101" t="str">
        <f t="shared" ca="1" si="38"/>
        <v/>
      </c>
      <c r="I67" s="101" t="str">
        <f t="shared" ca="1" si="38"/>
        <v/>
      </c>
      <c r="J67" s="101" t="str">
        <f t="shared" ca="1" si="38"/>
        <v/>
      </c>
      <c r="K67" s="101" t="str">
        <f t="shared" ca="1" si="38"/>
        <v/>
      </c>
      <c r="L67" s="101" t="str">
        <f t="shared" ca="1" si="38"/>
        <v/>
      </c>
      <c r="M67" s="101">
        <f t="shared" ca="1" si="38"/>
        <v>0</v>
      </c>
      <c r="N67" s="101" t="str">
        <f t="shared" ca="1" si="38"/>
        <v/>
      </c>
      <c r="O67" s="101" t="str">
        <f t="shared" ca="1" si="38"/>
        <v/>
      </c>
      <c r="P67" s="101" t="str">
        <f t="shared" ca="1" si="38"/>
        <v/>
      </c>
      <c r="Q67" s="101" t="str">
        <f t="shared" ca="1" si="39"/>
        <v/>
      </c>
      <c r="R67" s="101" t="str">
        <f t="shared" ca="1" si="39"/>
        <v/>
      </c>
      <c r="S67" s="101">
        <f t="shared" ca="1" si="39"/>
        <v>0</v>
      </c>
      <c r="T67" s="101" t="str">
        <f t="shared" ca="1" si="39"/>
        <v/>
      </c>
      <c r="U67" s="101" t="str">
        <f t="shared" ca="1" si="39"/>
        <v/>
      </c>
      <c r="V67" s="101" t="str">
        <f t="shared" ca="1" si="39"/>
        <v/>
      </c>
      <c r="W67" s="101" t="str">
        <f t="shared" ca="1" si="39"/>
        <v/>
      </c>
      <c r="X67" s="101" t="str">
        <f t="shared" ca="1" si="39"/>
        <v/>
      </c>
      <c r="Y67" s="101" t="str">
        <f t="shared" ca="1" si="39"/>
        <v/>
      </c>
      <c r="Z67" s="101">
        <f t="shared" ca="1" si="39"/>
        <v>9</v>
      </c>
      <c r="AA67" s="101" t="str">
        <f t="shared" ca="1" si="40"/>
        <v/>
      </c>
      <c r="AB67" s="101" t="str">
        <f t="shared" ca="1" si="40"/>
        <v/>
      </c>
      <c r="AC67" s="101" t="str">
        <f t="shared" ca="1" si="40"/>
        <v/>
      </c>
      <c r="AD67" s="101" t="str">
        <f t="shared" ca="1" si="40"/>
        <v/>
      </c>
      <c r="AE67" s="101" t="str">
        <f t="shared" ca="1" si="40"/>
        <v/>
      </c>
      <c r="AF67" s="101" t="str">
        <f t="shared" ca="1" si="40"/>
        <v/>
      </c>
      <c r="AG67" s="101" t="str">
        <f t="shared" ca="1" si="40"/>
        <v/>
      </c>
      <c r="AH67" s="101" t="str">
        <f t="shared" ca="1" si="40"/>
        <v/>
      </c>
      <c r="AI67" s="101" t="str">
        <f t="shared" ca="1" si="40"/>
        <v/>
      </c>
      <c r="AJ67" s="101" t="str">
        <f t="shared" ca="1" si="40"/>
        <v/>
      </c>
      <c r="AK67" s="101" t="str">
        <f t="shared" ca="1" si="41"/>
        <v/>
      </c>
      <c r="AL67" s="101" t="str">
        <f t="shared" ca="1" si="41"/>
        <v/>
      </c>
      <c r="AM67" s="101" t="str">
        <f t="shared" ca="1" si="41"/>
        <v/>
      </c>
      <c r="AN67" s="101" t="str">
        <f t="shared" ca="1" si="41"/>
        <v/>
      </c>
      <c r="AO67" s="101" t="str">
        <f t="shared" ca="1" si="41"/>
        <v/>
      </c>
      <c r="AP67" s="101" t="str">
        <f t="shared" ca="1" si="41"/>
        <v/>
      </c>
      <c r="AQ67" s="101" t="str">
        <f t="shared" ca="1" si="41"/>
        <v/>
      </c>
      <c r="AR67" s="101" t="str">
        <f t="shared" ca="1" si="41"/>
        <v/>
      </c>
      <c r="AS67" s="101" t="str">
        <f t="shared" ca="1" si="41"/>
        <v/>
      </c>
      <c r="AT67" s="101" t="str">
        <f t="shared" ca="1" si="41"/>
        <v/>
      </c>
      <c r="AU67" s="101" t="str">
        <f t="shared" ca="1" si="42"/>
        <v/>
      </c>
      <c r="AV67" s="101" t="str">
        <f t="shared" ca="1" si="42"/>
        <v/>
      </c>
      <c r="AW67" s="101" t="str">
        <f t="shared" ca="1" si="42"/>
        <v/>
      </c>
      <c r="AX67" s="101" t="str">
        <f t="shared" ca="1" si="42"/>
        <v/>
      </c>
      <c r="AY67" s="101" t="str">
        <f t="shared" ca="1" si="42"/>
        <v/>
      </c>
      <c r="AZ67" s="101" t="str">
        <f t="shared" ca="1" si="42"/>
        <v/>
      </c>
      <c r="BA67" s="101" t="str">
        <f t="shared" ca="1" si="42"/>
        <v/>
      </c>
      <c r="BB67" s="101" t="str">
        <f t="shared" ca="1" si="42"/>
        <v/>
      </c>
      <c r="BC67" s="101" t="str">
        <f t="shared" ca="1" si="42"/>
        <v/>
      </c>
      <c r="BD67" s="101" t="str">
        <f t="shared" ca="1" si="42"/>
        <v/>
      </c>
      <c r="BE67" s="101" t="str">
        <f t="shared" ca="1" si="43"/>
        <v/>
      </c>
      <c r="BF67" s="101" t="str">
        <f t="shared" ca="1" si="43"/>
        <v/>
      </c>
      <c r="BG67" s="101" t="str">
        <f t="shared" ca="1" si="43"/>
        <v/>
      </c>
      <c r="BH67" s="101" t="str">
        <f t="shared" ca="1" si="43"/>
        <v/>
      </c>
      <c r="BI67" s="101" t="str">
        <f t="shared" ca="1" si="43"/>
        <v/>
      </c>
      <c r="BJ67" s="101" t="str">
        <f t="shared" ca="1" si="43"/>
        <v/>
      </c>
      <c r="BK67" s="101" t="str">
        <f t="shared" ca="1" si="43"/>
        <v/>
      </c>
      <c r="BL67" s="101" t="str">
        <f t="shared" ca="1" si="43"/>
        <v/>
      </c>
      <c r="BM67" s="101" t="str">
        <f t="shared" ca="1" si="43"/>
        <v/>
      </c>
    </row>
    <row r="68" spans="1:65" ht="32.25" customHeight="1">
      <c r="A68" s="71" t="s">
        <v>259</v>
      </c>
      <c r="B68" s="72" t="s">
        <v>260</v>
      </c>
      <c r="C68" s="83" t="s">
        <v>477</v>
      </c>
      <c r="D68" s="79" t="s">
        <v>442</v>
      </c>
      <c r="E68" s="100">
        <f ca="1">SUM(Table219[[#This Row],[ADR-01]:[ADR-113]])</f>
        <v>0</v>
      </c>
      <c r="G68" s="101" t="str">
        <f t="shared" ca="1" si="38"/>
        <v/>
      </c>
      <c r="H68" s="101" t="str">
        <f t="shared" ca="1" si="38"/>
        <v/>
      </c>
      <c r="I68" s="101" t="str">
        <f t="shared" ca="1" si="38"/>
        <v/>
      </c>
      <c r="J68" s="101" t="str">
        <f t="shared" ca="1" si="38"/>
        <v/>
      </c>
      <c r="K68" s="101" t="str">
        <f t="shared" ca="1" si="38"/>
        <v/>
      </c>
      <c r="L68" s="101" t="str">
        <f t="shared" ca="1" si="38"/>
        <v/>
      </c>
      <c r="M68" s="101" t="str">
        <f t="shared" ca="1" si="38"/>
        <v/>
      </c>
      <c r="N68" s="101" t="str">
        <f t="shared" ca="1" si="38"/>
        <v/>
      </c>
      <c r="O68" s="101" t="str">
        <f t="shared" ca="1" si="38"/>
        <v/>
      </c>
      <c r="P68" s="101" t="str">
        <f t="shared" ca="1" si="38"/>
        <v/>
      </c>
      <c r="Q68" s="101" t="str">
        <f t="shared" ca="1" si="39"/>
        <v/>
      </c>
      <c r="R68" s="101" t="str">
        <f t="shared" ca="1" si="39"/>
        <v/>
      </c>
      <c r="S68" s="101" t="str">
        <f t="shared" ca="1" si="39"/>
        <v/>
      </c>
      <c r="T68" s="101" t="str">
        <f t="shared" ca="1" si="39"/>
        <v/>
      </c>
      <c r="U68" s="101" t="str">
        <f t="shared" ca="1" si="39"/>
        <v/>
      </c>
      <c r="V68" s="101" t="str">
        <f t="shared" ca="1" si="39"/>
        <v/>
      </c>
      <c r="W68" s="101" t="str">
        <f t="shared" ca="1" si="39"/>
        <v/>
      </c>
      <c r="X68" s="101" t="str">
        <f t="shared" ca="1" si="39"/>
        <v/>
      </c>
      <c r="Y68" s="101" t="str">
        <f t="shared" ca="1" si="39"/>
        <v/>
      </c>
      <c r="Z68" s="101" t="str">
        <f t="shared" ca="1" si="39"/>
        <v/>
      </c>
      <c r="AA68" s="101" t="str">
        <f t="shared" ca="1" si="40"/>
        <v/>
      </c>
      <c r="AB68" s="101" t="str">
        <f t="shared" ca="1" si="40"/>
        <v/>
      </c>
      <c r="AC68" s="101" t="str">
        <f t="shared" ca="1" si="40"/>
        <v/>
      </c>
      <c r="AD68" s="101" t="str">
        <f t="shared" ca="1" si="40"/>
        <v/>
      </c>
      <c r="AE68" s="101" t="str">
        <f t="shared" ca="1" si="40"/>
        <v/>
      </c>
      <c r="AF68" s="101" t="str">
        <f t="shared" ca="1" si="40"/>
        <v/>
      </c>
      <c r="AG68" s="101" t="str">
        <f t="shared" ca="1" si="40"/>
        <v/>
      </c>
      <c r="AH68" s="101" t="str">
        <f t="shared" ca="1" si="40"/>
        <v/>
      </c>
      <c r="AI68" s="101" t="str">
        <f t="shared" ca="1" si="40"/>
        <v/>
      </c>
      <c r="AJ68" s="101" t="str">
        <f t="shared" ca="1" si="40"/>
        <v/>
      </c>
      <c r="AK68" s="101" t="str">
        <f t="shared" ca="1" si="41"/>
        <v/>
      </c>
      <c r="AL68" s="101" t="str">
        <f t="shared" ca="1" si="41"/>
        <v/>
      </c>
      <c r="AM68" s="101" t="str">
        <f t="shared" ca="1" si="41"/>
        <v/>
      </c>
      <c r="AN68" s="101" t="str">
        <f t="shared" ca="1" si="41"/>
        <v/>
      </c>
      <c r="AO68" s="101" t="str">
        <f t="shared" ca="1" si="41"/>
        <v/>
      </c>
      <c r="AP68" s="101" t="str">
        <f t="shared" ca="1" si="41"/>
        <v/>
      </c>
      <c r="AQ68" s="101" t="str">
        <f t="shared" ca="1" si="41"/>
        <v/>
      </c>
      <c r="AR68" s="101" t="str">
        <f t="shared" ca="1" si="41"/>
        <v/>
      </c>
      <c r="AS68" s="101" t="str">
        <f t="shared" ca="1" si="41"/>
        <v/>
      </c>
      <c r="AT68" s="101" t="str">
        <f t="shared" ca="1" si="41"/>
        <v/>
      </c>
      <c r="AU68" s="101" t="str">
        <f t="shared" ca="1" si="42"/>
        <v/>
      </c>
      <c r="AV68" s="101" t="str">
        <f t="shared" ca="1" si="42"/>
        <v/>
      </c>
      <c r="AW68" s="101" t="str">
        <f t="shared" ca="1" si="42"/>
        <v/>
      </c>
      <c r="AX68" s="101" t="str">
        <f t="shared" ca="1" si="42"/>
        <v/>
      </c>
      <c r="AY68" s="101" t="str">
        <f t="shared" ca="1" si="42"/>
        <v/>
      </c>
      <c r="AZ68" s="101" t="str">
        <f t="shared" ca="1" si="42"/>
        <v/>
      </c>
      <c r="BA68" s="101" t="str">
        <f t="shared" ca="1" si="42"/>
        <v/>
      </c>
      <c r="BB68" s="101" t="str">
        <f t="shared" ca="1" si="42"/>
        <v/>
      </c>
      <c r="BC68" s="101" t="str">
        <f t="shared" ca="1" si="42"/>
        <v/>
      </c>
      <c r="BD68" s="101" t="str">
        <f t="shared" ca="1" si="42"/>
        <v/>
      </c>
      <c r="BE68" s="101" t="str">
        <f t="shared" ca="1" si="43"/>
        <v/>
      </c>
      <c r="BF68" s="101" t="str">
        <f t="shared" ca="1" si="43"/>
        <v/>
      </c>
      <c r="BG68" s="101" t="str">
        <f t="shared" ca="1" si="43"/>
        <v/>
      </c>
      <c r="BH68" s="101" t="str">
        <f t="shared" ca="1" si="43"/>
        <v/>
      </c>
      <c r="BI68" s="101" t="str">
        <f t="shared" ca="1" si="43"/>
        <v/>
      </c>
      <c r="BJ68" s="101" t="str">
        <f t="shared" ca="1" si="43"/>
        <v/>
      </c>
      <c r="BK68" s="101" t="str">
        <f t="shared" ca="1" si="43"/>
        <v/>
      </c>
      <c r="BL68" s="101" t="str">
        <f t="shared" ca="1" si="43"/>
        <v/>
      </c>
      <c r="BM68" s="101" t="str">
        <f t="shared" ca="1" si="43"/>
        <v/>
      </c>
    </row>
    <row r="69" spans="1:65" ht="15.75" customHeight="1">
      <c r="A69" s="71" t="s">
        <v>278</v>
      </c>
      <c r="B69" s="72" t="s">
        <v>279</v>
      </c>
      <c r="C69" s="84" t="s">
        <v>495</v>
      </c>
      <c r="D69" s="81"/>
      <c r="E69" s="100">
        <f ca="1">SUM(Table219[[#This Row],[ADR-01]:[ADR-113]])</f>
        <v>0</v>
      </c>
      <c r="G69" s="101" t="str">
        <f t="shared" ref="G69:P72" ca="1" si="44">IFERROR(
  IF(
    COUNTIF(
      INDIRECT("'" &amp; "ADR " &amp; VALUE(MID(G$1, FIND("-", G$1) + 1, LEN(G$1) - FIND("-", G$1))) &amp; "'!E:E"), $A69
    ) = 0,
    "",
    COUNTIFS(
      INDIRECT("'" &amp; "ADR " &amp; VALUE(MID(G$1, FIND("-", G$1) + 1, LEN(G$1) - FIND("-", G$1))) &amp; "'!E:E"), $A69,
      INDIRECT("'" &amp; "ADR " &amp; VALUE(MID(G$1, FIND("-", G$1) + 1, LEN(G$1) - FIND("-", G$1))) &amp; "'!H:H"), "Pending"
    )
  ),
  ""
)</f>
        <v/>
      </c>
      <c r="H69" s="101" t="str">
        <f t="shared" ca="1" si="44"/>
        <v/>
      </c>
      <c r="I69" s="101" t="str">
        <f t="shared" ca="1" si="44"/>
        <v/>
      </c>
      <c r="J69" s="101" t="str">
        <f t="shared" ca="1" si="44"/>
        <v/>
      </c>
      <c r="K69" s="101" t="str">
        <f t="shared" ca="1" si="44"/>
        <v/>
      </c>
      <c r="L69" s="101" t="str">
        <f t="shared" ca="1" si="44"/>
        <v/>
      </c>
      <c r="M69" s="101" t="str">
        <f t="shared" ca="1" si="44"/>
        <v/>
      </c>
      <c r="N69" s="101" t="str">
        <f t="shared" ca="1" si="44"/>
        <v/>
      </c>
      <c r="O69" s="101" t="str">
        <f t="shared" ca="1" si="44"/>
        <v/>
      </c>
      <c r="P69" s="101" t="str">
        <f t="shared" ca="1" si="44"/>
        <v/>
      </c>
      <c r="Q69" s="101" t="str">
        <f t="shared" ref="Q69:Z72" ca="1" si="45">IFERROR(
  IF(
    COUNTIF(
      INDIRECT("'" &amp; "ADR " &amp; VALUE(MID(Q$1, FIND("-", Q$1) + 1, LEN(Q$1) - FIND("-", Q$1))) &amp; "'!E:E"), $A69
    ) = 0,
    "",
    COUNTIFS(
      INDIRECT("'" &amp; "ADR " &amp; VALUE(MID(Q$1, FIND("-", Q$1) + 1, LEN(Q$1) - FIND("-", Q$1))) &amp; "'!E:E"), $A69,
      INDIRECT("'" &amp; "ADR " &amp; VALUE(MID(Q$1, FIND("-", Q$1) + 1, LEN(Q$1) - FIND("-", Q$1))) &amp; "'!H:H"), "Pending"
    )
  ),
  ""
)</f>
        <v/>
      </c>
      <c r="R69" s="101" t="str">
        <f t="shared" ca="1" si="45"/>
        <v/>
      </c>
      <c r="S69" s="101" t="str">
        <f t="shared" ca="1" si="45"/>
        <v/>
      </c>
      <c r="T69" s="101" t="str">
        <f t="shared" ca="1" si="45"/>
        <v/>
      </c>
      <c r="U69" s="101" t="str">
        <f t="shared" ca="1" si="45"/>
        <v/>
      </c>
      <c r="V69" s="101" t="str">
        <f t="shared" ca="1" si="45"/>
        <v/>
      </c>
      <c r="W69" s="101" t="str">
        <f t="shared" ca="1" si="45"/>
        <v/>
      </c>
      <c r="X69" s="101" t="str">
        <f t="shared" ca="1" si="45"/>
        <v/>
      </c>
      <c r="Y69" s="101" t="str">
        <f t="shared" ca="1" si="45"/>
        <v/>
      </c>
      <c r="Z69" s="101" t="str">
        <f t="shared" ca="1" si="45"/>
        <v/>
      </c>
      <c r="AA69" s="101" t="str">
        <f t="shared" ref="AA69:AJ72" ca="1" si="46">IFERROR(
  IF(
    COUNTIF(
      INDIRECT("'" &amp; "ADR " &amp; VALUE(MID(AA$1, FIND("-", AA$1) + 1, LEN(AA$1) - FIND("-", AA$1))) &amp; "'!E:E"), $A69
    ) = 0,
    "",
    COUNTIFS(
      INDIRECT("'" &amp; "ADR " &amp; VALUE(MID(AA$1, FIND("-", AA$1) + 1, LEN(AA$1) - FIND("-", AA$1))) &amp; "'!E:E"), $A69,
      INDIRECT("'" &amp; "ADR " &amp; VALUE(MID(AA$1, FIND("-", AA$1) + 1, LEN(AA$1) - FIND("-", AA$1))) &amp; "'!H:H"), "Pending"
    )
  ),
  ""
)</f>
        <v/>
      </c>
      <c r="AB69" s="101" t="str">
        <f t="shared" ca="1" si="46"/>
        <v/>
      </c>
      <c r="AC69" s="101" t="str">
        <f t="shared" ca="1" si="46"/>
        <v/>
      </c>
      <c r="AD69" s="101" t="str">
        <f t="shared" ca="1" si="46"/>
        <v/>
      </c>
      <c r="AE69" s="101" t="str">
        <f t="shared" ca="1" si="46"/>
        <v/>
      </c>
      <c r="AF69" s="101" t="str">
        <f t="shared" ca="1" si="46"/>
        <v/>
      </c>
      <c r="AG69" s="101" t="str">
        <f t="shared" ca="1" si="46"/>
        <v/>
      </c>
      <c r="AH69" s="101" t="str">
        <f t="shared" ca="1" si="46"/>
        <v/>
      </c>
      <c r="AI69" s="101" t="str">
        <f t="shared" ca="1" si="46"/>
        <v/>
      </c>
      <c r="AJ69" s="101" t="str">
        <f t="shared" ca="1" si="46"/>
        <v/>
      </c>
      <c r="AK69" s="101" t="str">
        <f t="shared" ref="AK69:AT72" ca="1" si="47">IFERROR(
  IF(
    COUNTIF(
      INDIRECT("'" &amp; "ADR " &amp; VALUE(MID(AK$1, FIND("-", AK$1) + 1, LEN(AK$1) - FIND("-", AK$1))) &amp; "'!E:E"), $A69
    ) = 0,
    "",
    COUNTIFS(
      INDIRECT("'" &amp; "ADR " &amp; VALUE(MID(AK$1, FIND("-", AK$1) + 1, LEN(AK$1) - FIND("-", AK$1))) &amp; "'!E:E"), $A69,
      INDIRECT("'" &amp; "ADR " &amp; VALUE(MID(AK$1, FIND("-", AK$1) + 1, LEN(AK$1) - FIND("-", AK$1))) &amp; "'!H:H"), "Pending"
    )
  ),
  ""
)</f>
        <v/>
      </c>
      <c r="AL69" s="101" t="str">
        <f t="shared" ca="1" si="47"/>
        <v/>
      </c>
      <c r="AM69" s="101" t="str">
        <f t="shared" ca="1" si="47"/>
        <v/>
      </c>
      <c r="AN69" s="101" t="str">
        <f t="shared" ca="1" si="47"/>
        <v/>
      </c>
      <c r="AO69" s="101" t="str">
        <f t="shared" ca="1" si="47"/>
        <v/>
      </c>
      <c r="AP69" s="101" t="str">
        <f t="shared" ca="1" si="47"/>
        <v/>
      </c>
      <c r="AQ69" s="101" t="str">
        <f t="shared" ca="1" si="47"/>
        <v/>
      </c>
      <c r="AR69" s="101" t="str">
        <f t="shared" ca="1" si="47"/>
        <v/>
      </c>
      <c r="AS69" s="101" t="str">
        <f t="shared" ca="1" si="47"/>
        <v/>
      </c>
      <c r="AT69" s="101" t="str">
        <f t="shared" ca="1" si="47"/>
        <v/>
      </c>
      <c r="AU69" s="101" t="str">
        <f t="shared" ref="AU69:BD72" ca="1" si="48">IFERROR(
  IF(
    COUNTIF(
      INDIRECT("'" &amp; "ADR " &amp; VALUE(MID(AU$1, FIND("-", AU$1) + 1, LEN(AU$1) - FIND("-", AU$1))) &amp; "'!E:E"), $A69
    ) = 0,
    "",
    COUNTIFS(
      INDIRECT("'" &amp; "ADR " &amp; VALUE(MID(AU$1, FIND("-", AU$1) + 1, LEN(AU$1) - FIND("-", AU$1))) &amp; "'!E:E"), $A69,
      INDIRECT("'" &amp; "ADR " &amp; VALUE(MID(AU$1, FIND("-", AU$1) + 1, LEN(AU$1) - FIND("-", AU$1))) &amp; "'!H:H"), "Pending"
    )
  ),
  ""
)</f>
        <v/>
      </c>
      <c r="AV69" s="101" t="str">
        <f t="shared" ca="1" si="48"/>
        <v/>
      </c>
      <c r="AW69" s="101" t="str">
        <f t="shared" ca="1" si="48"/>
        <v/>
      </c>
      <c r="AX69" s="101" t="str">
        <f t="shared" ca="1" si="48"/>
        <v/>
      </c>
      <c r="AY69" s="101" t="str">
        <f t="shared" ca="1" si="48"/>
        <v/>
      </c>
      <c r="AZ69" s="101" t="str">
        <f t="shared" ca="1" si="48"/>
        <v/>
      </c>
      <c r="BA69" s="101" t="str">
        <f t="shared" ca="1" si="48"/>
        <v/>
      </c>
      <c r="BB69" s="101" t="str">
        <f t="shared" ca="1" si="48"/>
        <v/>
      </c>
      <c r="BC69" s="101" t="str">
        <f t="shared" ca="1" si="48"/>
        <v/>
      </c>
      <c r="BD69" s="101" t="str">
        <f t="shared" ca="1" si="48"/>
        <v/>
      </c>
      <c r="BE69" s="101" t="str">
        <f t="shared" ref="BE69:BM72" ca="1" si="49">IFERROR(
  IF(
    COUNTIF(
      INDIRECT("'" &amp; "ADR " &amp; VALUE(MID(BE$1, FIND("-", BE$1) + 1, LEN(BE$1) - FIND("-", BE$1))) &amp; "'!E:E"), $A69
    ) = 0,
    "",
    COUNTIFS(
      INDIRECT("'" &amp; "ADR " &amp; VALUE(MID(BE$1, FIND("-", BE$1) + 1, LEN(BE$1) - FIND("-", BE$1))) &amp; "'!E:E"), $A69,
      INDIRECT("'" &amp; "ADR " &amp; VALUE(MID(BE$1, FIND("-", BE$1) + 1, LEN(BE$1) - FIND("-", BE$1))) &amp; "'!H:H"), "Pending"
    )
  ),
  ""
)</f>
        <v/>
      </c>
      <c r="BF69" s="101" t="str">
        <f t="shared" ca="1" si="49"/>
        <v/>
      </c>
      <c r="BG69" s="101" t="str">
        <f t="shared" ca="1" si="49"/>
        <v/>
      </c>
      <c r="BH69" s="101" t="str">
        <f t="shared" ca="1" si="49"/>
        <v/>
      </c>
      <c r="BI69" s="101" t="str">
        <f t="shared" ca="1" si="49"/>
        <v/>
      </c>
      <c r="BJ69" s="101" t="str">
        <f t="shared" ca="1" si="49"/>
        <v/>
      </c>
      <c r="BK69" s="101">
        <f t="shared" ca="1" si="49"/>
        <v>0</v>
      </c>
      <c r="BL69" s="101">
        <f t="shared" ca="1" si="49"/>
        <v>0</v>
      </c>
      <c r="BM69" s="101" t="str">
        <f t="shared" ca="1" si="49"/>
        <v/>
      </c>
    </row>
    <row r="70" spans="1:65" ht="15.75" customHeight="1">
      <c r="A70" s="206" t="s">
        <v>282</v>
      </c>
      <c r="B70" s="72" t="s">
        <v>283</v>
      </c>
      <c r="C70" s="84" t="s">
        <v>442</v>
      </c>
      <c r="D70" s="81" t="s">
        <v>432</v>
      </c>
      <c r="E70" s="100">
        <f ca="1">SUM(Table219[[#This Row],[ADR-01]:[ADR-113]])</f>
        <v>0</v>
      </c>
      <c r="G70" s="101" t="str">
        <f t="shared" ca="1" si="44"/>
        <v/>
      </c>
      <c r="H70" s="101" t="str">
        <f t="shared" ca="1" si="44"/>
        <v/>
      </c>
      <c r="I70" s="101" t="str">
        <f t="shared" ca="1" si="44"/>
        <v/>
      </c>
      <c r="J70" s="101" t="str">
        <f t="shared" ca="1" si="44"/>
        <v/>
      </c>
      <c r="K70" s="101" t="str">
        <f t="shared" ca="1" si="44"/>
        <v/>
      </c>
      <c r="L70" s="101" t="str">
        <f t="shared" ca="1" si="44"/>
        <v/>
      </c>
      <c r="M70" s="101" t="str">
        <f t="shared" ca="1" si="44"/>
        <v/>
      </c>
      <c r="N70" s="101" t="str">
        <f t="shared" ca="1" si="44"/>
        <v/>
      </c>
      <c r="O70" s="101" t="str">
        <f t="shared" ca="1" si="44"/>
        <v/>
      </c>
      <c r="P70" s="101" t="str">
        <f t="shared" ca="1" si="44"/>
        <v/>
      </c>
      <c r="Q70" s="101" t="str">
        <f t="shared" ca="1" si="45"/>
        <v/>
      </c>
      <c r="R70" s="101" t="str">
        <f t="shared" ca="1" si="45"/>
        <v/>
      </c>
      <c r="S70" s="101" t="str">
        <f t="shared" ca="1" si="45"/>
        <v/>
      </c>
      <c r="T70" s="101" t="str">
        <f t="shared" ca="1" si="45"/>
        <v/>
      </c>
      <c r="U70" s="101" t="str">
        <f t="shared" ca="1" si="45"/>
        <v/>
      </c>
      <c r="V70" s="101" t="str">
        <f t="shared" ca="1" si="45"/>
        <v/>
      </c>
      <c r="W70" s="101" t="str">
        <f t="shared" ca="1" si="45"/>
        <v/>
      </c>
      <c r="X70" s="101" t="str">
        <f t="shared" ca="1" si="45"/>
        <v/>
      </c>
      <c r="Y70" s="101" t="str">
        <f t="shared" ca="1" si="45"/>
        <v/>
      </c>
      <c r="Z70" s="101" t="str">
        <f t="shared" ca="1" si="45"/>
        <v/>
      </c>
      <c r="AA70" s="101" t="str">
        <f t="shared" ca="1" si="46"/>
        <v/>
      </c>
      <c r="AB70" s="101" t="str">
        <f t="shared" ca="1" si="46"/>
        <v/>
      </c>
      <c r="AC70" s="101" t="str">
        <f t="shared" ca="1" si="46"/>
        <v/>
      </c>
      <c r="AD70" s="101" t="str">
        <f t="shared" ca="1" si="46"/>
        <v/>
      </c>
      <c r="AE70" s="101" t="str">
        <f t="shared" ca="1" si="46"/>
        <v/>
      </c>
      <c r="AF70" s="101">
        <f t="shared" ca="1" si="46"/>
        <v>0</v>
      </c>
      <c r="AG70" s="101" t="str">
        <f t="shared" ca="1" si="46"/>
        <v/>
      </c>
      <c r="AH70" s="101" t="str">
        <f t="shared" ca="1" si="46"/>
        <v/>
      </c>
      <c r="AI70" s="101" t="str">
        <f t="shared" ca="1" si="46"/>
        <v/>
      </c>
      <c r="AJ70" s="101" t="str">
        <f t="shared" ca="1" si="46"/>
        <v/>
      </c>
      <c r="AK70" s="101" t="str">
        <f t="shared" ca="1" si="47"/>
        <v/>
      </c>
      <c r="AL70" s="101" t="str">
        <f t="shared" ca="1" si="47"/>
        <v/>
      </c>
      <c r="AM70" s="101" t="str">
        <f t="shared" ca="1" si="47"/>
        <v/>
      </c>
      <c r="AN70" s="101" t="str">
        <f t="shared" ca="1" si="47"/>
        <v/>
      </c>
      <c r="AO70" s="101" t="str">
        <f t="shared" ca="1" si="47"/>
        <v/>
      </c>
      <c r="AP70" s="101" t="str">
        <f t="shared" ca="1" si="47"/>
        <v/>
      </c>
      <c r="AQ70" s="101" t="str">
        <f t="shared" ca="1" si="47"/>
        <v/>
      </c>
      <c r="AR70" s="101" t="str">
        <f t="shared" ca="1" si="47"/>
        <v/>
      </c>
      <c r="AS70" s="101" t="str">
        <f t="shared" ca="1" si="47"/>
        <v/>
      </c>
      <c r="AT70" s="101" t="str">
        <f t="shared" ca="1" si="47"/>
        <v/>
      </c>
      <c r="AU70" s="101" t="str">
        <f t="shared" ca="1" si="48"/>
        <v/>
      </c>
      <c r="AV70" s="101" t="str">
        <f t="shared" ca="1" si="48"/>
        <v/>
      </c>
      <c r="AW70" s="101" t="str">
        <f t="shared" ca="1" si="48"/>
        <v/>
      </c>
      <c r="AX70" s="101" t="str">
        <f t="shared" ca="1" si="48"/>
        <v/>
      </c>
      <c r="AY70" s="101" t="str">
        <f t="shared" ca="1" si="48"/>
        <v/>
      </c>
      <c r="AZ70" s="101" t="str">
        <f t="shared" ca="1" si="48"/>
        <v/>
      </c>
      <c r="BA70" s="101" t="str">
        <f t="shared" ca="1" si="48"/>
        <v/>
      </c>
      <c r="BB70" s="101" t="str">
        <f t="shared" ca="1" si="48"/>
        <v/>
      </c>
      <c r="BC70" s="101" t="str">
        <f t="shared" ca="1" si="48"/>
        <v/>
      </c>
      <c r="BD70" s="101" t="str">
        <f t="shared" ca="1" si="48"/>
        <v/>
      </c>
      <c r="BE70" s="101" t="str">
        <f t="shared" ca="1" si="49"/>
        <v/>
      </c>
      <c r="BF70" s="101" t="str">
        <f t="shared" ca="1" si="49"/>
        <v/>
      </c>
      <c r="BG70" s="101" t="str">
        <f t="shared" ca="1" si="49"/>
        <v/>
      </c>
      <c r="BH70" s="101" t="str">
        <f t="shared" ca="1" si="49"/>
        <v/>
      </c>
      <c r="BI70" s="101" t="str">
        <f t="shared" ca="1" si="49"/>
        <v/>
      </c>
      <c r="BJ70" s="101" t="str">
        <f t="shared" ca="1" si="49"/>
        <v/>
      </c>
      <c r="BK70" s="101" t="str">
        <f t="shared" ca="1" si="49"/>
        <v/>
      </c>
      <c r="BL70" s="101" t="str">
        <f t="shared" ca="1" si="49"/>
        <v/>
      </c>
      <c r="BM70" s="101" t="str">
        <f t="shared" ca="1" si="49"/>
        <v/>
      </c>
    </row>
    <row r="71" spans="1:65" ht="15.75" customHeight="1">
      <c r="A71" s="71" t="s">
        <v>286</v>
      </c>
      <c r="B71" s="72" t="s">
        <v>287</v>
      </c>
      <c r="C71" s="84" t="s">
        <v>442</v>
      </c>
      <c r="D71" s="81" t="s">
        <v>477</v>
      </c>
      <c r="E71" s="100">
        <f ca="1">SUM(Table219[[#This Row],[ADR-01]:[ADR-113]])</f>
        <v>0</v>
      </c>
      <c r="G71" s="101" t="str">
        <f t="shared" ca="1" si="44"/>
        <v/>
      </c>
      <c r="H71" s="101" t="str">
        <f t="shared" ca="1" si="44"/>
        <v/>
      </c>
      <c r="I71" s="101" t="str">
        <f t="shared" ca="1" si="44"/>
        <v/>
      </c>
      <c r="J71" s="101" t="str">
        <f t="shared" ca="1" si="44"/>
        <v/>
      </c>
      <c r="K71" s="101" t="str">
        <f t="shared" ca="1" si="44"/>
        <v/>
      </c>
      <c r="L71" s="101" t="str">
        <f t="shared" ca="1" si="44"/>
        <v/>
      </c>
      <c r="M71" s="101" t="str">
        <f t="shared" ca="1" si="44"/>
        <v/>
      </c>
      <c r="N71" s="101" t="str">
        <f t="shared" ca="1" si="44"/>
        <v/>
      </c>
      <c r="O71" s="101" t="str">
        <f t="shared" ca="1" si="44"/>
        <v/>
      </c>
      <c r="P71" s="101" t="str">
        <f t="shared" ca="1" si="44"/>
        <v/>
      </c>
      <c r="Q71" s="101" t="str">
        <f t="shared" ca="1" si="45"/>
        <v/>
      </c>
      <c r="R71" s="101" t="str">
        <f t="shared" ca="1" si="45"/>
        <v/>
      </c>
      <c r="S71" s="101" t="str">
        <f t="shared" ca="1" si="45"/>
        <v/>
      </c>
      <c r="T71" s="101" t="str">
        <f t="shared" ca="1" si="45"/>
        <v/>
      </c>
      <c r="U71" s="101" t="str">
        <f t="shared" ca="1" si="45"/>
        <v/>
      </c>
      <c r="V71" s="101" t="str">
        <f t="shared" ca="1" si="45"/>
        <v/>
      </c>
      <c r="W71" s="101" t="str">
        <f t="shared" ca="1" si="45"/>
        <v/>
      </c>
      <c r="X71" s="101" t="str">
        <f t="shared" ca="1" si="45"/>
        <v/>
      </c>
      <c r="Y71" s="101" t="str">
        <f t="shared" ca="1" si="45"/>
        <v/>
      </c>
      <c r="Z71" s="101" t="str">
        <f t="shared" ca="1" si="45"/>
        <v/>
      </c>
      <c r="AA71" s="101" t="str">
        <f t="shared" ca="1" si="46"/>
        <v/>
      </c>
      <c r="AB71" s="101" t="str">
        <f t="shared" ca="1" si="46"/>
        <v/>
      </c>
      <c r="AC71" s="101" t="str">
        <f t="shared" ca="1" si="46"/>
        <v/>
      </c>
      <c r="AD71" s="101" t="str">
        <f t="shared" ca="1" si="46"/>
        <v/>
      </c>
      <c r="AE71" s="101" t="str">
        <f t="shared" ca="1" si="46"/>
        <v/>
      </c>
      <c r="AF71" s="101" t="str">
        <f t="shared" ca="1" si="46"/>
        <v/>
      </c>
      <c r="AG71" s="101" t="str">
        <f t="shared" ca="1" si="46"/>
        <v/>
      </c>
      <c r="AH71" s="101" t="str">
        <f t="shared" ca="1" si="46"/>
        <v/>
      </c>
      <c r="AI71" s="101" t="str">
        <f t="shared" ca="1" si="46"/>
        <v/>
      </c>
      <c r="AJ71" s="101" t="str">
        <f t="shared" ca="1" si="46"/>
        <v/>
      </c>
      <c r="AK71" s="101" t="str">
        <f t="shared" ca="1" si="47"/>
        <v/>
      </c>
      <c r="AL71" s="101" t="str">
        <f t="shared" ca="1" si="47"/>
        <v/>
      </c>
      <c r="AM71" s="101" t="str">
        <f t="shared" ca="1" si="47"/>
        <v/>
      </c>
      <c r="AN71" s="101" t="str">
        <f t="shared" ca="1" si="47"/>
        <v/>
      </c>
      <c r="AO71" s="101" t="str">
        <f t="shared" ca="1" si="47"/>
        <v/>
      </c>
      <c r="AP71" s="101" t="str">
        <f t="shared" ca="1" si="47"/>
        <v/>
      </c>
      <c r="AQ71" s="101" t="str">
        <f t="shared" ca="1" si="47"/>
        <v/>
      </c>
      <c r="AR71" s="101" t="str">
        <f t="shared" ca="1" si="47"/>
        <v/>
      </c>
      <c r="AS71" s="101" t="str">
        <f t="shared" ca="1" si="47"/>
        <v/>
      </c>
      <c r="AT71" s="101" t="str">
        <f t="shared" ca="1" si="47"/>
        <v/>
      </c>
      <c r="AU71" s="101" t="str">
        <f t="shared" ca="1" si="48"/>
        <v/>
      </c>
      <c r="AV71" s="101" t="str">
        <f t="shared" ca="1" si="48"/>
        <v/>
      </c>
      <c r="AW71" s="101" t="str">
        <f t="shared" ca="1" si="48"/>
        <v/>
      </c>
      <c r="AX71" s="101" t="str">
        <f t="shared" ca="1" si="48"/>
        <v/>
      </c>
      <c r="AY71" s="101" t="str">
        <f t="shared" ca="1" si="48"/>
        <v/>
      </c>
      <c r="AZ71" s="101" t="str">
        <f t="shared" ca="1" si="48"/>
        <v/>
      </c>
      <c r="BA71" s="101" t="str">
        <f t="shared" ca="1" si="48"/>
        <v/>
      </c>
      <c r="BB71" s="101" t="str">
        <f t="shared" ca="1" si="48"/>
        <v/>
      </c>
      <c r="BC71" s="101" t="str">
        <f t="shared" ca="1" si="48"/>
        <v/>
      </c>
      <c r="BD71" s="101" t="str">
        <f t="shared" ca="1" si="48"/>
        <v/>
      </c>
      <c r="BE71" s="101" t="str">
        <f t="shared" ca="1" si="49"/>
        <v/>
      </c>
      <c r="BF71" s="101" t="str">
        <f t="shared" ca="1" si="49"/>
        <v/>
      </c>
      <c r="BG71" s="101" t="str">
        <f t="shared" ca="1" si="49"/>
        <v/>
      </c>
      <c r="BH71" s="101" t="str">
        <f t="shared" ca="1" si="49"/>
        <v/>
      </c>
      <c r="BI71" s="101" t="str">
        <f t="shared" ca="1" si="49"/>
        <v/>
      </c>
      <c r="BJ71" s="101" t="str">
        <f t="shared" ca="1" si="49"/>
        <v/>
      </c>
      <c r="BK71" s="101" t="str">
        <f t="shared" ca="1" si="49"/>
        <v/>
      </c>
      <c r="BL71" s="101" t="str">
        <f t="shared" ca="1" si="49"/>
        <v/>
      </c>
      <c r="BM71" s="101" t="str">
        <f t="shared" ca="1" si="49"/>
        <v/>
      </c>
    </row>
    <row r="72" spans="1:65" ht="15.75" customHeight="1">
      <c r="A72" s="71" t="s">
        <v>288</v>
      </c>
      <c r="B72" s="72" t="s">
        <v>832</v>
      </c>
      <c r="C72" s="83" t="s">
        <v>442</v>
      </c>
      <c r="D72" s="79"/>
      <c r="E72" s="100">
        <f ca="1">SUM(Table219[[#This Row],[ADR-01]:[ADR-113]])</f>
        <v>0</v>
      </c>
      <c r="G72" s="101" t="str">
        <f t="shared" ca="1" si="44"/>
        <v/>
      </c>
      <c r="H72" s="101" t="str">
        <f t="shared" ca="1" si="44"/>
        <v/>
      </c>
      <c r="I72" s="101" t="str">
        <f t="shared" ca="1" si="44"/>
        <v/>
      </c>
      <c r="J72" s="101" t="str">
        <f t="shared" ca="1" si="44"/>
        <v/>
      </c>
      <c r="K72" s="101" t="str">
        <f t="shared" ca="1" si="44"/>
        <v/>
      </c>
      <c r="L72" s="101" t="str">
        <f t="shared" ca="1" si="44"/>
        <v/>
      </c>
      <c r="M72" s="101" t="str">
        <f t="shared" ca="1" si="44"/>
        <v/>
      </c>
      <c r="N72" s="101" t="str">
        <f t="shared" ca="1" si="44"/>
        <v/>
      </c>
      <c r="O72" s="101" t="str">
        <f t="shared" ca="1" si="44"/>
        <v/>
      </c>
      <c r="P72" s="101" t="str">
        <f t="shared" ca="1" si="44"/>
        <v/>
      </c>
      <c r="Q72" s="101" t="str">
        <f t="shared" ca="1" si="45"/>
        <v/>
      </c>
      <c r="R72" s="101" t="str">
        <f t="shared" ca="1" si="45"/>
        <v/>
      </c>
      <c r="S72" s="101" t="str">
        <f t="shared" ca="1" si="45"/>
        <v/>
      </c>
      <c r="T72" s="101" t="str">
        <f t="shared" ca="1" si="45"/>
        <v/>
      </c>
      <c r="U72" s="101" t="str">
        <f t="shared" ca="1" si="45"/>
        <v/>
      </c>
      <c r="V72" s="101" t="str">
        <f t="shared" ca="1" si="45"/>
        <v/>
      </c>
      <c r="W72" s="101" t="str">
        <f t="shared" ca="1" si="45"/>
        <v/>
      </c>
      <c r="X72" s="101" t="str">
        <f t="shared" ca="1" si="45"/>
        <v/>
      </c>
      <c r="Y72" s="101" t="str">
        <f t="shared" ca="1" si="45"/>
        <v/>
      </c>
      <c r="Z72" s="101" t="str">
        <f t="shared" ca="1" si="45"/>
        <v/>
      </c>
      <c r="AA72" s="101" t="str">
        <f t="shared" ca="1" si="46"/>
        <v/>
      </c>
      <c r="AB72" s="101" t="str">
        <f t="shared" ca="1" si="46"/>
        <v/>
      </c>
      <c r="AC72" s="101" t="str">
        <f t="shared" ca="1" si="46"/>
        <v/>
      </c>
      <c r="AD72" s="101" t="str">
        <f t="shared" ca="1" si="46"/>
        <v/>
      </c>
      <c r="AE72" s="101" t="str">
        <f t="shared" ca="1" si="46"/>
        <v/>
      </c>
      <c r="AF72" s="101" t="str">
        <f t="shared" ca="1" si="46"/>
        <v/>
      </c>
      <c r="AG72" s="101" t="str">
        <f t="shared" ca="1" si="46"/>
        <v/>
      </c>
      <c r="AH72" s="101" t="str">
        <f t="shared" ca="1" si="46"/>
        <v/>
      </c>
      <c r="AI72" s="101" t="str">
        <f t="shared" ca="1" si="46"/>
        <v/>
      </c>
      <c r="AJ72" s="101" t="str">
        <f t="shared" ca="1" si="46"/>
        <v/>
      </c>
      <c r="AK72" s="101" t="str">
        <f t="shared" ca="1" si="47"/>
        <v/>
      </c>
      <c r="AL72" s="101" t="str">
        <f t="shared" ca="1" si="47"/>
        <v/>
      </c>
      <c r="AM72" s="101" t="str">
        <f t="shared" ca="1" si="47"/>
        <v/>
      </c>
      <c r="AN72" s="101" t="str">
        <f t="shared" ca="1" si="47"/>
        <v/>
      </c>
      <c r="AO72" s="101" t="str">
        <f t="shared" ca="1" si="47"/>
        <v/>
      </c>
      <c r="AP72" s="101" t="str">
        <f t="shared" ca="1" si="47"/>
        <v/>
      </c>
      <c r="AQ72" s="101" t="str">
        <f t="shared" ca="1" si="47"/>
        <v/>
      </c>
      <c r="AR72" s="101" t="str">
        <f t="shared" ca="1" si="47"/>
        <v/>
      </c>
      <c r="AS72" s="101" t="str">
        <f t="shared" ca="1" si="47"/>
        <v/>
      </c>
      <c r="AT72" s="101" t="str">
        <f t="shared" ca="1" si="47"/>
        <v/>
      </c>
      <c r="AU72" s="101" t="str">
        <f t="shared" ca="1" si="48"/>
        <v/>
      </c>
      <c r="AV72" s="101" t="str">
        <f t="shared" ca="1" si="48"/>
        <v/>
      </c>
      <c r="AW72" s="101" t="str">
        <f t="shared" ca="1" si="48"/>
        <v/>
      </c>
      <c r="AX72" s="101" t="str">
        <f t="shared" ca="1" si="48"/>
        <v/>
      </c>
      <c r="AY72" s="101" t="str">
        <f t="shared" ca="1" si="48"/>
        <v/>
      </c>
      <c r="AZ72" s="101" t="str">
        <f t="shared" ca="1" si="48"/>
        <v/>
      </c>
      <c r="BA72" s="101" t="str">
        <f t="shared" ca="1" si="48"/>
        <v/>
      </c>
      <c r="BB72" s="101" t="str">
        <f t="shared" ca="1" si="48"/>
        <v/>
      </c>
      <c r="BC72" s="101" t="str">
        <f t="shared" ca="1" si="48"/>
        <v/>
      </c>
      <c r="BD72" s="101" t="str">
        <f t="shared" ca="1" si="48"/>
        <v/>
      </c>
      <c r="BE72" s="101" t="str">
        <f t="shared" ca="1" si="49"/>
        <v/>
      </c>
      <c r="BF72" s="101" t="str">
        <f t="shared" ca="1" si="49"/>
        <v/>
      </c>
      <c r="BG72" s="101" t="str">
        <f t="shared" ca="1" si="49"/>
        <v/>
      </c>
      <c r="BH72" s="101" t="str">
        <f t="shared" ca="1" si="49"/>
        <v/>
      </c>
      <c r="BI72" s="101" t="str">
        <f t="shared" ca="1" si="49"/>
        <v/>
      </c>
      <c r="BJ72" s="101" t="str">
        <f t="shared" ca="1" si="49"/>
        <v/>
      </c>
      <c r="BK72" s="101" t="str">
        <f t="shared" ca="1" si="49"/>
        <v/>
      </c>
      <c r="BL72" s="101" t="str">
        <f t="shared" ca="1" si="49"/>
        <v/>
      </c>
      <c r="BM72" s="101" t="str">
        <f t="shared" ca="1" si="49"/>
        <v/>
      </c>
    </row>
    <row r="73" spans="1:65" ht="33.75" customHeight="1">
      <c r="A73" s="71" t="s">
        <v>290</v>
      </c>
      <c r="B73" s="72" t="s">
        <v>418</v>
      </c>
      <c r="C73" s="84" t="s">
        <v>442</v>
      </c>
      <c r="D73" s="81"/>
      <c r="E73" s="100">
        <f ca="1">SUM(Table219[[#This Row],[ADR-01]:[ADR-113]])</f>
        <v>0</v>
      </c>
      <c r="G73" s="101" t="str">
        <f t="shared" ref="G73:P82" ca="1" si="50">IFERROR(
  IF(
    COUNTIF(
      INDIRECT("'" &amp; "ADR " &amp; VALUE(MID(G$1, FIND("-", G$1) + 1, LEN(G$1) - FIND("-", G$1))) &amp; "'!E:E"), $A73
    ) = 0,
    "",
    COUNTIFS(
      INDIRECT("'" &amp; "ADR " &amp; VALUE(MID(G$1, FIND("-", G$1) + 1, LEN(G$1) - FIND("-", G$1))) &amp; "'!E:E"), $A73,
      INDIRECT("'" &amp; "ADR " &amp; VALUE(MID(G$1, FIND("-", G$1) + 1, LEN(G$1) - FIND("-", G$1))) &amp; "'!H:H"), "Pending"
    )
  ),
  ""
)</f>
        <v/>
      </c>
      <c r="H73" s="101" t="str">
        <f t="shared" ca="1" si="50"/>
        <v/>
      </c>
      <c r="I73" s="101" t="str">
        <f t="shared" ca="1" si="50"/>
        <v/>
      </c>
      <c r="J73" s="101" t="str">
        <f t="shared" ca="1" si="50"/>
        <v/>
      </c>
      <c r="K73" s="101" t="str">
        <f t="shared" ca="1" si="50"/>
        <v/>
      </c>
      <c r="L73" s="101" t="str">
        <f t="shared" ca="1" si="50"/>
        <v/>
      </c>
      <c r="M73" s="101" t="str">
        <f t="shared" ca="1" si="50"/>
        <v/>
      </c>
      <c r="N73" s="101" t="str">
        <f t="shared" ca="1" si="50"/>
        <v/>
      </c>
      <c r="O73" s="101" t="str">
        <f t="shared" ca="1" si="50"/>
        <v/>
      </c>
      <c r="P73" s="101" t="str">
        <f t="shared" ca="1" si="50"/>
        <v/>
      </c>
      <c r="Q73" s="101" t="str">
        <f t="shared" ref="Q73:Z82" ca="1" si="51">IFERROR(
  IF(
    COUNTIF(
      INDIRECT("'" &amp; "ADR " &amp; VALUE(MID(Q$1, FIND("-", Q$1) + 1, LEN(Q$1) - FIND("-", Q$1))) &amp; "'!E:E"), $A73
    ) = 0,
    "",
    COUNTIFS(
      INDIRECT("'" &amp; "ADR " &amp; VALUE(MID(Q$1, FIND("-", Q$1) + 1, LEN(Q$1) - FIND("-", Q$1))) &amp; "'!E:E"), $A73,
      INDIRECT("'" &amp; "ADR " &amp; VALUE(MID(Q$1, FIND("-", Q$1) + 1, LEN(Q$1) - FIND("-", Q$1))) &amp; "'!H:H"), "Pending"
    )
  ),
  ""
)</f>
        <v/>
      </c>
      <c r="R73" s="101" t="str">
        <f t="shared" ca="1" si="51"/>
        <v/>
      </c>
      <c r="S73" s="101" t="str">
        <f t="shared" ca="1" si="51"/>
        <v/>
      </c>
      <c r="T73" s="101" t="str">
        <f t="shared" ca="1" si="51"/>
        <v/>
      </c>
      <c r="U73" s="101" t="str">
        <f t="shared" ca="1" si="51"/>
        <v/>
      </c>
      <c r="V73" s="101" t="str">
        <f t="shared" ca="1" si="51"/>
        <v/>
      </c>
      <c r="W73" s="101" t="str">
        <f t="shared" ca="1" si="51"/>
        <v/>
      </c>
      <c r="X73" s="101" t="str">
        <f t="shared" ca="1" si="51"/>
        <v/>
      </c>
      <c r="Y73" s="101" t="str">
        <f t="shared" ca="1" si="51"/>
        <v/>
      </c>
      <c r="Z73" s="101" t="str">
        <f t="shared" ca="1" si="51"/>
        <v/>
      </c>
      <c r="AA73" s="101" t="str">
        <f t="shared" ref="AA73:AJ82" ca="1" si="52">IFERROR(
  IF(
    COUNTIF(
      INDIRECT("'" &amp; "ADR " &amp; VALUE(MID(AA$1, FIND("-", AA$1) + 1, LEN(AA$1) - FIND("-", AA$1))) &amp; "'!E:E"), $A73
    ) = 0,
    "",
    COUNTIFS(
      INDIRECT("'" &amp; "ADR " &amp; VALUE(MID(AA$1, FIND("-", AA$1) + 1, LEN(AA$1) - FIND("-", AA$1))) &amp; "'!E:E"), $A73,
      INDIRECT("'" &amp; "ADR " &amp; VALUE(MID(AA$1, FIND("-", AA$1) + 1, LEN(AA$1) - FIND("-", AA$1))) &amp; "'!H:H"), "Pending"
    )
  ),
  ""
)</f>
        <v/>
      </c>
      <c r="AB73" s="101" t="str">
        <f t="shared" ca="1" si="52"/>
        <v/>
      </c>
      <c r="AC73" s="101" t="str">
        <f t="shared" ca="1" si="52"/>
        <v/>
      </c>
      <c r="AD73" s="101" t="str">
        <f t="shared" ca="1" si="52"/>
        <v/>
      </c>
      <c r="AE73" s="101" t="str">
        <f t="shared" ca="1" si="52"/>
        <v/>
      </c>
      <c r="AF73" s="101" t="str">
        <f t="shared" ca="1" si="52"/>
        <v/>
      </c>
      <c r="AG73" s="101" t="str">
        <f t="shared" ca="1" si="52"/>
        <v/>
      </c>
      <c r="AH73" s="101" t="str">
        <f t="shared" ca="1" si="52"/>
        <v/>
      </c>
      <c r="AI73" s="101" t="str">
        <f t="shared" ca="1" si="52"/>
        <v/>
      </c>
      <c r="AJ73" s="101" t="str">
        <f t="shared" ca="1" si="52"/>
        <v/>
      </c>
      <c r="AK73" s="101" t="str">
        <f t="shared" ref="AK73:AT82" ca="1" si="53">IFERROR(
  IF(
    COUNTIF(
      INDIRECT("'" &amp; "ADR " &amp; VALUE(MID(AK$1, FIND("-", AK$1) + 1, LEN(AK$1) - FIND("-", AK$1))) &amp; "'!E:E"), $A73
    ) = 0,
    "",
    COUNTIFS(
      INDIRECT("'" &amp; "ADR " &amp; VALUE(MID(AK$1, FIND("-", AK$1) + 1, LEN(AK$1) - FIND("-", AK$1))) &amp; "'!E:E"), $A73,
      INDIRECT("'" &amp; "ADR " &amp; VALUE(MID(AK$1, FIND("-", AK$1) + 1, LEN(AK$1) - FIND("-", AK$1))) &amp; "'!H:H"), "Pending"
    )
  ),
  ""
)</f>
        <v/>
      </c>
      <c r="AL73" s="101" t="str">
        <f t="shared" ca="1" si="53"/>
        <v/>
      </c>
      <c r="AM73" s="101" t="str">
        <f t="shared" ca="1" si="53"/>
        <v/>
      </c>
      <c r="AN73" s="101" t="str">
        <f t="shared" ca="1" si="53"/>
        <v/>
      </c>
      <c r="AO73" s="101" t="str">
        <f t="shared" ca="1" si="53"/>
        <v/>
      </c>
      <c r="AP73" s="101" t="str">
        <f t="shared" ca="1" si="53"/>
        <v/>
      </c>
      <c r="AQ73" s="101" t="str">
        <f t="shared" ca="1" si="53"/>
        <v/>
      </c>
      <c r="AR73" s="101" t="str">
        <f t="shared" ca="1" si="53"/>
        <v/>
      </c>
      <c r="AS73" s="101" t="str">
        <f t="shared" ca="1" si="53"/>
        <v/>
      </c>
      <c r="AT73" s="101" t="str">
        <f t="shared" ca="1" si="53"/>
        <v/>
      </c>
      <c r="AU73" s="101" t="str">
        <f t="shared" ref="AU73:BD82" ca="1" si="54">IFERROR(
  IF(
    COUNTIF(
      INDIRECT("'" &amp; "ADR " &amp; VALUE(MID(AU$1, FIND("-", AU$1) + 1, LEN(AU$1) - FIND("-", AU$1))) &amp; "'!E:E"), $A73
    ) = 0,
    "",
    COUNTIFS(
      INDIRECT("'" &amp; "ADR " &amp; VALUE(MID(AU$1, FIND("-", AU$1) + 1, LEN(AU$1) - FIND("-", AU$1))) &amp; "'!E:E"), $A73,
      INDIRECT("'" &amp; "ADR " &amp; VALUE(MID(AU$1, FIND("-", AU$1) + 1, LEN(AU$1) - FIND("-", AU$1))) &amp; "'!H:H"), "Pending"
    )
  ),
  ""
)</f>
        <v/>
      </c>
      <c r="AV73" s="101" t="str">
        <f t="shared" ca="1" si="54"/>
        <v/>
      </c>
      <c r="AW73" s="101" t="str">
        <f t="shared" ca="1" si="54"/>
        <v/>
      </c>
      <c r="AX73" s="101" t="str">
        <f t="shared" ca="1" si="54"/>
        <v/>
      </c>
      <c r="AY73" s="101" t="str">
        <f t="shared" ca="1" si="54"/>
        <v/>
      </c>
      <c r="AZ73" s="101" t="str">
        <f t="shared" ca="1" si="54"/>
        <v/>
      </c>
      <c r="BA73" s="101" t="str">
        <f t="shared" ca="1" si="54"/>
        <v/>
      </c>
      <c r="BB73" s="101" t="str">
        <f t="shared" ca="1" si="54"/>
        <v/>
      </c>
      <c r="BC73" s="101" t="str">
        <f t="shared" ca="1" si="54"/>
        <v/>
      </c>
      <c r="BD73" s="101" t="str">
        <f t="shared" ca="1" si="54"/>
        <v/>
      </c>
      <c r="BE73" s="101" t="str">
        <f t="shared" ref="BE73:BM82" ca="1" si="55">IFERROR(
  IF(
    COUNTIF(
      INDIRECT("'" &amp; "ADR " &amp; VALUE(MID(BE$1, FIND("-", BE$1) + 1, LEN(BE$1) - FIND("-", BE$1))) &amp; "'!E:E"), $A73
    ) = 0,
    "",
    COUNTIFS(
      INDIRECT("'" &amp; "ADR " &amp; VALUE(MID(BE$1, FIND("-", BE$1) + 1, LEN(BE$1) - FIND("-", BE$1))) &amp; "'!E:E"), $A73,
      INDIRECT("'" &amp; "ADR " &amp; VALUE(MID(BE$1, FIND("-", BE$1) + 1, LEN(BE$1) - FIND("-", BE$1))) &amp; "'!H:H"), "Pending"
    )
  ),
  ""
)</f>
        <v/>
      </c>
      <c r="BF73" s="101" t="str">
        <f t="shared" ca="1" si="55"/>
        <v/>
      </c>
      <c r="BG73" s="101" t="str">
        <f t="shared" ca="1" si="55"/>
        <v/>
      </c>
      <c r="BH73" s="101" t="str">
        <f t="shared" ca="1" si="55"/>
        <v/>
      </c>
      <c r="BI73" s="101" t="str">
        <f t="shared" ca="1" si="55"/>
        <v/>
      </c>
      <c r="BJ73" s="101" t="str">
        <f t="shared" ca="1" si="55"/>
        <v/>
      </c>
      <c r="BK73" s="101" t="str">
        <f t="shared" ca="1" si="55"/>
        <v/>
      </c>
      <c r="BL73" s="101" t="str">
        <f t="shared" ca="1" si="55"/>
        <v/>
      </c>
      <c r="BM73" s="101" t="str">
        <f t="shared" ca="1" si="55"/>
        <v/>
      </c>
    </row>
    <row r="74" spans="1:65" ht="15.75" customHeight="1">
      <c r="A74" s="71" t="s">
        <v>292</v>
      </c>
      <c r="B74" s="72" t="s">
        <v>293</v>
      </c>
      <c r="C74" s="83" t="s">
        <v>495</v>
      </c>
      <c r="D74" s="79"/>
      <c r="E74" s="100">
        <f ca="1">SUM(Table219[[#This Row],[ADR-01]:[ADR-113]])</f>
        <v>0</v>
      </c>
      <c r="G74" s="101" t="str">
        <f t="shared" ca="1" si="50"/>
        <v/>
      </c>
      <c r="H74" s="101" t="str">
        <f t="shared" ca="1" si="50"/>
        <v/>
      </c>
      <c r="I74" s="101" t="str">
        <f t="shared" ca="1" si="50"/>
        <v/>
      </c>
      <c r="J74" s="101" t="str">
        <f t="shared" ca="1" si="50"/>
        <v/>
      </c>
      <c r="K74" s="101" t="str">
        <f t="shared" ca="1" si="50"/>
        <v/>
      </c>
      <c r="L74" s="101" t="str">
        <f t="shared" ca="1" si="50"/>
        <v/>
      </c>
      <c r="M74" s="101" t="str">
        <f t="shared" ca="1" si="50"/>
        <v/>
      </c>
      <c r="N74" s="101" t="str">
        <f t="shared" ca="1" si="50"/>
        <v/>
      </c>
      <c r="O74" s="101" t="str">
        <f t="shared" ca="1" si="50"/>
        <v/>
      </c>
      <c r="P74" s="101" t="str">
        <f t="shared" ca="1" si="50"/>
        <v/>
      </c>
      <c r="Q74" s="101" t="str">
        <f t="shared" ca="1" si="51"/>
        <v/>
      </c>
      <c r="R74" s="101" t="str">
        <f t="shared" ca="1" si="51"/>
        <v/>
      </c>
      <c r="S74" s="101" t="str">
        <f t="shared" ca="1" si="51"/>
        <v/>
      </c>
      <c r="T74" s="101" t="str">
        <f t="shared" ca="1" si="51"/>
        <v/>
      </c>
      <c r="U74" s="101" t="str">
        <f t="shared" ca="1" si="51"/>
        <v/>
      </c>
      <c r="V74" s="101" t="str">
        <f t="shared" ca="1" si="51"/>
        <v/>
      </c>
      <c r="W74" s="101" t="str">
        <f t="shared" ca="1" si="51"/>
        <v/>
      </c>
      <c r="X74" s="101" t="str">
        <f t="shared" ca="1" si="51"/>
        <v/>
      </c>
      <c r="Y74" s="101" t="str">
        <f t="shared" ca="1" si="51"/>
        <v/>
      </c>
      <c r="Z74" s="101" t="str">
        <f t="shared" ca="1" si="51"/>
        <v/>
      </c>
      <c r="AA74" s="101" t="str">
        <f t="shared" ca="1" si="52"/>
        <v/>
      </c>
      <c r="AB74" s="101" t="str">
        <f t="shared" ca="1" si="52"/>
        <v/>
      </c>
      <c r="AC74" s="101" t="str">
        <f t="shared" ca="1" si="52"/>
        <v/>
      </c>
      <c r="AD74" s="101" t="str">
        <f t="shared" ca="1" si="52"/>
        <v/>
      </c>
      <c r="AE74" s="101" t="str">
        <f t="shared" ca="1" si="52"/>
        <v/>
      </c>
      <c r="AF74" s="101" t="str">
        <f t="shared" ca="1" si="52"/>
        <v/>
      </c>
      <c r="AG74" s="101" t="str">
        <f t="shared" ca="1" si="52"/>
        <v/>
      </c>
      <c r="AH74" s="101" t="str">
        <f t="shared" ca="1" si="52"/>
        <v/>
      </c>
      <c r="AI74" s="101" t="str">
        <f t="shared" ca="1" si="52"/>
        <v/>
      </c>
      <c r="AJ74" s="101" t="str">
        <f t="shared" ca="1" si="52"/>
        <v/>
      </c>
      <c r="AK74" s="101" t="str">
        <f t="shared" ca="1" si="53"/>
        <v/>
      </c>
      <c r="AL74" s="101" t="str">
        <f t="shared" ca="1" si="53"/>
        <v/>
      </c>
      <c r="AM74" s="101" t="str">
        <f t="shared" ca="1" si="53"/>
        <v/>
      </c>
      <c r="AN74" s="101" t="str">
        <f t="shared" ca="1" si="53"/>
        <v/>
      </c>
      <c r="AO74" s="101" t="str">
        <f t="shared" ca="1" si="53"/>
        <v/>
      </c>
      <c r="AP74" s="101" t="str">
        <f t="shared" ca="1" si="53"/>
        <v/>
      </c>
      <c r="AQ74" s="101" t="str">
        <f t="shared" ca="1" si="53"/>
        <v/>
      </c>
      <c r="AR74" s="101" t="str">
        <f t="shared" ca="1" si="53"/>
        <v/>
      </c>
      <c r="AS74" s="101" t="str">
        <f t="shared" ca="1" si="53"/>
        <v/>
      </c>
      <c r="AT74" s="101" t="str">
        <f t="shared" ca="1" si="53"/>
        <v/>
      </c>
      <c r="AU74" s="101" t="str">
        <f t="shared" ca="1" si="54"/>
        <v/>
      </c>
      <c r="AV74" s="101" t="str">
        <f t="shared" ca="1" si="54"/>
        <v/>
      </c>
      <c r="AW74" s="101" t="str">
        <f t="shared" ca="1" si="54"/>
        <v/>
      </c>
      <c r="AX74" s="101" t="str">
        <f t="shared" ca="1" si="54"/>
        <v/>
      </c>
      <c r="AY74" s="101" t="str">
        <f t="shared" ca="1" si="54"/>
        <v/>
      </c>
      <c r="AZ74" s="101" t="str">
        <f t="shared" ca="1" si="54"/>
        <v/>
      </c>
      <c r="BA74" s="101" t="str">
        <f t="shared" ca="1" si="54"/>
        <v/>
      </c>
      <c r="BB74" s="101" t="str">
        <f t="shared" ca="1" si="54"/>
        <v/>
      </c>
      <c r="BC74" s="101" t="str">
        <f t="shared" ca="1" si="54"/>
        <v/>
      </c>
      <c r="BD74" s="101" t="str">
        <f t="shared" ca="1" si="54"/>
        <v/>
      </c>
      <c r="BE74" s="101" t="str">
        <f t="shared" ca="1" si="55"/>
        <v/>
      </c>
      <c r="BF74" s="101" t="str">
        <f t="shared" ca="1" si="55"/>
        <v/>
      </c>
      <c r="BG74" s="101" t="str">
        <f t="shared" ca="1" si="55"/>
        <v/>
      </c>
      <c r="BH74" s="101" t="str">
        <f t="shared" ca="1" si="55"/>
        <v/>
      </c>
      <c r="BI74" s="101" t="str">
        <f t="shared" ca="1" si="55"/>
        <v/>
      </c>
      <c r="BJ74" s="101" t="str">
        <f t="shared" ca="1" si="55"/>
        <v/>
      </c>
      <c r="BK74" s="101" t="str">
        <f t="shared" ca="1" si="55"/>
        <v/>
      </c>
      <c r="BL74" s="101">
        <f t="shared" ca="1" si="55"/>
        <v>0</v>
      </c>
      <c r="BM74" s="101" t="str">
        <f t="shared" ca="1" si="55"/>
        <v/>
      </c>
    </row>
    <row r="75" spans="1:65" ht="15.75" customHeight="1">
      <c r="A75" s="71" t="s">
        <v>294</v>
      </c>
      <c r="B75" s="72" t="s">
        <v>295</v>
      </c>
      <c r="C75" s="84" t="s">
        <v>500</v>
      </c>
      <c r="D75" s="81" t="s">
        <v>442</v>
      </c>
      <c r="E75" s="100">
        <f ca="1">SUM(Table219[[#This Row],[ADR-01]:[ADR-113]])</f>
        <v>0</v>
      </c>
      <c r="G75" s="101" t="str">
        <f t="shared" ca="1" si="50"/>
        <v/>
      </c>
      <c r="H75" s="101" t="str">
        <f t="shared" ca="1" si="50"/>
        <v/>
      </c>
      <c r="I75" s="101" t="str">
        <f t="shared" ca="1" si="50"/>
        <v/>
      </c>
      <c r="J75" s="101" t="str">
        <f t="shared" ca="1" si="50"/>
        <v/>
      </c>
      <c r="K75" s="101" t="str">
        <f t="shared" ca="1" si="50"/>
        <v/>
      </c>
      <c r="L75" s="101" t="str">
        <f t="shared" ca="1" si="50"/>
        <v/>
      </c>
      <c r="M75" s="101" t="str">
        <f t="shared" ca="1" si="50"/>
        <v/>
      </c>
      <c r="N75" s="101" t="str">
        <f t="shared" ca="1" si="50"/>
        <v/>
      </c>
      <c r="O75" s="101" t="str">
        <f t="shared" ca="1" si="50"/>
        <v/>
      </c>
      <c r="P75" s="101" t="str">
        <f t="shared" ca="1" si="50"/>
        <v/>
      </c>
      <c r="Q75" s="101" t="str">
        <f t="shared" ca="1" si="51"/>
        <v/>
      </c>
      <c r="R75" s="101" t="str">
        <f t="shared" ca="1" si="51"/>
        <v/>
      </c>
      <c r="S75" s="101" t="str">
        <f t="shared" ca="1" si="51"/>
        <v/>
      </c>
      <c r="T75" s="101" t="str">
        <f t="shared" ca="1" si="51"/>
        <v/>
      </c>
      <c r="U75" s="101" t="str">
        <f t="shared" ca="1" si="51"/>
        <v/>
      </c>
      <c r="V75" s="101" t="str">
        <f t="shared" ca="1" si="51"/>
        <v/>
      </c>
      <c r="W75" s="101" t="str">
        <f t="shared" ca="1" si="51"/>
        <v/>
      </c>
      <c r="X75" s="101" t="str">
        <f t="shared" ca="1" si="51"/>
        <v/>
      </c>
      <c r="Y75" s="101" t="str">
        <f t="shared" ca="1" si="51"/>
        <v/>
      </c>
      <c r="Z75" s="101" t="str">
        <f t="shared" ca="1" si="51"/>
        <v/>
      </c>
      <c r="AA75" s="101" t="str">
        <f t="shared" ca="1" si="52"/>
        <v/>
      </c>
      <c r="AB75" s="101" t="str">
        <f t="shared" ca="1" si="52"/>
        <v/>
      </c>
      <c r="AC75" s="101" t="str">
        <f t="shared" ca="1" si="52"/>
        <v/>
      </c>
      <c r="AD75" s="101" t="str">
        <f t="shared" ca="1" si="52"/>
        <v/>
      </c>
      <c r="AE75" s="101" t="str">
        <f t="shared" ca="1" si="52"/>
        <v/>
      </c>
      <c r="AF75" s="101" t="str">
        <f t="shared" ca="1" si="52"/>
        <v/>
      </c>
      <c r="AG75" s="101" t="str">
        <f t="shared" ca="1" si="52"/>
        <v/>
      </c>
      <c r="AH75" s="101" t="str">
        <f t="shared" ca="1" si="52"/>
        <v/>
      </c>
      <c r="AI75" s="101" t="str">
        <f t="shared" ca="1" si="52"/>
        <v/>
      </c>
      <c r="AJ75" s="101" t="str">
        <f t="shared" ca="1" si="52"/>
        <v/>
      </c>
      <c r="AK75" s="101" t="str">
        <f t="shared" ca="1" si="53"/>
        <v/>
      </c>
      <c r="AL75" s="101" t="str">
        <f t="shared" ca="1" si="53"/>
        <v/>
      </c>
      <c r="AM75" s="101" t="str">
        <f t="shared" ca="1" si="53"/>
        <v/>
      </c>
      <c r="AN75" s="101" t="str">
        <f t="shared" ca="1" si="53"/>
        <v/>
      </c>
      <c r="AO75" s="101" t="str">
        <f t="shared" ca="1" si="53"/>
        <v/>
      </c>
      <c r="AP75" s="101" t="str">
        <f t="shared" ca="1" si="53"/>
        <v/>
      </c>
      <c r="AQ75" s="101" t="str">
        <f t="shared" ca="1" si="53"/>
        <v/>
      </c>
      <c r="AR75" s="101" t="str">
        <f t="shared" ca="1" si="53"/>
        <v/>
      </c>
      <c r="AS75" s="101" t="str">
        <f t="shared" ca="1" si="53"/>
        <v/>
      </c>
      <c r="AT75" s="101" t="str">
        <f t="shared" ca="1" si="53"/>
        <v/>
      </c>
      <c r="AU75" s="101" t="str">
        <f t="shared" ca="1" si="54"/>
        <v/>
      </c>
      <c r="AV75" s="101" t="str">
        <f t="shared" ca="1" si="54"/>
        <v/>
      </c>
      <c r="AW75" s="101" t="str">
        <f t="shared" ca="1" si="54"/>
        <v/>
      </c>
      <c r="AX75" s="101" t="str">
        <f t="shared" ca="1" si="54"/>
        <v/>
      </c>
      <c r="AY75" s="101" t="str">
        <f t="shared" ca="1" si="54"/>
        <v/>
      </c>
      <c r="AZ75" s="101" t="str">
        <f t="shared" ca="1" si="54"/>
        <v/>
      </c>
      <c r="BA75" s="101" t="str">
        <f t="shared" ca="1" si="54"/>
        <v/>
      </c>
      <c r="BB75" s="101" t="str">
        <f t="shared" ca="1" si="54"/>
        <v/>
      </c>
      <c r="BC75" s="101" t="str">
        <f t="shared" ca="1" si="54"/>
        <v/>
      </c>
      <c r="BD75" s="101" t="str">
        <f t="shared" ca="1" si="54"/>
        <v/>
      </c>
      <c r="BE75" s="101" t="str">
        <f t="shared" ca="1" si="55"/>
        <v/>
      </c>
      <c r="BF75" s="101" t="str">
        <f t="shared" ca="1" si="55"/>
        <v/>
      </c>
      <c r="BG75" s="101" t="str">
        <f t="shared" ca="1" si="55"/>
        <v/>
      </c>
      <c r="BH75" s="101" t="str">
        <f t="shared" ca="1" si="55"/>
        <v/>
      </c>
      <c r="BI75" s="101" t="str">
        <f t="shared" ca="1" si="55"/>
        <v/>
      </c>
      <c r="BJ75" s="101" t="str">
        <f t="shared" ca="1" si="55"/>
        <v/>
      </c>
      <c r="BK75" s="101" t="str">
        <f t="shared" ca="1" si="55"/>
        <v/>
      </c>
      <c r="BL75" s="101" t="str">
        <f t="shared" ca="1" si="55"/>
        <v/>
      </c>
      <c r="BM75" s="101" t="str">
        <f t="shared" ca="1" si="55"/>
        <v/>
      </c>
    </row>
    <row r="76" spans="1:65" ht="15.75" customHeight="1">
      <c r="A76" s="71" t="s">
        <v>296</v>
      </c>
      <c r="B76" s="72" t="s">
        <v>297</v>
      </c>
      <c r="C76" s="83" t="s">
        <v>495</v>
      </c>
      <c r="D76" s="79"/>
      <c r="E76" s="100">
        <f ca="1">SUM(Table219[[#This Row],[ADR-01]:[ADR-113]])</f>
        <v>0</v>
      </c>
      <c r="G76" s="101" t="str">
        <f t="shared" ca="1" si="50"/>
        <v/>
      </c>
      <c r="H76" s="101" t="str">
        <f t="shared" ca="1" si="50"/>
        <v/>
      </c>
      <c r="I76" s="101" t="str">
        <f t="shared" ca="1" si="50"/>
        <v/>
      </c>
      <c r="J76" s="101" t="str">
        <f t="shared" ca="1" si="50"/>
        <v/>
      </c>
      <c r="K76" s="101" t="str">
        <f t="shared" ca="1" si="50"/>
        <v/>
      </c>
      <c r="L76" s="101" t="str">
        <f t="shared" ca="1" si="50"/>
        <v/>
      </c>
      <c r="M76" s="101" t="str">
        <f t="shared" ca="1" si="50"/>
        <v/>
      </c>
      <c r="N76" s="101" t="str">
        <f t="shared" ca="1" si="50"/>
        <v/>
      </c>
      <c r="O76" s="101" t="str">
        <f t="shared" ca="1" si="50"/>
        <v/>
      </c>
      <c r="P76" s="101" t="str">
        <f t="shared" ca="1" si="50"/>
        <v/>
      </c>
      <c r="Q76" s="101" t="str">
        <f t="shared" ca="1" si="51"/>
        <v/>
      </c>
      <c r="R76" s="101" t="str">
        <f t="shared" ca="1" si="51"/>
        <v/>
      </c>
      <c r="S76" s="101" t="str">
        <f t="shared" ca="1" si="51"/>
        <v/>
      </c>
      <c r="T76" s="101" t="str">
        <f t="shared" ca="1" si="51"/>
        <v/>
      </c>
      <c r="U76" s="101" t="str">
        <f t="shared" ca="1" si="51"/>
        <v/>
      </c>
      <c r="V76" s="101" t="str">
        <f t="shared" ca="1" si="51"/>
        <v/>
      </c>
      <c r="W76" s="101" t="str">
        <f t="shared" ca="1" si="51"/>
        <v/>
      </c>
      <c r="X76" s="101" t="str">
        <f t="shared" ca="1" si="51"/>
        <v/>
      </c>
      <c r="Y76" s="101" t="str">
        <f t="shared" ca="1" si="51"/>
        <v/>
      </c>
      <c r="Z76" s="101" t="str">
        <f t="shared" ca="1" si="51"/>
        <v/>
      </c>
      <c r="AA76" s="101" t="str">
        <f t="shared" ca="1" si="52"/>
        <v/>
      </c>
      <c r="AB76" s="101" t="str">
        <f t="shared" ca="1" si="52"/>
        <v/>
      </c>
      <c r="AC76" s="101" t="str">
        <f t="shared" ca="1" si="52"/>
        <v/>
      </c>
      <c r="AD76" s="101" t="str">
        <f t="shared" ca="1" si="52"/>
        <v/>
      </c>
      <c r="AE76" s="101" t="str">
        <f t="shared" ca="1" si="52"/>
        <v/>
      </c>
      <c r="AF76" s="101" t="str">
        <f t="shared" ca="1" si="52"/>
        <v/>
      </c>
      <c r="AG76" s="101" t="str">
        <f t="shared" ca="1" si="52"/>
        <v/>
      </c>
      <c r="AH76" s="101" t="str">
        <f t="shared" ca="1" si="52"/>
        <v/>
      </c>
      <c r="AI76" s="101" t="str">
        <f t="shared" ca="1" si="52"/>
        <v/>
      </c>
      <c r="AJ76" s="101" t="str">
        <f t="shared" ca="1" si="52"/>
        <v/>
      </c>
      <c r="AK76" s="101" t="str">
        <f t="shared" ca="1" si="53"/>
        <v/>
      </c>
      <c r="AL76" s="101" t="str">
        <f t="shared" ca="1" si="53"/>
        <v/>
      </c>
      <c r="AM76" s="101" t="str">
        <f t="shared" ca="1" si="53"/>
        <v/>
      </c>
      <c r="AN76" s="101" t="str">
        <f t="shared" ca="1" si="53"/>
        <v/>
      </c>
      <c r="AO76" s="101" t="str">
        <f t="shared" ca="1" si="53"/>
        <v/>
      </c>
      <c r="AP76" s="101" t="str">
        <f t="shared" ca="1" si="53"/>
        <v/>
      </c>
      <c r="AQ76" s="101" t="str">
        <f t="shared" ca="1" si="53"/>
        <v/>
      </c>
      <c r="AR76" s="101" t="str">
        <f t="shared" ca="1" si="53"/>
        <v/>
      </c>
      <c r="AS76" s="101" t="str">
        <f t="shared" ca="1" si="53"/>
        <v/>
      </c>
      <c r="AT76" s="101" t="str">
        <f t="shared" ca="1" si="53"/>
        <v/>
      </c>
      <c r="AU76" s="101" t="str">
        <f t="shared" ca="1" si="54"/>
        <v/>
      </c>
      <c r="AV76" s="101" t="str">
        <f t="shared" ca="1" si="54"/>
        <v/>
      </c>
      <c r="AW76" s="101" t="str">
        <f t="shared" ca="1" si="54"/>
        <v/>
      </c>
      <c r="AX76" s="101" t="str">
        <f t="shared" ca="1" si="54"/>
        <v/>
      </c>
      <c r="AY76" s="101" t="str">
        <f t="shared" ca="1" si="54"/>
        <v/>
      </c>
      <c r="AZ76" s="101" t="str">
        <f t="shared" ca="1" si="54"/>
        <v/>
      </c>
      <c r="BA76" s="101" t="str">
        <f t="shared" ca="1" si="54"/>
        <v/>
      </c>
      <c r="BB76" s="101" t="str">
        <f t="shared" ca="1" si="54"/>
        <v/>
      </c>
      <c r="BC76" s="101" t="str">
        <f t="shared" ca="1" si="54"/>
        <v/>
      </c>
      <c r="BD76" s="101" t="str">
        <f t="shared" ca="1" si="54"/>
        <v/>
      </c>
      <c r="BE76" s="101" t="str">
        <f t="shared" ca="1" si="55"/>
        <v/>
      </c>
      <c r="BF76" s="101" t="str">
        <f t="shared" ca="1" si="55"/>
        <v/>
      </c>
      <c r="BG76" s="101" t="str">
        <f t="shared" ca="1" si="55"/>
        <v/>
      </c>
      <c r="BH76" s="101" t="str">
        <f t="shared" ca="1" si="55"/>
        <v/>
      </c>
      <c r="BI76" s="101" t="str">
        <f t="shared" ca="1" si="55"/>
        <v/>
      </c>
      <c r="BJ76" s="101" t="str">
        <f t="shared" ca="1" si="55"/>
        <v/>
      </c>
      <c r="BK76" s="101" t="str">
        <f t="shared" ca="1" si="55"/>
        <v/>
      </c>
      <c r="BL76" s="101" t="str">
        <f t="shared" ca="1" si="55"/>
        <v/>
      </c>
      <c r="BM76" s="101" t="str">
        <f t="shared" ca="1" si="55"/>
        <v/>
      </c>
    </row>
    <row r="77" spans="1:65" ht="15.75" customHeight="1">
      <c r="A77" s="71" t="s">
        <v>342</v>
      </c>
      <c r="B77" s="72" t="s">
        <v>343</v>
      </c>
      <c r="C77" s="84" t="s">
        <v>456</v>
      </c>
      <c r="D77" s="81"/>
      <c r="E77" s="100">
        <f ca="1">SUM(Table219[[#This Row],[ADR-01]:[ADR-113]])</f>
        <v>0</v>
      </c>
      <c r="G77" s="101" t="str">
        <f t="shared" ca="1" si="50"/>
        <v/>
      </c>
      <c r="H77" s="101" t="str">
        <f t="shared" ca="1" si="50"/>
        <v/>
      </c>
      <c r="I77" s="101" t="str">
        <f t="shared" ca="1" si="50"/>
        <v/>
      </c>
      <c r="J77" s="101" t="str">
        <f t="shared" ca="1" si="50"/>
        <v/>
      </c>
      <c r="K77" s="101" t="str">
        <f t="shared" ca="1" si="50"/>
        <v/>
      </c>
      <c r="L77" s="101" t="str">
        <f t="shared" ca="1" si="50"/>
        <v/>
      </c>
      <c r="M77" s="101" t="str">
        <f t="shared" ca="1" si="50"/>
        <v/>
      </c>
      <c r="N77" s="101" t="str">
        <f t="shared" ca="1" si="50"/>
        <v/>
      </c>
      <c r="O77" s="101" t="str">
        <f t="shared" ca="1" si="50"/>
        <v/>
      </c>
      <c r="P77" s="101" t="str">
        <f t="shared" ca="1" si="50"/>
        <v/>
      </c>
      <c r="Q77" s="101" t="str">
        <f t="shared" ca="1" si="51"/>
        <v/>
      </c>
      <c r="R77" s="101" t="str">
        <f t="shared" ca="1" si="51"/>
        <v/>
      </c>
      <c r="S77" s="101" t="str">
        <f t="shared" ca="1" si="51"/>
        <v/>
      </c>
      <c r="T77" s="101" t="str">
        <f t="shared" ca="1" si="51"/>
        <v/>
      </c>
      <c r="U77" s="101" t="str">
        <f t="shared" ca="1" si="51"/>
        <v/>
      </c>
      <c r="V77" s="101" t="str">
        <f t="shared" ca="1" si="51"/>
        <v/>
      </c>
      <c r="W77" s="101" t="str">
        <f t="shared" ca="1" si="51"/>
        <v/>
      </c>
      <c r="X77" s="101" t="str">
        <f t="shared" ca="1" si="51"/>
        <v/>
      </c>
      <c r="Y77" s="101" t="str">
        <f t="shared" ca="1" si="51"/>
        <v/>
      </c>
      <c r="Z77" s="101" t="str">
        <f t="shared" ca="1" si="51"/>
        <v/>
      </c>
      <c r="AA77" s="101" t="str">
        <f t="shared" ca="1" si="52"/>
        <v/>
      </c>
      <c r="AB77" s="101" t="str">
        <f t="shared" ca="1" si="52"/>
        <v/>
      </c>
      <c r="AC77" s="101" t="str">
        <f t="shared" ca="1" si="52"/>
        <v/>
      </c>
      <c r="AD77" s="101" t="str">
        <f t="shared" ca="1" si="52"/>
        <v/>
      </c>
      <c r="AE77" s="101" t="str">
        <f t="shared" ca="1" si="52"/>
        <v/>
      </c>
      <c r="AF77" s="101" t="str">
        <f t="shared" ca="1" si="52"/>
        <v/>
      </c>
      <c r="AG77" s="101" t="str">
        <f t="shared" ca="1" si="52"/>
        <v/>
      </c>
      <c r="AH77" s="101" t="str">
        <f t="shared" ca="1" si="52"/>
        <v/>
      </c>
      <c r="AI77" s="101" t="str">
        <f t="shared" ca="1" si="52"/>
        <v/>
      </c>
      <c r="AJ77" s="101" t="str">
        <f t="shared" ca="1" si="52"/>
        <v/>
      </c>
      <c r="AK77" s="101" t="str">
        <f t="shared" ca="1" si="53"/>
        <v/>
      </c>
      <c r="AL77" s="101" t="str">
        <f t="shared" ca="1" si="53"/>
        <v/>
      </c>
      <c r="AM77" s="101" t="str">
        <f t="shared" ca="1" si="53"/>
        <v/>
      </c>
      <c r="AN77" s="101" t="str">
        <f t="shared" ca="1" si="53"/>
        <v/>
      </c>
      <c r="AO77" s="101" t="str">
        <f t="shared" ca="1" si="53"/>
        <v/>
      </c>
      <c r="AP77" s="101" t="str">
        <f t="shared" ca="1" si="53"/>
        <v/>
      </c>
      <c r="AQ77" s="101" t="str">
        <f t="shared" ca="1" si="53"/>
        <v/>
      </c>
      <c r="AR77" s="101" t="str">
        <f t="shared" ca="1" si="53"/>
        <v/>
      </c>
      <c r="AS77" s="101" t="str">
        <f t="shared" ca="1" si="53"/>
        <v/>
      </c>
      <c r="AT77" s="101" t="str">
        <f t="shared" ca="1" si="53"/>
        <v/>
      </c>
      <c r="AU77" s="101" t="str">
        <f t="shared" ca="1" si="54"/>
        <v/>
      </c>
      <c r="AV77" s="101" t="str">
        <f t="shared" ca="1" si="54"/>
        <v/>
      </c>
      <c r="AW77" s="101" t="str">
        <f t="shared" ca="1" si="54"/>
        <v/>
      </c>
      <c r="AX77" s="101" t="str">
        <f t="shared" ca="1" si="54"/>
        <v/>
      </c>
      <c r="AY77" s="101" t="str">
        <f t="shared" ca="1" si="54"/>
        <v/>
      </c>
      <c r="AZ77" s="101" t="str">
        <f t="shared" ca="1" si="54"/>
        <v/>
      </c>
      <c r="BA77" s="101" t="str">
        <f t="shared" ca="1" si="54"/>
        <v/>
      </c>
      <c r="BB77" s="101" t="str">
        <f t="shared" ca="1" si="54"/>
        <v/>
      </c>
      <c r="BC77" s="101" t="str">
        <f t="shared" ca="1" si="54"/>
        <v/>
      </c>
      <c r="BD77" s="101" t="str">
        <f t="shared" ca="1" si="54"/>
        <v/>
      </c>
      <c r="BE77" s="101" t="str">
        <f t="shared" ca="1" si="55"/>
        <v/>
      </c>
      <c r="BF77" s="101" t="str">
        <f t="shared" ca="1" si="55"/>
        <v/>
      </c>
      <c r="BG77" s="101" t="str">
        <f t="shared" ca="1" si="55"/>
        <v/>
      </c>
      <c r="BH77" s="101" t="str">
        <f t="shared" ca="1" si="55"/>
        <v/>
      </c>
      <c r="BI77" s="101" t="str">
        <f t="shared" ca="1" si="55"/>
        <v/>
      </c>
      <c r="BJ77" s="101" t="str">
        <f t="shared" ca="1" si="55"/>
        <v/>
      </c>
      <c r="BK77" s="101" t="str">
        <f t="shared" ca="1" si="55"/>
        <v/>
      </c>
      <c r="BL77" s="101" t="str">
        <f t="shared" ca="1" si="55"/>
        <v/>
      </c>
      <c r="BM77" s="101" t="str">
        <f t="shared" ca="1" si="55"/>
        <v/>
      </c>
    </row>
    <row r="78" spans="1:65" ht="15.75" customHeight="1">
      <c r="A78" s="71" t="s">
        <v>344</v>
      </c>
      <c r="B78" s="72" t="s">
        <v>345</v>
      </c>
      <c r="C78" s="83" t="s">
        <v>500</v>
      </c>
      <c r="D78" s="79"/>
      <c r="E78" s="100">
        <f ca="1">SUM(Table219[[#This Row],[ADR-01]:[ADR-113]])</f>
        <v>0</v>
      </c>
      <c r="G78" s="101" t="str">
        <f t="shared" ca="1" si="50"/>
        <v/>
      </c>
      <c r="H78" s="101" t="str">
        <f t="shared" ca="1" si="50"/>
        <v/>
      </c>
      <c r="I78" s="101" t="str">
        <f t="shared" ca="1" si="50"/>
        <v/>
      </c>
      <c r="J78" s="101" t="str">
        <f t="shared" ca="1" si="50"/>
        <v/>
      </c>
      <c r="K78" s="101" t="str">
        <f t="shared" ca="1" si="50"/>
        <v/>
      </c>
      <c r="L78" s="101" t="str">
        <f t="shared" ca="1" si="50"/>
        <v/>
      </c>
      <c r="M78" s="101" t="str">
        <f t="shared" ca="1" si="50"/>
        <v/>
      </c>
      <c r="N78" s="101" t="str">
        <f t="shared" ca="1" si="50"/>
        <v/>
      </c>
      <c r="O78" s="101" t="str">
        <f t="shared" ca="1" si="50"/>
        <v/>
      </c>
      <c r="P78" s="101" t="str">
        <f t="shared" ca="1" si="50"/>
        <v/>
      </c>
      <c r="Q78" s="101" t="str">
        <f t="shared" ca="1" si="51"/>
        <v/>
      </c>
      <c r="R78" s="101" t="str">
        <f t="shared" ca="1" si="51"/>
        <v/>
      </c>
      <c r="S78" s="101" t="str">
        <f t="shared" ca="1" si="51"/>
        <v/>
      </c>
      <c r="T78" s="101" t="str">
        <f t="shared" ca="1" si="51"/>
        <v/>
      </c>
      <c r="U78" s="101" t="str">
        <f t="shared" ca="1" si="51"/>
        <v/>
      </c>
      <c r="V78" s="101" t="str">
        <f t="shared" ca="1" si="51"/>
        <v/>
      </c>
      <c r="W78" s="101" t="str">
        <f t="shared" ca="1" si="51"/>
        <v/>
      </c>
      <c r="X78" s="101" t="str">
        <f t="shared" ca="1" si="51"/>
        <v/>
      </c>
      <c r="Y78" s="101" t="str">
        <f t="shared" ca="1" si="51"/>
        <v/>
      </c>
      <c r="Z78" s="101" t="str">
        <f t="shared" ca="1" si="51"/>
        <v/>
      </c>
      <c r="AA78" s="101" t="str">
        <f t="shared" ca="1" si="52"/>
        <v/>
      </c>
      <c r="AB78" s="101" t="str">
        <f t="shared" ca="1" si="52"/>
        <v/>
      </c>
      <c r="AC78" s="101" t="str">
        <f t="shared" ca="1" si="52"/>
        <v/>
      </c>
      <c r="AD78" s="101" t="str">
        <f t="shared" ca="1" si="52"/>
        <v/>
      </c>
      <c r="AE78" s="101" t="str">
        <f t="shared" ca="1" si="52"/>
        <v/>
      </c>
      <c r="AF78" s="101" t="str">
        <f t="shared" ca="1" si="52"/>
        <v/>
      </c>
      <c r="AG78" s="101" t="str">
        <f t="shared" ca="1" si="52"/>
        <v/>
      </c>
      <c r="AH78" s="101" t="str">
        <f t="shared" ca="1" si="52"/>
        <v/>
      </c>
      <c r="AI78" s="101" t="str">
        <f t="shared" ca="1" si="52"/>
        <v/>
      </c>
      <c r="AJ78" s="101" t="str">
        <f t="shared" ca="1" si="52"/>
        <v/>
      </c>
      <c r="AK78" s="101" t="str">
        <f t="shared" ca="1" si="53"/>
        <v/>
      </c>
      <c r="AL78" s="101" t="str">
        <f t="shared" ca="1" si="53"/>
        <v/>
      </c>
      <c r="AM78" s="101" t="str">
        <f t="shared" ca="1" si="53"/>
        <v/>
      </c>
      <c r="AN78" s="101" t="str">
        <f t="shared" ca="1" si="53"/>
        <v/>
      </c>
      <c r="AO78" s="101" t="str">
        <f t="shared" ca="1" si="53"/>
        <v/>
      </c>
      <c r="AP78" s="101" t="str">
        <f t="shared" ca="1" si="53"/>
        <v/>
      </c>
      <c r="AQ78" s="101" t="str">
        <f t="shared" ca="1" si="53"/>
        <v/>
      </c>
      <c r="AR78" s="101" t="str">
        <f t="shared" ca="1" si="53"/>
        <v/>
      </c>
      <c r="AS78" s="101" t="str">
        <f t="shared" ca="1" si="53"/>
        <v/>
      </c>
      <c r="AT78" s="101" t="str">
        <f t="shared" ca="1" si="53"/>
        <v/>
      </c>
      <c r="AU78" s="101" t="str">
        <f t="shared" ca="1" si="54"/>
        <v/>
      </c>
      <c r="AV78" s="101" t="str">
        <f t="shared" ca="1" si="54"/>
        <v/>
      </c>
      <c r="AW78" s="101" t="str">
        <f t="shared" ca="1" si="54"/>
        <v/>
      </c>
      <c r="AX78" s="101" t="str">
        <f t="shared" ca="1" si="54"/>
        <v/>
      </c>
      <c r="AY78" s="101" t="str">
        <f t="shared" ca="1" si="54"/>
        <v/>
      </c>
      <c r="AZ78" s="101" t="str">
        <f t="shared" ca="1" si="54"/>
        <v/>
      </c>
      <c r="BA78" s="101" t="str">
        <f t="shared" ca="1" si="54"/>
        <v/>
      </c>
      <c r="BB78" s="101" t="str">
        <f t="shared" ca="1" si="54"/>
        <v/>
      </c>
      <c r="BC78" s="101" t="str">
        <f t="shared" ca="1" si="54"/>
        <v/>
      </c>
      <c r="BD78" s="101" t="str">
        <f t="shared" ca="1" si="54"/>
        <v/>
      </c>
      <c r="BE78" s="101" t="str">
        <f t="shared" ca="1" si="55"/>
        <v/>
      </c>
      <c r="BF78" s="101" t="str">
        <f t="shared" ca="1" si="55"/>
        <v/>
      </c>
      <c r="BG78" s="101" t="str">
        <f t="shared" ca="1" si="55"/>
        <v/>
      </c>
      <c r="BH78" s="101" t="str">
        <f t="shared" ca="1" si="55"/>
        <v/>
      </c>
      <c r="BI78" s="101" t="str">
        <f t="shared" ca="1" si="55"/>
        <v/>
      </c>
      <c r="BJ78" s="101" t="str">
        <f t="shared" ca="1" si="55"/>
        <v/>
      </c>
      <c r="BK78" s="101" t="str">
        <f t="shared" ca="1" si="55"/>
        <v/>
      </c>
      <c r="BL78" s="101" t="str">
        <f t="shared" ca="1" si="55"/>
        <v/>
      </c>
      <c r="BM78" s="101" t="str">
        <f t="shared" ca="1" si="55"/>
        <v/>
      </c>
    </row>
    <row r="79" spans="1:65" ht="15.75" customHeight="1">
      <c r="A79" s="71" t="s">
        <v>346</v>
      </c>
      <c r="B79" s="72" t="s">
        <v>347</v>
      </c>
      <c r="C79" s="84"/>
      <c r="D79" s="81"/>
      <c r="E79" s="100">
        <f ca="1">SUM(Table219[[#This Row],[ADR-01]:[ADR-113]])</f>
        <v>0</v>
      </c>
      <c r="G79" s="101" t="str">
        <f t="shared" ca="1" si="50"/>
        <v/>
      </c>
      <c r="H79" s="101" t="str">
        <f t="shared" ca="1" si="50"/>
        <v/>
      </c>
      <c r="I79" s="101" t="str">
        <f t="shared" ca="1" si="50"/>
        <v/>
      </c>
      <c r="J79" s="101" t="str">
        <f t="shared" ca="1" si="50"/>
        <v/>
      </c>
      <c r="K79" s="101" t="str">
        <f t="shared" ca="1" si="50"/>
        <v/>
      </c>
      <c r="L79" s="101" t="str">
        <f t="shared" ca="1" si="50"/>
        <v/>
      </c>
      <c r="M79" s="101" t="str">
        <f t="shared" ca="1" si="50"/>
        <v/>
      </c>
      <c r="N79" s="101" t="str">
        <f t="shared" ca="1" si="50"/>
        <v/>
      </c>
      <c r="O79" s="101" t="str">
        <f t="shared" ca="1" si="50"/>
        <v/>
      </c>
      <c r="P79" s="101" t="str">
        <f t="shared" ca="1" si="50"/>
        <v/>
      </c>
      <c r="Q79" s="101" t="str">
        <f t="shared" ca="1" si="51"/>
        <v/>
      </c>
      <c r="R79" s="101" t="str">
        <f t="shared" ca="1" si="51"/>
        <v/>
      </c>
      <c r="S79" s="101" t="str">
        <f t="shared" ca="1" si="51"/>
        <v/>
      </c>
      <c r="T79" s="101" t="str">
        <f t="shared" ca="1" si="51"/>
        <v/>
      </c>
      <c r="U79" s="101" t="str">
        <f t="shared" ca="1" si="51"/>
        <v/>
      </c>
      <c r="V79" s="101" t="str">
        <f t="shared" ca="1" si="51"/>
        <v/>
      </c>
      <c r="W79" s="101" t="str">
        <f t="shared" ca="1" si="51"/>
        <v/>
      </c>
      <c r="X79" s="101" t="str">
        <f t="shared" ca="1" si="51"/>
        <v/>
      </c>
      <c r="Y79" s="101" t="str">
        <f t="shared" ca="1" si="51"/>
        <v/>
      </c>
      <c r="Z79" s="101" t="str">
        <f t="shared" ca="1" si="51"/>
        <v/>
      </c>
      <c r="AA79" s="101" t="str">
        <f t="shared" ca="1" si="52"/>
        <v/>
      </c>
      <c r="AB79" s="101" t="str">
        <f t="shared" ca="1" si="52"/>
        <v/>
      </c>
      <c r="AC79" s="101" t="str">
        <f t="shared" ca="1" si="52"/>
        <v/>
      </c>
      <c r="AD79" s="101" t="str">
        <f t="shared" ca="1" si="52"/>
        <v/>
      </c>
      <c r="AE79" s="101" t="str">
        <f t="shared" ca="1" si="52"/>
        <v/>
      </c>
      <c r="AF79" s="101" t="str">
        <f t="shared" ca="1" si="52"/>
        <v/>
      </c>
      <c r="AG79" s="101" t="str">
        <f t="shared" ca="1" si="52"/>
        <v/>
      </c>
      <c r="AH79" s="101" t="str">
        <f t="shared" ca="1" si="52"/>
        <v/>
      </c>
      <c r="AI79" s="101" t="str">
        <f t="shared" ca="1" si="52"/>
        <v/>
      </c>
      <c r="AJ79" s="101" t="str">
        <f t="shared" ca="1" si="52"/>
        <v/>
      </c>
      <c r="AK79" s="101" t="str">
        <f t="shared" ca="1" si="53"/>
        <v/>
      </c>
      <c r="AL79" s="101" t="str">
        <f t="shared" ca="1" si="53"/>
        <v/>
      </c>
      <c r="AM79" s="101" t="str">
        <f t="shared" ca="1" si="53"/>
        <v/>
      </c>
      <c r="AN79" s="101" t="str">
        <f t="shared" ca="1" si="53"/>
        <v/>
      </c>
      <c r="AO79" s="101" t="str">
        <f t="shared" ca="1" si="53"/>
        <v/>
      </c>
      <c r="AP79" s="101" t="str">
        <f t="shared" ca="1" si="53"/>
        <v/>
      </c>
      <c r="AQ79" s="101" t="str">
        <f t="shared" ca="1" si="53"/>
        <v/>
      </c>
      <c r="AR79" s="101" t="str">
        <f t="shared" ca="1" si="53"/>
        <v/>
      </c>
      <c r="AS79" s="101" t="str">
        <f t="shared" ca="1" si="53"/>
        <v/>
      </c>
      <c r="AT79" s="101" t="str">
        <f t="shared" ca="1" si="53"/>
        <v/>
      </c>
      <c r="AU79" s="101" t="str">
        <f t="shared" ca="1" si="54"/>
        <v/>
      </c>
      <c r="AV79" s="101" t="str">
        <f t="shared" ca="1" si="54"/>
        <v/>
      </c>
      <c r="AW79" s="101" t="str">
        <f t="shared" ca="1" si="54"/>
        <v/>
      </c>
      <c r="AX79" s="101" t="str">
        <f t="shared" ca="1" si="54"/>
        <v/>
      </c>
      <c r="AY79" s="101" t="str">
        <f t="shared" ca="1" si="54"/>
        <v/>
      </c>
      <c r="AZ79" s="101" t="str">
        <f t="shared" ca="1" si="54"/>
        <v/>
      </c>
      <c r="BA79" s="101" t="str">
        <f t="shared" ca="1" si="54"/>
        <v/>
      </c>
      <c r="BB79" s="101" t="str">
        <f t="shared" ca="1" si="54"/>
        <v/>
      </c>
      <c r="BC79" s="101" t="str">
        <f t="shared" ca="1" si="54"/>
        <v/>
      </c>
      <c r="BD79" s="101" t="str">
        <f t="shared" ca="1" si="54"/>
        <v/>
      </c>
      <c r="BE79" s="101" t="str">
        <f t="shared" ca="1" si="55"/>
        <v/>
      </c>
      <c r="BF79" s="101" t="str">
        <f t="shared" ca="1" si="55"/>
        <v/>
      </c>
      <c r="BG79" s="101" t="str">
        <f t="shared" ca="1" si="55"/>
        <v/>
      </c>
      <c r="BH79" s="101" t="str">
        <f t="shared" ca="1" si="55"/>
        <v/>
      </c>
      <c r="BI79" s="101" t="str">
        <f t="shared" ca="1" si="55"/>
        <v/>
      </c>
      <c r="BJ79" s="101" t="str">
        <f t="shared" ca="1" si="55"/>
        <v/>
      </c>
      <c r="BK79" s="101" t="str">
        <f t="shared" ca="1" si="55"/>
        <v/>
      </c>
      <c r="BL79" s="101" t="str">
        <f t="shared" ca="1" si="55"/>
        <v/>
      </c>
      <c r="BM79" s="101" t="str">
        <f t="shared" ca="1" si="55"/>
        <v/>
      </c>
    </row>
    <row r="80" spans="1:65" ht="15.75" customHeight="1">
      <c r="A80" s="71" t="s">
        <v>366</v>
      </c>
      <c r="B80" s="72" t="s">
        <v>503</v>
      </c>
      <c r="C80" s="84" t="s">
        <v>432</v>
      </c>
      <c r="D80" s="81"/>
      <c r="E80" s="100">
        <f ca="1">SUM(Table219[[#This Row],[ADR-01]:[ADR-113]])</f>
        <v>0</v>
      </c>
      <c r="G80" s="101" t="str">
        <f t="shared" ca="1" si="50"/>
        <v/>
      </c>
      <c r="H80" s="101" t="str">
        <f t="shared" ca="1" si="50"/>
        <v/>
      </c>
      <c r="I80" s="101" t="str">
        <f t="shared" ca="1" si="50"/>
        <v/>
      </c>
      <c r="J80" s="101" t="str">
        <f t="shared" ca="1" si="50"/>
        <v/>
      </c>
      <c r="K80" s="101" t="str">
        <f t="shared" ca="1" si="50"/>
        <v/>
      </c>
      <c r="L80" s="101" t="str">
        <f t="shared" ca="1" si="50"/>
        <v/>
      </c>
      <c r="M80" s="101" t="str">
        <f t="shared" ca="1" si="50"/>
        <v/>
      </c>
      <c r="N80" s="101" t="str">
        <f t="shared" ca="1" si="50"/>
        <v/>
      </c>
      <c r="O80" s="101" t="str">
        <f t="shared" ca="1" si="50"/>
        <v/>
      </c>
      <c r="P80" s="101" t="str">
        <f t="shared" ca="1" si="50"/>
        <v/>
      </c>
      <c r="Q80" s="101" t="str">
        <f t="shared" ca="1" si="51"/>
        <v/>
      </c>
      <c r="R80" s="101" t="str">
        <f t="shared" ca="1" si="51"/>
        <v/>
      </c>
      <c r="S80" s="101" t="str">
        <f t="shared" ca="1" si="51"/>
        <v/>
      </c>
      <c r="T80" s="101" t="str">
        <f t="shared" ca="1" si="51"/>
        <v/>
      </c>
      <c r="U80" s="101" t="str">
        <f t="shared" ca="1" si="51"/>
        <v/>
      </c>
      <c r="V80" s="101" t="str">
        <f t="shared" ca="1" si="51"/>
        <v/>
      </c>
      <c r="W80" s="101" t="str">
        <f t="shared" ca="1" si="51"/>
        <v/>
      </c>
      <c r="X80" s="101" t="str">
        <f t="shared" ca="1" si="51"/>
        <v/>
      </c>
      <c r="Y80" s="101" t="str">
        <f t="shared" ca="1" si="51"/>
        <v/>
      </c>
      <c r="Z80" s="101" t="str">
        <f t="shared" ca="1" si="51"/>
        <v/>
      </c>
      <c r="AA80" s="101">
        <f t="shared" ca="1" si="52"/>
        <v>0</v>
      </c>
      <c r="AB80" s="101" t="str">
        <f t="shared" ca="1" si="52"/>
        <v/>
      </c>
      <c r="AC80" s="101" t="str">
        <f t="shared" ca="1" si="52"/>
        <v/>
      </c>
      <c r="AD80" s="101" t="str">
        <f t="shared" ca="1" si="52"/>
        <v/>
      </c>
      <c r="AE80" s="101" t="str">
        <f t="shared" ca="1" si="52"/>
        <v/>
      </c>
      <c r="AF80" s="101" t="str">
        <f t="shared" ca="1" si="52"/>
        <v/>
      </c>
      <c r="AG80" s="101" t="str">
        <f t="shared" ca="1" si="52"/>
        <v/>
      </c>
      <c r="AH80" s="101" t="str">
        <f t="shared" ca="1" si="52"/>
        <v/>
      </c>
      <c r="AI80" s="101" t="str">
        <f t="shared" ca="1" si="52"/>
        <v/>
      </c>
      <c r="AJ80" s="101" t="str">
        <f t="shared" ca="1" si="52"/>
        <v/>
      </c>
      <c r="AK80" s="101" t="str">
        <f t="shared" ca="1" si="53"/>
        <v/>
      </c>
      <c r="AL80" s="101" t="str">
        <f t="shared" ca="1" si="53"/>
        <v/>
      </c>
      <c r="AM80" s="101" t="str">
        <f t="shared" ca="1" si="53"/>
        <v/>
      </c>
      <c r="AN80" s="101" t="str">
        <f t="shared" ca="1" si="53"/>
        <v/>
      </c>
      <c r="AO80" s="101" t="str">
        <f t="shared" ca="1" si="53"/>
        <v/>
      </c>
      <c r="AP80" s="101" t="str">
        <f t="shared" ca="1" si="53"/>
        <v/>
      </c>
      <c r="AQ80" s="101" t="str">
        <f t="shared" ca="1" si="53"/>
        <v/>
      </c>
      <c r="AR80" s="101" t="str">
        <f t="shared" ca="1" si="53"/>
        <v/>
      </c>
      <c r="AS80" s="101" t="str">
        <f t="shared" ca="1" si="53"/>
        <v/>
      </c>
      <c r="AT80" s="101" t="str">
        <f t="shared" ca="1" si="53"/>
        <v/>
      </c>
      <c r="AU80" s="101" t="str">
        <f t="shared" ca="1" si="54"/>
        <v/>
      </c>
      <c r="AV80" s="101" t="str">
        <f t="shared" ca="1" si="54"/>
        <v/>
      </c>
      <c r="AW80" s="101" t="str">
        <f t="shared" ca="1" si="54"/>
        <v/>
      </c>
      <c r="AX80" s="101" t="str">
        <f t="shared" ca="1" si="54"/>
        <v/>
      </c>
      <c r="AY80" s="101" t="str">
        <f t="shared" ca="1" si="54"/>
        <v/>
      </c>
      <c r="AZ80" s="101" t="str">
        <f t="shared" ca="1" si="54"/>
        <v/>
      </c>
      <c r="BA80" s="101" t="str">
        <f t="shared" ca="1" si="54"/>
        <v/>
      </c>
      <c r="BB80" s="101" t="str">
        <f t="shared" ca="1" si="54"/>
        <v/>
      </c>
      <c r="BC80" s="101" t="str">
        <f t="shared" ca="1" si="54"/>
        <v/>
      </c>
      <c r="BD80" s="101" t="str">
        <f t="shared" ca="1" si="54"/>
        <v/>
      </c>
      <c r="BE80" s="101">
        <f t="shared" ca="1" si="55"/>
        <v>0</v>
      </c>
      <c r="BF80" s="101" t="str">
        <f t="shared" ca="1" si="55"/>
        <v/>
      </c>
      <c r="BG80" s="101" t="str">
        <f t="shared" ca="1" si="55"/>
        <v/>
      </c>
      <c r="BH80" s="101" t="str">
        <f t="shared" ca="1" si="55"/>
        <v/>
      </c>
      <c r="BI80" s="101" t="str">
        <f t="shared" ca="1" si="55"/>
        <v/>
      </c>
      <c r="BJ80" s="101" t="str">
        <f t="shared" ca="1" si="55"/>
        <v/>
      </c>
      <c r="BK80" s="101" t="str">
        <f t="shared" ca="1" si="55"/>
        <v/>
      </c>
      <c r="BL80" s="101" t="str">
        <f t="shared" ca="1" si="55"/>
        <v/>
      </c>
      <c r="BM80" s="101" t="str">
        <f t="shared" ca="1" si="55"/>
        <v/>
      </c>
    </row>
    <row r="81" spans="1:65" ht="15.75" customHeight="1">
      <c r="A81" s="233" t="s">
        <v>370</v>
      </c>
      <c r="B81" s="234" t="s">
        <v>371</v>
      </c>
      <c r="C81" s="235" t="s">
        <v>432</v>
      </c>
      <c r="D81" s="81"/>
      <c r="E81" s="100">
        <f ca="1">SUM(Table219[[#This Row],[ADR-01]:[ADR-113]])</f>
        <v>0</v>
      </c>
      <c r="G81" s="101" t="str">
        <f t="shared" ca="1" si="50"/>
        <v/>
      </c>
      <c r="H81" s="101" t="str">
        <f t="shared" ca="1" si="50"/>
        <v/>
      </c>
      <c r="I81" s="101" t="str">
        <f t="shared" ca="1" si="50"/>
        <v/>
      </c>
      <c r="J81" s="101" t="str">
        <f t="shared" ca="1" si="50"/>
        <v/>
      </c>
      <c r="K81" s="101" t="str">
        <f t="shared" ca="1" si="50"/>
        <v/>
      </c>
      <c r="L81" s="101" t="str">
        <f t="shared" ca="1" si="50"/>
        <v/>
      </c>
      <c r="M81" s="101" t="str">
        <f t="shared" ca="1" si="50"/>
        <v/>
      </c>
      <c r="N81" s="101" t="str">
        <f t="shared" ca="1" si="50"/>
        <v/>
      </c>
      <c r="O81" s="101" t="str">
        <f t="shared" ca="1" si="50"/>
        <v/>
      </c>
      <c r="P81" s="101" t="str">
        <f t="shared" ca="1" si="50"/>
        <v/>
      </c>
      <c r="Q81" s="101" t="str">
        <f t="shared" ca="1" si="51"/>
        <v/>
      </c>
      <c r="R81" s="101" t="str">
        <f t="shared" ca="1" si="51"/>
        <v/>
      </c>
      <c r="S81" s="101" t="str">
        <f t="shared" ca="1" si="51"/>
        <v/>
      </c>
      <c r="T81" s="101" t="str">
        <f t="shared" ca="1" si="51"/>
        <v/>
      </c>
      <c r="U81" s="101" t="str">
        <f t="shared" ca="1" si="51"/>
        <v/>
      </c>
      <c r="V81" s="101" t="str">
        <f t="shared" ca="1" si="51"/>
        <v/>
      </c>
      <c r="W81" s="101" t="str">
        <f t="shared" ca="1" si="51"/>
        <v/>
      </c>
      <c r="X81" s="101" t="str">
        <f t="shared" ca="1" si="51"/>
        <v/>
      </c>
      <c r="Y81" s="101" t="str">
        <f t="shared" ca="1" si="51"/>
        <v/>
      </c>
      <c r="Z81" s="101" t="str">
        <f t="shared" ca="1" si="51"/>
        <v/>
      </c>
      <c r="AA81" s="101" t="str">
        <f t="shared" ca="1" si="52"/>
        <v/>
      </c>
      <c r="AB81" s="101" t="str">
        <f t="shared" ca="1" si="52"/>
        <v/>
      </c>
      <c r="AC81" s="101" t="str">
        <f t="shared" ca="1" si="52"/>
        <v/>
      </c>
      <c r="AD81" s="101" t="str">
        <f t="shared" ca="1" si="52"/>
        <v/>
      </c>
      <c r="AE81" s="101" t="str">
        <f t="shared" ca="1" si="52"/>
        <v/>
      </c>
      <c r="AF81" s="101" t="str">
        <f t="shared" ca="1" si="52"/>
        <v/>
      </c>
      <c r="AG81" s="101" t="str">
        <f t="shared" ca="1" si="52"/>
        <v/>
      </c>
      <c r="AH81" s="101" t="str">
        <f t="shared" ca="1" si="52"/>
        <v/>
      </c>
      <c r="AI81" s="101" t="str">
        <f t="shared" ca="1" si="52"/>
        <v/>
      </c>
      <c r="AJ81" s="101" t="str">
        <f t="shared" ca="1" si="52"/>
        <v/>
      </c>
      <c r="AK81" s="101" t="str">
        <f t="shared" ca="1" si="53"/>
        <v/>
      </c>
      <c r="AL81" s="101" t="str">
        <f t="shared" ca="1" si="53"/>
        <v/>
      </c>
      <c r="AM81" s="101" t="str">
        <f t="shared" ca="1" si="53"/>
        <v/>
      </c>
      <c r="AN81" s="101" t="str">
        <f t="shared" ca="1" si="53"/>
        <v/>
      </c>
      <c r="AO81" s="101" t="str">
        <f t="shared" ca="1" si="53"/>
        <v/>
      </c>
      <c r="AP81" s="101" t="str">
        <f t="shared" ca="1" si="53"/>
        <v/>
      </c>
      <c r="AQ81" s="101" t="str">
        <f t="shared" ca="1" si="53"/>
        <v/>
      </c>
      <c r="AR81" s="101" t="str">
        <f t="shared" ca="1" si="53"/>
        <v/>
      </c>
      <c r="AS81" s="101" t="str">
        <f t="shared" ca="1" si="53"/>
        <v/>
      </c>
      <c r="AT81" s="101" t="str">
        <f t="shared" ca="1" si="53"/>
        <v/>
      </c>
      <c r="AU81" s="101" t="str">
        <f t="shared" ca="1" si="54"/>
        <v/>
      </c>
      <c r="AV81" s="101" t="str">
        <f t="shared" ca="1" si="54"/>
        <v/>
      </c>
      <c r="AW81" s="101" t="str">
        <f t="shared" ca="1" si="54"/>
        <v/>
      </c>
      <c r="AX81" s="101" t="str">
        <f t="shared" ca="1" si="54"/>
        <v/>
      </c>
      <c r="AY81" s="101" t="str">
        <f t="shared" ca="1" si="54"/>
        <v/>
      </c>
      <c r="AZ81" s="101" t="str">
        <f t="shared" ca="1" si="54"/>
        <v/>
      </c>
      <c r="BA81" s="101" t="str">
        <f t="shared" ca="1" si="54"/>
        <v/>
      </c>
      <c r="BB81" s="101" t="str">
        <f t="shared" ca="1" si="54"/>
        <v/>
      </c>
      <c r="BC81" s="101" t="str">
        <f t="shared" ca="1" si="54"/>
        <v/>
      </c>
      <c r="BD81" s="101" t="str">
        <f t="shared" ca="1" si="54"/>
        <v/>
      </c>
      <c r="BE81" s="101" t="str">
        <f t="shared" ca="1" si="55"/>
        <v/>
      </c>
      <c r="BF81" s="101" t="str">
        <f t="shared" ca="1" si="55"/>
        <v/>
      </c>
      <c r="BG81" s="101" t="str">
        <f t="shared" ca="1" si="55"/>
        <v/>
      </c>
      <c r="BH81" s="101" t="str">
        <f t="shared" ca="1" si="55"/>
        <v/>
      </c>
      <c r="BI81" s="101" t="str">
        <f t="shared" ca="1" si="55"/>
        <v/>
      </c>
      <c r="BJ81" s="101" t="str">
        <f t="shared" ca="1" si="55"/>
        <v/>
      </c>
      <c r="BK81" s="101" t="str">
        <f t="shared" ca="1" si="55"/>
        <v/>
      </c>
      <c r="BL81" s="101" t="str">
        <f t="shared" ca="1" si="55"/>
        <v/>
      </c>
      <c r="BM81" s="101" t="str">
        <f t="shared" ca="1" si="55"/>
        <v/>
      </c>
    </row>
    <row r="82" spans="1:65" ht="15.75" customHeight="1">
      <c r="A82" s="71" t="s">
        <v>372</v>
      </c>
      <c r="B82" s="72" t="s">
        <v>373</v>
      </c>
      <c r="C82" s="83" t="s">
        <v>432</v>
      </c>
      <c r="D82" s="79"/>
      <c r="E82" s="100">
        <f ca="1">SUM(Table219[[#This Row],[ADR-01]:[ADR-113]])</f>
        <v>0</v>
      </c>
      <c r="G82" s="101" t="str">
        <f t="shared" ca="1" si="50"/>
        <v/>
      </c>
      <c r="H82" s="101" t="str">
        <f t="shared" ca="1" si="50"/>
        <v/>
      </c>
      <c r="I82" s="101" t="str">
        <f t="shared" ca="1" si="50"/>
        <v/>
      </c>
      <c r="J82" s="101" t="str">
        <f t="shared" ca="1" si="50"/>
        <v/>
      </c>
      <c r="K82" s="101" t="str">
        <f t="shared" ca="1" si="50"/>
        <v/>
      </c>
      <c r="L82" s="101" t="str">
        <f t="shared" ca="1" si="50"/>
        <v/>
      </c>
      <c r="M82" s="101" t="str">
        <f t="shared" ca="1" si="50"/>
        <v/>
      </c>
      <c r="N82" s="101" t="str">
        <f t="shared" ca="1" si="50"/>
        <v/>
      </c>
      <c r="O82" s="101" t="str">
        <f t="shared" ca="1" si="50"/>
        <v/>
      </c>
      <c r="P82" s="101" t="str">
        <f t="shared" ca="1" si="50"/>
        <v/>
      </c>
      <c r="Q82" s="101" t="str">
        <f t="shared" ca="1" si="51"/>
        <v/>
      </c>
      <c r="R82" s="101" t="str">
        <f t="shared" ca="1" si="51"/>
        <v/>
      </c>
      <c r="S82" s="101" t="str">
        <f t="shared" ca="1" si="51"/>
        <v/>
      </c>
      <c r="T82" s="101" t="str">
        <f t="shared" ca="1" si="51"/>
        <v/>
      </c>
      <c r="U82" s="101" t="str">
        <f t="shared" ca="1" si="51"/>
        <v/>
      </c>
      <c r="V82" s="101" t="str">
        <f t="shared" ca="1" si="51"/>
        <v/>
      </c>
      <c r="W82" s="101" t="str">
        <f t="shared" ca="1" si="51"/>
        <v/>
      </c>
      <c r="X82" s="101" t="str">
        <f t="shared" ca="1" si="51"/>
        <v/>
      </c>
      <c r="Y82" s="101" t="str">
        <f t="shared" ca="1" si="51"/>
        <v/>
      </c>
      <c r="Z82" s="101" t="str">
        <f t="shared" ca="1" si="51"/>
        <v/>
      </c>
      <c r="AA82" s="101">
        <f t="shared" ca="1" si="52"/>
        <v>0</v>
      </c>
      <c r="AB82" s="101" t="str">
        <f t="shared" ca="1" si="52"/>
        <v/>
      </c>
      <c r="AC82" s="101" t="str">
        <f t="shared" ca="1" si="52"/>
        <v/>
      </c>
      <c r="AD82" s="101" t="str">
        <f t="shared" ca="1" si="52"/>
        <v/>
      </c>
      <c r="AE82" s="101" t="str">
        <f t="shared" ca="1" si="52"/>
        <v/>
      </c>
      <c r="AF82" s="101" t="str">
        <f t="shared" ca="1" si="52"/>
        <v/>
      </c>
      <c r="AG82" s="101" t="str">
        <f t="shared" ca="1" si="52"/>
        <v/>
      </c>
      <c r="AH82" s="101" t="str">
        <f t="shared" ca="1" si="52"/>
        <v/>
      </c>
      <c r="AI82" s="101" t="str">
        <f t="shared" ca="1" si="52"/>
        <v/>
      </c>
      <c r="AJ82" s="101" t="str">
        <f t="shared" ca="1" si="52"/>
        <v/>
      </c>
      <c r="AK82" s="101" t="str">
        <f t="shared" ca="1" si="53"/>
        <v/>
      </c>
      <c r="AL82" s="101" t="str">
        <f t="shared" ca="1" si="53"/>
        <v/>
      </c>
      <c r="AM82" s="101" t="str">
        <f t="shared" ca="1" si="53"/>
        <v/>
      </c>
      <c r="AN82" s="101" t="str">
        <f t="shared" ca="1" si="53"/>
        <v/>
      </c>
      <c r="AO82" s="101" t="str">
        <f t="shared" ca="1" si="53"/>
        <v/>
      </c>
      <c r="AP82" s="101" t="str">
        <f t="shared" ca="1" si="53"/>
        <v/>
      </c>
      <c r="AQ82" s="101" t="str">
        <f t="shared" ca="1" si="53"/>
        <v/>
      </c>
      <c r="AR82" s="101" t="str">
        <f t="shared" ca="1" si="53"/>
        <v/>
      </c>
      <c r="AS82" s="101" t="str">
        <f t="shared" ca="1" si="53"/>
        <v/>
      </c>
      <c r="AT82" s="101" t="str">
        <f t="shared" ca="1" si="53"/>
        <v/>
      </c>
      <c r="AU82" s="101" t="str">
        <f t="shared" ca="1" si="54"/>
        <v/>
      </c>
      <c r="AV82" s="101" t="str">
        <f t="shared" ca="1" si="54"/>
        <v/>
      </c>
      <c r="AW82" s="101" t="str">
        <f t="shared" ca="1" si="54"/>
        <v/>
      </c>
      <c r="AX82" s="101" t="str">
        <f t="shared" ca="1" si="54"/>
        <v/>
      </c>
      <c r="AY82" s="101" t="str">
        <f t="shared" ca="1" si="54"/>
        <v/>
      </c>
      <c r="AZ82" s="101" t="str">
        <f t="shared" ca="1" si="54"/>
        <v/>
      </c>
      <c r="BA82" s="101" t="str">
        <f t="shared" ca="1" si="54"/>
        <v/>
      </c>
      <c r="BB82" s="101" t="str">
        <f t="shared" ca="1" si="54"/>
        <v/>
      </c>
      <c r="BC82" s="101" t="str">
        <f t="shared" ca="1" si="54"/>
        <v/>
      </c>
      <c r="BD82" s="101" t="str">
        <f t="shared" ca="1" si="54"/>
        <v/>
      </c>
      <c r="BE82" s="101">
        <f t="shared" ca="1" si="55"/>
        <v>0</v>
      </c>
      <c r="BF82" s="101" t="str">
        <f t="shared" ca="1" si="55"/>
        <v/>
      </c>
      <c r="BG82" s="101" t="str">
        <f t="shared" ca="1" si="55"/>
        <v/>
      </c>
      <c r="BH82" s="101" t="str">
        <f t="shared" ca="1" si="55"/>
        <v/>
      </c>
      <c r="BI82" s="101" t="str">
        <f t="shared" ca="1" si="55"/>
        <v/>
      </c>
      <c r="BJ82" s="101" t="str">
        <f t="shared" ca="1" si="55"/>
        <v/>
      </c>
      <c r="BK82" s="101" t="str">
        <f t="shared" ca="1" si="55"/>
        <v/>
      </c>
      <c r="BL82" s="101" t="str">
        <f t="shared" ca="1" si="55"/>
        <v/>
      </c>
      <c r="BM82" s="101" t="str">
        <f t="shared" ca="1" si="55"/>
        <v/>
      </c>
    </row>
    <row r="83" spans="1:65" ht="15.75" customHeight="1">
      <c r="A83" s="71" t="s">
        <v>374</v>
      </c>
      <c r="B83" s="72" t="s">
        <v>506</v>
      </c>
      <c r="C83" s="84" t="s">
        <v>432</v>
      </c>
      <c r="D83" s="81"/>
      <c r="E83" s="100">
        <f ca="1">SUM(Table219[[#This Row],[ADR-01]:[ADR-113]])</f>
        <v>0</v>
      </c>
      <c r="G83" s="101" t="str">
        <f t="shared" ref="G83:P88" ca="1" si="56">IFERROR(
  IF(
    COUNTIF(
      INDIRECT("'" &amp; "ADR " &amp; VALUE(MID(G$1, FIND("-", G$1) + 1, LEN(G$1) - FIND("-", G$1))) &amp; "'!E:E"), $A83
    ) = 0,
    "",
    COUNTIFS(
      INDIRECT("'" &amp; "ADR " &amp; VALUE(MID(G$1, FIND("-", G$1) + 1, LEN(G$1) - FIND("-", G$1))) &amp; "'!E:E"), $A83,
      INDIRECT("'" &amp; "ADR " &amp; VALUE(MID(G$1, FIND("-", G$1) + 1, LEN(G$1) - FIND("-", G$1))) &amp; "'!H:H"), "Pending"
    )
  ),
  ""
)</f>
        <v/>
      </c>
      <c r="H83" s="101" t="str">
        <f t="shared" ca="1" si="56"/>
        <v/>
      </c>
      <c r="I83" s="101" t="str">
        <f t="shared" ca="1" si="56"/>
        <v/>
      </c>
      <c r="J83" s="101" t="str">
        <f t="shared" ca="1" si="56"/>
        <v/>
      </c>
      <c r="K83" s="101" t="str">
        <f t="shared" ca="1" si="56"/>
        <v/>
      </c>
      <c r="L83" s="101" t="str">
        <f t="shared" ca="1" si="56"/>
        <v/>
      </c>
      <c r="M83" s="101" t="str">
        <f t="shared" ca="1" si="56"/>
        <v/>
      </c>
      <c r="N83" s="101" t="str">
        <f t="shared" ca="1" si="56"/>
        <v/>
      </c>
      <c r="O83" s="101" t="str">
        <f t="shared" ca="1" si="56"/>
        <v/>
      </c>
      <c r="P83" s="101">
        <f t="shared" ca="1" si="56"/>
        <v>0</v>
      </c>
      <c r="Q83" s="101" t="str">
        <f t="shared" ref="Q83:Z88" ca="1" si="57">IFERROR(
  IF(
    COUNTIF(
      INDIRECT("'" &amp; "ADR " &amp; VALUE(MID(Q$1, FIND("-", Q$1) + 1, LEN(Q$1) - FIND("-", Q$1))) &amp; "'!E:E"), $A83
    ) = 0,
    "",
    COUNTIFS(
      INDIRECT("'" &amp; "ADR " &amp; VALUE(MID(Q$1, FIND("-", Q$1) + 1, LEN(Q$1) - FIND("-", Q$1))) &amp; "'!E:E"), $A83,
      INDIRECT("'" &amp; "ADR " &amp; VALUE(MID(Q$1, FIND("-", Q$1) + 1, LEN(Q$1) - FIND("-", Q$1))) &amp; "'!H:H"), "Pending"
    )
  ),
  ""
)</f>
        <v/>
      </c>
      <c r="R83" s="101" t="str">
        <f t="shared" ca="1" si="57"/>
        <v/>
      </c>
      <c r="S83" s="101" t="str">
        <f t="shared" ca="1" si="57"/>
        <v/>
      </c>
      <c r="T83" s="101" t="str">
        <f t="shared" ca="1" si="57"/>
        <v/>
      </c>
      <c r="U83" s="101" t="str">
        <f t="shared" ca="1" si="57"/>
        <v/>
      </c>
      <c r="V83" s="101" t="str">
        <f t="shared" ca="1" si="57"/>
        <v/>
      </c>
      <c r="W83" s="101" t="str">
        <f t="shared" ca="1" si="57"/>
        <v/>
      </c>
      <c r="X83" s="101" t="str">
        <f t="shared" ca="1" si="57"/>
        <v/>
      </c>
      <c r="Y83" s="101" t="str">
        <f t="shared" ca="1" si="57"/>
        <v/>
      </c>
      <c r="Z83" s="101" t="str">
        <f t="shared" ca="1" si="57"/>
        <v/>
      </c>
      <c r="AA83" s="101">
        <f t="shared" ref="AA83:AJ88" ca="1" si="58">IFERROR(
  IF(
    COUNTIF(
      INDIRECT("'" &amp; "ADR " &amp; VALUE(MID(AA$1, FIND("-", AA$1) + 1, LEN(AA$1) - FIND("-", AA$1))) &amp; "'!E:E"), $A83
    ) = 0,
    "",
    COUNTIFS(
      INDIRECT("'" &amp; "ADR " &amp; VALUE(MID(AA$1, FIND("-", AA$1) + 1, LEN(AA$1) - FIND("-", AA$1))) &amp; "'!E:E"), $A83,
      INDIRECT("'" &amp; "ADR " &amp; VALUE(MID(AA$1, FIND("-", AA$1) + 1, LEN(AA$1) - FIND("-", AA$1))) &amp; "'!H:H"), "Pending"
    )
  ),
  ""
)</f>
        <v>0</v>
      </c>
      <c r="AB83" s="101" t="str">
        <f t="shared" ca="1" si="58"/>
        <v/>
      </c>
      <c r="AC83" s="101" t="str">
        <f t="shared" ca="1" si="58"/>
        <v/>
      </c>
      <c r="AD83" s="101">
        <f t="shared" ca="1" si="58"/>
        <v>0</v>
      </c>
      <c r="AE83" s="101">
        <f t="shared" ca="1" si="58"/>
        <v>0</v>
      </c>
      <c r="AF83" s="101" t="str">
        <f t="shared" ca="1" si="58"/>
        <v/>
      </c>
      <c r="AG83" s="101" t="str">
        <f t="shared" ca="1" si="58"/>
        <v/>
      </c>
      <c r="AH83" s="101" t="str">
        <f t="shared" ca="1" si="58"/>
        <v/>
      </c>
      <c r="AI83" s="101" t="str">
        <f t="shared" ca="1" si="58"/>
        <v/>
      </c>
      <c r="AJ83" s="101" t="str">
        <f t="shared" ca="1" si="58"/>
        <v/>
      </c>
      <c r="AK83" s="101" t="str">
        <f t="shared" ref="AK83:AT88" ca="1" si="59">IFERROR(
  IF(
    COUNTIF(
      INDIRECT("'" &amp; "ADR " &amp; VALUE(MID(AK$1, FIND("-", AK$1) + 1, LEN(AK$1) - FIND("-", AK$1))) &amp; "'!E:E"), $A83
    ) = 0,
    "",
    COUNTIFS(
      INDIRECT("'" &amp; "ADR " &amp; VALUE(MID(AK$1, FIND("-", AK$1) + 1, LEN(AK$1) - FIND("-", AK$1))) &amp; "'!E:E"), $A83,
      INDIRECT("'" &amp; "ADR " &amp; VALUE(MID(AK$1, FIND("-", AK$1) + 1, LEN(AK$1) - FIND("-", AK$1))) &amp; "'!H:H"), "Pending"
    )
  ),
  ""
)</f>
        <v/>
      </c>
      <c r="AL83" s="101" t="str">
        <f t="shared" ca="1" si="59"/>
        <v/>
      </c>
      <c r="AM83" s="101" t="str">
        <f t="shared" ca="1" si="59"/>
        <v/>
      </c>
      <c r="AN83" s="101" t="str">
        <f t="shared" ca="1" si="59"/>
        <v/>
      </c>
      <c r="AO83" s="101" t="str">
        <f t="shared" ca="1" si="59"/>
        <v/>
      </c>
      <c r="AP83" s="101" t="str">
        <f t="shared" ca="1" si="59"/>
        <v/>
      </c>
      <c r="AQ83" s="101" t="str">
        <f t="shared" ca="1" si="59"/>
        <v/>
      </c>
      <c r="AR83" s="101" t="str">
        <f t="shared" ca="1" si="59"/>
        <v/>
      </c>
      <c r="AS83" s="101" t="str">
        <f t="shared" ca="1" si="59"/>
        <v/>
      </c>
      <c r="AT83" s="101" t="str">
        <f t="shared" ca="1" si="59"/>
        <v/>
      </c>
      <c r="AU83" s="101" t="str">
        <f t="shared" ref="AU83:BD88" ca="1" si="60">IFERROR(
  IF(
    COUNTIF(
      INDIRECT("'" &amp; "ADR " &amp; VALUE(MID(AU$1, FIND("-", AU$1) + 1, LEN(AU$1) - FIND("-", AU$1))) &amp; "'!E:E"), $A83
    ) = 0,
    "",
    COUNTIFS(
      INDIRECT("'" &amp; "ADR " &amp; VALUE(MID(AU$1, FIND("-", AU$1) + 1, LEN(AU$1) - FIND("-", AU$1))) &amp; "'!E:E"), $A83,
      INDIRECT("'" &amp; "ADR " &amp; VALUE(MID(AU$1, FIND("-", AU$1) + 1, LEN(AU$1) - FIND("-", AU$1))) &amp; "'!H:H"), "Pending"
    )
  ),
  ""
)</f>
        <v/>
      </c>
      <c r="AV83" s="101" t="str">
        <f t="shared" ca="1" si="60"/>
        <v/>
      </c>
      <c r="AW83" s="101" t="str">
        <f t="shared" ca="1" si="60"/>
        <v/>
      </c>
      <c r="AX83" s="101" t="str">
        <f t="shared" ca="1" si="60"/>
        <v/>
      </c>
      <c r="AY83" s="101" t="str">
        <f t="shared" ca="1" si="60"/>
        <v/>
      </c>
      <c r="AZ83" s="101" t="str">
        <f t="shared" ca="1" si="60"/>
        <v/>
      </c>
      <c r="BA83" s="101" t="str">
        <f t="shared" ca="1" si="60"/>
        <v/>
      </c>
      <c r="BB83" s="101" t="str">
        <f t="shared" ca="1" si="60"/>
        <v/>
      </c>
      <c r="BC83" s="101" t="str">
        <f t="shared" ca="1" si="60"/>
        <v/>
      </c>
      <c r="BD83" s="101" t="str">
        <f t="shared" ca="1" si="60"/>
        <v/>
      </c>
      <c r="BE83" s="101" t="str">
        <f t="shared" ref="BE83:BM88" ca="1" si="61">IFERROR(
  IF(
    COUNTIF(
      INDIRECT("'" &amp; "ADR " &amp; VALUE(MID(BE$1, FIND("-", BE$1) + 1, LEN(BE$1) - FIND("-", BE$1))) &amp; "'!E:E"), $A83
    ) = 0,
    "",
    COUNTIFS(
      INDIRECT("'" &amp; "ADR " &amp; VALUE(MID(BE$1, FIND("-", BE$1) + 1, LEN(BE$1) - FIND("-", BE$1))) &amp; "'!E:E"), $A83,
      INDIRECT("'" &amp; "ADR " &amp; VALUE(MID(BE$1, FIND("-", BE$1) + 1, LEN(BE$1) - FIND("-", BE$1))) &amp; "'!H:H"), "Pending"
    )
  ),
  ""
)</f>
        <v/>
      </c>
      <c r="BF83" s="101" t="str">
        <f t="shared" ca="1" si="61"/>
        <v/>
      </c>
      <c r="BG83" s="101" t="str">
        <f t="shared" ca="1" si="61"/>
        <v/>
      </c>
      <c r="BH83" s="101" t="str">
        <f t="shared" ca="1" si="61"/>
        <v/>
      </c>
      <c r="BI83" s="101" t="str">
        <f t="shared" ca="1" si="61"/>
        <v/>
      </c>
      <c r="BJ83" s="101" t="str">
        <f t="shared" ca="1" si="61"/>
        <v/>
      </c>
      <c r="BK83" s="101" t="str">
        <f t="shared" ca="1" si="61"/>
        <v/>
      </c>
      <c r="BL83" s="101" t="str">
        <f t="shared" ca="1" si="61"/>
        <v/>
      </c>
      <c r="BM83" s="101" t="str">
        <f t="shared" ca="1" si="61"/>
        <v/>
      </c>
    </row>
    <row r="84" spans="1:65" ht="15.75" customHeight="1">
      <c r="A84" s="71" t="s">
        <v>376</v>
      </c>
      <c r="B84" s="72" t="s">
        <v>377</v>
      </c>
      <c r="C84" s="83" t="s">
        <v>432</v>
      </c>
      <c r="D84" s="79"/>
      <c r="E84" s="100">
        <f ca="1">SUM(Table219[[#This Row],[ADR-01]:[ADR-113]])</f>
        <v>12</v>
      </c>
      <c r="G84" s="101" t="str">
        <f t="shared" ca="1" si="56"/>
        <v/>
      </c>
      <c r="H84" s="101" t="str">
        <f t="shared" ca="1" si="56"/>
        <v/>
      </c>
      <c r="I84" s="101" t="str">
        <f t="shared" ca="1" si="56"/>
        <v/>
      </c>
      <c r="J84" s="101" t="str">
        <f t="shared" ca="1" si="56"/>
        <v/>
      </c>
      <c r="K84" s="101" t="str">
        <f t="shared" ca="1" si="56"/>
        <v/>
      </c>
      <c r="L84" s="101" t="str">
        <f t="shared" ca="1" si="56"/>
        <v/>
      </c>
      <c r="M84" s="101" t="str">
        <f t="shared" ca="1" si="56"/>
        <v/>
      </c>
      <c r="N84" s="101" t="str">
        <f t="shared" ca="1" si="56"/>
        <v/>
      </c>
      <c r="O84" s="101" t="str">
        <f t="shared" ca="1" si="56"/>
        <v/>
      </c>
      <c r="P84" s="101" t="str">
        <f t="shared" ca="1" si="56"/>
        <v/>
      </c>
      <c r="Q84" s="101" t="str">
        <f t="shared" ca="1" si="57"/>
        <v/>
      </c>
      <c r="R84" s="101" t="str">
        <f t="shared" ca="1" si="57"/>
        <v/>
      </c>
      <c r="S84" s="101" t="str">
        <f t="shared" ca="1" si="57"/>
        <v/>
      </c>
      <c r="T84" s="101" t="str">
        <f t="shared" ca="1" si="57"/>
        <v/>
      </c>
      <c r="U84" s="101" t="str">
        <f t="shared" ca="1" si="57"/>
        <v/>
      </c>
      <c r="V84" s="101" t="str">
        <f t="shared" ca="1" si="57"/>
        <v/>
      </c>
      <c r="W84" s="101" t="str">
        <f t="shared" ca="1" si="57"/>
        <v/>
      </c>
      <c r="X84" s="101" t="str">
        <f t="shared" ca="1" si="57"/>
        <v/>
      </c>
      <c r="Y84" s="101" t="str">
        <f t="shared" ca="1" si="57"/>
        <v/>
      </c>
      <c r="Z84" s="101" t="str">
        <f t="shared" ca="1" si="57"/>
        <v/>
      </c>
      <c r="AA84" s="101" t="str">
        <f t="shared" ca="1" si="58"/>
        <v/>
      </c>
      <c r="AB84" s="101" t="str">
        <f t="shared" ca="1" si="58"/>
        <v/>
      </c>
      <c r="AC84" s="101" t="str">
        <f t="shared" ca="1" si="58"/>
        <v/>
      </c>
      <c r="AD84" s="101" t="str">
        <f t="shared" ca="1" si="58"/>
        <v/>
      </c>
      <c r="AE84" s="101" t="str">
        <f t="shared" ca="1" si="58"/>
        <v/>
      </c>
      <c r="AF84" s="101" t="str">
        <f t="shared" ca="1" si="58"/>
        <v/>
      </c>
      <c r="AG84" s="101" t="str">
        <f t="shared" ca="1" si="58"/>
        <v/>
      </c>
      <c r="AH84" s="101" t="str">
        <f t="shared" ca="1" si="58"/>
        <v/>
      </c>
      <c r="AI84" s="101" t="str">
        <f t="shared" ca="1" si="58"/>
        <v/>
      </c>
      <c r="AJ84" s="101" t="str">
        <f t="shared" ca="1" si="58"/>
        <v/>
      </c>
      <c r="AK84" s="101">
        <f t="shared" ca="1" si="59"/>
        <v>11</v>
      </c>
      <c r="AL84" s="101" t="str">
        <f t="shared" ca="1" si="59"/>
        <v/>
      </c>
      <c r="AM84" s="101" t="str">
        <f t="shared" ca="1" si="59"/>
        <v/>
      </c>
      <c r="AN84" s="101" t="str">
        <f t="shared" ca="1" si="59"/>
        <v/>
      </c>
      <c r="AO84" s="101" t="str">
        <f t="shared" ca="1" si="59"/>
        <v/>
      </c>
      <c r="AP84" s="101" t="str">
        <f t="shared" ca="1" si="59"/>
        <v/>
      </c>
      <c r="AQ84" s="101" t="str">
        <f t="shared" ca="1" si="59"/>
        <v/>
      </c>
      <c r="AR84" s="101" t="str">
        <f t="shared" ca="1" si="59"/>
        <v/>
      </c>
      <c r="AS84" s="101" t="str">
        <f t="shared" ca="1" si="59"/>
        <v/>
      </c>
      <c r="AT84" s="101" t="str">
        <f t="shared" ca="1" si="59"/>
        <v/>
      </c>
      <c r="AU84" s="101" t="str">
        <f t="shared" ca="1" si="60"/>
        <v/>
      </c>
      <c r="AV84" s="101" t="str">
        <f t="shared" ca="1" si="60"/>
        <v/>
      </c>
      <c r="AW84" s="101" t="str">
        <f t="shared" ca="1" si="60"/>
        <v/>
      </c>
      <c r="AX84" s="101" t="str">
        <f t="shared" ca="1" si="60"/>
        <v/>
      </c>
      <c r="AY84" s="101" t="str">
        <f t="shared" ca="1" si="60"/>
        <v/>
      </c>
      <c r="AZ84" s="101" t="str">
        <f t="shared" ca="1" si="60"/>
        <v/>
      </c>
      <c r="BA84" s="101" t="str">
        <f t="shared" ca="1" si="60"/>
        <v/>
      </c>
      <c r="BB84" s="101" t="str">
        <f t="shared" ca="1" si="60"/>
        <v/>
      </c>
      <c r="BC84" s="101" t="str">
        <f t="shared" ca="1" si="60"/>
        <v/>
      </c>
      <c r="BD84" s="101" t="str">
        <f t="shared" ca="1" si="60"/>
        <v/>
      </c>
      <c r="BE84" s="101">
        <f t="shared" ca="1" si="61"/>
        <v>1</v>
      </c>
      <c r="BF84" s="101" t="str">
        <f t="shared" ca="1" si="61"/>
        <v/>
      </c>
      <c r="BG84" s="101" t="str">
        <f t="shared" ca="1" si="61"/>
        <v/>
      </c>
      <c r="BH84" s="101" t="str">
        <f t="shared" ca="1" si="61"/>
        <v/>
      </c>
      <c r="BI84" s="101" t="str">
        <f t="shared" ca="1" si="61"/>
        <v/>
      </c>
      <c r="BJ84" s="101" t="str">
        <f t="shared" ca="1" si="61"/>
        <v/>
      </c>
      <c r="BK84" s="101" t="str">
        <f t="shared" ca="1" si="61"/>
        <v/>
      </c>
      <c r="BL84" s="101" t="str">
        <f t="shared" ca="1" si="61"/>
        <v/>
      </c>
      <c r="BM84" s="101" t="str">
        <f t="shared" ca="1" si="61"/>
        <v/>
      </c>
    </row>
    <row r="85" spans="1:65" ht="15.75" customHeight="1">
      <c r="A85" s="71" t="s">
        <v>379</v>
      </c>
      <c r="B85" s="72" t="s">
        <v>380</v>
      </c>
      <c r="C85" s="84" t="s">
        <v>432</v>
      </c>
      <c r="D85" s="81"/>
      <c r="E85" s="100">
        <f ca="1">SUM(Table219[[#This Row],[ADR-01]:[ADR-113]])</f>
        <v>2</v>
      </c>
      <c r="G85" s="101" t="str">
        <f t="shared" ca="1" si="56"/>
        <v/>
      </c>
      <c r="H85" s="101" t="str">
        <f t="shared" ca="1" si="56"/>
        <v/>
      </c>
      <c r="I85" s="101" t="str">
        <f t="shared" ca="1" si="56"/>
        <v/>
      </c>
      <c r="J85" s="101" t="str">
        <f t="shared" ca="1" si="56"/>
        <v/>
      </c>
      <c r="K85" s="101" t="str">
        <f t="shared" ca="1" si="56"/>
        <v/>
      </c>
      <c r="L85" s="101" t="str">
        <f t="shared" ca="1" si="56"/>
        <v/>
      </c>
      <c r="M85" s="101" t="str">
        <f t="shared" ca="1" si="56"/>
        <v/>
      </c>
      <c r="N85" s="101" t="str">
        <f t="shared" ca="1" si="56"/>
        <v/>
      </c>
      <c r="O85" s="101" t="str">
        <f t="shared" ca="1" si="56"/>
        <v/>
      </c>
      <c r="P85" s="101" t="str">
        <f t="shared" ca="1" si="56"/>
        <v/>
      </c>
      <c r="Q85" s="101" t="str">
        <f t="shared" ca="1" si="57"/>
        <v/>
      </c>
      <c r="R85" s="101" t="str">
        <f t="shared" ca="1" si="57"/>
        <v/>
      </c>
      <c r="S85" s="101" t="str">
        <f t="shared" ca="1" si="57"/>
        <v/>
      </c>
      <c r="T85" s="101" t="str">
        <f t="shared" ca="1" si="57"/>
        <v/>
      </c>
      <c r="U85" s="101" t="str">
        <f t="shared" ca="1" si="57"/>
        <v/>
      </c>
      <c r="V85" s="101" t="str">
        <f t="shared" ca="1" si="57"/>
        <v/>
      </c>
      <c r="W85" s="101" t="str">
        <f t="shared" ca="1" si="57"/>
        <v/>
      </c>
      <c r="X85" s="101" t="str">
        <f t="shared" ca="1" si="57"/>
        <v/>
      </c>
      <c r="Y85" s="101" t="str">
        <f t="shared" ca="1" si="57"/>
        <v/>
      </c>
      <c r="Z85" s="101" t="str">
        <f t="shared" ca="1" si="57"/>
        <v/>
      </c>
      <c r="AA85" s="101">
        <f t="shared" ca="1" si="58"/>
        <v>0</v>
      </c>
      <c r="AB85" s="101" t="str">
        <f t="shared" ca="1" si="58"/>
        <v/>
      </c>
      <c r="AC85" s="101" t="str">
        <f t="shared" ca="1" si="58"/>
        <v/>
      </c>
      <c r="AD85" s="101" t="str">
        <f t="shared" ca="1" si="58"/>
        <v/>
      </c>
      <c r="AE85" s="101" t="str">
        <f t="shared" ca="1" si="58"/>
        <v/>
      </c>
      <c r="AF85" s="101" t="str">
        <f t="shared" ca="1" si="58"/>
        <v/>
      </c>
      <c r="AG85" s="101" t="str">
        <f t="shared" ca="1" si="58"/>
        <v/>
      </c>
      <c r="AH85" s="101" t="str">
        <f t="shared" ca="1" si="58"/>
        <v/>
      </c>
      <c r="AI85" s="101" t="str">
        <f t="shared" ca="1" si="58"/>
        <v/>
      </c>
      <c r="AJ85" s="101" t="str">
        <f t="shared" ca="1" si="58"/>
        <v/>
      </c>
      <c r="AK85" s="101" t="str">
        <f t="shared" ca="1" si="59"/>
        <v/>
      </c>
      <c r="AL85" s="101" t="str">
        <f t="shared" ca="1" si="59"/>
        <v/>
      </c>
      <c r="AM85" s="101" t="str">
        <f t="shared" ca="1" si="59"/>
        <v/>
      </c>
      <c r="AN85" s="101" t="str">
        <f t="shared" ca="1" si="59"/>
        <v/>
      </c>
      <c r="AO85" s="101" t="str">
        <f t="shared" ca="1" si="59"/>
        <v/>
      </c>
      <c r="AP85" s="101" t="str">
        <f t="shared" ca="1" si="59"/>
        <v/>
      </c>
      <c r="AQ85" s="101" t="str">
        <f t="shared" ca="1" si="59"/>
        <v/>
      </c>
      <c r="AR85" s="101" t="str">
        <f t="shared" ca="1" si="59"/>
        <v/>
      </c>
      <c r="AS85" s="101" t="str">
        <f t="shared" ca="1" si="59"/>
        <v/>
      </c>
      <c r="AT85" s="101" t="str">
        <f t="shared" ca="1" si="59"/>
        <v/>
      </c>
      <c r="AU85" s="101" t="str">
        <f t="shared" ca="1" si="60"/>
        <v/>
      </c>
      <c r="AV85" s="101" t="str">
        <f t="shared" ca="1" si="60"/>
        <v/>
      </c>
      <c r="AW85" s="101" t="str">
        <f t="shared" ca="1" si="60"/>
        <v/>
      </c>
      <c r="AX85" s="101" t="str">
        <f t="shared" ca="1" si="60"/>
        <v/>
      </c>
      <c r="AY85" s="101" t="str">
        <f t="shared" ca="1" si="60"/>
        <v/>
      </c>
      <c r="AZ85" s="101" t="str">
        <f t="shared" ca="1" si="60"/>
        <v/>
      </c>
      <c r="BA85" s="101" t="str">
        <f t="shared" ca="1" si="60"/>
        <v/>
      </c>
      <c r="BB85" s="101" t="str">
        <f t="shared" ca="1" si="60"/>
        <v/>
      </c>
      <c r="BC85" s="101" t="str">
        <f t="shared" ca="1" si="60"/>
        <v/>
      </c>
      <c r="BD85" s="101" t="str">
        <f t="shared" ca="1" si="60"/>
        <v/>
      </c>
      <c r="BE85" s="101">
        <f t="shared" ca="1" si="61"/>
        <v>2</v>
      </c>
      <c r="BF85" s="101" t="str">
        <f t="shared" ca="1" si="61"/>
        <v/>
      </c>
      <c r="BG85" s="101" t="str">
        <f t="shared" ca="1" si="61"/>
        <v/>
      </c>
      <c r="BH85" s="101" t="str">
        <f t="shared" ca="1" si="61"/>
        <v/>
      </c>
      <c r="BI85" s="101" t="str">
        <f t="shared" ca="1" si="61"/>
        <v/>
      </c>
      <c r="BJ85" s="101" t="str">
        <f t="shared" ca="1" si="61"/>
        <v/>
      </c>
      <c r="BK85" s="101" t="str">
        <f t="shared" ca="1" si="61"/>
        <v/>
      </c>
      <c r="BL85" s="101" t="str">
        <f t="shared" ca="1" si="61"/>
        <v/>
      </c>
      <c r="BM85" s="101" t="str">
        <f t="shared" ca="1" si="61"/>
        <v/>
      </c>
    </row>
    <row r="86" spans="1:65" ht="15.75" customHeight="1">
      <c r="A86" s="71" t="s">
        <v>381</v>
      </c>
      <c r="B86" s="72" t="s">
        <v>382</v>
      </c>
      <c r="C86" s="83" t="s">
        <v>442</v>
      </c>
      <c r="D86" s="79"/>
      <c r="E86" s="100">
        <f ca="1">SUM(Table219[[#This Row],[ADR-01]:[ADR-113]])</f>
        <v>5</v>
      </c>
      <c r="G86" s="101" t="str">
        <f t="shared" ca="1" si="56"/>
        <v/>
      </c>
      <c r="H86" s="101" t="str">
        <f t="shared" ca="1" si="56"/>
        <v/>
      </c>
      <c r="I86" s="101" t="str">
        <f t="shared" ca="1" si="56"/>
        <v/>
      </c>
      <c r="J86" s="101" t="str">
        <f t="shared" ca="1" si="56"/>
        <v/>
      </c>
      <c r="K86" s="101" t="str">
        <f t="shared" ca="1" si="56"/>
        <v/>
      </c>
      <c r="L86" s="101" t="str">
        <f t="shared" ca="1" si="56"/>
        <v/>
      </c>
      <c r="M86" s="101" t="str">
        <f t="shared" ca="1" si="56"/>
        <v/>
      </c>
      <c r="N86" s="101" t="str">
        <f t="shared" ca="1" si="56"/>
        <v/>
      </c>
      <c r="O86" s="101" t="str">
        <f t="shared" ca="1" si="56"/>
        <v/>
      </c>
      <c r="P86" s="101" t="str">
        <f t="shared" ca="1" si="56"/>
        <v/>
      </c>
      <c r="Q86" s="101" t="str">
        <f t="shared" ca="1" si="57"/>
        <v/>
      </c>
      <c r="R86" s="101" t="str">
        <f t="shared" ca="1" si="57"/>
        <v/>
      </c>
      <c r="S86" s="101" t="str">
        <f t="shared" ca="1" si="57"/>
        <v/>
      </c>
      <c r="T86" s="101" t="str">
        <f t="shared" ca="1" si="57"/>
        <v/>
      </c>
      <c r="U86" s="101" t="str">
        <f t="shared" ca="1" si="57"/>
        <v/>
      </c>
      <c r="V86" s="101" t="str">
        <f t="shared" ca="1" si="57"/>
        <v/>
      </c>
      <c r="W86" s="101" t="str">
        <f t="shared" ca="1" si="57"/>
        <v/>
      </c>
      <c r="X86" s="101" t="str">
        <f t="shared" ca="1" si="57"/>
        <v/>
      </c>
      <c r="Y86" s="101" t="str">
        <f t="shared" ca="1" si="57"/>
        <v/>
      </c>
      <c r="Z86" s="101" t="str">
        <f t="shared" ca="1" si="57"/>
        <v/>
      </c>
      <c r="AA86" s="101" t="str">
        <f t="shared" ca="1" si="58"/>
        <v/>
      </c>
      <c r="AB86" s="101" t="str">
        <f t="shared" ca="1" si="58"/>
        <v/>
      </c>
      <c r="AC86" s="101" t="str">
        <f t="shared" ca="1" si="58"/>
        <v/>
      </c>
      <c r="AD86" s="101" t="str">
        <f t="shared" ca="1" si="58"/>
        <v/>
      </c>
      <c r="AE86" s="101" t="str">
        <f t="shared" ca="1" si="58"/>
        <v/>
      </c>
      <c r="AF86" s="101" t="str">
        <f t="shared" ca="1" si="58"/>
        <v/>
      </c>
      <c r="AG86" s="101" t="str">
        <f t="shared" ca="1" si="58"/>
        <v/>
      </c>
      <c r="AH86" s="101" t="str">
        <f t="shared" ca="1" si="58"/>
        <v/>
      </c>
      <c r="AI86" s="101" t="str">
        <f t="shared" ca="1" si="58"/>
        <v/>
      </c>
      <c r="AJ86" s="101" t="str">
        <f t="shared" ca="1" si="58"/>
        <v/>
      </c>
      <c r="AK86" s="101" t="str">
        <f t="shared" ca="1" si="59"/>
        <v/>
      </c>
      <c r="AL86" s="101" t="str">
        <f t="shared" ca="1" si="59"/>
        <v/>
      </c>
      <c r="AM86" s="101" t="str">
        <f t="shared" ca="1" si="59"/>
        <v/>
      </c>
      <c r="AN86" s="101" t="str">
        <f t="shared" ca="1" si="59"/>
        <v/>
      </c>
      <c r="AO86" s="101" t="str">
        <f t="shared" ca="1" si="59"/>
        <v/>
      </c>
      <c r="AP86" s="101" t="str">
        <f t="shared" ca="1" si="59"/>
        <v/>
      </c>
      <c r="AQ86" s="101" t="str">
        <f t="shared" ca="1" si="59"/>
        <v/>
      </c>
      <c r="AR86" s="101" t="str">
        <f t="shared" ca="1" si="59"/>
        <v/>
      </c>
      <c r="AS86" s="101" t="str">
        <f t="shared" ca="1" si="59"/>
        <v/>
      </c>
      <c r="AT86" s="101" t="str">
        <f t="shared" ca="1" si="59"/>
        <v/>
      </c>
      <c r="AU86" s="101" t="str">
        <f t="shared" ca="1" si="60"/>
        <v/>
      </c>
      <c r="AV86" s="101" t="str">
        <f t="shared" ca="1" si="60"/>
        <v/>
      </c>
      <c r="AW86" s="101" t="str">
        <f t="shared" ca="1" si="60"/>
        <v/>
      </c>
      <c r="AX86" s="101" t="str">
        <f t="shared" ca="1" si="60"/>
        <v/>
      </c>
      <c r="AY86" s="101" t="str">
        <f t="shared" ca="1" si="60"/>
        <v/>
      </c>
      <c r="AZ86" s="101" t="str">
        <f t="shared" ca="1" si="60"/>
        <v/>
      </c>
      <c r="BA86" s="101" t="str">
        <f t="shared" ca="1" si="60"/>
        <v/>
      </c>
      <c r="BB86" s="101" t="str">
        <f t="shared" ca="1" si="60"/>
        <v/>
      </c>
      <c r="BC86" s="101" t="str">
        <f t="shared" ca="1" si="60"/>
        <v/>
      </c>
      <c r="BD86" s="101" t="str">
        <f t="shared" ca="1" si="60"/>
        <v/>
      </c>
      <c r="BE86" s="101">
        <f t="shared" ca="1" si="61"/>
        <v>5</v>
      </c>
      <c r="BF86" s="101" t="str">
        <f t="shared" ca="1" si="61"/>
        <v/>
      </c>
      <c r="BG86" s="101" t="str">
        <f t="shared" ca="1" si="61"/>
        <v/>
      </c>
      <c r="BH86" s="101" t="str">
        <f t="shared" ca="1" si="61"/>
        <v/>
      </c>
      <c r="BI86" s="101" t="str">
        <f t="shared" ca="1" si="61"/>
        <v/>
      </c>
      <c r="BJ86" s="101" t="str">
        <f t="shared" ca="1" si="61"/>
        <v/>
      </c>
      <c r="BK86" s="101" t="str">
        <f t="shared" ca="1" si="61"/>
        <v/>
      </c>
      <c r="BL86" s="101" t="str">
        <f t="shared" ca="1" si="61"/>
        <v/>
      </c>
      <c r="BM86" s="101" t="str">
        <f t="shared" ca="1" si="61"/>
        <v/>
      </c>
    </row>
    <row r="87" spans="1:65" ht="15.75" customHeight="1">
      <c r="A87" s="71" t="s">
        <v>384</v>
      </c>
      <c r="B87" s="72" t="s">
        <v>385</v>
      </c>
      <c r="C87" s="73" t="s">
        <v>442</v>
      </c>
      <c r="D87" s="3"/>
      <c r="E87" s="100">
        <f ca="1">SUM(Table219[[#This Row],[ADR-01]:[ADR-113]])</f>
        <v>10</v>
      </c>
      <c r="G87" s="101" t="str">
        <f t="shared" ca="1" si="56"/>
        <v/>
      </c>
      <c r="H87" s="101" t="str">
        <f t="shared" ca="1" si="56"/>
        <v/>
      </c>
      <c r="I87" s="101" t="str">
        <f t="shared" ca="1" si="56"/>
        <v/>
      </c>
      <c r="J87" s="101" t="str">
        <f t="shared" ca="1" si="56"/>
        <v/>
      </c>
      <c r="K87" s="101" t="str">
        <f t="shared" ca="1" si="56"/>
        <v/>
      </c>
      <c r="L87" s="101" t="str">
        <f t="shared" ca="1" si="56"/>
        <v/>
      </c>
      <c r="M87" s="101" t="str">
        <f t="shared" ca="1" si="56"/>
        <v/>
      </c>
      <c r="N87" s="101" t="str">
        <f t="shared" ca="1" si="56"/>
        <v/>
      </c>
      <c r="O87" s="101" t="str">
        <f t="shared" ca="1" si="56"/>
        <v/>
      </c>
      <c r="P87" s="101" t="str">
        <f t="shared" ca="1" si="56"/>
        <v/>
      </c>
      <c r="Q87" s="101">
        <f t="shared" ca="1" si="57"/>
        <v>4</v>
      </c>
      <c r="R87" s="101" t="str">
        <f t="shared" ca="1" si="57"/>
        <v/>
      </c>
      <c r="S87" s="101" t="str">
        <f t="shared" ca="1" si="57"/>
        <v/>
      </c>
      <c r="T87" s="101" t="str">
        <f t="shared" ca="1" si="57"/>
        <v/>
      </c>
      <c r="U87" s="101" t="str">
        <f t="shared" ca="1" si="57"/>
        <v/>
      </c>
      <c r="V87" s="101">
        <f t="shared" ca="1" si="57"/>
        <v>0</v>
      </c>
      <c r="W87" s="101" t="str">
        <f t="shared" ca="1" si="57"/>
        <v/>
      </c>
      <c r="X87" s="101" t="str">
        <f t="shared" ca="1" si="57"/>
        <v/>
      </c>
      <c r="Y87" s="101" t="str">
        <f t="shared" ca="1" si="57"/>
        <v/>
      </c>
      <c r="Z87" s="101">
        <f t="shared" ca="1" si="57"/>
        <v>1</v>
      </c>
      <c r="AA87" s="101" t="str">
        <f t="shared" ca="1" si="58"/>
        <v/>
      </c>
      <c r="AB87" s="101" t="str">
        <f t="shared" ca="1" si="58"/>
        <v/>
      </c>
      <c r="AC87" s="101" t="str">
        <f t="shared" ca="1" si="58"/>
        <v/>
      </c>
      <c r="AD87" s="101" t="str">
        <f t="shared" ca="1" si="58"/>
        <v/>
      </c>
      <c r="AE87" s="101" t="str">
        <f t="shared" ca="1" si="58"/>
        <v/>
      </c>
      <c r="AF87" s="101" t="str">
        <f t="shared" ca="1" si="58"/>
        <v/>
      </c>
      <c r="AG87" s="101" t="str">
        <f t="shared" ca="1" si="58"/>
        <v/>
      </c>
      <c r="AH87" s="101" t="str">
        <f t="shared" ca="1" si="58"/>
        <v/>
      </c>
      <c r="AI87" s="101" t="str">
        <f t="shared" ca="1" si="58"/>
        <v/>
      </c>
      <c r="AJ87" s="101" t="str">
        <f t="shared" ca="1" si="58"/>
        <v/>
      </c>
      <c r="AK87" s="101" t="str">
        <f t="shared" ca="1" si="59"/>
        <v/>
      </c>
      <c r="AL87" s="101" t="str">
        <f t="shared" ca="1" si="59"/>
        <v/>
      </c>
      <c r="AM87" s="101" t="str">
        <f t="shared" ca="1" si="59"/>
        <v/>
      </c>
      <c r="AN87" s="101" t="str">
        <f t="shared" ca="1" si="59"/>
        <v/>
      </c>
      <c r="AO87" s="101" t="str">
        <f t="shared" ca="1" si="59"/>
        <v/>
      </c>
      <c r="AP87" s="101" t="str">
        <f t="shared" ca="1" si="59"/>
        <v/>
      </c>
      <c r="AQ87" s="101" t="str">
        <f t="shared" ca="1" si="59"/>
        <v/>
      </c>
      <c r="AR87" s="101" t="str">
        <f t="shared" ca="1" si="59"/>
        <v/>
      </c>
      <c r="AS87" s="101" t="str">
        <f t="shared" ca="1" si="59"/>
        <v/>
      </c>
      <c r="AT87" s="101" t="str">
        <f t="shared" ca="1" si="59"/>
        <v/>
      </c>
      <c r="AU87" s="101" t="str">
        <f t="shared" ca="1" si="60"/>
        <v/>
      </c>
      <c r="AV87" s="101" t="str">
        <f t="shared" ca="1" si="60"/>
        <v/>
      </c>
      <c r="AW87" s="101" t="str">
        <f t="shared" ca="1" si="60"/>
        <v/>
      </c>
      <c r="AX87" s="101" t="str">
        <f t="shared" ca="1" si="60"/>
        <v/>
      </c>
      <c r="AY87" s="101" t="str">
        <f t="shared" ca="1" si="60"/>
        <v/>
      </c>
      <c r="AZ87" s="101" t="str">
        <f t="shared" ca="1" si="60"/>
        <v/>
      </c>
      <c r="BA87" s="101" t="str">
        <f t="shared" ca="1" si="60"/>
        <v/>
      </c>
      <c r="BB87" s="101" t="str">
        <f t="shared" ca="1" si="60"/>
        <v/>
      </c>
      <c r="BC87" s="101" t="str">
        <f t="shared" ca="1" si="60"/>
        <v/>
      </c>
      <c r="BD87" s="101">
        <f t="shared" ca="1" si="60"/>
        <v>4</v>
      </c>
      <c r="BE87" s="101" t="str">
        <f t="shared" ca="1" si="61"/>
        <v/>
      </c>
      <c r="BF87" s="101" t="str">
        <f t="shared" ca="1" si="61"/>
        <v/>
      </c>
      <c r="BG87" s="101">
        <f t="shared" ca="1" si="61"/>
        <v>1</v>
      </c>
      <c r="BH87" s="101" t="str">
        <f t="shared" ca="1" si="61"/>
        <v/>
      </c>
      <c r="BI87" s="101" t="str">
        <f t="shared" ca="1" si="61"/>
        <v/>
      </c>
      <c r="BJ87" s="101" t="str">
        <f t="shared" ca="1" si="61"/>
        <v/>
      </c>
      <c r="BK87" s="101">
        <f t="shared" ca="1" si="61"/>
        <v>0</v>
      </c>
      <c r="BL87" s="101" t="str">
        <f t="shared" ca="1" si="61"/>
        <v/>
      </c>
      <c r="BM87" s="101" t="str">
        <f t="shared" ca="1" si="61"/>
        <v/>
      </c>
    </row>
    <row r="88" spans="1:65" ht="15.75" customHeight="1">
      <c r="A88" s="71" t="s">
        <v>387</v>
      </c>
      <c r="B88" s="72" t="s">
        <v>388</v>
      </c>
      <c r="C88" s="73" t="s">
        <v>432</v>
      </c>
      <c r="D88" s="3"/>
      <c r="E88" s="100">
        <f ca="1">SUM(Table219[[#This Row],[ADR-01]:[ADR-113]])</f>
        <v>0</v>
      </c>
      <c r="G88" s="101" t="str">
        <f t="shared" ca="1" si="56"/>
        <v/>
      </c>
      <c r="H88" s="101" t="str">
        <f t="shared" ca="1" si="56"/>
        <v/>
      </c>
      <c r="I88" s="101" t="str">
        <f t="shared" ca="1" si="56"/>
        <v/>
      </c>
      <c r="J88" s="101" t="str">
        <f t="shared" ca="1" si="56"/>
        <v/>
      </c>
      <c r="K88" s="101" t="str">
        <f t="shared" ca="1" si="56"/>
        <v/>
      </c>
      <c r="L88" s="101" t="str">
        <f t="shared" ca="1" si="56"/>
        <v/>
      </c>
      <c r="M88" s="101" t="str">
        <f t="shared" ca="1" si="56"/>
        <v/>
      </c>
      <c r="N88" s="101" t="str">
        <f t="shared" ca="1" si="56"/>
        <v/>
      </c>
      <c r="O88" s="101" t="str">
        <f t="shared" ca="1" si="56"/>
        <v/>
      </c>
      <c r="P88" s="101" t="str">
        <f t="shared" ca="1" si="56"/>
        <v/>
      </c>
      <c r="Q88" s="101" t="str">
        <f t="shared" ca="1" si="57"/>
        <v/>
      </c>
      <c r="R88" s="101" t="str">
        <f t="shared" ca="1" si="57"/>
        <v/>
      </c>
      <c r="S88" s="101" t="str">
        <f t="shared" ca="1" si="57"/>
        <v/>
      </c>
      <c r="T88" s="101" t="str">
        <f t="shared" ca="1" si="57"/>
        <v/>
      </c>
      <c r="U88" s="101" t="str">
        <f t="shared" ca="1" si="57"/>
        <v/>
      </c>
      <c r="V88" s="101" t="str">
        <f t="shared" ca="1" si="57"/>
        <v/>
      </c>
      <c r="W88" s="101" t="str">
        <f t="shared" ca="1" si="57"/>
        <v/>
      </c>
      <c r="X88" s="101" t="str">
        <f t="shared" ca="1" si="57"/>
        <v/>
      </c>
      <c r="Y88" s="101" t="str">
        <f t="shared" ca="1" si="57"/>
        <v/>
      </c>
      <c r="Z88" s="101" t="str">
        <f t="shared" ca="1" si="57"/>
        <v/>
      </c>
      <c r="AA88" s="101" t="str">
        <f t="shared" ca="1" si="58"/>
        <v/>
      </c>
      <c r="AB88" s="101" t="str">
        <f t="shared" ca="1" si="58"/>
        <v/>
      </c>
      <c r="AC88" s="101" t="str">
        <f t="shared" ca="1" si="58"/>
        <v/>
      </c>
      <c r="AD88" s="101" t="str">
        <f t="shared" ca="1" si="58"/>
        <v/>
      </c>
      <c r="AE88" s="101" t="str">
        <f t="shared" ca="1" si="58"/>
        <v/>
      </c>
      <c r="AF88" s="101" t="str">
        <f t="shared" ca="1" si="58"/>
        <v/>
      </c>
      <c r="AG88" s="101" t="str">
        <f t="shared" ca="1" si="58"/>
        <v/>
      </c>
      <c r="AH88" s="101" t="str">
        <f t="shared" ca="1" si="58"/>
        <v/>
      </c>
      <c r="AI88" s="101" t="str">
        <f t="shared" ca="1" si="58"/>
        <v/>
      </c>
      <c r="AJ88" s="101" t="str">
        <f t="shared" ca="1" si="58"/>
        <v/>
      </c>
      <c r="AK88" s="101" t="str">
        <f t="shared" ca="1" si="59"/>
        <v/>
      </c>
      <c r="AL88" s="101" t="str">
        <f t="shared" ca="1" si="59"/>
        <v/>
      </c>
      <c r="AM88" s="101" t="str">
        <f t="shared" ca="1" si="59"/>
        <v/>
      </c>
      <c r="AN88" s="101" t="str">
        <f t="shared" ca="1" si="59"/>
        <v/>
      </c>
      <c r="AO88" s="101" t="str">
        <f t="shared" ca="1" si="59"/>
        <v/>
      </c>
      <c r="AP88" s="101" t="str">
        <f t="shared" ca="1" si="59"/>
        <v/>
      </c>
      <c r="AQ88" s="101" t="str">
        <f t="shared" ca="1" si="59"/>
        <v/>
      </c>
      <c r="AR88" s="101" t="str">
        <f t="shared" ca="1" si="59"/>
        <v/>
      </c>
      <c r="AS88" s="101" t="str">
        <f t="shared" ca="1" si="59"/>
        <v/>
      </c>
      <c r="AT88" s="101" t="str">
        <f t="shared" ca="1" si="59"/>
        <v/>
      </c>
      <c r="AU88" s="101" t="str">
        <f t="shared" ca="1" si="60"/>
        <v/>
      </c>
      <c r="AV88" s="101" t="str">
        <f t="shared" ca="1" si="60"/>
        <v/>
      </c>
      <c r="AW88" s="101" t="str">
        <f t="shared" ca="1" si="60"/>
        <v/>
      </c>
      <c r="AX88" s="101" t="str">
        <f t="shared" ca="1" si="60"/>
        <v/>
      </c>
      <c r="AY88" s="101" t="str">
        <f t="shared" ca="1" si="60"/>
        <v/>
      </c>
      <c r="AZ88" s="101" t="str">
        <f t="shared" ca="1" si="60"/>
        <v/>
      </c>
      <c r="BA88" s="101" t="str">
        <f t="shared" ca="1" si="60"/>
        <v/>
      </c>
      <c r="BB88" s="101" t="str">
        <f t="shared" ca="1" si="60"/>
        <v/>
      </c>
      <c r="BC88" s="101" t="str">
        <f t="shared" ca="1" si="60"/>
        <v/>
      </c>
      <c r="BD88" s="101" t="str">
        <f t="shared" ca="1" si="60"/>
        <v/>
      </c>
      <c r="BE88" s="101" t="str">
        <f t="shared" ca="1" si="61"/>
        <v/>
      </c>
      <c r="BF88" s="101" t="str">
        <f t="shared" ca="1" si="61"/>
        <v/>
      </c>
      <c r="BG88" s="101" t="str">
        <f t="shared" ca="1" si="61"/>
        <v/>
      </c>
      <c r="BH88" s="101" t="str">
        <f t="shared" ca="1" si="61"/>
        <v/>
      </c>
      <c r="BI88" s="101" t="str">
        <f t="shared" ca="1" si="61"/>
        <v/>
      </c>
      <c r="BJ88" s="101" t="str">
        <f t="shared" ca="1" si="61"/>
        <v/>
      </c>
      <c r="BK88" s="101" t="str">
        <f t="shared" ca="1" si="61"/>
        <v/>
      </c>
      <c r="BL88" s="101" t="str">
        <f t="shared" ca="1" si="61"/>
        <v/>
      </c>
      <c r="BM88" s="101" t="str">
        <f t="shared" ca="1" si="61"/>
        <v/>
      </c>
    </row>
    <row r="89" spans="1:65" ht="15.75" customHeight="1">
      <c r="A89" s="71" t="s">
        <v>399</v>
      </c>
      <c r="B89" s="72" t="s">
        <v>400</v>
      </c>
      <c r="C89" s="73"/>
      <c r="D89" s="3"/>
      <c r="E89" s="100">
        <f>SUM(Table219[[#This Row],[ADR-01]:[ADR-113]])</f>
        <v>0</v>
      </c>
    </row>
    <row r="90" spans="1:65" ht="28.5">
      <c r="A90" s="71" t="s">
        <v>401</v>
      </c>
      <c r="B90" s="72" t="s">
        <v>402</v>
      </c>
      <c r="C90" s="73"/>
      <c r="D90" s="3"/>
      <c r="E90" s="100">
        <f>SUM(Table219[[#This Row],[ADR-01]:[ADR-113]])</f>
        <v>0</v>
      </c>
    </row>
    <row r="91" spans="1:65" ht="15.75" customHeight="1">
      <c r="A91" s="71" t="s">
        <v>403</v>
      </c>
      <c r="B91" s="72" t="s">
        <v>404</v>
      </c>
      <c r="C91" s="73"/>
      <c r="D91" s="3"/>
      <c r="E91" s="100">
        <f>SUM(Table219[[#This Row],[ADR-01]:[ADR-113]])</f>
        <v>0</v>
      </c>
    </row>
    <row r="92" spans="1:65" ht="28.5">
      <c r="A92" s="71" t="s">
        <v>405</v>
      </c>
      <c r="B92" s="72" t="s">
        <v>406</v>
      </c>
      <c r="C92" s="73"/>
      <c r="D92" s="3"/>
      <c r="E92" s="100">
        <f>SUM(Table219[[#This Row],[ADR-01]:[ADR-113]])</f>
        <v>0</v>
      </c>
    </row>
    <row r="93" spans="1:65" ht="15.75" customHeight="1">
      <c r="A93" s="71" t="s">
        <v>407</v>
      </c>
      <c r="B93" s="72" t="s">
        <v>408</v>
      </c>
      <c r="C93" s="73"/>
      <c r="D93" s="3"/>
      <c r="E93" s="100">
        <f>SUM(Table219[[#This Row],[ADR-01]:[ADR-113]])</f>
        <v>0</v>
      </c>
    </row>
    <row r="94" spans="1:65" ht="15.75" customHeight="1">
      <c r="A94" s="71" t="s">
        <v>409</v>
      </c>
      <c r="B94" s="72" t="s">
        <v>410</v>
      </c>
      <c r="C94" s="73"/>
      <c r="D94" s="3"/>
      <c r="E94" s="100">
        <f>SUM(Table219[[#This Row],[ADR-01]:[ADR-113]])</f>
        <v>0</v>
      </c>
    </row>
    <row r="95" spans="1:65" ht="15.75" customHeight="1">
      <c r="A95" s="71" t="s">
        <v>411</v>
      </c>
      <c r="B95" s="72" t="s">
        <v>412</v>
      </c>
      <c r="C95" s="73"/>
      <c r="D95" s="3"/>
      <c r="E95" s="100">
        <f>SUM(Table219[[#This Row],[ADR-01]:[ADR-113]])</f>
        <v>0</v>
      </c>
    </row>
    <row r="96" spans="1:65" ht="15.75" customHeight="1">
      <c r="A96" s="71" t="s">
        <v>413</v>
      </c>
      <c r="B96" s="72" t="s">
        <v>414</v>
      </c>
      <c r="C96" s="73"/>
      <c r="D96" s="3"/>
      <c r="E96" s="100">
        <f>SUM(Table219[[#This Row],[ADR-01]:[ADR-113]])</f>
        <v>0</v>
      </c>
    </row>
    <row r="97" spans="1:5" ht="15.75" customHeight="1">
      <c r="A97" s="75" t="s">
        <v>415</v>
      </c>
      <c r="B97" s="77" t="s">
        <v>416</v>
      </c>
      <c r="C97" s="73"/>
      <c r="D97" s="3"/>
      <c r="E97" s="100">
        <f>SUM(Table219[[#This Row],[ADR-01]:[ADR-113]])</f>
        <v>0</v>
      </c>
    </row>
    <row r="98" spans="1:5" ht="15.75" customHeight="1">
      <c r="C98" s="73"/>
      <c r="D98" s="3"/>
    </row>
    <row r="99" spans="1:5" ht="15.75" customHeight="1">
      <c r="C99" s="73"/>
      <c r="D99" s="3"/>
    </row>
    <row r="100" spans="1:5" ht="15.75" customHeight="1">
      <c r="C100" s="73"/>
      <c r="D100" s="3"/>
    </row>
    <row r="101" spans="1:5" ht="15.75" customHeight="1">
      <c r="C101" s="73"/>
      <c r="D101" s="3"/>
    </row>
    <row r="102" spans="1:5" ht="15.75" customHeight="1">
      <c r="C102" s="73"/>
      <c r="D102" s="3"/>
    </row>
    <row r="103" spans="1:5" ht="15.75" customHeight="1">
      <c r="C103" s="73"/>
      <c r="D103" s="3"/>
    </row>
    <row r="104" spans="1:5" ht="15.75" customHeight="1">
      <c r="C104" s="73"/>
      <c r="D104" s="3"/>
    </row>
    <row r="105" spans="1:5" ht="15.75" customHeight="1">
      <c r="C105" s="73"/>
      <c r="D105" s="3"/>
    </row>
    <row r="106" spans="1:5" ht="15.75" customHeight="1">
      <c r="C106" s="73"/>
      <c r="D106" s="3"/>
    </row>
    <row r="107" spans="1:5" ht="15.75" customHeight="1">
      <c r="C107" s="73"/>
      <c r="D107" s="3"/>
    </row>
    <row r="108" spans="1:5" ht="15.75" customHeight="1">
      <c r="C108" s="73"/>
      <c r="D108" s="3"/>
    </row>
    <row r="109" spans="1:5" ht="15.75" customHeight="1">
      <c r="C109" s="73"/>
      <c r="D109" s="3"/>
    </row>
    <row r="110" spans="1:5" ht="15.75" customHeight="1">
      <c r="C110" s="73"/>
      <c r="D110" s="3"/>
    </row>
    <row r="111" spans="1:5" ht="15.75" customHeight="1">
      <c r="C111" s="73"/>
      <c r="D111" s="3"/>
    </row>
    <row r="112" spans="1:5" ht="15.75" customHeight="1">
      <c r="C112" s="73"/>
      <c r="D112" s="3"/>
    </row>
    <row r="113" spans="3:4" ht="15.75" customHeight="1">
      <c r="C113" s="73"/>
      <c r="D113" s="3"/>
    </row>
    <row r="114" spans="3:4" ht="15.75" customHeight="1">
      <c r="C114" s="73"/>
      <c r="D114" s="3"/>
    </row>
    <row r="115" spans="3:4" ht="15.75" customHeight="1">
      <c r="C115" s="73"/>
      <c r="D115" s="3"/>
    </row>
    <row r="116" spans="3:4" ht="15.75" customHeight="1">
      <c r="C116" s="73"/>
      <c r="D116" s="3"/>
    </row>
    <row r="117" spans="3:4" ht="15.75" customHeight="1">
      <c r="C117" s="73"/>
      <c r="D117" s="3"/>
    </row>
    <row r="118" spans="3:4" ht="15.75" customHeight="1">
      <c r="C118" s="73"/>
      <c r="D118" s="3"/>
    </row>
    <row r="119" spans="3:4" ht="15.75" customHeight="1">
      <c r="C119" s="73"/>
      <c r="D119" s="3"/>
    </row>
    <row r="120" spans="3:4" ht="15.75" customHeight="1">
      <c r="C120" s="73"/>
      <c r="D120" s="3"/>
    </row>
    <row r="121" spans="3:4" ht="15.75" customHeight="1">
      <c r="C121" s="73"/>
      <c r="D121" s="3"/>
    </row>
    <row r="122" spans="3:4" ht="15.75" customHeight="1">
      <c r="C122" s="73"/>
      <c r="D122" s="3"/>
    </row>
    <row r="123" spans="3:4" ht="15.75" customHeight="1">
      <c r="C123" s="73"/>
      <c r="D123" s="3"/>
    </row>
    <row r="124" spans="3:4" ht="15.75" customHeight="1">
      <c r="C124" s="73"/>
      <c r="D124" s="3"/>
    </row>
    <row r="125" spans="3:4" ht="15.75" customHeight="1">
      <c r="C125" s="73"/>
      <c r="D125" s="3"/>
    </row>
    <row r="126" spans="3:4" ht="15.75" customHeight="1">
      <c r="C126" s="73"/>
      <c r="D126" s="3"/>
    </row>
    <row r="127" spans="3:4" ht="15.75" customHeight="1">
      <c r="C127" s="73"/>
      <c r="D127" s="3"/>
    </row>
    <row r="128" spans="3:4" ht="15.75" customHeight="1">
      <c r="C128" s="73"/>
      <c r="D128" s="3"/>
    </row>
    <row r="129" spans="3:4" ht="15.75" customHeight="1">
      <c r="C129" s="73"/>
      <c r="D129" s="3"/>
    </row>
    <row r="130" spans="3:4" ht="15.75" customHeight="1">
      <c r="C130" s="73"/>
      <c r="D130" s="3"/>
    </row>
    <row r="131" spans="3:4" ht="15.75" customHeight="1">
      <c r="C131" s="73"/>
      <c r="D131" s="3"/>
    </row>
    <row r="132" spans="3:4" ht="15.75" customHeight="1">
      <c r="C132" s="73"/>
      <c r="D132" s="3"/>
    </row>
    <row r="133" spans="3:4" ht="15.75" customHeight="1">
      <c r="C133" s="73"/>
      <c r="D133" s="3"/>
    </row>
    <row r="134" spans="3:4" ht="15.75" customHeight="1">
      <c r="C134" s="73"/>
      <c r="D134" s="3"/>
    </row>
    <row r="135" spans="3:4" ht="15.75" customHeight="1">
      <c r="D135" s="3"/>
    </row>
    <row r="136" spans="3:4" ht="15.75" customHeight="1">
      <c r="D136" s="3"/>
    </row>
    <row r="137" spans="3:4" ht="15.75" customHeight="1">
      <c r="D137" s="3"/>
    </row>
    <row r="138" spans="3:4" ht="15.75" customHeight="1">
      <c r="D138" s="3"/>
    </row>
    <row r="139" spans="3:4" ht="15.75" customHeight="1">
      <c r="D139" s="3"/>
    </row>
    <row r="140" spans="3:4" ht="15.75" customHeight="1">
      <c r="D140" s="3"/>
    </row>
    <row r="141" spans="3:4" ht="15.75" customHeight="1">
      <c r="D141" s="3"/>
    </row>
    <row r="142" spans="3:4" ht="15.75" customHeight="1">
      <c r="D142" s="3"/>
    </row>
    <row r="143" spans="3:4" ht="15.75" customHeight="1">
      <c r="D143" s="3"/>
    </row>
    <row r="144" spans="3:4" ht="15.75" customHeight="1">
      <c r="D144" s="3"/>
    </row>
    <row r="145" spans="4:4" ht="15.75" customHeight="1">
      <c r="D145" s="3"/>
    </row>
  </sheetData>
  <conditionalFormatting sqref="A3:B7 A10:B12 A15:B26 A31:B32 A35:B41 A44:B46 A50:B51 A55:B58 A73:B76 A79:B79 A83:B88">
    <cfRule type="expression" dxfId="74" priority="13">
      <formula>$H1="Obsolete"</formula>
    </cfRule>
  </conditionalFormatting>
  <conditionalFormatting sqref="A8:B9 A14:B14 A27:B27 A30:B30 A33:B34 A42:B43 A49:B49 A52:B54 A60:B63 A66:B69 A72:B72 A77:B78 A80:B80">
    <cfRule type="expression" dxfId="73" priority="30">
      <formula>#REF!="Obsolete"</formula>
    </cfRule>
  </conditionalFormatting>
  <conditionalFormatting sqref="A13:B13 A28:B29 A47:B48 A59:B59 A64:B65 A70:B71 A81:B81">
    <cfRule type="expression" dxfId="72" priority="32">
      <formula>$H12="Obsolete"</formula>
    </cfRule>
  </conditionalFormatting>
  <conditionalFormatting sqref="A82:B82">
    <cfRule type="expression" dxfId="71" priority="38">
      <formula>#REF!="Obsolete"</formula>
    </cfRule>
  </conditionalFormatting>
  <conditionalFormatting sqref="E2:E1048576">
    <cfRule type="cellIs" dxfId="70" priority="3" operator="greaterThan">
      <formula>0</formula>
    </cfRule>
  </conditionalFormatting>
  <conditionalFormatting sqref="G3:BM88">
    <cfRule type="cellIs" dxfId="69" priority="1" operator="equal">
      <formula>0</formula>
    </cfRule>
    <cfRule type="cellIs" dxfId="68" priority="4" operator="lessThan">
      <formula>1000</formula>
    </cfRule>
    <cfRule type="expression" dxfId="67" priority="5">
      <formula>MOD(ROW()-ROW($G$3),2)=1</formula>
    </cfRule>
  </conditionalFormatting>
  <dataValidations count="1">
    <dataValidation allowBlank="1" showInputMessage="1" showErrorMessage="1" sqref="D1" xr:uid="{C279302B-165B-4F37-BE36-383B40DE40BA}"/>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Is_Collaboration_Space_Locked xmlns="282e4223-45eb-4930-becd-429a13f0460f" xsi:nil="true"/>
    <LMS_Mappings xmlns="282e4223-45eb-4930-becd-429a13f0460f" xsi:nil="true"/>
    <Teachers xmlns="282e4223-45eb-4930-becd-429a13f0460f">
      <UserInfo>
        <DisplayName/>
        <AccountId xsi:nil="true"/>
        <AccountType/>
      </UserInfo>
    </Teachers>
    <Students xmlns="282e4223-45eb-4930-becd-429a13f0460f">
      <UserInfo>
        <DisplayName/>
        <AccountId xsi:nil="true"/>
        <AccountType/>
      </UserInfo>
    </Students>
    <Distribution_Groups xmlns="282e4223-45eb-4930-becd-429a13f0460f" xsi:nil="true"/>
    <Self_Registration_Enabled xmlns="282e4223-45eb-4930-becd-429a13f0460f" xsi:nil="true"/>
    <Invited_Teachers xmlns="282e4223-45eb-4930-becd-429a13f0460f" xsi:nil="true"/>
    <IsNotebookLocked xmlns="282e4223-45eb-4930-becd-429a13f0460f" xsi:nil="true"/>
    <FolderType xmlns="282e4223-45eb-4930-becd-429a13f0460f" xsi:nil="true"/>
    <CultureName xmlns="282e4223-45eb-4930-becd-429a13f0460f" xsi:nil="true"/>
    <Has_Teacher_Only_SectionGroup xmlns="282e4223-45eb-4930-becd-429a13f0460f" xsi:nil="true"/>
    <Teams_Channel_Section_Location xmlns="282e4223-45eb-4930-becd-429a13f0460f" xsi:nil="true"/>
    <TaxCatchAll xmlns="25203e1c-8b3a-4cf3-8d24-153bb89b2c33" xsi:nil="true"/>
    <Notes xmlns="282e4223-45eb-4930-becd-429a13f0460f" xsi:nil="true"/>
    <NotebookType xmlns="282e4223-45eb-4930-becd-429a13f0460f" xsi:nil="true"/>
    <Templates xmlns="282e4223-45eb-4930-becd-429a13f0460f" xsi:nil="true"/>
    <DefaultSectionNames xmlns="282e4223-45eb-4930-becd-429a13f0460f" xsi:nil="true"/>
    <AppVersion xmlns="282e4223-45eb-4930-becd-429a13f0460f" xsi:nil="true"/>
    <Owner xmlns="282e4223-45eb-4930-becd-429a13f0460f">
      <UserInfo>
        <DisplayName/>
        <AccountId xsi:nil="true"/>
        <AccountType/>
      </UserInfo>
    </Owner>
    <Math_Settings xmlns="282e4223-45eb-4930-becd-429a13f0460f" xsi:nil="true"/>
    <TeamsChannelId xmlns="282e4223-45eb-4930-becd-429a13f0460f" xsi:nil="true"/>
    <Invited_Students xmlns="282e4223-45eb-4930-becd-429a13f0460f" xsi:nil="true"/>
    <Student_Groups xmlns="282e4223-45eb-4930-becd-429a13f0460f">
      <UserInfo>
        <DisplayName/>
        <AccountId xsi:nil="true"/>
        <AccountType/>
      </UserInfo>
    </Student_Groups>
    <lcf76f155ced4ddcb4097134ff3c332f xmlns="282e4223-45eb-4930-becd-429a13f0460f">
      <Terms xmlns="http://schemas.microsoft.com/office/infopath/2007/PartnerControls"/>
    </lcf76f155ced4ddcb4097134ff3c332f>
    <Contributor xmlns="282e4223-45eb-4930-becd-429a13f0460f">
      <UserInfo>
        <DisplayName/>
        <AccountId xsi:nil="true"/>
        <AccountType/>
      </UserInfo>
    </Contributor>
    <preview xmlns="282e4223-45eb-4930-becd-429a13f0460f" xsi:nil="true"/>
    <Would_x0020_you_x0020_like_x0020_to_x0020_be_x0020_trailer_x0020_trained_x003f_ xmlns="282e4223-45eb-4930-becd-429a13f0460f" xsi:nil="true"/>
    <What_x0020_is_x0020_your_x0020_postcode_x003f_ xmlns="282e4223-45eb-4930-becd-429a13f0460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1BA8A33C9FC7244B5B5CBBEA4298A29" ma:contentTypeVersion="54" ma:contentTypeDescription="Create a new document." ma:contentTypeScope="" ma:versionID="3bc00f53b67c0929e1c37c61435c8789">
  <xsd:schema xmlns:xsd="http://www.w3.org/2001/XMLSchema" xmlns:xs="http://www.w3.org/2001/XMLSchema" xmlns:p="http://schemas.microsoft.com/office/2006/metadata/properties" xmlns:ns2="282e4223-45eb-4930-becd-429a13f0460f" xmlns:ns3="25203e1c-8b3a-4cf3-8d24-153bb89b2c33" targetNamespace="http://schemas.microsoft.com/office/2006/metadata/properties" ma:root="true" ma:fieldsID="bec6b8dc6972de76c7044ee2c43517be" ns2:_="" ns3:_="">
    <xsd:import namespace="282e4223-45eb-4930-becd-429a13f0460f"/>
    <xsd:import namespace="25203e1c-8b3a-4cf3-8d24-153bb89b2c3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Location"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LengthInSeconds" minOccurs="0"/>
                <xsd:element ref="ns2:lcf76f155ced4ddcb4097134ff3c332f" minOccurs="0"/>
                <xsd:element ref="ns3:TaxCatchAll" minOccurs="0"/>
                <xsd:element ref="ns2:MediaServiceObjectDetectorVersions" minOccurs="0"/>
                <xsd:element ref="ns2:Notes" minOccurs="0"/>
                <xsd:element ref="ns2:Contributor" minOccurs="0"/>
                <xsd:element ref="ns2:MediaServiceSearchProperties" minOccurs="0"/>
                <xsd:element ref="ns2:MediaServiceBillingMetadata" minOccurs="0"/>
                <xsd:element ref="ns2:preview" minOccurs="0"/>
                <xsd:element ref="ns2:Would_x0020_you_x0020_like_x0020_to_x0020_be_x0020_trailer_x0020_trained_x003f_" minOccurs="0"/>
                <xsd:element ref="ns2:What_x0020_is_x0020_your_x0020_postcode_x003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2e4223-45eb-4930-becd-429a13f046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NotebookType" ma:index="20" nillable="true" ma:displayName="Notebook Type" ma:internalName="NotebookType">
      <xsd:simpleType>
        <xsd:restriction base="dms:Text">
          <xsd:maxLength value="255"/>
        </xsd:restriction>
      </xsd:simpleType>
    </xsd:element>
    <xsd:element name="FolderType" ma:index="21" nillable="true" ma:displayName="Folder Type" ma:internalName="FolderType">
      <xsd:simpleType>
        <xsd:restriction base="dms:Text"/>
      </xsd:simpleType>
    </xsd:element>
    <xsd:element name="CultureName" ma:index="22" nillable="true" ma:displayName="Culture Name" ma:internalName="CultureName">
      <xsd:simpleType>
        <xsd:restriction base="dms:Text"/>
      </xsd:simpleType>
    </xsd:element>
    <xsd:element name="AppVersion" ma:index="23" nillable="true" ma:displayName="App Version" ma:internalName="AppVersion">
      <xsd:simpleType>
        <xsd:restriction base="dms:Text"/>
      </xsd:simpleType>
    </xsd:element>
    <xsd:element name="TeamsChannelId" ma:index="24" nillable="true" ma:displayName="Teams Channel Id" ma:internalName="TeamsChannelId">
      <xsd:simpleType>
        <xsd:restriction base="dms:Text"/>
      </xsd:simpleType>
    </xsd:element>
    <xsd:element name="Owner" ma:index="25"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26" nillable="true" ma:displayName="Math Settings" ma:internalName="Math_Settings">
      <xsd:simpleType>
        <xsd:restriction base="dms:Text"/>
      </xsd:simpleType>
    </xsd:element>
    <xsd:element name="DefaultSectionNames" ma:index="27" nillable="true" ma:displayName="Default Section Names" ma:internalName="DefaultSectionNames">
      <xsd:simpleType>
        <xsd:restriction base="dms:Note">
          <xsd:maxLength value="255"/>
        </xsd:restriction>
      </xsd:simpleType>
    </xsd:element>
    <xsd:element name="Templates" ma:index="28" nillable="true" ma:displayName="Templates" ma:internalName="Templates">
      <xsd:simpleType>
        <xsd:restriction base="dms:Note">
          <xsd:maxLength value="255"/>
        </xsd:restriction>
      </xsd:simpleType>
    </xsd:element>
    <xsd:element name="Teachers" ma:index="29"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0"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1"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2" nillable="true" ma:displayName="Distribution Groups" ma:internalName="Distribution_Groups">
      <xsd:simpleType>
        <xsd:restriction base="dms:Note">
          <xsd:maxLength value="255"/>
        </xsd:restriction>
      </xsd:simpleType>
    </xsd:element>
    <xsd:element name="LMS_Mappings" ma:index="33" nillable="true" ma:displayName="LMS Mappings" ma:internalName="LMS_Mappings">
      <xsd:simpleType>
        <xsd:restriction base="dms:Note">
          <xsd:maxLength value="255"/>
        </xsd:restriction>
      </xsd:simpleType>
    </xsd:element>
    <xsd:element name="Invited_Teachers" ma:index="34" nillable="true" ma:displayName="Invited Teachers" ma:internalName="Invited_Teachers">
      <xsd:simpleType>
        <xsd:restriction base="dms:Note">
          <xsd:maxLength value="255"/>
        </xsd:restriction>
      </xsd:simpleType>
    </xsd:element>
    <xsd:element name="Invited_Students" ma:index="35" nillable="true" ma:displayName="Invited Students" ma:internalName="Invited_Students">
      <xsd:simpleType>
        <xsd:restriction base="dms:Note">
          <xsd:maxLength value="255"/>
        </xsd:restriction>
      </xsd:simpleType>
    </xsd:element>
    <xsd:element name="Self_Registration_Enabled" ma:index="36" nillable="true" ma:displayName="Self Registration Enabled" ma:internalName="Self_Registration_Enabled">
      <xsd:simpleType>
        <xsd:restriction base="dms:Boolean"/>
      </xsd:simpleType>
    </xsd:element>
    <xsd:element name="Has_Teacher_Only_SectionGroup" ma:index="37" nillable="true" ma:displayName="Has Teacher Only SectionGroup" ma:internalName="Has_Teacher_Only_SectionGroup">
      <xsd:simpleType>
        <xsd:restriction base="dms:Boolean"/>
      </xsd:simpleType>
    </xsd:element>
    <xsd:element name="Is_Collaboration_Space_Locked" ma:index="38" nillable="true" ma:displayName="Is Collaboration Space Locked" ma:internalName="Is_Collaboration_Space_Locked">
      <xsd:simpleType>
        <xsd:restriction base="dms:Boolean"/>
      </xsd:simpleType>
    </xsd:element>
    <xsd:element name="IsNotebookLocked" ma:index="39" nillable="true" ma:displayName="Is Notebook Locked" ma:internalName="IsNotebookLocked">
      <xsd:simpleType>
        <xsd:restriction base="dms:Boolean"/>
      </xsd:simpleType>
    </xsd:element>
    <xsd:element name="Teams_Channel_Section_Location" ma:index="40" nillable="true" ma:displayName="Teams Channel Section Location" ma:internalName="Teams_Channel_Section_Location">
      <xsd:simpleType>
        <xsd:restriction base="dms:Text"/>
      </xsd:simpleType>
    </xsd:element>
    <xsd:element name="MediaLengthInSeconds" ma:index="41" nillable="true" ma:displayName="Length (seconds)" ma:internalName="MediaLengthInSeconds" ma:readOnly="true">
      <xsd:simpleType>
        <xsd:restriction base="dms:Unknown"/>
      </xsd:simpleType>
    </xsd:element>
    <xsd:element name="lcf76f155ced4ddcb4097134ff3c332f" ma:index="43" nillable="true" ma:taxonomy="true" ma:internalName="lcf76f155ced4ddcb4097134ff3c332f" ma:taxonomyFieldName="MediaServiceImageTags" ma:displayName="Image Tags" ma:readOnly="false" ma:fieldId="{5cf76f15-5ced-4ddc-b409-7134ff3c332f}" ma:taxonomyMulti="true" ma:sspId="2b026aac-6b52-4d7e-a64d-f3ee90946f5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5" nillable="true" ma:displayName="MediaServiceObjectDetectorVersions" ma:description="" ma:hidden="true" ma:indexed="true" ma:internalName="MediaServiceObjectDetectorVersions" ma:readOnly="true">
      <xsd:simpleType>
        <xsd:restriction base="dms:Text"/>
      </xsd:simpleType>
    </xsd:element>
    <xsd:element name="Notes" ma:index="46" nillable="true" ma:displayName="Notes" ma:format="Dropdown" ma:internalName="Notes">
      <xsd:simpleType>
        <xsd:restriction base="dms:Note">
          <xsd:maxLength value="255"/>
        </xsd:restriction>
      </xsd:simpleType>
    </xsd:element>
    <xsd:element name="Contributor" ma:index="47" nillable="true" ma:displayName="Contributor" ma:format="Dropdown" ma:list="UserInfo" ma:SharePointGroup="0" ma:internalName="Contributo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48" nillable="true" ma:displayName="MediaServiceSearchProperties" ma:hidden="true" ma:internalName="MediaServiceSearchProperties" ma:readOnly="true">
      <xsd:simpleType>
        <xsd:restriction base="dms:Note"/>
      </xsd:simpleType>
    </xsd:element>
    <xsd:element name="MediaServiceBillingMetadata" ma:index="49" nillable="true" ma:displayName="MediaServiceBillingMetadata" ma:hidden="true" ma:internalName="MediaServiceBillingMetadata" ma:readOnly="true">
      <xsd:simpleType>
        <xsd:restriction base="dms:Note"/>
      </xsd:simpleType>
    </xsd:element>
    <xsd:element name="preview" ma:index="50" nillable="true" ma:displayName="preview" ma:format="Thumbnail" ma:internalName="preview">
      <xsd:simpleType>
        <xsd:restriction base="dms:Unknown"/>
      </xsd:simpleType>
    </xsd:element>
    <xsd:element name="Would_x0020_you_x0020_like_x0020_to_x0020_be_x0020_trailer_x0020_trained_x003f_" ma:index="51" nillable="true" ma:displayName="Would you like to be trailer trained?" ma:format="Dropdown" ma:internalName="Would_x0020_you_x0020_like_x0020_to_x0020_be_x0020_trailer_x0020_trained_x003f_">
      <xsd:simpleType>
        <xsd:restriction base="dms:Choice">
          <xsd:enumeration value="Yes"/>
          <xsd:enumeration value="No"/>
        </xsd:restriction>
      </xsd:simpleType>
    </xsd:element>
    <xsd:element name="What_x0020_is_x0020_your_x0020_postcode_x003f_" ma:index="52" nillable="true" ma:displayName="What is your postcode?" ma:internalName="What_x0020_is_x0020_your_x0020_postcode_x003f_">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5203e1c-8b3a-4cf3-8d24-153bb89b2c3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44" nillable="true" ma:displayName="Taxonomy Catch All Column" ma:hidden="true" ma:list="{bdb6bc47-abc8-4152-b0ff-a13b62eea74d}" ma:internalName="TaxCatchAll" ma:showField="CatchAllData" ma:web="25203e1c-8b3a-4cf3-8d24-153bb89b2c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scriptId id="ms-officescript%3A%2F%2Fonedrive_business_itemlink%2F0162LMWKO6UWP4OPWM5FCKS7HHMFOW32DH:ms-officescript%3A%2F%2Fonedrive_business_sharinglink%2Fu!aHR0cHM6Ly91bnN3LW15LnNoYXJlcG9pbnQuY29tLzp1Oi9nL3BlcnNvbmFsL3o1NDE2MzY1X2FkX3Vuc3dfZWR1X2F1L0VkNmxuOGMtek9sRXFYem5ZVjF0NkdjQkUyamUwSV9jVGRGSjRSd3RveXFOYVE"/>
</scriptIds>
</file>

<file path=customXml/itemProps1.xml><?xml version="1.0" encoding="utf-8"?>
<ds:datastoreItem xmlns:ds="http://schemas.openxmlformats.org/officeDocument/2006/customXml" ds:itemID="{8E177EFC-5F32-4DE7-9B6A-6C67ED36D8F8}"/>
</file>

<file path=customXml/itemProps2.xml><?xml version="1.0" encoding="utf-8"?>
<ds:datastoreItem xmlns:ds="http://schemas.openxmlformats.org/officeDocument/2006/customXml" ds:itemID="{CAEED2B7-9136-4FEB-B238-DEB470F1D653}"/>
</file>

<file path=customXml/itemProps3.xml><?xml version="1.0" encoding="utf-8"?>
<ds:datastoreItem xmlns:ds="http://schemas.openxmlformats.org/officeDocument/2006/customXml" ds:itemID="{12E2A161-EC7A-4664-97FB-92BA3F86E838}"/>
</file>

<file path=customXml/itemProps4.xml><?xml version="1.0" encoding="utf-8"?>
<ds:datastoreItem xmlns:ds="http://schemas.openxmlformats.org/officeDocument/2006/customXml" ds:itemID="{4CC1DF80-160F-7444-A7D3-B1F5850328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Manan Rathi</dc:creator>
  <cp:keywords/>
  <dc:description/>
  <cp:lastModifiedBy/>
  <cp:revision/>
  <dcterms:created xsi:type="dcterms:W3CDTF">2024-08-26T03:27:56Z</dcterms:created>
  <dcterms:modified xsi:type="dcterms:W3CDTF">2026-09-23T05:08:24Z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0x01010021BA8A33C9FC7244B5B5CBBEA4298A29</vt:lpwstr>
  </property>
  <property fmtid="{D5CDD505-2E9C-101B-9397-08002B2CF9AE}" pid="3" name="MediaServiceImageTags">
    <vt:lpwstr/>
  </property>
</Properties>
</file>