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SI GF\Desktop\MS\Mero School\Class\DEtailing part\"/>
    </mc:Choice>
  </mc:AlternateContent>
  <xr:revisionPtr revIDLastSave="0" documentId="13_ncr:1_{4FD7B412-D9CC-479C-8143-DD8D15147E3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Joint Shear Capacity Check " sheetId="2" r:id="rId1"/>
    <sheet name="Sheet1" sheetId="1" r:id="rId2"/>
  </sheets>
  <externalReferences>
    <externalReference r:id="rId3"/>
    <externalReference r:id="rId4"/>
  </externalReferences>
  <definedNames>
    <definedName name="bar_dia">[1]Data!$C$1:$C$10</definedName>
    <definedName name="Grade_Conc">[1]Data!$A$1:$A$11</definedName>
    <definedName name="Grade_Steel">[1]Data!$B$1:$B$4</definedName>
    <definedName name="P">#REF!</definedName>
    <definedName name="_xlnm.Print_Area" localSheetId="0">'Joint Shear Capacity Check '!$A$1:$G$44</definedName>
    <definedName name="YES">[1]Data!$E$8:$E$9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E40" i="2"/>
  <c r="E30" i="2"/>
  <c r="E29" i="2"/>
  <c r="E31" i="2" s="1"/>
  <c r="E33" i="2" s="1"/>
  <c r="E34" i="2" s="1"/>
  <c r="E25" i="2"/>
  <c r="E24" i="2"/>
  <c r="E26" i="2" s="1"/>
  <c r="E22" i="2"/>
  <c r="E18" i="2"/>
  <c r="E36" i="2" l="1"/>
  <c r="E41" i="2" s="1"/>
  <c r="E43" i="2" s="1"/>
</calcChain>
</file>

<file path=xl/sharedStrings.xml><?xml version="1.0" encoding="utf-8"?>
<sst xmlns="http://schemas.openxmlformats.org/spreadsheetml/2006/main" count="130" uniqueCount="74">
  <si>
    <t xml:space="preserve">Beam and Column Shear Joint </t>
  </si>
  <si>
    <t>SN</t>
  </si>
  <si>
    <t>Parameter</t>
  </si>
  <si>
    <t xml:space="preserve">Symbol </t>
  </si>
  <si>
    <t xml:space="preserve">Quantity </t>
  </si>
  <si>
    <t>Units</t>
  </si>
  <si>
    <t xml:space="preserve">Remarks </t>
  </si>
  <si>
    <t>Beam Details</t>
  </si>
  <si>
    <t>Beam ID</t>
  </si>
  <si>
    <t xml:space="preserve">Grade of concrete, </t>
  </si>
  <si>
    <r>
      <t>f</t>
    </r>
    <r>
      <rPr>
        <vertAlign val="subscript"/>
        <sz val="12"/>
        <color theme="1"/>
        <rFont val="Times New Roman"/>
        <family val="1"/>
      </rPr>
      <t>ck</t>
    </r>
  </si>
  <si>
    <t>=</t>
  </si>
  <si>
    <r>
      <t>N/mm</t>
    </r>
    <r>
      <rPr>
        <vertAlign val="superscript"/>
        <sz val="12"/>
        <color theme="1"/>
        <rFont val="Times New Roman"/>
        <family val="1"/>
      </rPr>
      <t>2</t>
    </r>
  </si>
  <si>
    <t xml:space="preserve">Grade of steel, </t>
  </si>
  <si>
    <r>
      <t>f</t>
    </r>
    <r>
      <rPr>
        <vertAlign val="subscript"/>
        <sz val="12"/>
        <color theme="1"/>
        <rFont val="Times New Roman"/>
        <family val="1"/>
      </rPr>
      <t>y</t>
    </r>
  </si>
  <si>
    <t xml:space="preserve">Area of steel at top, </t>
  </si>
  <si>
    <r>
      <t>A</t>
    </r>
    <r>
      <rPr>
        <vertAlign val="subscript"/>
        <sz val="12"/>
        <color theme="1"/>
        <rFont val="Times New Roman"/>
        <family val="1"/>
      </rPr>
      <t>st</t>
    </r>
  </si>
  <si>
    <t>Area of steel at bottom</t>
  </si>
  <si>
    <t xml:space="preserve">Width of beam </t>
  </si>
  <si>
    <t>b</t>
  </si>
  <si>
    <t>mm</t>
  </si>
  <si>
    <t>Effective depth of beam</t>
  </si>
  <si>
    <t>d</t>
  </si>
  <si>
    <t>Column Details</t>
  </si>
  <si>
    <t>Column ID (Grid C2-1F)</t>
  </si>
  <si>
    <t>C2</t>
  </si>
  <si>
    <t>Grade of concrete</t>
  </si>
  <si>
    <t>Grade of steel</t>
  </si>
  <si>
    <t>Width of column (Along X-direction)</t>
  </si>
  <si>
    <t>Depth of column (Along Y-direction)</t>
  </si>
  <si>
    <t>D</t>
  </si>
  <si>
    <t>Effective depth of Column</t>
  </si>
  <si>
    <t>Joint Shear Force</t>
  </si>
  <si>
    <t xml:space="preserve">Loading Along </t>
  </si>
  <si>
    <t>Y</t>
  </si>
  <si>
    <t>Design Shear force on column,</t>
  </si>
  <si>
    <r>
      <t>V</t>
    </r>
    <r>
      <rPr>
        <vertAlign val="subscript"/>
        <sz val="12"/>
        <color theme="1"/>
        <rFont val="Times New Roman"/>
        <family val="1"/>
      </rPr>
      <t>d</t>
    </r>
  </si>
  <si>
    <t>KN</t>
  </si>
  <si>
    <t>Shear force due to beam</t>
  </si>
  <si>
    <t>T1 = 1.25*fy*Ast,top</t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</si>
  <si>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</si>
  <si>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T2 = 1.25*fy*Ast,bottom</t>
  </si>
  <si>
    <t>T2</t>
  </si>
  <si>
    <t>Joint Shear force,Vj = T1 + T2 - Vd</t>
  </si>
  <si>
    <r>
      <t>V</t>
    </r>
    <r>
      <rPr>
        <vertAlign val="subscript"/>
        <sz val="12"/>
        <color theme="1"/>
        <rFont val="Times New Roman"/>
        <family val="1"/>
      </rPr>
      <t xml:space="preserve">j </t>
    </r>
  </si>
  <si>
    <t>Joint Shear Strength</t>
  </si>
  <si>
    <t xml:space="preserve">Width of joint Per to Loading </t>
  </si>
  <si>
    <r>
      <rPr>
        <sz val="12"/>
        <color theme="1"/>
        <rFont val="Times New Roman"/>
        <family val="1"/>
      </rPr>
      <t>b</t>
    </r>
    <r>
      <rPr>
        <vertAlign val="subscript"/>
        <sz val="12"/>
        <color theme="1"/>
        <rFont val="Times New Roman"/>
        <family val="1"/>
      </rPr>
      <t>j</t>
    </r>
  </si>
  <si>
    <t>IS 13920 : 2016 cl.9.1.1</t>
  </si>
  <si>
    <t xml:space="preserve">Effective Width along Loading </t>
  </si>
  <si>
    <r>
      <t>w</t>
    </r>
    <r>
      <rPr>
        <vertAlign val="subscript"/>
        <sz val="12"/>
        <color theme="1"/>
        <rFont val="Times New Roman"/>
        <family val="1"/>
      </rPr>
      <t>j</t>
    </r>
  </si>
  <si>
    <t>Effective Shear area of joint</t>
  </si>
  <si>
    <r>
      <t>A</t>
    </r>
    <r>
      <rPr>
        <vertAlign val="subscript"/>
        <sz val="12"/>
        <color theme="1"/>
        <rFont val="Times New Roman"/>
        <family val="1"/>
      </rPr>
      <t xml:space="preserve">c </t>
    </r>
  </si>
  <si>
    <t xml:space="preserve">Joint Confined by Beam on </t>
  </si>
  <si>
    <t>Three Side</t>
  </si>
  <si>
    <t>Clause 9.1.1</t>
  </si>
  <si>
    <t>Joint Shear strength</t>
  </si>
  <si>
    <r>
      <t>V</t>
    </r>
    <r>
      <rPr>
        <vertAlign val="subscript"/>
        <sz val="12"/>
        <color theme="1"/>
        <rFont val="Times New Roman"/>
        <family val="1"/>
      </rPr>
      <t>c</t>
    </r>
  </si>
  <si>
    <t>Checka</t>
  </si>
  <si>
    <r>
      <t>Design Shear force,V</t>
    </r>
    <r>
      <rPr>
        <vertAlign val="subscript"/>
        <sz val="12"/>
        <color theme="1"/>
        <rFont val="Times New Roman"/>
        <family val="1"/>
      </rPr>
      <t>us</t>
    </r>
    <r>
      <rPr>
        <sz val="12"/>
        <color theme="1"/>
        <rFont val="Times New Roman"/>
        <family val="1"/>
      </rPr>
      <t xml:space="preserve"> = Vj - Vc</t>
    </r>
  </si>
  <si>
    <r>
      <t>V</t>
    </r>
    <r>
      <rPr>
        <vertAlign val="subscript"/>
        <sz val="12"/>
        <color theme="1"/>
        <rFont val="Times New Roman"/>
        <family val="1"/>
      </rPr>
      <t>us</t>
    </r>
  </si>
  <si>
    <t xml:space="preserve">Grade of Steel </t>
  </si>
  <si>
    <t xml:space="preserve">Mpa </t>
  </si>
  <si>
    <t>Stirrups Diameter</t>
  </si>
  <si>
    <t>No. of Legs</t>
  </si>
  <si>
    <t>No</t>
  </si>
  <si>
    <t>Area of strippus</t>
  </si>
  <si>
    <r>
      <t>A</t>
    </r>
    <r>
      <rPr>
        <vertAlign val="subscript"/>
        <sz val="12"/>
        <color theme="1"/>
        <rFont val="Times New Roman"/>
        <family val="1"/>
      </rPr>
      <t>sv</t>
    </r>
  </si>
  <si>
    <t>Spacing Sv = 0.87*fy*Asv*d/Vus</t>
  </si>
  <si>
    <t>IS 456 : 2000 cl. 40.4</t>
  </si>
  <si>
    <t>Maximum spacing of Shear links</t>
  </si>
  <si>
    <t>Sv</t>
  </si>
  <si>
    <t>IS 13920 : 2016 cl.9.2.1</t>
  </si>
  <si>
    <t xml:space="preserve">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</si>
</sst>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/>
    <xf numFmtId="0" fontId="1" fillId="0" borderId="0"/>
    <xf numFmtId="2" fontId="4" fillId="2" borderId="2" applyAlignment="0" applyProtection="0"/>
    <xf numFmtId="0" fontId="5" fillId="0" borderId="0"/>
  </cellStyleXfs>
  <cellXfs count="23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quotePrefix="1" applyFont="1" applyBorder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2" fontId="4" fillId="2" borderId="2" xfId="2" applyAlignment="1"/>
    <xf numFmtId="0" fontId="6" fillId="0" borderId="0" xfId="3" applyFont="1"/>
    <xf numFmtId="2" fontId="4" fillId="2" borderId="2" xfId="2" applyAlignment="1">
      <alignment vertical="center"/>
    </xf>
    <xf numFmtId="165" fontId="4" fillId="2" borderId="2" xfId="2" applyNumberFormat="1" applyAlignment="1">
      <alignment vertical="center"/>
    </xf>
    <xf numFmtId="2" fontId="4" fillId="2" borderId="2" xfId="2" applyAlignment="1">
      <alignment horizontal="right" vertical="center"/>
    </xf>
    <xf numFmtId="165" fontId="3" fillId="0" borderId="0" xfId="1" applyNumberFormat="1" applyFont="1" applyAlignment="1">
      <alignment vertical="center"/>
    </xf>
    <xf numFmtId="0" fontId="3" fillId="0" borderId="0" xfId="1" applyFont="1" applyAlignment="1">
      <alignment horizontal="right"/>
    </xf>
    <xf numFmtId="0" fontId="7" fillId="0" borderId="0" xfId="1" applyFont="1" applyAlignment="1">
      <alignment horizontal="center" vertical="center"/>
    </xf>
    <xf numFmtId="2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</cellXfs>
  <cellStyles count="4">
    <cellStyle name="Input 2" xfId="2" xr:uid="{FB323C14-22E3-4910-BEFA-2155176C9A7A}"/>
    <cellStyle name="Normal" xfId="0" builtinId="0"/>
    <cellStyle name="Normal 2" xfId="1" xr:uid="{CAA025CE-CA97-4EC8-BE92-34915C01E656}"/>
    <cellStyle name="Normal 2 2" xfId="3" xr:uid="{283A8007-D0E8-4F2B-ABF4-11EF50E119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ork\Design%20Sheet\Design%20of%20Isolated%20foo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%20GF/Desktop/Excel%20Required%20For%20Design/1_calculation/1_calculation/2.%20Nina_Special_Check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lated Footing"/>
      <sheetName val="All in one"/>
      <sheetName val="Data"/>
      <sheetName val="Combine Footing"/>
      <sheetName val="Sheet1"/>
    </sheetNames>
    <sheetDataSet>
      <sheetData sheetId="0" refreshError="1"/>
      <sheetData sheetId="1" refreshError="1"/>
      <sheetData sheetId="2">
        <row r="1">
          <cell r="A1" t="str">
            <v>M10</v>
          </cell>
          <cell r="B1" t="str">
            <v>Fe 250</v>
          </cell>
          <cell r="C1">
            <v>8</v>
          </cell>
        </row>
        <row r="2">
          <cell r="A2" t="str">
            <v>M15</v>
          </cell>
          <cell r="B2" t="str">
            <v>Fe 415</v>
          </cell>
          <cell r="C2">
            <v>10</v>
          </cell>
        </row>
        <row r="3">
          <cell r="A3" t="str">
            <v>M20</v>
          </cell>
          <cell r="B3" t="str">
            <v>Fe 500</v>
          </cell>
          <cell r="C3">
            <v>12</v>
          </cell>
        </row>
        <row r="4">
          <cell r="A4" t="str">
            <v>M25</v>
          </cell>
          <cell r="B4" t="str">
            <v>Fe 550</v>
          </cell>
          <cell r="C4">
            <v>14</v>
          </cell>
        </row>
        <row r="5">
          <cell r="A5" t="str">
            <v>M30</v>
          </cell>
          <cell r="C5">
            <v>16</v>
          </cell>
        </row>
        <row r="6">
          <cell r="A6" t="str">
            <v>M35</v>
          </cell>
          <cell r="C6">
            <v>18</v>
          </cell>
        </row>
        <row r="7">
          <cell r="A7" t="str">
            <v>M40</v>
          </cell>
          <cell r="C7">
            <v>20</v>
          </cell>
        </row>
        <row r="8">
          <cell r="A8" t="str">
            <v>M45</v>
          </cell>
          <cell r="C8">
            <v>25</v>
          </cell>
          <cell r="E8" t="str">
            <v>YES</v>
          </cell>
        </row>
        <row r="9">
          <cell r="A9" t="str">
            <v>M50</v>
          </cell>
          <cell r="C9">
            <v>28</v>
          </cell>
          <cell r="E9" t="str">
            <v>NO</v>
          </cell>
        </row>
        <row r="10">
          <cell r="A10" t="str">
            <v>M55</v>
          </cell>
          <cell r="C10">
            <v>32</v>
          </cell>
        </row>
        <row r="11">
          <cell r="A11" t="str">
            <v>M60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Strong CWB-L"/>
      <sheetName val="2. Strong CWB-T"/>
      <sheetName val="3. Strong CWB-4Ways"/>
      <sheetName val="4. Column Shear"/>
      <sheetName val="5. Columns Confinement Check "/>
      <sheetName val="6. Joint Shear Capacity Check "/>
    </sheetNames>
    <sheetDataSet>
      <sheetData sheetId="0" refreshError="1"/>
      <sheetData sheetId="1" refreshError="1"/>
      <sheetData sheetId="2" refreshError="1"/>
      <sheetData sheetId="3">
        <row r="84">
          <cell r="D84">
            <v>158.04981801075269</v>
          </cell>
        </row>
      </sheetData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0EA-59C6-4F61-847D-68083C07E926}">
  <dimension ref="A1:K44"/>
  <sheetViews>
    <sheetView tabSelected="1" view="pageBreakPreview" topLeftCell="A45" zoomScale="85" zoomScaleNormal="100" zoomScaleSheetLayoutView="85" workbookViewId="0">
      <selection activeCell="E22" sqref="E22"/>
    </sheetView>
  </sheetViews>
  <sheetFormatPr defaultColWidth="10" defaultRowHeight="15.6" x14ac:dyDescent="0.3"/>
  <cols>
    <col min="1" max="1" width="4" style="2" bestFit="1" customWidth="1"/>
    <col min="2" max="2" width="42.77734375" style="2" bestFit="1" customWidth="1"/>
    <col min="3" max="3" width="9.109375" style="10" bestFit="1" customWidth="1"/>
    <col min="4" max="4" width="2.33203125" style="2" bestFit="1" customWidth="1"/>
    <col min="5" max="5" width="14.44140625" style="9" customWidth="1"/>
    <col min="6" max="6" width="10.44140625" style="2" customWidth="1"/>
    <col min="7" max="7" width="23.21875" style="2" customWidth="1"/>
    <col min="8" max="16384" width="10" style="2"/>
  </cols>
  <sheetData>
    <row r="1" spans="1:8" x14ac:dyDescent="0.3">
      <c r="A1" s="21" t="s">
        <v>0</v>
      </c>
      <c r="B1" s="21"/>
      <c r="C1" s="21"/>
      <c r="D1" s="21"/>
      <c r="E1" s="21"/>
      <c r="F1" s="21"/>
      <c r="G1" s="21"/>
    </row>
    <row r="2" spans="1:8" x14ac:dyDescent="0.3">
      <c r="A2" s="3" t="s">
        <v>1</v>
      </c>
      <c r="B2" s="3" t="s">
        <v>2</v>
      </c>
      <c r="C2" s="4" t="s">
        <v>3</v>
      </c>
      <c r="D2" s="3"/>
      <c r="E2" s="5" t="s">
        <v>4</v>
      </c>
      <c r="F2" s="3" t="s">
        <v>5</v>
      </c>
      <c r="G2" s="3" t="s">
        <v>6</v>
      </c>
    </row>
    <row r="3" spans="1:8" x14ac:dyDescent="0.3">
      <c r="A3" s="6">
        <v>1</v>
      </c>
      <c r="B3" s="7" t="s">
        <v>7</v>
      </c>
      <c r="C3" s="8"/>
      <c r="D3" s="7"/>
    </row>
    <row r="4" spans="1:8" x14ac:dyDescent="0.3">
      <c r="B4" s="2" t="s">
        <v>8</v>
      </c>
      <c r="E4" s="11"/>
      <c r="F4" s="12"/>
      <c r="G4" s="12"/>
      <c r="H4" s="12"/>
    </row>
    <row r="5" spans="1:8" ht="18.600000000000001" x14ac:dyDescent="0.3">
      <c r="B5" s="2" t="s">
        <v>9</v>
      </c>
      <c r="C5" s="10" t="s">
        <v>10</v>
      </c>
      <c r="D5" s="2" t="s">
        <v>11</v>
      </c>
      <c r="E5" s="13">
        <v>25</v>
      </c>
      <c r="F5" s="2" t="s">
        <v>12</v>
      </c>
    </row>
    <row r="6" spans="1:8" ht="18.600000000000001" x14ac:dyDescent="0.3">
      <c r="B6" s="2" t="s">
        <v>13</v>
      </c>
      <c r="C6" s="10" t="s">
        <v>14</v>
      </c>
      <c r="D6" s="2" t="s">
        <v>11</v>
      </c>
      <c r="E6" s="13">
        <v>500</v>
      </c>
      <c r="F6" s="2" t="s">
        <v>12</v>
      </c>
    </row>
    <row r="7" spans="1:8" ht="18.600000000000001" x14ac:dyDescent="0.3">
      <c r="B7" s="2" t="s">
        <v>15</v>
      </c>
      <c r="C7" s="10" t="s">
        <v>16</v>
      </c>
      <c r="D7" s="2" t="s">
        <v>11</v>
      </c>
      <c r="E7" s="14">
        <v>565</v>
      </c>
      <c r="F7" s="2" t="s">
        <v>12</v>
      </c>
    </row>
    <row r="8" spans="1:8" ht="18.600000000000001" x14ac:dyDescent="0.3">
      <c r="B8" s="2" t="s">
        <v>17</v>
      </c>
      <c r="C8" s="10" t="s">
        <v>16</v>
      </c>
      <c r="D8" s="2" t="s">
        <v>11</v>
      </c>
      <c r="E8" s="14">
        <v>339</v>
      </c>
      <c r="F8" s="2" t="s">
        <v>12</v>
      </c>
    </row>
    <row r="9" spans="1:8" x14ac:dyDescent="0.3">
      <c r="B9" s="2" t="s">
        <v>18</v>
      </c>
      <c r="C9" s="10" t="s">
        <v>19</v>
      </c>
      <c r="D9" s="2" t="s">
        <v>11</v>
      </c>
      <c r="E9" s="13">
        <v>230</v>
      </c>
      <c r="F9" s="2" t="s">
        <v>20</v>
      </c>
    </row>
    <row r="10" spans="1:8" x14ac:dyDescent="0.3">
      <c r="B10" s="2" t="s">
        <v>21</v>
      </c>
      <c r="C10" s="10" t="s">
        <v>22</v>
      </c>
      <c r="D10" s="2" t="s">
        <v>11</v>
      </c>
      <c r="E10" s="13">
        <v>300</v>
      </c>
      <c r="F10" s="2" t="s">
        <v>20</v>
      </c>
    </row>
    <row r="12" spans="1:8" x14ac:dyDescent="0.3">
      <c r="A12" s="6">
        <v>2</v>
      </c>
      <c r="B12" s="7" t="s">
        <v>23</v>
      </c>
      <c r="C12" s="8"/>
      <c r="D12" s="7"/>
    </row>
    <row r="13" spans="1:8" x14ac:dyDescent="0.3">
      <c r="B13" s="2" t="s">
        <v>24</v>
      </c>
      <c r="D13" s="2" t="s">
        <v>11</v>
      </c>
      <c r="E13" s="15" t="s">
        <v>25</v>
      </c>
    </row>
    <row r="14" spans="1:8" ht="18.600000000000001" x14ac:dyDescent="0.3">
      <c r="B14" s="2" t="s">
        <v>26</v>
      </c>
      <c r="C14" s="10" t="s">
        <v>10</v>
      </c>
      <c r="D14" s="2" t="s">
        <v>11</v>
      </c>
      <c r="E14" s="15">
        <v>25</v>
      </c>
      <c r="F14" s="2" t="s">
        <v>12</v>
      </c>
    </row>
    <row r="15" spans="1:8" ht="18.600000000000001" x14ac:dyDescent="0.3">
      <c r="B15" s="2" t="s">
        <v>27</v>
      </c>
      <c r="C15" s="10" t="s">
        <v>14</v>
      </c>
      <c r="D15" s="2" t="s">
        <v>11</v>
      </c>
      <c r="E15" s="15">
        <v>500</v>
      </c>
      <c r="F15" s="2" t="s">
        <v>12</v>
      </c>
    </row>
    <row r="16" spans="1:8" x14ac:dyDescent="0.3">
      <c r="B16" s="2" t="s">
        <v>28</v>
      </c>
      <c r="C16" s="10" t="s">
        <v>19</v>
      </c>
      <c r="D16" s="2" t="s">
        <v>11</v>
      </c>
      <c r="E16" s="15">
        <v>300</v>
      </c>
      <c r="F16" s="2" t="s">
        <v>20</v>
      </c>
    </row>
    <row r="17" spans="1:11" x14ac:dyDescent="0.3">
      <c r="B17" s="2" t="s">
        <v>29</v>
      </c>
      <c r="C17" s="10" t="s">
        <v>30</v>
      </c>
      <c r="D17" s="2" t="s">
        <v>11</v>
      </c>
      <c r="E17" s="15">
        <v>300</v>
      </c>
      <c r="F17" s="2" t="s">
        <v>20</v>
      </c>
    </row>
    <row r="18" spans="1:11" x14ac:dyDescent="0.3">
      <c r="B18" s="2" t="s">
        <v>31</v>
      </c>
      <c r="D18" s="2" t="s">
        <v>11</v>
      </c>
      <c r="E18" s="15">
        <f>E17-58</f>
        <v>242</v>
      </c>
      <c r="F18" s="2" t="s">
        <v>20</v>
      </c>
    </row>
    <row r="20" spans="1:11" x14ac:dyDescent="0.3">
      <c r="A20" s="6">
        <v>3</v>
      </c>
      <c r="B20" s="21" t="s">
        <v>32</v>
      </c>
      <c r="C20" s="21"/>
      <c r="D20" s="21"/>
      <c r="E20" s="21"/>
      <c r="F20" s="21"/>
    </row>
    <row r="21" spans="1:11" x14ac:dyDescent="0.3">
      <c r="A21" s="6"/>
      <c r="B21" s="2" t="s">
        <v>33</v>
      </c>
      <c r="C21" s="1"/>
      <c r="D21" s="1" t="s">
        <v>11</v>
      </c>
      <c r="E21" s="15" t="s">
        <v>34</v>
      </c>
      <c r="F21" s="1"/>
    </row>
    <row r="22" spans="1:11" ht="18" x14ac:dyDescent="0.3">
      <c r="B22" s="2" t="s">
        <v>35</v>
      </c>
      <c r="C22" s="10" t="s">
        <v>36</v>
      </c>
      <c r="D22" s="2" t="s">
        <v>11</v>
      </c>
      <c r="E22" s="14">
        <f>'[2]4. Column Shear'!D84</f>
        <v>158.04981801075269</v>
      </c>
      <c r="F22" s="2" t="s">
        <v>37</v>
      </c>
    </row>
    <row r="23" spans="1:11" x14ac:dyDescent="0.3">
      <c r="B23" s="2" t="s">
        <v>38</v>
      </c>
      <c r="E23" s="16"/>
    </row>
    <row r="24" spans="1:11" ht="18" x14ac:dyDescent="0.3">
      <c r="B24" s="2" t="s">
        <v>39</v>
      </c>
      <c r="C24" s="10" t="s">
        <v>40</v>
      </c>
      <c r="D24" s="2" t="s">
        <v>11</v>
      </c>
      <c r="E24" s="16">
        <f>1.25*E6*E7/1000</f>
        <v>353.125</v>
      </c>
      <c r="F24" s="2" t="s">
        <v>37</v>
      </c>
    </row>
    <row r="25" spans="1:11" x14ac:dyDescent="0.3">
      <c r="B25" s="2" t="s">
        <v>41</v>
      </c>
      <c r="C25" s="10" t="s">
        <v>42</v>
      </c>
      <c r="D25" s="2" t="s">
        <v>11</v>
      </c>
      <c r="E25" s="16">
        <f>1.25*E6*E8/1000</f>
        <v>211.875</v>
      </c>
      <c r="F25" s="2" t="s">
        <v>37</v>
      </c>
    </row>
    <row r="26" spans="1:11" ht="18" x14ac:dyDescent="0.3">
      <c r="B26" s="2" t="s">
        <v>43</v>
      </c>
      <c r="C26" s="10" t="s">
        <v>44</v>
      </c>
      <c r="D26" s="2" t="s">
        <v>11</v>
      </c>
      <c r="E26" s="16">
        <f>E24+E25-E22</f>
        <v>406.95018198924731</v>
      </c>
      <c r="F26" s="2" t="s">
        <v>37</v>
      </c>
      <c r="K26" s="17"/>
    </row>
    <row r="28" spans="1:11" x14ac:dyDescent="0.3">
      <c r="A28" s="6">
        <v>4</v>
      </c>
      <c r="B28" s="21" t="s">
        <v>45</v>
      </c>
      <c r="C28" s="21"/>
      <c r="D28" s="21"/>
      <c r="E28" s="21"/>
      <c r="F28" s="21"/>
      <c r="G28" s="21"/>
    </row>
    <row r="29" spans="1:11" ht="18" x14ac:dyDescent="0.3">
      <c r="B29" s="2" t="s">
        <v>46</v>
      </c>
      <c r="C29" s="18" t="s">
        <v>47</v>
      </c>
      <c r="D29" s="2" t="s">
        <v>11</v>
      </c>
      <c r="E29" s="9">
        <f>IF(E21="X",IF(E17&gt;E9,MIN(E17,(E9+0.5*E17))),IF(E16&gt;E9,MIN(E16,(E9+0.5*E16))))</f>
        <v>300</v>
      </c>
      <c r="F29" s="2" t="s">
        <v>20</v>
      </c>
      <c r="G29" s="2" t="s">
        <v>48</v>
      </c>
    </row>
    <row r="30" spans="1:11" ht="18" x14ac:dyDescent="0.3">
      <c r="B30" s="2" t="s">
        <v>49</v>
      </c>
      <c r="C30" s="10" t="s">
        <v>50</v>
      </c>
      <c r="D30" s="2" t="s">
        <v>11</v>
      </c>
      <c r="E30" s="9">
        <f>IF(E21="X",E17,E16)</f>
        <v>300</v>
      </c>
    </row>
    <row r="31" spans="1:11" ht="18.600000000000001" x14ac:dyDescent="0.3">
      <c r="B31" s="2" t="s">
        <v>51</v>
      </c>
      <c r="C31" s="10" t="s">
        <v>52</v>
      </c>
      <c r="D31" s="2" t="s">
        <v>11</v>
      </c>
      <c r="E31" s="9">
        <f>E29*E17</f>
        <v>90000</v>
      </c>
      <c r="F31" s="2" t="s">
        <v>12</v>
      </c>
      <c r="G31" s="2" t="s">
        <v>48</v>
      </c>
    </row>
    <row r="32" spans="1:11" x14ac:dyDescent="0.3">
      <c r="B32" s="2" t="s">
        <v>53</v>
      </c>
      <c r="D32" s="2" t="s">
        <v>11</v>
      </c>
      <c r="E32" s="13" t="s">
        <v>54</v>
      </c>
      <c r="G32" s="2" t="s">
        <v>55</v>
      </c>
    </row>
    <row r="33" spans="2:7" ht="18" x14ac:dyDescent="0.3">
      <c r="B33" s="2" t="s">
        <v>56</v>
      </c>
      <c r="C33" s="10" t="s">
        <v>57</v>
      </c>
      <c r="D33" s="2" t="s">
        <v>11</v>
      </c>
      <c r="E33" s="16">
        <f>IF(E32="Three Side",1.2*E31*SQRT(E5)/1000,IF(E32="Four Side",1.5*E31*SQRT(E5)/1000,1*E31*SQRT(E5)/1000))</f>
        <v>540</v>
      </c>
      <c r="F33" s="2" t="s">
        <v>37</v>
      </c>
    </row>
    <row r="34" spans="2:7" x14ac:dyDescent="0.3">
      <c r="B34" s="2" t="s">
        <v>58</v>
      </c>
      <c r="D34" s="2" t="s">
        <v>11</v>
      </c>
      <c r="E34" s="9" t="str">
        <f>IF(E33&lt;E26,"Since Vc &lt; Vj Shear links need to be provide","Since, Vc &gt; Vj Shear links not need to be provided")</f>
        <v>Since, Vc &gt; Vj Shear links not need to be provided</v>
      </c>
    </row>
    <row r="36" spans="2:7" ht="18" x14ac:dyDescent="0.4">
      <c r="B36" s="2" t="s">
        <v>59</v>
      </c>
      <c r="C36" s="10" t="s">
        <v>60</v>
      </c>
      <c r="D36" s="2" t="s">
        <v>11</v>
      </c>
      <c r="E36" s="16">
        <f>IF(E26&gt;E33,E26-E33,0)</f>
        <v>0</v>
      </c>
      <c r="F36" s="2" t="s">
        <v>37</v>
      </c>
    </row>
    <row r="37" spans="2:7" ht="18" x14ac:dyDescent="0.3">
      <c r="B37" s="2" t="s">
        <v>61</v>
      </c>
      <c r="C37" s="10" t="s">
        <v>14</v>
      </c>
      <c r="D37" s="2" t="s">
        <v>11</v>
      </c>
      <c r="E37" s="13">
        <v>500</v>
      </c>
      <c r="F37" s="2" t="s">
        <v>62</v>
      </c>
    </row>
    <row r="38" spans="2:7" x14ac:dyDescent="0.3">
      <c r="B38" s="2" t="s">
        <v>63</v>
      </c>
      <c r="D38" s="2" t="s">
        <v>11</v>
      </c>
      <c r="E38" s="13">
        <v>8</v>
      </c>
      <c r="F38" s="2" t="s">
        <v>20</v>
      </c>
    </row>
    <row r="39" spans="2:7" x14ac:dyDescent="0.3">
      <c r="B39" s="2" t="s">
        <v>64</v>
      </c>
      <c r="D39" s="2" t="s">
        <v>11</v>
      </c>
      <c r="E39" s="13">
        <v>3</v>
      </c>
      <c r="F39" s="2" t="s">
        <v>65</v>
      </c>
    </row>
    <row r="40" spans="2:7" ht="18.600000000000001" x14ac:dyDescent="0.3">
      <c r="B40" s="2" t="s">
        <v>66</v>
      </c>
      <c r="C40" s="10" t="s">
        <v>67</v>
      </c>
      <c r="D40" s="2" t="s">
        <v>11</v>
      </c>
      <c r="E40" s="19">
        <f>0.25*PI()*2*E38*E38</f>
        <v>100.53096491487338</v>
      </c>
      <c r="F40" s="2" t="s">
        <v>12</v>
      </c>
    </row>
    <row r="41" spans="2:7" x14ac:dyDescent="0.3">
      <c r="B41" s="2" t="s">
        <v>68</v>
      </c>
      <c r="D41" s="2" t="s">
        <v>11</v>
      </c>
      <c r="E41" s="20">
        <f>IFERROR(0.87*E37*E40*E17/(E36*1000),100)</f>
        <v>100</v>
      </c>
      <c r="F41" s="2" t="s">
        <v>20</v>
      </c>
      <c r="G41" s="2" t="s">
        <v>69</v>
      </c>
    </row>
    <row r="42" spans="2:7" x14ac:dyDescent="0.3">
      <c r="B42" s="2" t="s">
        <v>70</v>
      </c>
      <c r="C42" s="10" t="s">
        <v>71</v>
      </c>
      <c r="D42" s="2" t="s">
        <v>11</v>
      </c>
      <c r="E42" s="13">
        <v>100</v>
      </c>
      <c r="F42" s="2" t="s">
        <v>20</v>
      </c>
      <c r="G42" s="2" t="s">
        <v>72</v>
      </c>
    </row>
    <row r="43" spans="2:7" x14ac:dyDescent="0.3">
      <c r="B43" s="2" t="s">
        <v>73</v>
      </c>
      <c r="D43" s="2" t="s">
        <v>11</v>
      </c>
      <c r="E43" s="20" t="str">
        <f>IF(E42&gt;=E41,"Safe","Unsafe")</f>
        <v>Safe</v>
      </c>
    </row>
    <row r="44" spans="2:7" x14ac:dyDescent="0.3">
      <c r="B44" s="22" t="str">
        <f xml:space="preserve"> "Provide Shear "&amp;E38&amp; "mmΦ links at a spacing of "&amp; E42&amp;" mm c/c"</f>
        <v>Provide Shear 8mmΦ links at a spacing of 100 mm c/c</v>
      </c>
      <c r="C44" s="22"/>
      <c r="D44" s="22"/>
      <c r="E44" s="22"/>
      <c r="F44" s="22"/>
      <c r="G44" s="22"/>
    </row>
  </sheetData>
  <mergeCells count="4">
    <mergeCell ref="A1:G1"/>
    <mergeCell ref="B20:F20"/>
    <mergeCell ref="B28:G28"/>
    <mergeCell ref="B44:G44"/>
  </mergeCells>
  <dataValidations count="2">
    <dataValidation type="list" allowBlank="1" showInputMessage="1" showErrorMessage="1" sqref="E21" xr:uid="{614E78E6-312E-4740-A92C-341033639340}">
      <formula1>"X, Y"</formula1>
    </dataValidation>
    <dataValidation type="list" allowBlank="1" showInputMessage="1" showErrorMessage="1" sqref="E32" xr:uid="{A308A2A4-20EC-4567-B874-245BB869539D}">
      <formula1>"Three Side, Four Side, Others"</formula1>
    </dataValidation>
  </dataValidation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Joint Shear Capacity Check </vt:lpstr>
      <vt:lpstr>Sheet1</vt:lpstr>
      <vt:lpstr>'Joint Shear Capacity Check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pandit</dc:creator>
  <cp:lastModifiedBy>prateek pandit</cp:lastModifiedBy>
  <dcterms:created xsi:type="dcterms:W3CDTF">2015-06-05T18:17:20Z</dcterms:created>
  <dcterms:modified xsi:type="dcterms:W3CDTF">2023-03-26T06:06:04Z</dcterms:modified>
</cp:coreProperties>
</file>