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4B3251C7-0003-4BD8-960C-4E05D86B2A73}" xr6:coauthVersionLast="47" xr6:coauthVersionMax="47" xr10:uidLastSave="{00000000-0000-0000-0000-000000000000}"/>
  <bookViews>
    <workbookView xWindow="-108" yWindow="-108" windowWidth="23256" windowHeight="12456" tabRatio="726" activeTab="1" xr2:uid="{00000000-000D-0000-FFFF-FFFF00000000}"/>
  </bookViews>
  <sheets>
    <sheet name="Mat Foundation" sheetId="10" r:id="rId1"/>
    <sheet name="Isolated F1" sheetId="11" r:id="rId2"/>
    <sheet name="column summary" sheetId="4" state="hidden" r:id="rId3"/>
  </sheets>
  <externalReferences>
    <externalReference r:id="rId4"/>
  </externalReferences>
  <definedNames>
    <definedName name="BeamArea." localSheetId="1">#REF!</definedName>
    <definedName name="BeamArea." localSheetId="0">#REF!</definedName>
    <definedName name="BeamArea.">#REF!</definedName>
    <definedName name="DIA12.">[1]Column!$E$5</definedName>
    <definedName name="DIA16.">[1]Column!$F$5</definedName>
    <definedName name="DIA20.">[1]Column!$G$5</definedName>
    <definedName name="DIA25." localSheetId="1">#REF!</definedName>
    <definedName name="DIA25." localSheetId="0">#REF!</definedName>
    <definedName name="DIA25.">#REF!</definedName>
    <definedName name="DIAA25.">[1]Column!$H$5</definedName>
    <definedName name="_xlnm.Print_Area" localSheetId="2">'column summary'!$A$1:$N$42</definedName>
    <definedName name="_xlnm.Print_Area" localSheetId="1">'Isolated F1'!#REF!</definedName>
    <definedName name="_xlnm.Print_Area" localSheetId="0">'Mat Foundation'!#REF!</definedName>
    <definedName name="_xlnm.Print_Titles" localSheetId="1">'Isolated F1'!#REF!</definedName>
    <definedName name="_xlnm.Print_Titles" localSheetId="0">'Mat Foundation'!#REF!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1" l="1"/>
  <c r="D16" i="11"/>
  <c r="E17" i="11" s="1"/>
  <c r="D11" i="11"/>
  <c r="D9" i="11"/>
  <c r="E10" i="11" s="1"/>
  <c r="D29" i="10" l="1"/>
  <c r="D27" i="10"/>
  <c r="E28" i="10" s="1"/>
  <c r="D23" i="10"/>
  <c r="D21" i="10"/>
  <c r="E22" i="10" s="1"/>
  <c r="D17" i="10"/>
  <c r="D15" i="10"/>
  <c r="E16" i="10" s="1"/>
  <c r="D9" i="10"/>
  <c r="E10" i="10" s="1"/>
  <c r="D11" i="10"/>
  <c r="B38" i="4" l="1"/>
  <c r="B39" i="4" s="1"/>
  <c r="B40" i="4" s="1"/>
  <c r="B41" i="4" s="1"/>
  <c r="J41" i="4"/>
  <c r="K41" i="4" s="1"/>
  <c r="J40" i="4"/>
  <c r="K40" i="4" s="1"/>
  <c r="J39" i="4"/>
  <c r="K39" i="4" s="1"/>
  <c r="J38" i="4"/>
  <c r="K38" i="4" s="1"/>
  <c r="J18" i="4"/>
  <c r="K18" i="4" s="1"/>
  <c r="B17" i="4" l="1"/>
  <c r="B18" i="4" s="1"/>
  <c r="B16" i="4"/>
  <c r="J35" i="4"/>
  <c r="K35" i="4" s="1"/>
  <c r="J34" i="4"/>
  <c r="K34" i="4" s="1"/>
  <c r="J33" i="4"/>
  <c r="K33" i="4" s="1"/>
  <c r="J32" i="4"/>
  <c r="K32" i="4" s="1"/>
  <c r="J29" i="4"/>
  <c r="K29" i="4" s="1"/>
  <c r="A35" i="4"/>
  <c r="A41" i="4" s="1"/>
  <c r="J28" i="4"/>
  <c r="K28" i="4" s="1"/>
  <c r="J27" i="4"/>
  <c r="K27" i="4" s="1"/>
  <c r="J26" i="4"/>
  <c r="K26" i="4" s="1"/>
  <c r="J23" i="4"/>
  <c r="K23" i="4" s="1"/>
  <c r="J22" i="4"/>
  <c r="K22" i="4" s="1"/>
  <c r="J21" i="4"/>
  <c r="K21" i="4" s="1"/>
  <c r="A34" i="4"/>
  <c r="A40" i="4" s="1"/>
  <c r="J17" i="4"/>
  <c r="K17" i="4" s="1"/>
  <c r="A27" i="4"/>
  <c r="A33" i="4" s="1"/>
  <c r="A39" i="4" s="1"/>
  <c r="J16" i="4"/>
  <c r="K16" i="4" s="1"/>
  <c r="A21" i="4"/>
  <c r="A26" i="4" s="1"/>
  <c r="A32" i="4" s="1"/>
  <c r="A38" i="4" s="1"/>
  <c r="J12" i="4"/>
  <c r="K12" i="4" s="1"/>
  <c r="J11" i="4"/>
  <c r="K11" i="4" s="1"/>
</calcChain>
</file>

<file path=xl/sharedStrings.xml><?xml version="1.0" encoding="utf-8"?>
<sst xmlns="http://schemas.openxmlformats.org/spreadsheetml/2006/main" count="111" uniqueCount="58">
  <si>
    <t>350 X 350</t>
  </si>
  <si>
    <t>400 X 400</t>
  </si>
  <si>
    <t>Colum Design Summary</t>
  </si>
  <si>
    <t>Design parameters:</t>
  </si>
  <si>
    <t>Concrete Grade: M20</t>
  </si>
  <si>
    <t>Steel Grade: Fe415</t>
  </si>
  <si>
    <t xml:space="preserve">Clear Cover: 40mm </t>
  </si>
  <si>
    <t>Lateral Ties= Fe415</t>
  </si>
  <si>
    <r>
      <rPr>
        <sz val="11.5"/>
        <rFont val="Times New Roman"/>
        <family val="1"/>
      </rPr>
      <t xml:space="preserve">Column
</t>
    </r>
    <r>
      <rPr>
        <sz val="11.5"/>
        <rFont val="Times New Roman"/>
        <family val="1"/>
      </rPr>
      <t>Floor</t>
    </r>
  </si>
  <si>
    <t xml:space="preserve">Column Size   b X d
</t>
  </si>
  <si>
    <r>
      <t>A</t>
    </r>
    <r>
      <rPr>
        <vertAlign val="subscript"/>
        <sz val="11.5"/>
        <rFont val="Times New Roman"/>
        <family val="1"/>
      </rPr>
      <t>st</t>
    </r>
    <r>
      <rPr>
        <sz val="11.5"/>
        <rFont val="Times New Roman"/>
        <family val="1"/>
      </rPr>
      <t xml:space="preserve">
Required as per SAP DESIGN mm</t>
    </r>
    <r>
      <rPr>
        <vertAlign val="superscript"/>
        <sz val="11.5"/>
        <rFont val="Times New Roman"/>
        <family val="1"/>
      </rPr>
      <t>2</t>
    </r>
  </si>
  <si>
    <t>Dia</t>
  </si>
  <si>
    <r>
      <rPr>
        <sz val="11.5"/>
        <rFont val="Times New Roman"/>
        <family val="1"/>
      </rPr>
      <t xml:space="preserve">Area
</t>
    </r>
    <r>
      <rPr>
        <sz val="11.5"/>
        <rFont val="Times New Roman"/>
        <family val="1"/>
      </rPr>
      <t>Provided</t>
    </r>
  </si>
  <si>
    <t xml:space="preserve"> % of Steel
provided</t>
  </si>
  <si>
    <r>
      <rPr>
        <sz val="11.5"/>
        <rFont val="Times New Roman"/>
        <family val="1"/>
      </rPr>
      <t>Lateral ties Fe415</t>
    </r>
  </si>
  <si>
    <r>
      <t xml:space="preserve">
</t>
    </r>
    <r>
      <rPr>
        <sz val="11.5"/>
        <rFont val="Times New Roman"/>
        <family val="1"/>
      </rPr>
      <t>Remarks</t>
    </r>
  </si>
  <si>
    <t>a</t>
  </si>
  <si>
    <r>
      <rPr>
        <sz val="11.5"/>
        <rFont val="Times New Roman"/>
        <family val="1"/>
      </rPr>
      <t>b</t>
    </r>
  </si>
  <si>
    <r>
      <rPr>
        <sz val="11.5"/>
        <rFont val="Times New Roman"/>
        <family val="1"/>
      </rPr>
      <t>c</t>
    </r>
  </si>
  <si>
    <r>
      <rPr>
        <sz val="11.5"/>
        <rFont val="Times New Roman"/>
        <family val="1"/>
      </rPr>
      <t>Leg</t>
    </r>
  </si>
  <si>
    <t xml:space="preserve">Shear rein. Dia. mm
</t>
  </si>
  <si>
    <t xml:space="preserve">Nos </t>
  </si>
  <si>
    <t>Φ</t>
  </si>
  <si>
    <t>Nos</t>
  </si>
  <si>
    <r>
      <rPr>
        <sz val="11.5"/>
        <rFont val="Times New Roman"/>
        <family val="1"/>
      </rPr>
      <t>Nos 0</t>
    </r>
  </si>
  <si>
    <t>Gr. FLR to second floor</t>
  </si>
  <si>
    <t>Third to top</t>
  </si>
  <si>
    <t xml:space="preserve">Gr. FLR </t>
  </si>
  <si>
    <t>First floor</t>
  </si>
  <si>
    <t>Second floor to top</t>
  </si>
  <si>
    <t>to</t>
  </si>
  <si>
    <t>top floor</t>
  </si>
  <si>
    <t>Column Al,A3, F3  NOTE: The area of steel calculated is according to SAP2000 Advanced 14.0.0 (Indian IS 456-2000)</t>
  </si>
  <si>
    <t>c1</t>
  </si>
  <si>
    <t>c2</t>
  </si>
  <si>
    <t>Column Bl,C1, D1,F1. NOTE: The area of steel calculated is according to SAP2000 Advanced 14.0.0 (Indian IS 456-2000)</t>
  </si>
  <si>
    <t>2- top</t>
  </si>
  <si>
    <t>c3</t>
  </si>
  <si>
    <t>Column E1 NOTE: The area of steel calculated is according to SAP2000 Advanced 14.0.0 (Indian IS 456-2000)</t>
  </si>
  <si>
    <t>c4</t>
  </si>
  <si>
    <t>Column A2,B2, C2, D2, F2. NOTE: The area of steel calculated is according to SAP2000 Advanced 14.0.0 (Indian IS 456-2000)</t>
  </si>
  <si>
    <t>c5</t>
  </si>
  <si>
    <t>Column E2. NOTE: The area of steel calculated is according to SAP2000 Advanced 14.0.0 (Indian IS 456-2000)</t>
  </si>
  <si>
    <t>Column B3, C3,D3,E3. NOTE: The area of steel calculated is according to SAP2000 Advanced 14.0.0 (Indian IS 456-2000)</t>
  </si>
  <si>
    <t>c6</t>
  </si>
  <si>
    <t>mm</t>
  </si>
  <si>
    <t xml:space="preserve">Bar Dia </t>
  </si>
  <si>
    <t xml:space="preserve">Spacing Required 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</si>
  <si>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/m</t>
    </r>
  </si>
  <si>
    <t>Spacing Provided</t>
  </si>
  <si>
    <t>Mat Foundation Depth</t>
  </si>
  <si>
    <t>Foundation Detail</t>
  </si>
  <si>
    <t>Top Ast Along X Direction Required</t>
  </si>
  <si>
    <t>Bottom Ast Along X Direction Required</t>
  </si>
  <si>
    <t>Top Ast Along Y Direction Required</t>
  </si>
  <si>
    <t>Bottom Ast Along Y Direction Required</t>
  </si>
  <si>
    <t>Foundation Concrete</t>
  </si>
  <si>
    <t>M20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</si>
</sst>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.5"/>
      <name val="Times New Roman"/>
      <family val="1"/>
    </font>
    <font>
      <sz val="11.5"/>
      <name val="Times New Roman"/>
      <family val="1"/>
    </font>
    <font>
      <sz val="11.5"/>
      <name val="Times New Roman"/>
      <family val="1"/>
    </font>
    <font>
      <vertAlign val="subscript"/>
      <sz val="11.5"/>
      <name val="Times New Roman"/>
      <family val="1"/>
    </font>
    <font>
      <vertAlign val="superscript"/>
      <sz val="11.5"/>
      <name val="Times New Roman"/>
      <family val="1"/>
    </font>
    <font>
      <sz val="1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2"/>
    <xf numFmtId="0" fontId="5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vertical="top" wrapText="1"/>
    </xf>
    <xf numFmtId="0" fontId="5" fillId="0" borderId="2" xfId="2" applyFont="1" applyBorder="1" applyAlignment="1">
      <alignment vertical="top" wrapText="1"/>
    </xf>
    <xf numFmtId="0" fontId="3" fillId="0" borderId="2" xfId="2" applyBorder="1" applyAlignment="1">
      <alignment horizontal="left" vertical="top" wrapText="1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1" fontId="5" fillId="0" borderId="2" xfId="2" applyNumberFormat="1" applyFont="1" applyBorder="1" applyAlignment="1">
      <alignment horizontal="left" vertical="top" wrapText="1"/>
    </xf>
    <xf numFmtId="165" fontId="5" fillId="0" borderId="2" xfId="2" applyNumberFormat="1" applyFont="1" applyBorder="1" applyAlignment="1">
      <alignment horizontal="left" vertical="top" wrapText="1"/>
    </xf>
    <xf numFmtId="164" fontId="5" fillId="0" borderId="2" xfId="3" applyFont="1" applyFill="1" applyBorder="1" applyAlignment="1">
      <alignment horizontal="left" vertical="top" wrapText="1"/>
    </xf>
    <xf numFmtId="0" fontId="5" fillId="0" borderId="5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left" vertical="top" wrapText="1"/>
    </xf>
    <xf numFmtId="1" fontId="5" fillId="0" borderId="6" xfId="2" applyNumberFormat="1" applyFont="1" applyBorder="1" applyAlignment="1">
      <alignment horizontal="left" vertical="top" wrapText="1"/>
    </xf>
    <xf numFmtId="165" fontId="5" fillId="0" borderId="6" xfId="2" applyNumberFormat="1" applyFont="1" applyBorder="1" applyAlignment="1">
      <alignment horizontal="left" vertical="top" wrapText="1"/>
    </xf>
    <xf numFmtId="164" fontId="5" fillId="0" borderId="6" xfId="3" applyFont="1" applyFill="1" applyBorder="1" applyAlignment="1">
      <alignment horizontal="left" vertical="top" wrapText="1"/>
    </xf>
    <xf numFmtId="0" fontId="3" fillId="0" borderId="7" xfId="2" applyBorder="1" applyAlignment="1">
      <alignment horizontal="left" vertical="top" wrapText="1"/>
    </xf>
    <xf numFmtId="165" fontId="6" fillId="0" borderId="2" xfId="2" applyNumberFormat="1" applyFont="1" applyBorder="1" applyAlignment="1">
      <alignment horizontal="left" vertical="top" wrapText="1"/>
    </xf>
    <xf numFmtId="0" fontId="5" fillId="0" borderId="8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5" fillId="0" borderId="4" xfId="2" applyFont="1" applyBorder="1" applyAlignment="1">
      <alignment horizontal="left" vertical="top" wrapText="1"/>
    </xf>
    <xf numFmtId="0" fontId="5" fillId="0" borderId="3" xfId="2" applyFont="1" applyBorder="1" applyAlignment="1">
      <alignment horizontal="left" vertical="top" wrapText="1"/>
    </xf>
    <xf numFmtId="0" fontId="5" fillId="0" borderId="7" xfId="2" applyFont="1" applyBorder="1" applyAlignment="1">
      <alignment horizontal="left" vertical="top" wrapText="1"/>
    </xf>
    <xf numFmtId="0" fontId="3" fillId="0" borderId="2" xfId="2" applyBorder="1"/>
    <xf numFmtId="0" fontId="0" fillId="0" borderId="9" xfId="0" applyBorder="1"/>
    <xf numFmtId="0" fontId="0" fillId="0" borderId="16" xfId="0" applyBorder="1"/>
    <xf numFmtId="0" fontId="0" fillId="0" borderId="14" xfId="0" applyBorder="1"/>
    <xf numFmtId="0" fontId="2" fillId="0" borderId="0" xfId="0" applyFont="1"/>
    <xf numFmtId="0" fontId="0" fillId="3" borderId="14" xfId="0" applyFill="1" applyBorder="1"/>
    <xf numFmtId="0" fontId="0" fillId="3" borderId="15" xfId="0" applyFill="1" applyBorder="1"/>
    <xf numFmtId="164" fontId="0" fillId="0" borderId="0" xfId="1" applyFont="1" applyBorder="1"/>
    <xf numFmtId="0" fontId="0" fillId="3" borderId="0" xfId="0" applyFill="1"/>
    <xf numFmtId="0" fontId="2" fillId="0" borderId="9" xfId="0" applyFont="1" applyBorder="1"/>
    <xf numFmtId="0" fontId="0" fillId="3" borderId="16" xfId="0" applyFill="1" applyBorder="1"/>
    <xf numFmtId="0" fontId="0" fillId="0" borderId="13" xfId="0" applyBorder="1"/>
    <xf numFmtId="0" fontId="2" fillId="0" borderId="16" xfId="0" applyFont="1" applyBorder="1"/>
    <xf numFmtId="0" fontId="11" fillId="0" borderId="0" xfId="0" applyFont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9" fillId="0" borderId="5" xfId="2" applyFont="1" applyBorder="1" applyAlignment="1">
      <alignment horizontal="left" vertical="top" wrapText="1"/>
    </xf>
    <xf numFmtId="0" fontId="9" fillId="0" borderId="6" xfId="2" applyFont="1" applyBorder="1" applyAlignment="1">
      <alignment horizontal="left" vertical="top" wrapText="1"/>
    </xf>
    <xf numFmtId="0" fontId="9" fillId="0" borderId="7" xfId="2" applyFont="1" applyBorder="1" applyAlignment="1">
      <alignment horizontal="left" vertical="top" wrapText="1"/>
    </xf>
    <xf numFmtId="0" fontId="3" fillId="0" borderId="2" xfId="2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top"/>
    </xf>
    <xf numFmtId="0" fontId="4" fillId="0" borderId="0" xfId="2" applyFont="1" applyAlignment="1">
      <alignment horizontal="center" vertical="top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left" vertical="top"/>
    </xf>
    <xf numFmtId="0" fontId="5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42"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agya\1.PRAGYA\1.%20WORKS\7.%20DREAMLAND\Copy%20of%202.0%20Dream%20land%20b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lumn"/>
      <sheetName val="GF"/>
      <sheetName val="1F"/>
      <sheetName val="2F"/>
      <sheetName val="3F"/>
      <sheetName val="4F"/>
      <sheetName val="5F"/>
      <sheetName val="6F"/>
      <sheetName val="Terrace"/>
      <sheetName val="stirrups"/>
      <sheetName val="Sheet6"/>
    </sheetNames>
    <sheetDataSet>
      <sheetData sheetId="0">
        <row r="5">
          <cell r="E5">
            <v>113.09733552923255</v>
          </cell>
          <cell r="F5">
            <v>201.06192982974676</v>
          </cell>
          <cell r="G5">
            <v>314.15926535897933</v>
          </cell>
          <cell r="H5">
            <v>490.87385212340519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9"/>
  <sheetViews>
    <sheetView zoomScale="85" zoomScaleNormal="85" zoomScaleSheetLayoutView="85" workbookViewId="0">
      <selection activeCell="D20" sqref="D20"/>
    </sheetView>
  </sheetViews>
  <sheetFormatPr defaultRowHeight="14.4" x14ac:dyDescent="0.3"/>
  <cols>
    <col min="2" max="2" width="21.33203125" customWidth="1"/>
    <col min="3" max="3" width="12.109375" customWidth="1"/>
    <col min="4" max="5" width="9.5546875" bestFit="1" customWidth="1"/>
    <col min="7" max="7" width="9.109375" customWidth="1"/>
  </cols>
  <sheetData>
    <row r="2" spans="1:7" ht="15" thickBot="1" x14ac:dyDescent="0.35">
      <c r="B2" s="37"/>
    </row>
    <row r="3" spans="1:7" x14ac:dyDescent="0.3">
      <c r="A3" s="28"/>
      <c r="B3" s="38" t="s">
        <v>51</v>
      </c>
      <c r="C3" s="39"/>
      <c r="D3" s="39"/>
      <c r="E3" s="39"/>
      <c r="F3" s="40"/>
      <c r="G3" s="28"/>
    </row>
    <row r="4" spans="1:7" x14ac:dyDescent="0.3">
      <c r="A4" s="28"/>
      <c r="B4" s="33" t="s">
        <v>50</v>
      </c>
      <c r="C4" s="28">
        <v>500</v>
      </c>
      <c r="D4" s="28" t="s">
        <v>45</v>
      </c>
      <c r="E4" s="28"/>
      <c r="F4" s="36"/>
      <c r="G4" s="28"/>
    </row>
    <row r="5" spans="1:7" x14ac:dyDescent="0.3">
      <c r="A5" s="28"/>
      <c r="B5" s="33" t="s">
        <v>56</v>
      </c>
      <c r="C5" s="28" t="s">
        <v>57</v>
      </c>
      <c r="D5" s="31"/>
      <c r="F5" s="26"/>
    </row>
    <row r="6" spans="1:7" x14ac:dyDescent="0.3">
      <c r="B6" s="25"/>
      <c r="F6" s="26"/>
    </row>
    <row r="7" spans="1:7" ht="16.2" x14ac:dyDescent="0.3">
      <c r="B7" s="33" t="s">
        <v>52</v>
      </c>
      <c r="D7">
        <v>784</v>
      </c>
      <c r="E7" t="s">
        <v>48</v>
      </c>
      <c r="F7" s="26"/>
    </row>
    <row r="8" spans="1:7" x14ac:dyDescent="0.3">
      <c r="B8" s="33" t="s">
        <v>46</v>
      </c>
      <c r="D8">
        <v>16</v>
      </c>
      <c r="E8" t="s">
        <v>45</v>
      </c>
      <c r="F8" s="26"/>
    </row>
    <row r="9" spans="1:7" x14ac:dyDescent="0.3">
      <c r="B9" s="33" t="s">
        <v>47</v>
      </c>
      <c r="D9">
        <f>(((PI()*D8*D8/4))/D7)*1000</f>
        <v>256.4565431501872</v>
      </c>
      <c r="E9" t="s">
        <v>45</v>
      </c>
      <c r="F9" s="26"/>
    </row>
    <row r="10" spans="1:7" x14ac:dyDescent="0.3">
      <c r="B10" s="33" t="s">
        <v>49</v>
      </c>
      <c r="D10">
        <v>150</v>
      </c>
      <c r="E10" t="str">
        <f>IF(D9&gt;=D10, "OK", "NOT OK")</f>
        <v>OK</v>
      </c>
      <c r="F10" s="26"/>
    </row>
    <row r="11" spans="1:7" x14ac:dyDescent="0.3">
      <c r="B11" s="25"/>
      <c r="D11" s="32" t="str">
        <f>CONCATENATE(D8,"mm bars @",D10,"mm C/C")</f>
        <v>16mm bars @150mm C/C</v>
      </c>
      <c r="E11" s="32"/>
      <c r="F11" s="34"/>
    </row>
    <row r="12" spans="1:7" x14ac:dyDescent="0.3">
      <c r="B12" s="25"/>
      <c r="F12" s="26"/>
    </row>
    <row r="13" spans="1:7" ht="16.2" x14ac:dyDescent="0.3">
      <c r="B13" s="33" t="s">
        <v>53</v>
      </c>
      <c r="D13">
        <v>1129</v>
      </c>
      <c r="E13" t="s">
        <v>48</v>
      </c>
      <c r="F13" s="26"/>
    </row>
    <row r="14" spans="1:7" x14ac:dyDescent="0.3">
      <c r="B14" s="33" t="s">
        <v>46</v>
      </c>
      <c r="D14">
        <v>16</v>
      </c>
      <c r="E14" t="s">
        <v>45</v>
      </c>
      <c r="F14" s="26"/>
    </row>
    <row r="15" spans="1:7" x14ac:dyDescent="0.3">
      <c r="B15" s="33" t="s">
        <v>47</v>
      </c>
      <c r="D15">
        <f>(((PI()*D14*D14/4))/D13)*1000</f>
        <v>178.08851180668447</v>
      </c>
      <c r="E15" t="s">
        <v>45</v>
      </c>
      <c r="F15" s="26"/>
    </row>
    <row r="16" spans="1:7" x14ac:dyDescent="0.3">
      <c r="B16" s="33" t="s">
        <v>49</v>
      </c>
      <c r="D16">
        <v>150</v>
      </c>
      <c r="E16" t="str">
        <f>IF(D15&gt;=D16, "OK", "NOT OK")</f>
        <v>OK</v>
      </c>
      <c r="F16" s="26"/>
    </row>
    <row r="17" spans="2:6" x14ac:dyDescent="0.3">
      <c r="B17" s="25"/>
      <c r="D17" s="32" t="str">
        <f>CONCATENATE(D14,"mm bars @",D16,"mm C/C")</f>
        <v>16mm bars @150mm C/C</v>
      </c>
      <c r="E17" s="32"/>
      <c r="F17" s="34"/>
    </row>
    <row r="18" spans="2:6" x14ac:dyDescent="0.3">
      <c r="B18" s="25"/>
      <c r="F18" s="26"/>
    </row>
    <row r="19" spans="2:6" ht="16.2" x14ac:dyDescent="0.3">
      <c r="B19" s="33" t="s">
        <v>54</v>
      </c>
      <c r="D19">
        <v>857</v>
      </c>
      <c r="E19" t="s">
        <v>48</v>
      </c>
      <c r="F19" s="26"/>
    </row>
    <row r="20" spans="2:6" x14ac:dyDescent="0.3">
      <c r="B20" s="33" t="s">
        <v>46</v>
      </c>
      <c r="D20">
        <v>16</v>
      </c>
      <c r="E20" t="s">
        <v>45</v>
      </c>
      <c r="F20" s="26"/>
    </row>
    <row r="21" spans="2:6" x14ac:dyDescent="0.3">
      <c r="B21" s="33" t="s">
        <v>47</v>
      </c>
      <c r="D21">
        <f>(((PI()*D20*D20/4))/D19)*1000</f>
        <v>234.61135336026459</v>
      </c>
      <c r="E21" t="s">
        <v>45</v>
      </c>
      <c r="F21" s="26"/>
    </row>
    <row r="22" spans="2:6" x14ac:dyDescent="0.3">
      <c r="B22" s="33" t="s">
        <v>49</v>
      </c>
      <c r="D22">
        <v>150</v>
      </c>
      <c r="E22" t="str">
        <f>IF(D21&gt;=D22, "OK", "NOT OK")</f>
        <v>OK</v>
      </c>
      <c r="F22" s="26"/>
    </row>
    <row r="23" spans="2:6" x14ac:dyDescent="0.3">
      <c r="B23" s="25"/>
      <c r="D23" s="32" t="str">
        <f>CONCATENATE(D20,"mm bars @",D22,"mm C/C")</f>
        <v>16mm bars @150mm C/C</v>
      </c>
      <c r="E23" s="32"/>
      <c r="F23" s="34"/>
    </row>
    <row r="24" spans="2:6" x14ac:dyDescent="0.3">
      <c r="B24" s="25"/>
      <c r="F24" s="26"/>
    </row>
    <row r="25" spans="2:6" ht="16.2" x14ac:dyDescent="0.3">
      <c r="B25" s="33" t="s">
        <v>55</v>
      </c>
      <c r="D25">
        <v>1772</v>
      </c>
      <c r="E25" t="s">
        <v>48</v>
      </c>
      <c r="F25" s="26"/>
    </row>
    <row r="26" spans="2:6" x14ac:dyDescent="0.3">
      <c r="B26" s="33" t="s">
        <v>46</v>
      </c>
      <c r="D26">
        <v>16</v>
      </c>
      <c r="E26" t="s">
        <v>45</v>
      </c>
      <c r="F26" s="26"/>
    </row>
    <row r="27" spans="2:6" x14ac:dyDescent="0.3">
      <c r="B27" s="33" t="s">
        <v>47</v>
      </c>
      <c r="D27">
        <f>(((PI()*D26*D26/4))/D25)*1000</f>
        <v>113.46610035538757</v>
      </c>
      <c r="E27" t="s">
        <v>45</v>
      </c>
      <c r="F27" s="26"/>
    </row>
    <row r="28" spans="2:6" x14ac:dyDescent="0.3">
      <c r="B28" s="33" t="s">
        <v>49</v>
      </c>
      <c r="D28">
        <v>100</v>
      </c>
      <c r="E28" t="str">
        <f>IF(D27&gt;=D28, "OK", "NOT OK")</f>
        <v>OK</v>
      </c>
      <c r="F28" s="26"/>
    </row>
    <row r="29" spans="2:6" ht="15" thickBot="1" x14ac:dyDescent="0.35">
      <c r="B29" s="35"/>
      <c r="C29" s="27"/>
      <c r="D29" s="29" t="str">
        <f>CONCATENATE(D26,"mm bars @",D28,"mm C/C")</f>
        <v>16mm bars @100mm C/C</v>
      </c>
      <c r="E29" s="29"/>
      <c r="F29" s="30"/>
    </row>
  </sheetData>
  <mergeCells count="1">
    <mergeCell ref="B3:F3"/>
  </mergeCells>
  <conditionalFormatting sqref="G4:G5 D6:G6 E7:G7 B9:F11 G9:G17 G19:G29 H2:XFD29 A8:G8 A18:G18 A9:A17 A19:A29 A2:G2 A5 A6:C7 A30:XFD1048576 A1:XFD1">
    <cfRule type="containsText" dxfId="23" priority="52" operator="containsText" text="NOT OK">
      <formula>NOT(ISERROR(SEARCH("NOT OK",A1)))</formula>
    </cfRule>
    <cfRule type="containsText" dxfId="22" priority="53" operator="containsText" text="NG">
      <formula>NOT(ISERROR(SEARCH("NG",A1)))</formula>
    </cfRule>
    <cfRule type="containsText" dxfId="21" priority="57" operator="containsText" text="OK">
      <formula>NOT(ISERROR(SEARCH("OK",A1)))</formula>
    </cfRule>
  </conditionalFormatting>
  <conditionalFormatting sqref="B3 B4:F5">
    <cfRule type="containsText" dxfId="20" priority="46" operator="containsText" text="NOT OK">
      <formula>NOT(ISERROR(SEARCH("NOT OK",B3)))</formula>
    </cfRule>
    <cfRule type="containsText" dxfId="19" priority="47" operator="containsText" text="NG">
      <formula>NOT(ISERROR(SEARCH("NG",B3)))</formula>
    </cfRule>
    <cfRule type="containsText" dxfId="18" priority="48" operator="containsText" text="OK">
      <formula>NOT(ISERROR(SEARCH("OK",B3)))</formula>
    </cfRule>
  </conditionalFormatting>
  <conditionalFormatting sqref="E13:F13 B14:F17">
    <cfRule type="containsText" dxfId="17" priority="43" operator="containsText" text="NOT OK">
      <formula>NOT(ISERROR(SEARCH("NOT OK",B13)))</formula>
    </cfRule>
    <cfRule type="containsText" dxfId="16" priority="44" operator="containsText" text="NG">
      <formula>NOT(ISERROR(SEARCH("NG",B13)))</formula>
    </cfRule>
    <cfRule type="containsText" dxfId="15" priority="45" operator="containsText" text="OK">
      <formula>NOT(ISERROR(SEARCH("OK",B13)))</formula>
    </cfRule>
  </conditionalFormatting>
  <conditionalFormatting sqref="B13:C13">
    <cfRule type="containsText" dxfId="14" priority="40" operator="containsText" text="NOT OK">
      <formula>NOT(ISERROR(SEARCH("NOT OK",B13)))</formula>
    </cfRule>
    <cfRule type="containsText" dxfId="13" priority="41" operator="containsText" text="NG">
      <formula>NOT(ISERROR(SEARCH("NG",B13)))</formula>
    </cfRule>
    <cfRule type="containsText" dxfId="12" priority="42" operator="containsText" text="OK">
      <formula>NOT(ISERROR(SEARCH("OK",B13)))</formula>
    </cfRule>
  </conditionalFormatting>
  <conditionalFormatting sqref="E19:F19 B20:F23">
    <cfRule type="containsText" dxfId="11" priority="37" operator="containsText" text="NOT OK">
      <formula>NOT(ISERROR(SEARCH("NOT OK",B19)))</formula>
    </cfRule>
    <cfRule type="containsText" dxfId="10" priority="38" operator="containsText" text="NG">
      <formula>NOT(ISERROR(SEARCH("NG",B19)))</formula>
    </cfRule>
    <cfRule type="containsText" dxfId="9" priority="39" operator="containsText" text="OK">
      <formula>NOT(ISERROR(SEARCH("OK",B19)))</formula>
    </cfRule>
  </conditionalFormatting>
  <conditionalFormatting sqref="B19:C19">
    <cfRule type="containsText" dxfId="8" priority="34" operator="containsText" text="NOT OK">
      <formula>NOT(ISERROR(SEARCH("NOT OK",B19)))</formula>
    </cfRule>
    <cfRule type="containsText" dxfId="7" priority="35" operator="containsText" text="NG">
      <formula>NOT(ISERROR(SEARCH("NG",B19)))</formula>
    </cfRule>
    <cfRule type="containsText" dxfId="6" priority="36" operator="containsText" text="OK">
      <formula>NOT(ISERROR(SEARCH("OK",B19)))</formula>
    </cfRule>
  </conditionalFormatting>
  <conditionalFormatting sqref="E25:F25 B26:F29">
    <cfRule type="containsText" dxfId="5" priority="31" operator="containsText" text="NOT OK">
      <formula>NOT(ISERROR(SEARCH("NOT OK",B25)))</formula>
    </cfRule>
    <cfRule type="containsText" dxfId="4" priority="32" operator="containsText" text="NG">
      <formula>NOT(ISERROR(SEARCH("NG",B25)))</formula>
    </cfRule>
    <cfRule type="containsText" dxfId="3" priority="33" operator="containsText" text="OK">
      <formula>NOT(ISERROR(SEARCH("OK",B25)))</formula>
    </cfRule>
  </conditionalFormatting>
  <conditionalFormatting sqref="B25:C25">
    <cfRule type="containsText" dxfId="2" priority="28" operator="containsText" text="NOT OK">
      <formula>NOT(ISERROR(SEARCH("NOT OK",B25)))</formula>
    </cfRule>
    <cfRule type="containsText" dxfId="1" priority="29" operator="containsText" text="NG">
      <formula>NOT(ISERROR(SEARCH("NG",B25)))</formula>
    </cfRule>
    <cfRule type="containsText" dxfId="0" priority="30" operator="containsText" text="OK">
      <formula>NOT(ISERROR(SEARCH("OK",B25)))</formula>
    </cfRule>
  </conditionalFormatting>
  <pageMargins left="1.01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8"/>
  <sheetViews>
    <sheetView tabSelected="1" zoomScale="85" zoomScaleNormal="85" zoomScaleSheetLayoutView="100" workbookViewId="0">
      <selection activeCell="L15" sqref="L15"/>
    </sheetView>
  </sheetViews>
  <sheetFormatPr defaultRowHeight="14.4" x14ac:dyDescent="0.3"/>
  <cols>
    <col min="2" max="2" width="21.33203125" customWidth="1"/>
    <col min="3" max="3" width="12.109375" customWidth="1"/>
    <col min="4" max="5" width="9.5546875" bestFit="1" customWidth="1"/>
    <col min="7" max="7" width="9.109375" customWidth="1"/>
  </cols>
  <sheetData>
    <row r="2" spans="1:7" ht="15" thickBot="1" x14ac:dyDescent="0.35">
      <c r="B2" s="37"/>
    </row>
    <row r="3" spans="1:7" x14ac:dyDescent="0.3">
      <c r="A3" s="28"/>
      <c r="B3" s="38" t="s">
        <v>51</v>
      </c>
      <c r="C3" s="39"/>
      <c r="D3" s="39"/>
      <c r="E3" s="39"/>
      <c r="F3" s="40"/>
      <c r="G3" s="28"/>
    </row>
    <row r="4" spans="1:7" x14ac:dyDescent="0.3">
      <c r="A4" s="28"/>
      <c r="B4" s="33" t="s">
        <v>50</v>
      </c>
      <c r="C4" s="28">
        <v>400</v>
      </c>
      <c r="D4" s="28" t="s">
        <v>45</v>
      </c>
      <c r="E4" s="28"/>
      <c r="F4" s="36"/>
      <c r="G4" s="28"/>
    </row>
    <row r="5" spans="1:7" x14ac:dyDescent="0.3">
      <c r="A5" s="28"/>
      <c r="B5" s="33" t="s">
        <v>56</v>
      </c>
      <c r="C5" s="28" t="s">
        <v>57</v>
      </c>
      <c r="D5" s="31"/>
      <c r="F5" s="26"/>
    </row>
    <row r="6" spans="1:7" x14ac:dyDescent="0.3">
      <c r="A6" s="28"/>
      <c r="B6" s="33"/>
      <c r="C6" s="28"/>
      <c r="D6" s="31"/>
      <c r="F6" s="26"/>
    </row>
    <row r="7" spans="1:7" ht="16.2" x14ac:dyDescent="0.3">
      <c r="B7" s="33" t="s">
        <v>53</v>
      </c>
      <c r="D7">
        <v>595</v>
      </c>
      <c r="E7" t="s">
        <v>48</v>
      </c>
      <c r="F7" s="26"/>
    </row>
    <row r="8" spans="1:7" x14ac:dyDescent="0.3">
      <c r="B8" s="33" t="s">
        <v>46</v>
      </c>
      <c r="D8">
        <v>12</v>
      </c>
      <c r="E8" t="s">
        <v>45</v>
      </c>
      <c r="F8" s="26"/>
    </row>
    <row r="9" spans="1:7" x14ac:dyDescent="0.3">
      <c r="B9" s="33" t="s">
        <v>47</v>
      </c>
      <c r="D9">
        <f>(((PI()*D8*D8/4))/D7)*1000</f>
        <v>190.07955551131522</v>
      </c>
      <c r="E9" t="s">
        <v>45</v>
      </c>
      <c r="F9" s="26"/>
    </row>
    <row r="10" spans="1:7" x14ac:dyDescent="0.3">
      <c r="B10" s="33" t="s">
        <v>49</v>
      </c>
      <c r="D10">
        <v>150</v>
      </c>
      <c r="E10" t="str">
        <f>IF(D9&gt;=D10, "OK", "NOT OK")</f>
        <v>OK</v>
      </c>
      <c r="F10" s="26"/>
    </row>
    <row r="11" spans="1:7" x14ac:dyDescent="0.3">
      <c r="B11" s="25"/>
      <c r="D11" s="32" t="str">
        <f>CONCATENATE(D8,"mm bars @",D10,"mm C/C")</f>
        <v>12mm bars @150mm C/C</v>
      </c>
      <c r="E11" s="32"/>
      <c r="F11" s="34"/>
    </row>
    <row r="12" spans="1:7" x14ac:dyDescent="0.3">
      <c r="B12" s="25"/>
      <c r="F12" s="26"/>
    </row>
    <row r="13" spans="1:7" x14ac:dyDescent="0.3">
      <c r="B13" s="25"/>
      <c r="F13" s="26"/>
    </row>
    <row r="14" spans="1:7" ht="16.2" x14ac:dyDescent="0.3">
      <c r="B14" s="33" t="s">
        <v>55</v>
      </c>
      <c r="D14">
        <v>595</v>
      </c>
      <c r="E14" t="s">
        <v>48</v>
      </c>
      <c r="F14" s="26"/>
    </row>
    <row r="15" spans="1:7" x14ac:dyDescent="0.3">
      <c r="B15" s="33" t="s">
        <v>46</v>
      </c>
      <c r="D15">
        <v>12</v>
      </c>
      <c r="E15" t="s">
        <v>45</v>
      </c>
      <c r="F15" s="26"/>
    </row>
    <row r="16" spans="1:7" x14ac:dyDescent="0.3">
      <c r="B16" s="33" t="s">
        <v>47</v>
      </c>
      <c r="D16">
        <f>(((PI()*D15*D15/4))/D14)*1000</f>
        <v>190.07955551131522</v>
      </c>
      <c r="E16" t="s">
        <v>45</v>
      </c>
      <c r="F16" s="26"/>
    </row>
    <row r="17" spans="2:6" x14ac:dyDescent="0.3">
      <c r="B17" s="33" t="s">
        <v>49</v>
      </c>
      <c r="D17">
        <v>150</v>
      </c>
      <c r="E17" t="str">
        <f>IF(D16&gt;=D17, "OK", "NOT OK")</f>
        <v>OK</v>
      </c>
      <c r="F17" s="26"/>
    </row>
    <row r="18" spans="2:6" ht="15" thickBot="1" x14ac:dyDescent="0.35">
      <c r="B18" s="35"/>
      <c r="C18" s="27"/>
      <c r="D18" s="29" t="str">
        <f>CONCATENATE(D15,"mm bars @",D17,"mm C/C")</f>
        <v>12mm bars @150mm C/C</v>
      </c>
      <c r="E18" s="29"/>
      <c r="F18" s="30"/>
    </row>
  </sheetData>
  <mergeCells count="1">
    <mergeCell ref="B3:F3"/>
  </mergeCells>
  <conditionalFormatting sqref="A12:G12 A2:G2 A1:XFD1 G13:G18 A13:A18 G4:G11 A5:A11 H2:XFD18 A19:XFD1048576">
    <cfRule type="containsText" dxfId="41" priority="22" operator="containsText" text="NOT OK">
      <formula>NOT(ISERROR(SEARCH("NOT OK",A1)))</formula>
    </cfRule>
    <cfRule type="containsText" dxfId="40" priority="23" operator="containsText" text="NG">
      <formula>NOT(ISERROR(SEARCH("NG",A1)))</formula>
    </cfRule>
    <cfRule type="containsText" dxfId="39" priority="24" operator="containsText" text="OK">
      <formula>NOT(ISERROR(SEARCH("OK",A1)))</formula>
    </cfRule>
  </conditionalFormatting>
  <conditionalFormatting sqref="B3 B4:F6">
    <cfRule type="containsText" dxfId="38" priority="19" operator="containsText" text="NOT OK">
      <formula>NOT(ISERROR(SEARCH("NOT OK",B3)))</formula>
    </cfRule>
    <cfRule type="containsText" dxfId="37" priority="20" operator="containsText" text="NG">
      <formula>NOT(ISERROR(SEARCH("NG",B3)))</formula>
    </cfRule>
    <cfRule type="containsText" dxfId="36" priority="21" operator="containsText" text="OK">
      <formula>NOT(ISERROR(SEARCH("OK",B3)))</formula>
    </cfRule>
  </conditionalFormatting>
  <conditionalFormatting sqref="E7:F7 B8:F11">
    <cfRule type="containsText" dxfId="35" priority="16" operator="containsText" text="NOT OK">
      <formula>NOT(ISERROR(SEARCH("NOT OK",B7)))</formula>
    </cfRule>
    <cfRule type="containsText" dxfId="34" priority="17" operator="containsText" text="NG">
      <formula>NOT(ISERROR(SEARCH("NG",B7)))</formula>
    </cfRule>
    <cfRule type="containsText" dxfId="33" priority="18" operator="containsText" text="OK">
      <formula>NOT(ISERROR(SEARCH("OK",B7)))</formula>
    </cfRule>
  </conditionalFormatting>
  <conditionalFormatting sqref="B7:C7">
    <cfRule type="containsText" dxfId="32" priority="13" operator="containsText" text="NOT OK">
      <formula>NOT(ISERROR(SEARCH("NOT OK",B7)))</formula>
    </cfRule>
    <cfRule type="containsText" dxfId="31" priority="14" operator="containsText" text="NG">
      <formula>NOT(ISERROR(SEARCH("NG",B7)))</formula>
    </cfRule>
    <cfRule type="containsText" dxfId="30" priority="15" operator="containsText" text="OK">
      <formula>NOT(ISERROR(SEARCH("OK",B7)))</formula>
    </cfRule>
  </conditionalFormatting>
  <conditionalFormatting sqref="E14:F14 B15:F18">
    <cfRule type="containsText" dxfId="29" priority="4" operator="containsText" text="NOT OK">
      <formula>NOT(ISERROR(SEARCH("NOT OK",B14)))</formula>
    </cfRule>
    <cfRule type="containsText" dxfId="28" priority="5" operator="containsText" text="NG">
      <formula>NOT(ISERROR(SEARCH("NG",B14)))</formula>
    </cfRule>
    <cfRule type="containsText" dxfId="27" priority="6" operator="containsText" text="OK">
      <formula>NOT(ISERROR(SEARCH("OK",B14)))</formula>
    </cfRule>
  </conditionalFormatting>
  <conditionalFormatting sqref="B14:C14">
    <cfRule type="containsText" dxfId="26" priority="1" operator="containsText" text="NOT OK">
      <formula>NOT(ISERROR(SEARCH("NOT OK",B14)))</formula>
    </cfRule>
    <cfRule type="containsText" dxfId="25" priority="2" operator="containsText" text="NG">
      <formula>NOT(ISERROR(SEARCH("NG",B14)))</formula>
    </cfRule>
    <cfRule type="containsText" dxfId="24" priority="3" operator="containsText" text="OK">
      <formula>NOT(ISERROR(SEARCH("OK",B14)))</formula>
    </cfRule>
  </conditionalFormatting>
  <pageMargins left="1.01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view="pageBreakPreview" topLeftCell="A25" zoomScaleNormal="100" zoomScaleSheetLayoutView="100" workbookViewId="0">
      <selection activeCell="S35" sqref="S35"/>
    </sheetView>
  </sheetViews>
  <sheetFormatPr defaultColWidth="9.109375" defaultRowHeight="14.4" x14ac:dyDescent="0.3"/>
  <cols>
    <col min="1" max="1" width="9.88671875" style="1" customWidth="1"/>
    <col min="2" max="2" width="10.6640625" style="1" customWidth="1"/>
    <col min="3" max="3" width="11" style="1" bestFit="1" customWidth="1"/>
    <col min="4" max="4" width="4.5546875" style="1" customWidth="1"/>
    <col min="5" max="5" width="4.6640625" style="1" customWidth="1"/>
    <col min="6" max="9" width="4.5546875" style="1" customWidth="1"/>
    <col min="10" max="10" width="8.44140625" style="1" bestFit="1" customWidth="1"/>
    <col min="11" max="11" width="8.33203125" style="1" customWidth="1"/>
    <col min="12" max="12" width="4.33203125" style="1" bestFit="1" customWidth="1"/>
    <col min="13" max="13" width="8.44140625" style="1" customWidth="1"/>
    <col min="14" max="14" width="8.5546875" style="1" bestFit="1" customWidth="1"/>
    <col min="15" max="16384" width="9.109375" style="1"/>
  </cols>
  <sheetData>
    <row r="1" spans="1:16" ht="15" x14ac:dyDescent="0.3">
      <c r="A1" s="47" t="s">
        <v>2</v>
      </c>
      <c r="B1" s="47"/>
      <c r="C1" s="47"/>
    </row>
    <row r="2" spans="1:16" ht="15" x14ac:dyDescent="0.3">
      <c r="A2" s="48" t="s">
        <v>3</v>
      </c>
      <c r="B2" s="48"/>
      <c r="C2" s="48"/>
    </row>
    <row r="3" spans="1:16" ht="15" x14ac:dyDescent="0.3">
      <c r="B3" s="49" t="s">
        <v>4</v>
      </c>
      <c r="C3" s="49"/>
    </row>
    <row r="4" spans="1:16" ht="15" x14ac:dyDescent="0.3">
      <c r="B4" s="49" t="s">
        <v>5</v>
      </c>
      <c r="C4" s="49"/>
    </row>
    <row r="5" spans="1:16" ht="15" x14ac:dyDescent="0.3">
      <c r="B5" s="49" t="s">
        <v>6</v>
      </c>
      <c r="C5" s="49"/>
    </row>
    <row r="6" spans="1:16" ht="15" x14ac:dyDescent="0.3">
      <c r="B6" s="46" t="s">
        <v>7</v>
      </c>
      <c r="C6" s="46"/>
    </row>
    <row r="7" spans="1:16" ht="28.5" customHeight="1" x14ac:dyDescent="0.3">
      <c r="A7" s="50" t="s">
        <v>8</v>
      </c>
      <c r="B7" s="50" t="s">
        <v>9</v>
      </c>
      <c r="C7" s="51" t="s">
        <v>10</v>
      </c>
      <c r="D7" s="52" t="s">
        <v>11</v>
      </c>
      <c r="E7" s="45"/>
      <c r="F7" s="45"/>
      <c r="G7" s="45"/>
      <c r="H7" s="45"/>
      <c r="I7" s="45"/>
      <c r="J7" s="45" t="s">
        <v>12</v>
      </c>
      <c r="K7" s="52" t="s">
        <v>13</v>
      </c>
      <c r="L7" s="45" t="s">
        <v>14</v>
      </c>
      <c r="M7" s="45"/>
      <c r="N7" s="52" t="s">
        <v>15</v>
      </c>
    </row>
    <row r="8" spans="1:16" ht="53.25" customHeight="1" x14ac:dyDescent="0.3">
      <c r="A8" s="50"/>
      <c r="B8" s="50"/>
      <c r="C8" s="50"/>
      <c r="D8" s="44" t="s">
        <v>16</v>
      </c>
      <c r="E8" s="44"/>
      <c r="F8" s="45" t="s">
        <v>17</v>
      </c>
      <c r="G8" s="45"/>
      <c r="H8" s="45" t="s">
        <v>18</v>
      </c>
      <c r="I8" s="45"/>
      <c r="J8" s="45"/>
      <c r="K8" s="45"/>
      <c r="L8" s="2" t="s">
        <v>19</v>
      </c>
      <c r="M8" s="3" t="s">
        <v>20</v>
      </c>
      <c r="N8" s="45"/>
    </row>
    <row r="9" spans="1:16" ht="13.5" customHeight="1" x14ac:dyDescent="0.3">
      <c r="A9" s="50"/>
      <c r="B9" s="50"/>
      <c r="C9" s="50"/>
      <c r="D9" s="4" t="s">
        <v>21</v>
      </c>
      <c r="E9" s="5" t="s">
        <v>22</v>
      </c>
      <c r="F9" s="4" t="s">
        <v>23</v>
      </c>
      <c r="G9" s="5" t="s">
        <v>22</v>
      </c>
      <c r="H9" s="5" t="s">
        <v>24</v>
      </c>
      <c r="I9" s="5" t="s">
        <v>22</v>
      </c>
      <c r="J9" s="6"/>
      <c r="K9" s="6"/>
      <c r="L9" s="6"/>
      <c r="M9" s="6"/>
      <c r="N9" s="6"/>
    </row>
    <row r="10" spans="1:16" ht="31.5" customHeight="1" x14ac:dyDescent="0.3">
      <c r="A10" s="41" t="s">
        <v>32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P10" s="1" t="s">
        <v>33</v>
      </c>
    </row>
    <row r="11" spans="1:16" ht="45" x14ac:dyDescent="0.3">
      <c r="A11" s="7" t="s">
        <v>25</v>
      </c>
      <c r="B11" s="8" t="s">
        <v>0</v>
      </c>
      <c r="C11" s="9">
        <v>1060</v>
      </c>
      <c r="D11" s="9">
        <v>4</v>
      </c>
      <c r="E11" s="9">
        <v>16</v>
      </c>
      <c r="F11" s="9">
        <v>4</v>
      </c>
      <c r="G11" s="9">
        <v>12</v>
      </c>
      <c r="H11" s="9"/>
      <c r="I11" s="9"/>
      <c r="J11" s="10">
        <f>D11*22/7*E11^2/4+F11*22/7*G11^2/4+H11*22/7*I11^2/4</f>
        <v>1257.1428571428571</v>
      </c>
      <c r="K11" s="11">
        <f>J11/(350*350)*100</f>
        <v>1.0262390670553936</v>
      </c>
      <c r="L11" s="9">
        <v>2</v>
      </c>
      <c r="M11" s="9">
        <v>8</v>
      </c>
      <c r="N11" s="6"/>
    </row>
    <row r="12" spans="1:16" ht="30" x14ac:dyDescent="0.3">
      <c r="A12" s="8" t="s">
        <v>26</v>
      </c>
      <c r="B12" s="8" t="s">
        <v>0</v>
      </c>
      <c r="C12" s="9">
        <v>980</v>
      </c>
      <c r="D12" s="9">
        <v>4</v>
      </c>
      <c r="E12" s="9">
        <v>16</v>
      </c>
      <c r="F12" s="9">
        <v>4</v>
      </c>
      <c r="G12" s="9">
        <v>12</v>
      </c>
      <c r="H12" s="9"/>
      <c r="I12" s="9"/>
      <c r="J12" s="10">
        <f t="shared" ref="J12" si="0">D12*22/7*E12^2/4+F12*22/7*G12^2/4+H12*22/7*I12^2/4</f>
        <v>1257.1428571428571</v>
      </c>
      <c r="K12" s="11">
        <f>J12/(350*350)*100</f>
        <v>1.0262390670553936</v>
      </c>
      <c r="L12" s="9">
        <v>2</v>
      </c>
      <c r="M12" s="9">
        <v>8</v>
      </c>
      <c r="N12" s="6"/>
    </row>
    <row r="13" spans="1:16" ht="15" x14ac:dyDescent="0.3">
      <c r="A13" s="8"/>
      <c r="B13" s="8"/>
      <c r="C13" s="9"/>
      <c r="D13" s="9"/>
      <c r="E13" s="9"/>
      <c r="F13" s="9"/>
      <c r="G13" s="9"/>
      <c r="H13" s="9"/>
      <c r="I13" s="9"/>
      <c r="J13" s="10"/>
      <c r="K13" s="11"/>
      <c r="L13" s="9"/>
      <c r="M13" s="9"/>
      <c r="N13" s="6"/>
    </row>
    <row r="14" spans="1:16" ht="15" x14ac:dyDescent="0.3">
      <c r="A14" s="12"/>
      <c r="B14" s="13"/>
      <c r="C14" s="14"/>
      <c r="D14" s="14"/>
      <c r="E14" s="14"/>
      <c r="F14" s="14"/>
      <c r="G14" s="14"/>
      <c r="H14" s="14"/>
      <c r="I14" s="14"/>
      <c r="J14" s="15"/>
      <c r="K14" s="16"/>
      <c r="L14" s="14"/>
      <c r="M14" s="14"/>
      <c r="N14" s="17"/>
    </row>
    <row r="15" spans="1:16" x14ac:dyDescent="0.3">
      <c r="A15" s="41" t="s">
        <v>35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P15" s="1" t="s">
        <v>34</v>
      </c>
    </row>
    <row r="16" spans="1:16" ht="15" x14ac:dyDescent="0.3">
      <c r="A16" s="7" t="s">
        <v>27</v>
      </c>
      <c r="B16" s="8" t="str">
        <f>B11</f>
        <v>350 X 350</v>
      </c>
      <c r="C16" s="9">
        <v>2172</v>
      </c>
      <c r="D16" s="9">
        <v>4</v>
      </c>
      <c r="E16" s="9">
        <v>20</v>
      </c>
      <c r="F16" s="9">
        <v>4</v>
      </c>
      <c r="G16" s="9">
        <v>20</v>
      </c>
      <c r="H16" s="6"/>
      <c r="I16" s="6"/>
      <c r="J16" s="10">
        <f>D16*22/7*E16^2/4+F16*22/7*G16^2/4+H16*22/7*I16^2/4</f>
        <v>2514.2857142857142</v>
      </c>
      <c r="K16" s="11">
        <f>J16/(350*350)*100</f>
        <v>2.0524781341107872</v>
      </c>
      <c r="L16" s="9">
        <v>2</v>
      </c>
      <c r="M16" s="9">
        <v>8</v>
      </c>
      <c r="N16" s="6"/>
    </row>
    <row r="17" spans="1:16" ht="15" x14ac:dyDescent="0.3">
      <c r="A17" s="7" t="s">
        <v>28</v>
      </c>
      <c r="B17" s="8" t="str">
        <f>B12</f>
        <v>350 X 350</v>
      </c>
      <c r="C17" s="9">
        <v>1922</v>
      </c>
      <c r="D17" s="9">
        <v>4</v>
      </c>
      <c r="E17" s="9">
        <v>20</v>
      </c>
      <c r="F17" s="9">
        <v>4</v>
      </c>
      <c r="G17" s="9">
        <v>16</v>
      </c>
      <c r="H17" s="6"/>
      <c r="I17" s="6"/>
      <c r="J17" s="10">
        <f t="shared" ref="J17" si="1">D17*22/7*E17^2/4+F17*22/7*G17^2/4+H17*22/7*I17^2/4</f>
        <v>2061.7142857142858</v>
      </c>
      <c r="K17" s="11">
        <f t="shared" ref="K17" si="2">J17/(350*350)*100</f>
        <v>1.6830320699708454</v>
      </c>
      <c r="L17" s="9">
        <v>2</v>
      </c>
      <c r="M17" s="9">
        <v>8</v>
      </c>
      <c r="N17" s="6"/>
    </row>
    <row r="18" spans="1:16" ht="15" x14ac:dyDescent="0.3">
      <c r="A18" s="7" t="s">
        <v>36</v>
      </c>
      <c r="B18" s="8" t="str">
        <f>B17</f>
        <v>350 X 350</v>
      </c>
      <c r="C18" s="9">
        <v>1018</v>
      </c>
      <c r="D18" s="9">
        <v>4</v>
      </c>
      <c r="E18" s="9">
        <v>16</v>
      </c>
      <c r="F18" s="9">
        <v>4</v>
      </c>
      <c r="G18" s="9">
        <v>12</v>
      </c>
      <c r="H18" s="6"/>
      <c r="I18" s="6"/>
      <c r="J18" s="10">
        <f t="shared" ref="J18" si="3">D18*22/7*E18^2/4+F18*22/7*G18^2/4+H18*22/7*I18^2/4</f>
        <v>1257.1428571428571</v>
      </c>
      <c r="K18" s="11">
        <f t="shared" ref="K18" si="4">J18/(350*350)*100</f>
        <v>1.0262390670553936</v>
      </c>
      <c r="L18" s="9">
        <v>2</v>
      </c>
      <c r="M18" s="9">
        <v>8</v>
      </c>
      <c r="N18" s="6"/>
    </row>
    <row r="19" spans="1:16" x14ac:dyDescent="0.3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</row>
    <row r="20" spans="1:16" ht="33" customHeight="1" x14ac:dyDescent="0.3">
      <c r="A20" s="41" t="s">
        <v>38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P20" s="1" t="s">
        <v>37</v>
      </c>
    </row>
    <row r="21" spans="1:16" ht="15" x14ac:dyDescent="0.3">
      <c r="A21" s="7" t="str">
        <f>A16</f>
        <v xml:space="preserve">Gr. FLR </v>
      </c>
      <c r="B21" s="8" t="s">
        <v>0</v>
      </c>
      <c r="C21" s="9">
        <v>3082</v>
      </c>
      <c r="D21" s="9">
        <v>4</v>
      </c>
      <c r="E21" s="9">
        <v>20</v>
      </c>
      <c r="F21" s="9">
        <v>6</v>
      </c>
      <c r="G21" s="9">
        <v>20</v>
      </c>
      <c r="H21" s="9"/>
      <c r="I21" s="9"/>
      <c r="J21" s="10">
        <f>D21*22/7*E21^2/4+F21*22/7*G21^2/4+H21*22/7*I21^2/4</f>
        <v>3142.8571428571431</v>
      </c>
      <c r="K21" s="11">
        <f>J21/(350*350)*100</f>
        <v>2.565597667638484</v>
      </c>
      <c r="L21" s="9">
        <v>2</v>
      </c>
      <c r="M21" s="9">
        <v>8</v>
      </c>
      <c r="N21" s="6"/>
    </row>
    <row r="22" spans="1:16" ht="15" x14ac:dyDescent="0.3">
      <c r="A22" s="7" t="s">
        <v>28</v>
      </c>
      <c r="B22" s="8" t="s">
        <v>0</v>
      </c>
      <c r="C22" s="9">
        <v>1487</v>
      </c>
      <c r="D22" s="9">
        <v>4</v>
      </c>
      <c r="E22" s="9">
        <v>16</v>
      </c>
      <c r="F22" s="9">
        <v>6</v>
      </c>
      <c r="G22" s="9">
        <v>16</v>
      </c>
      <c r="H22" s="9"/>
      <c r="I22" s="9"/>
      <c r="J22" s="10">
        <f t="shared" ref="J22:J23" si="5">D22*22/7*E22^2/4+F22*22/7*G22^2/4+H22*22/7*I22^2/4</f>
        <v>2011.4285714285716</v>
      </c>
      <c r="K22" s="11">
        <f t="shared" ref="K22:K23" si="6">J22/(350*350)*100</f>
        <v>1.64198250728863</v>
      </c>
      <c r="L22" s="9">
        <v>2</v>
      </c>
      <c r="M22" s="9">
        <v>8</v>
      </c>
      <c r="N22" s="6"/>
    </row>
    <row r="23" spans="1:16" ht="45" x14ac:dyDescent="0.3">
      <c r="A23" s="7" t="s">
        <v>29</v>
      </c>
      <c r="B23" s="8" t="s">
        <v>0</v>
      </c>
      <c r="C23" s="9">
        <v>980</v>
      </c>
      <c r="D23" s="9">
        <v>4</v>
      </c>
      <c r="E23" s="9">
        <v>16</v>
      </c>
      <c r="F23" s="9">
        <v>6</v>
      </c>
      <c r="G23" s="9">
        <v>12</v>
      </c>
      <c r="H23" s="9"/>
      <c r="I23" s="9"/>
      <c r="J23" s="10">
        <f t="shared" si="5"/>
        <v>1483.4285714285716</v>
      </c>
      <c r="K23" s="11">
        <f t="shared" si="6"/>
        <v>1.2109620991253645</v>
      </c>
      <c r="L23" s="9">
        <v>2</v>
      </c>
      <c r="M23" s="9">
        <v>8</v>
      </c>
      <c r="N23" s="6"/>
    </row>
    <row r="24" spans="1:16" ht="15" x14ac:dyDescent="0.3">
      <c r="A24" s="7"/>
      <c r="B24" s="7"/>
      <c r="C24" s="9"/>
      <c r="D24" s="9"/>
      <c r="E24" s="9"/>
      <c r="F24" s="9"/>
      <c r="G24" s="9"/>
      <c r="H24" s="9"/>
      <c r="I24" s="9"/>
      <c r="J24" s="10"/>
      <c r="K24" s="10"/>
      <c r="L24" s="9"/>
      <c r="M24" s="9"/>
      <c r="N24" s="6"/>
    </row>
    <row r="25" spans="1:16" ht="30.75" customHeight="1" x14ac:dyDescent="0.3">
      <c r="A25" s="41" t="s">
        <v>40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P25" s="1" t="s">
        <v>39</v>
      </c>
    </row>
    <row r="26" spans="1:16" ht="18" customHeight="1" x14ac:dyDescent="0.3">
      <c r="A26" s="7" t="str">
        <f>A21</f>
        <v xml:space="preserve">Gr. FLR </v>
      </c>
      <c r="B26" s="8" t="s">
        <v>1</v>
      </c>
      <c r="C26" s="9">
        <v>2362</v>
      </c>
      <c r="D26" s="9">
        <v>4</v>
      </c>
      <c r="E26" s="9">
        <v>20</v>
      </c>
      <c r="F26" s="9">
        <v>4</v>
      </c>
      <c r="G26" s="9">
        <v>20</v>
      </c>
      <c r="H26" s="9"/>
      <c r="I26" s="9"/>
      <c r="J26" s="18">
        <f>D26*22/7*E26^2/4+F26*22/7*G26^2/4+H26*22/7*I26^2/4</f>
        <v>2514.2857142857142</v>
      </c>
      <c r="K26" s="11">
        <f>J26/(400*400)*100</f>
        <v>1.5714285714285716</v>
      </c>
      <c r="L26" s="9">
        <v>2</v>
      </c>
      <c r="M26" s="9">
        <v>8</v>
      </c>
      <c r="N26" s="6"/>
    </row>
    <row r="27" spans="1:16" ht="15" x14ac:dyDescent="0.3">
      <c r="A27" s="19" t="str">
        <f>A22</f>
        <v>First floor</v>
      </c>
      <c r="B27" s="20" t="s">
        <v>1</v>
      </c>
      <c r="C27" s="9">
        <v>1280</v>
      </c>
      <c r="D27" s="9">
        <v>4</v>
      </c>
      <c r="E27" s="9">
        <v>16</v>
      </c>
      <c r="F27" s="9">
        <v>4</v>
      </c>
      <c r="G27" s="9">
        <v>16</v>
      </c>
      <c r="H27" s="9"/>
      <c r="I27" s="9"/>
      <c r="J27" s="10">
        <f t="shared" ref="J27:J29" si="7">D27*22/7*E27^2/4+F27*22/7*G27^2/4+H27*22/7*I27^2/4</f>
        <v>1609.1428571428571</v>
      </c>
      <c r="K27" s="11">
        <f t="shared" ref="K27:K29" si="8">J27/(400*400)*100</f>
        <v>1.0057142857142856</v>
      </c>
      <c r="L27" s="9">
        <v>2</v>
      </c>
      <c r="M27" s="9">
        <v>8</v>
      </c>
      <c r="N27" s="6"/>
    </row>
    <row r="28" spans="1:16" ht="15" x14ac:dyDescent="0.3">
      <c r="A28" s="21" t="s">
        <v>30</v>
      </c>
      <c r="B28" s="20" t="s">
        <v>1</v>
      </c>
      <c r="C28" s="9">
        <v>1280</v>
      </c>
      <c r="D28" s="9">
        <v>4</v>
      </c>
      <c r="E28" s="9">
        <v>16</v>
      </c>
      <c r="F28" s="9">
        <v>4</v>
      </c>
      <c r="G28" s="9">
        <v>16</v>
      </c>
      <c r="H28" s="9"/>
      <c r="I28" s="9"/>
      <c r="J28" s="10">
        <f t="shared" si="7"/>
        <v>1609.1428571428571</v>
      </c>
      <c r="K28" s="11">
        <f t="shared" si="8"/>
        <v>1.0057142857142856</v>
      </c>
      <c r="L28" s="9">
        <v>2</v>
      </c>
      <c r="M28" s="9">
        <v>8</v>
      </c>
      <c r="N28" s="6"/>
    </row>
    <row r="29" spans="1:16" ht="15" x14ac:dyDescent="0.3">
      <c r="A29" s="22" t="s">
        <v>31</v>
      </c>
      <c r="B29" s="20" t="s">
        <v>1</v>
      </c>
      <c r="C29" s="9">
        <v>1280</v>
      </c>
      <c r="D29" s="9">
        <v>4</v>
      </c>
      <c r="E29" s="9">
        <v>16</v>
      </c>
      <c r="F29" s="9">
        <v>4</v>
      </c>
      <c r="G29" s="9">
        <v>16</v>
      </c>
      <c r="H29" s="9"/>
      <c r="I29" s="9"/>
      <c r="J29" s="10">
        <f t="shared" si="7"/>
        <v>1609.1428571428571</v>
      </c>
      <c r="K29" s="11">
        <f t="shared" si="8"/>
        <v>1.0057142857142856</v>
      </c>
      <c r="L29" s="9">
        <v>2</v>
      </c>
      <c r="M29" s="9">
        <v>8</v>
      </c>
      <c r="N29" s="6"/>
    </row>
    <row r="30" spans="1:16" ht="15" x14ac:dyDescent="0.3">
      <c r="A30" s="22"/>
      <c r="B30" s="23"/>
      <c r="C30" s="9"/>
      <c r="D30" s="9"/>
      <c r="E30" s="9"/>
      <c r="F30" s="9"/>
      <c r="G30" s="9"/>
      <c r="H30" s="6"/>
      <c r="I30" s="6"/>
      <c r="J30" s="10"/>
      <c r="K30" s="10"/>
      <c r="L30" s="9"/>
      <c r="M30" s="9"/>
      <c r="N30" s="6"/>
    </row>
    <row r="31" spans="1:16" ht="27.75" customHeight="1" x14ac:dyDescent="0.3">
      <c r="A31" s="41" t="s">
        <v>42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  <c r="P31" s="1" t="s">
        <v>41</v>
      </c>
    </row>
    <row r="32" spans="1:16" ht="13.5" customHeight="1" x14ac:dyDescent="0.3">
      <c r="A32" s="19" t="str">
        <f>A26</f>
        <v xml:space="preserve">Gr. FLR </v>
      </c>
      <c r="B32" s="8" t="s">
        <v>1</v>
      </c>
      <c r="C32" s="9">
        <v>2914</v>
      </c>
      <c r="D32" s="9">
        <v>6</v>
      </c>
      <c r="E32" s="9">
        <v>16</v>
      </c>
      <c r="F32" s="9">
        <v>6</v>
      </c>
      <c r="G32" s="9">
        <v>20</v>
      </c>
      <c r="H32" s="6"/>
      <c r="I32" s="6"/>
      <c r="J32" s="10">
        <f>D32*22/7*E32^2/4+F32*22/7*G32^2/4+H32*22/7*I32^2/4</f>
        <v>3092.5714285714284</v>
      </c>
      <c r="K32" s="11">
        <f>J32/(400*400)*100</f>
        <v>1.9328571428571428</v>
      </c>
      <c r="L32" s="9">
        <v>2</v>
      </c>
      <c r="M32" s="9">
        <v>8</v>
      </c>
      <c r="N32" s="6"/>
    </row>
    <row r="33" spans="1:16" ht="15" x14ac:dyDescent="0.3">
      <c r="A33" s="19" t="str">
        <f t="shared" ref="A33:A35" si="9">A27</f>
        <v>First floor</v>
      </c>
      <c r="B33" s="20" t="s">
        <v>1</v>
      </c>
      <c r="C33" s="9">
        <v>1280</v>
      </c>
      <c r="D33" s="9">
        <v>6</v>
      </c>
      <c r="E33" s="9">
        <v>16</v>
      </c>
      <c r="F33" s="9">
        <v>6</v>
      </c>
      <c r="G33" s="9">
        <v>12</v>
      </c>
      <c r="H33" s="6"/>
      <c r="I33" s="6"/>
      <c r="J33" s="10">
        <f t="shared" ref="J33:J35" si="10">D33*22/7*E33^2/4+F33*22/7*G33^2/4+H33*22/7*I33^2/4</f>
        <v>1885.7142857142858</v>
      </c>
      <c r="K33" s="11">
        <f t="shared" ref="K33:K35" si="11">J33/(400*400)*100</f>
        <v>1.1785714285714286</v>
      </c>
      <c r="L33" s="9">
        <v>2</v>
      </c>
      <c r="M33" s="9">
        <v>8</v>
      </c>
      <c r="N33" s="6"/>
    </row>
    <row r="34" spans="1:16" ht="15" x14ac:dyDescent="0.3">
      <c r="A34" s="21" t="str">
        <f t="shared" si="9"/>
        <v>to</v>
      </c>
      <c r="B34" s="20" t="s">
        <v>1</v>
      </c>
      <c r="C34" s="9">
        <v>1280</v>
      </c>
      <c r="D34" s="9">
        <v>6</v>
      </c>
      <c r="E34" s="9">
        <v>16</v>
      </c>
      <c r="F34" s="9">
        <v>6</v>
      </c>
      <c r="G34" s="9">
        <v>12</v>
      </c>
      <c r="H34" s="6"/>
      <c r="I34" s="6"/>
      <c r="J34" s="10">
        <f t="shared" si="10"/>
        <v>1885.7142857142858</v>
      </c>
      <c r="K34" s="11">
        <f t="shared" si="11"/>
        <v>1.1785714285714286</v>
      </c>
      <c r="L34" s="9">
        <v>2</v>
      </c>
      <c r="M34" s="9">
        <v>8</v>
      </c>
      <c r="N34" s="24"/>
    </row>
    <row r="35" spans="1:16" ht="15" x14ac:dyDescent="0.3">
      <c r="A35" s="22" t="str">
        <f t="shared" si="9"/>
        <v>top floor</v>
      </c>
      <c r="B35" s="20" t="s">
        <v>1</v>
      </c>
      <c r="C35" s="9">
        <v>1280</v>
      </c>
      <c r="D35" s="9">
        <v>6</v>
      </c>
      <c r="E35" s="9">
        <v>16</v>
      </c>
      <c r="F35" s="9">
        <v>6</v>
      </c>
      <c r="G35" s="9">
        <v>12</v>
      </c>
      <c r="H35" s="6"/>
      <c r="I35" s="6"/>
      <c r="J35" s="10">
        <f t="shared" si="10"/>
        <v>1885.7142857142858</v>
      </c>
      <c r="K35" s="11">
        <f t="shared" si="11"/>
        <v>1.1785714285714286</v>
      </c>
      <c r="L35" s="9">
        <v>2</v>
      </c>
      <c r="M35" s="9">
        <v>8</v>
      </c>
      <c r="N35" s="24"/>
    </row>
    <row r="37" spans="1:16" x14ac:dyDescent="0.3">
      <c r="A37" s="41" t="s">
        <v>43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P37" s="1" t="s">
        <v>44</v>
      </c>
    </row>
    <row r="38" spans="1:16" ht="15" x14ac:dyDescent="0.3">
      <c r="A38" s="19" t="str">
        <f>A32</f>
        <v xml:space="preserve">Gr. FLR </v>
      </c>
      <c r="B38" s="8" t="str">
        <f>B11</f>
        <v>350 X 350</v>
      </c>
      <c r="C38" s="9">
        <v>1728</v>
      </c>
      <c r="D38" s="9">
        <v>4</v>
      </c>
      <c r="E38" s="9">
        <v>20</v>
      </c>
      <c r="F38" s="9">
        <v>4</v>
      </c>
      <c r="G38" s="9">
        <v>16</v>
      </c>
      <c r="H38" s="6"/>
      <c r="I38" s="6"/>
      <c r="J38" s="10">
        <f>D38*22/7*E38^2/4+F38*22/7*G38^2/4+H38*22/7*I38^2/4</f>
        <v>2061.7142857142858</v>
      </c>
      <c r="K38" s="11">
        <f>J38/(350*350)*100</f>
        <v>1.6830320699708454</v>
      </c>
      <c r="L38" s="9">
        <v>2</v>
      </c>
      <c r="M38" s="9">
        <v>8</v>
      </c>
      <c r="N38" s="6"/>
    </row>
    <row r="39" spans="1:16" ht="15" x14ac:dyDescent="0.3">
      <c r="A39" s="19" t="str">
        <f t="shared" ref="A39:A41" si="12">A33</f>
        <v>First floor</v>
      </c>
      <c r="B39" s="20" t="str">
        <f>B38</f>
        <v>350 X 350</v>
      </c>
      <c r="C39" s="9">
        <v>980</v>
      </c>
      <c r="D39" s="9">
        <v>4</v>
      </c>
      <c r="E39" s="9">
        <v>16</v>
      </c>
      <c r="F39" s="9">
        <v>4</v>
      </c>
      <c r="G39" s="9">
        <v>12</v>
      </c>
      <c r="H39" s="6"/>
      <c r="I39" s="6"/>
      <c r="J39" s="10">
        <f t="shared" ref="J39:J41" si="13">D39*22/7*E39^2/4+F39*22/7*G39^2/4+H39*22/7*I39^2/4</f>
        <v>1257.1428571428571</v>
      </c>
      <c r="K39" s="11">
        <f t="shared" ref="K39:K41" si="14">J39/(350*350)*100</f>
        <v>1.0262390670553936</v>
      </c>
      <c r="L39" s="9">
        <v>2</v>
      </c>
      <c r="M39" s="9">
        <v>8</v>
      </c>
      <c r="N39" s="6"/>
    </row>
    <row r="40" spans="1:16" ht="15" x14ac:dyDescent="0.3">
      <c r="A40" s="21" t="str">
        <f t="shared" si="12"/>
        <v>to</v>
      </c>
      <c r="B40" s="20" t="str">
        <f t="shared" ref="B40:B41" si="15">B39</f>
        <v>350 X 350</v>
      </c>
      <c r="C40" s="9">
        <v>980</v>
      </c>
      <c r="D40" s="9">
        <v>4</v>
      </c>
      <c r="E40" s="9">
        <v>16</v>
      </c>
      <c r="F40" s="9">
        <v>4</v>
      </c>
      <c r="G40" s="9">
        <v>12</v>
      </c>
      <c r="H40" s="6"/>
      <c r="I40" s="6"/>
      <c r="J40" s="10">
        <f t="shared" si="13"/>
        <v>1257.1428571428571</v>
      </c>
      <c r="K40" s="11">
        <f t="shared" si="14"/>
        <v>1.0262390670553936</v>
      </c>
      <c r="L40" s="9">
        <v>2</v>
      </c>
      <c r="M40" s="9">
        <v>8</v>
      </c>
      <c r="N40" s="24"/>
    </row>
    <row r="41" spans="1:16" ht="15" x14ac:dyDescent="0.3">
      <c r="A41" s="22" t="str">
        <f t="shared" si="12"/>
        <v>top floor</v>
      </c>
      <c r="B41" s="20" t="str">
        <f t="shared" si="15"/>
        <v>350 X 350</v>
      </c>
      <c r="C41" s="9">
        <v>980</v>
      </c>
      <c r="D41" s="9">
        <v>4</v>
      </c>
      <c r="E41" s="9">
        <v>16</v>
      </c>
      <c r="F41" s="9">
        <v>4</v>
      </c>
      <c r="G41" s="9">
        <v>12</v>
      </c>
      <c r="H41" s="6"/>
      <c r="I41" s="6"/>
      <c r="J41" s="10">
        <f t="shared" si="13"/>
        <v>1257.1428571428571</v>
      </c>
      <c r="K41" s="11">
        <f t="shared" si="14"/>
        <v>1.0262390670553936</v>
      </c>
      <c r="L41" s="9">
        <v>2</v>
      </c>
      <c r="M41" s="9">
        <v>8</v>
      </c>
      <c r="N41" s="24"/>
    </row>
  </sheetData>
  <mergeCells count="24">
    <mergeCell ref="A37:N37"/>
    <mergeCell ref="B6:C6"/>
    <mergeCell ref="A1:C1"/>
    <mergeCell ref="A2:C2"/>
    <mergeCell ref="B3:C3"/>
    <mergeCell ref="B4:C4"/>
    <mergeCell ref="B5:C5"/>
    <mergeCell ref="A10:N10"/>
    <mergeCell ref="A7:A9"/>
    <mergeCell ref="B7:B9"/>
    <mergeCell ref="C7:C9"/>
    <mergeCell ref="D7:I7"/>
    <mergeCell ref="J7:J8"/>
    <mergeCell ref="K7:K8"/>
    <mergeCell ref="L7:M7"/>
    <mergeCell ref="N7:N8"/>
    <mergeCell ref="A20:N20"/>
    <mergeCell ref="A25:N25"/>
    <mergeCell ref="A31:N31"/>
    <mergeCell ref="D8:E8"/>
    <mergeCell ref="F8:G8"/>
    <mergeCell ref="H8:I8"/>
    <mergeCell ref="A15:N15"/>
    <mergeCell ref="A19:N19"/>
  </mergeCells>
  <pageMargins left="1.25" right="1.25" top="1" bottom="0.79166666666666696" header="0.25" footer="0.25"/>
  <pageSetup paperSize="9"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8C6BBF69A1F488E40AEF3A3BA5268" ma:contentTypeVersion="4" ma:contentTypeDescription="Create a new document." ma:contentTypeScope="" ma:versionID="4c2b3f7a0fbf7e55e70a50d8558bafe8">
  <xsd:schema xmlns:xsd="http://www.w3.org/2001/XMLSchema" xmlns:xs="http://www.w3.org/2001/XMLSchema" xmlns:p="http://schemas.microsoft.com/office/2006/metadata/properties" xmlns:ns2="35d28554-9c82-4d01-af78-ff48b97fb042" targetNamespace="http://schemas.microsoft.com/office/2006/metadata/properties" ma:root="true" ma:fieldsID="d07d465e4d44e9f3ab506962f070e6d6" ns2:_="">
    <xsd:import namespace="35d28554-9c82-4d01-af78-ff48b97fb0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d28554-9c82-4d01-af78-ff48b97fb0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D008F1-EECE-424E-89B4-47DA8EA651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d28554-9c82-4d01-af78-ff48b97fb0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8CB37D-4FB1-4A3F-AE71-E2C017C09D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25634D-7055-4E29-ABBA-C3F8BE3C77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Mat Foundation</vt:lpstr>
      <vt:lpstr>Isolated F1</vt:lpstr>
      <vt:lpstr>column summary</vt:lpstr>
      <vt:lpstr>'column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2023-03-25T11:58:27Z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0x0101009218C6BBF69A1F488E40AEF3A3BA5268</vt:lpwstr>
  </property>
  <property fmtid="{D5CDD505-2E9C-101B-9397-08002B2CF9AE}" pid="3" name="Order">
    <vt:r8>10000</vt:r8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xd_Signature">
    <vt:bool>false</vt:bool>
  </property>
</Properties>
</file>