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 activeTab="3"/>
  </bookViews>
  <sheets>
    <sheet name="联系方式" sheetId="1" r:id="rId1"/>
    <sheet name="品种" sheetId="2" r:id="rId2"/>
    <sheet name="连锁客户" sheetId="3" r:id="rId3"/>
    <sheet name="商业客户" sheetId="4" r:id="rId4"/>
  </sheets>
  <externalReferences>
    <externalReference r:id="rId5"/>
  </externalReferences>
  <calcPr calcId="125725"/>
</workbook>
</file>

<file path=xl/calcChain.xml><?xml version="1.0" encoding="utf-8"?>
<calcChain xmlns="http://schemas.openxmlformats.org/spreadsheetml/2006/main">
  <c r="Y36" i="4"/>
  <c r="W34"/>
  <c r="AG34" s="1"/>
  <c r="V34"/>
  <c r="AF34" s="1"/>
  <c r="T34"/>
  <c r="AD34" s="1"/>
  <c r="S34"/>
  <c r="AC34" s="1"/>
  <c r="R34"/>
  <c r="AB34" s="1"/>
  <c r="Q34"/>
  <c r="AA34" s="1"/>
  <c r="P34"/>
  <c r="Z34" s="1"/>
  <c r="M34"/>
  <c r="M35" s="1"/>
  <c r="L34"/>
  <c r="J34"/>
  <c r="I34"/>
  <c r="I35" s="1"/>
  <c r="H34"/>
  <c r="G34"/>
  <c r="G35" s="1"/>
  <c r="F34"/>
  <c r="AG33"/>
  <c r="AF33"/>
  <c r="AD33"/>
  <c r="AC33"/>
  <c r="AB33"/>
  <c r="AA33"/>
  <c r="Z33"/>
  <c r="X33"/>
  <c r="AH33" s="1"/>
  <c r="U33"/>
  <c r="AE33" s="1"/>
  <c r="N33"/>
  <c r="N34" s="1"/>
  <c r="K33"/>
  <c r="K34" s="1"/>
  <c r="X32"/>
  <c r="W32"/>
  <c r="AG32" s="1"/>
  <c r="V32"/>
  <c r="V35" s="1"/>
  <c r="T32"/>
  <c r="T35" s="1"/>
  <c r="AD35" s="1"/>
  <c r="S32"/>
  <c r="AC32" s="1"/>
  <c r="R32"/>
  <c r="R35" s="1"/>
  <c r="AB35" s="1"/>
  <c r="Q32"/>
  <c r="AA32" s="1"/>
  <c r="P32"/>
  <c r="P35" s="1"/>
  <c r="Z35" s="1"/>
  <c r="M32"/>
  <c r="L32"/>
  <c r="L35" s="1"/>
  <c r="J32"/>
  <c r="J35" s="1"/>
  <c r="I32"/>
  <c r="H32"/>
  <c r="H35" s="1"/>
  <c r="G32"/>
  <c r="F32"/>
  <c r="F35" s="1"/>
  <c r="AG31"/>
  <c r="AF31"/>
  <c r="AD31"/>
  <c r="AC31"/>
  <c r="AB31"/>
  <c r="AA31"/>
  <c r="Z31"/>
  <c r="X31"/>
  <c r="AH31" s="1"/>
  <c r="U31"/>
  <c r="AE31" s="1"/>
  <c r="N31"/>
  <c r="N32" s="1"/>
  <c r="K31"/>
  <c r="K32" s="1"/>
  <c r="W30"/>
  <c r="AG30" s="1"/>
  <c r="V30"/>
  <c r="AF30" s="1"/>
  <c r="T30"/>
  <c r="AD30" s="1"/>
  <c r="S30"/>
  <c r="AC30" s="1"/>
  <c r="R30"/>
  <c r="AB30" s="1"/>
  <c r="Q30"/>
  <c r="AA30" s="1"/>
  <c r="P30"/>
  <c r="Z30" s="1"/>
  <c r="M30"/>
  <c r="L30"/>
  <c r="J30"/>
  <c r="I30"/>
  <c r="H30"/>
  <c r="G30"/>
  <c r="F30"/>
  <c r="AG29"/>
  <c r="AF29"/>
  <c r="AD29"/>
  <c r="AC29"/>
  <c r="AB29"/>
  <c r="AA29"/>
  <c r="Z29"/>
  <c r="X29"/>
  <c r="AH29" s="1"/>
  <c r="U29"/>
  <c r="AE29" s="1"/>
  <c r="N29"/>
  <c r="K29"/>
  <c r="O29" s="1"/>
  <c r="C30" s="1"/>
  <c r="AG28"/>
  <c r="AF28"/>
  <c r="AD28"/>
  <c r="AC28"/>
  <c r="AB28"/>
  <c r="AA28"/>
  <c r="Z28"/>
  <c r="X28"/>
  <c r="AH28" s="1"/>
  <c r="U28"/>
  <c r="AE28" s="1"/>
  <c r="N28"/>
  <c r="N30" s="1"/>
  <c r="K28"/>
  <c r="K30" s="1"/>
  <c r="X27"/>
  <c r="W27"/>
  <c r="AG27" s="1"/>
  <c r="V27"/>
  <c r="AF27" s="1"/>
  <c r="T27"/>
  <c r="AD27" s="1"/>
  <c r="S27"/>
  <c r="AC27" s="1"/>
  <c r="R27"/>
  <c r="AB27" s="1"/>
  <c r="Q27"/>
  <c r="AA27" s="1"/>
  <c r="P27"/>
  <c r="Z27" s="1"/>
  <c r="M27"/>
  <c r="L27"/>
  <c r="J27"/>
  <c r="I27"/>
  <c r="H27"/>
  <c r="G27"/>
  <c r="F27"/>
  <c r="AG26"/>
  <c r="AF26"/>
  <c r="AD26"/>
  <c r="AC26"/>
  <c r="AB26"/>
  <c r="AA26"/>
  <c r="Z26"/>
  <c r="X26"/>
  <c r="AH26" s="1"/>
  <c r="U26"/>
  <c r="AE26" s="1"/>
  <c r="N26"/>
  <c r="N27" s="1"/>
  <c r="K26"/>
  <c r="K27" s="1"/>
  <c r="AJ25"/>
  <c r="AD25"/>
  <c r="AB25"/>
  <c r="Z25"/>
  <c r="W25"/>
  <c r="AG25" s="1"/>
  <c r="V25"/>
  <c r="AF25" s="1"/>
  <c r="S25"/>
  <c r="AC25" s="1"/>
  <c r="R25"/>
  <c r="Q25"/>
  <c r="AA25" s="1"/>
  <c r="P25"/>
  <c r="U25" s="1"/>
  <c r="M25"/>
  <c r="L25"/>
  <c r="J25"/>
  <c r="I25"/>
  <c r="H25"/>
  <c r="G25"/>
  <c r="F25"/>
  <c r="AG24"/>
  <c r="AF24"/>
  <c r="AD24"/>
  <c r="AC24"/>
  <c r="AB24"/>
  <c r="AA24"/>
  <c r="Z24"/>
  <c r="X24"/>
  <c r="X25" s="1"/>
  <c r="U24"/>
  <c r="AE24" s="1"/>
  <c r="N24"/>
  <c r="N25" s="1"/>
  <c r="K24"/>
  <c r="K25" s="1"/>
  <c r="X23"/>
  <c r="W23"/>
  <c r="AG23" s="1"/>
  <c r="V23"/>
  <c r="AF23" s="1"/>
  <c r="T23"/>
  <c r="AD23" s="1"/>
  <c r="S23"/>
  <c r="AC23" s="1"/>
  <c r="R23"/>
  <c r="AB23" s="1"/>
  <c r="Q23"/>
  <c r="AA23" s="1"/>
  <c r="P23"/>
  <c r="Z23" s="1"/>
  <c r="M23"/>
  <c r="L23"/>
  <c r="J23"/>
  <c r="I23"/>
  <c r="H23"/>
  <c r="G23"/>
  <c r="F23"/>
  <c r="AG22"/>
  <c r="AF22"/>
  <c r="AD22"/>
  <c r="AC22"/>
  <c r="AB22"/>
  <c r="AA22"/>
  <c r="Z22"/>
  <c r="X22"/>
  <c r="AH22" s="1"/>
  <c r="U22"/>
  <c r="AE22" s="1"/>
  <c r="N22"/>
  <c r="K22"/>
  <c r="O22" s="1"/>
  <c r="AG21"/>
  <c r="AF21"/>
  <c r="AD21"/>
  <c r="AC21"/>
  <c r="AB21"/>
  <c r="AA21"/>
  <c r="Z21"/>
  <c r="X21"/>
  <c r="AH21" s="1"/>
  <c r="U21"/>
  <c r="AE21" s="1"/>
  <c r="N21"/>
  <c r="K21"/>
  <c r="O21" s="1"/>
  <c r="AG20"/>
  <c r="AF20"/>
  <c r="AD20"/>
  <c r="AC20"/>
  <c r="AB20"/>
  <c r="AA20"/>
  <c r="Z20"/>
  <c r="X20"/>
  <c r="AH20" s="1"/>
  <c r="U20"/>
  <c r="AE20" s="1"/>
  <c r="N20"/>
  <c r="N23" s="1"/>
  <c r="K20"/>
  <c r="K23" s="1"/>
  <c r="W19"/>
  <c r="AG19" s="1"/>
  <c r="V19"/>
  <c r="AF19" s="1"/>
  <c r="T19"/>
  <c r="AD19" s="1"/>
  <c r="S19"/>
  <c r="AC19" s="1"/>
  <c r="R19"/>
  <c r="AB19" s="1"/>
  <c r="Q19"/>
  <c r="AA19" s="1"/>
  <c r="P19"/>
  <c r="Z19" s="1"/>
  <c r="M19"/>
  <c r="L19"/>
  <c r="J19"/>
  <c r="I19"/>
  <c r="H19"/>
  <c r="G19"/>
  <c r="F19"/>
  <c r="AG18"/>
  <c r="AF18"/>
  <c r="AD18"/>
  <c r="AC18"/>
  <c r="AB18"/>
  <c r="AA18"/>
  <c r="Z18"/>
  <c r="X18"/>
  <c r="AH18" s="1"/>
  <c r="U18"/>
  <c r="AE18" s="1"/>
  <c r="N18"/>
  <c r="K18"/>
  <c r="O18" s="1"/>
  <c r="AG17"/>
  <c r="AF17"/>
  <c r="AD17"/>
  <c r="AC17"/>
  <c r="AB17"/>
  <c r="AA17"/>
  <c r="Z17"/>
  <c r="X17"/>
  <c r="AH17" s="1"/>
  <c r="U17"/>
  <c r="AE17" s="1"/>
  <c r="N17"/>
  <c r="K17"/>
  <c r="O17" s="1"/>
  <c r="AG16"/>
  <c r="AF16"/>
  <c r="AD16"/>
  <c r="AC16"/>
  <c r="AB16"/>
  <c r="AA16"/>
  <c r="Z16"/>
  <c r="X16"/>
  <c r="AH16" s="1"/>
  <c r="U16"/>
  <c r="AE16" s="1"/>
  <c r="N16"/>
  <c r="K16"/>
  <c r="O16" s="1"/>
  <c r="AG15"/>
  <c r="AF15"/>
  <c r="AD15"/>
  <c r="AC15"/>
  <c r="AB15"/>
  <c r="AA15"/>
  <c r="Z15"/>
  <c r="X15"/>
  <c r="AH15" s="1"/>
  <c r="U15"/>
  <c r="AE15" s="1"/>
  <c r="N15"/>
  <c r="K15"/>
  <c r="O15" s="1"/>
  <c r="AG14"/>
  <c r="AF14"/>
  <c r="AD14"/>
  <c r="AC14"/>
  <c r="AB14"/>
  <c r="AA14"/>
  <c r="Z14"/>
  <c r="X14"/>
  <c r="AH14" s="1"/>
  <c r="U14"/>
  <c r="AE14" s="1"/>
  <c r="N14"/>
  <c r="K14"/>
  <c r="O14" s="1"/>
  <c r="AG13"/>
  <c r="AF13"/>
  <c r="AD13"/>
  <c r="AC13"/>
  <c r="AB13"/>
  <c r="AA13"/>
  <c r="Z13"/>
  <c r="X13"/>
  <c r="AH13" s="1"/>
  <c r="U13"/>
  <c r="AE13" s="1"/>
  <c r="N13"/>
  <c r="K13"/>
  <c r="O13" s="1"/>
  <c r="AG12"/>
  <c r="AF12"/>
  <c r="AD12"/>
  <c r="AC12"/>
  <c r="AB12"/>
  <c r="AA12"/>
  <c r="Z12"/>
  <c r="X12"/>
  <c r="AH12" s="1"/>
  <c r="U12"/>
  <c r="AE12" s="1"/>
  <c r="N12"/>
  <c r="K12"/>
  <c r="O12" s="1"/>
  <c r="AG11"/>
  <c r="AF11"/>
  <c r="AD11"/>
  <c r="AC11"/>
  <c r="AB11"/>
  <c r="AA11"/>
  <c r="Z11"/>
  <c r="X11"/>
  <c r="AH11" s="1"/>
  <c r="U11"/>
  <c r="AE11" s="1"/>
  <c r="N11"/>
  <c r="N19" s="1"/>
  <c r="K11"/>
  <c r="K19" s="1"/>
  <c r="X10"/>
  <c r="W10"/>
  <c r="AG10" s="1"/>
  <c r="V10"/>
  <c r="AF10" s="1"/>
  <c r="T10"/>
  <c r="AD10" s="1"/>
  <c r="S10"/>
  <c r="AC10" s="1"/>
  <c r="R10"/>
  <c r="AB10" s="1"/>
  <c r="Q10"/>
  <c r="AA10" s="1"/>
  <c r="P10"/>
  <c r="Z10" s="1"/>
  <c r="M10"/>
  <c r="L10"/>
  <c r="J10"/>
  <c r="I10"/>
  <c r="H10"/>
  <c r="G10"/>
  <c r="F10"/>
  <c r="AG9"/>
  <c r="AF9"/>
  <c r="AD9"/>
  <c r="AC9"/>
  <c r="AB9"/>
  <c r="AA9"/>
  <c r="Z9"/>
  <c r="X9"/>
  <c r="AH9" s="1"/>
  <c r="U9"/>
  <c r="AE9" s="1"/>
  <c r="N9"/>
  <c r="K9"/>
  <c r="O9" s="1"/>
  <c r="AH8"/>
  <c r="AG8"/>
  <c r="AF8"/>
  <c r="AE8"/>
  <c r="AD8"/>
  <c r="AC8"/>
  <c r="AB8"/>
  <c r="AA8"/>
  <c r="Z8"/>
  <c r="Y8"/>
  <c r="AI8" s="1"/>
  <c r="U8"/>
  <c r="O8"/>
  <c r="K8"/>
  <c r="AG7"/>
  <c r="AF7"/>
  <c r="AD7"/>
  <c r="AC7"/>
  <c r="AB7"/>
  <c r="AA7"/>
  <c r="Z7"/>
  <c r="X7"/>
  <c r="AH7" s="1"/>
  <c r="U7"/>
  <c r="AE7" s="1"/>
  <c r="N7"/>
  <c r="K7"/>
  <c r="O7" s="1"/>
  <c r="AG6"/>
  <c r="AF6"/>
  <c r="AD6"/>
  <c r="AC6"/>
  <c r="AB6"/>
  <c r="AA6"/>
  <c r="Z6"/>
  <c r="X6"/>
  <c r="AH6" s="1"/>
  <c r="U6"/>
  <c r="AE6" s="1"/>
  <c r="N6"/>
  <c r="K6"/>
  <c r="O6" s="1"/>
  <c r="AG5"/>
  <c r="AF5"/>
  <c r="AD5"/>
  <c r="AC5"/>
  <c r="AB5"/>
  <c r="AA5"/>
  <c r="Z5"/>
  <c r="X5"/>
  <c r="AH5" s="1"/>
  <c r="U5"/>
  <c r="AE5" s="1"/>
  <c r="N5"/>
  <c r="K5"/>
  <c r="O5" s="1"/>
  <c r="AG4"/>
  <c r="AF4"/>
  <c r="AD4"/>
  <c r="AC4"/>
  <c r="AB4"/>
  <c r="AA4"/>
  <c r="Z4"/>
  <c r="X4"/>
  <c r="AH4" s="1"/>
  <c r="U4"/>
  <c r="AE4" s="1"/>
  <c r="N4"/>
  <c r="N10" s="1"/>
  <c r="K4"/>
  <c r="K10" s="1"/>
  <c r="F88" i="3"/>
  <c r="M82"/>
  <c r="L82"/>
  <c r="K82"/>
  <c r="J82"/>
  <c r="I82"/>
  <c r="H82"/>
  <c r="G82"/>
  <c r="F82"/>
  <c r="AF81"/>
  <c r="AE81"/>
  <c r="AC81"/>
  <c r="AB81"/>
  <c r="AA81"/>
  <c r="Z81"/>
  <c r="Y81"/>
  <c r="V81"/>
  <c r="U81"/>
  <c r="T81"/>
  <c r="S81"/>
  <c r="R81"/>
  <c r="Q81"/>
  <c r="P81"/>
  <c r="O81"/>
  <c r="N81"/>
  <c r="AP80"/>
  <c r="AO80"/>
  <c r="AM80"/>
  <c r="AL80"/>
  <c r="AK80"/>
  <c r="AJ80"/>
  <c r="AI80"/>
  <c r="AG80"/>
  <c r="AQ80" s="1"/>
  <c r="AD80"/>
  <c r="AN80" s="1"/>
  <c r="W80"/>
  <c r="T80"/>
  <c r="X80" s="1"/>
  <c r="AP79"/>
  <c r="AO79"/>
  <c r="AM79"/>
  <c r="AL79"/>
  <c r="AK79"/>
  <c r="AJ79"/>
  <c r="AI79"/>
  <c r="AG79"/>
  <c r="AQ79" s="1"/>
  <c r="AD79"/>
  <c r="AN79" s="1"/>
  <c r="W79"/>
  <c r="T79"/>
  <c r="X79" s="1"/>
  <c r="AP78"/>
  <c r="AO78"/>
  <c r="AM78"/>
  <c r="AL78"/>
  <c r="AK78"/>
  <c r="AJ78"/>
  <c r="AI78"/>
  <c r="AG78"/>
  <c r="AQ78" s="1"/>
  <c r="AD78"/>
  <c r="AN78" s="1"/>
  <c r="W78"/>
  <c r="T78"/>
  <c r="X78" s="1"/>
  <c r="AP77"/>
  <c r="AO77"/>
  <c r="AM77"/>
  <c r="AL77"/>
  <c r="AK77"/>
  <c r="AJ77"/>
  <c r="AI77"/>
  <c r="AG77"/>
  <c r="AQ77" s="1"/>
  <c r="AD77"/>
  <c r="AN77" s="1"/>
  <c r="W77"/>
  <c r="T77"/>
  <c r="X77" s="1"/>
  <c r="AP76"/>
  <c r="AO76"/>
  <c r="AM76"/>
  <c r="AL76"/>
  <c r="AK76"/>
  <c r="AJ76"/>
  <c r="AI76"/>
  <c r="AG76"/>
  <c r="AQ76" s="1"/>
  <c r="AD76"/>
  <c r="AN76" s="1"/>
  <c r="W76"/>
  <c r="T76"/>
  <c r="X76" s="1"/>
  <c r="AP75"/>
  <c r="AO75"/>
  <c r="AM75"/>
  <c r="AL75"/>
  <c r="AK75"/>
  <c r="AJ75"/>
  <c r="AI75"/>
  <c r="AG75"/>
  <c r="AG81" s="1"/>
  <c r="AD75"/>
  <c r="AD81" s="1"/>
  <c r="W75"/>
  <c r="W81" s="1"/>
  <c r="T75"/>
  <c r="X75" s="1"/>
  <c r="AP69"/>
  <c r="AO69"/>
  <c r="AM69"/>
  <c r="AL69"/>
  <c r="AK69"/>
  <c r="AI69"/>
  <c r="AG69"/>
  <c r="AQ69" s="1"/>
  <c r="AD69"/>
  <c r="AP68"/>
  <c r="AO68"/>
  <c r="AM68"/>
  <c r="AL68"/>
  <c r="AK68"/>
  <c r="AJ68"/>
  <c r="AI68"/>
  <c r="AG68"/>
  <c r="AQ68" s="1"/>
  <c r="AD68"/>
  <c r="AN68" s="1"/>
  <c r="W68"/>
  <c r="T68"/>
  <c r="X68" s="1"/>
  <c r="AP67"/>
  <c r="AO67"/>
  <c r="AM67"/>
  <c r="AL67"/>
  <c r="AK67"/>
  <c r="AJ67"/>
  <c r="AI67"/>
  <c r="AG67"/>
  <c r="AQ67" s="1"/>
  <c r="AD67"/>
  <c r="AN67" s="1"/>
  <c r="W67"/>
  <c r="T67"/>
  <c r="X67" s="1"/>
  <c r="AP66"/>
  <c r="AO66"/>
  <c r="AM66"/>
  <c r="AL66"/>
  <c r="AK66"/>
  <c r="AJ66"/>
  <c r="AI66"/>
  <c r="AG66"/>
  <c r="AQ66" s="1"/>
  <c r="AD66"/>
  <c r="AN66" s="1"/>
  <c r="W66"/>
  <c r="T66"/>
  <c r="X66" s="1"/>
  <c r="AP65"/>
  <c r="AO65"/>
  <c r="AM65"/>
  <c r="AL65"/>
  <c r="AK65"/>
  <c r="AJ65"/>
  <c r="AI65"/>
  <c r="AG65"/>
  <c r="AQ65" s="1"/>
  <c r="AD65"/>
  <c r="AN65" s="1"/>
  <c r="W65"/>
  <c r="T65"/>
  <c r="X65" s="1"/>
  <c r="AP64"/>
  <c r="AO64"/>
  <c r="AM64"/>
  <c r="AL64"/>
  <c r="AK64"/>
  <c r="AJ64"/>
  <c r="AI64"/>
  <c r="AG64"/>
  <c r="AQ64" s="1"/>
  <c r="AD64"/>
  <c r="AN64" s="1"/>
  <c r="W64"/>
  <c r="T64"/>
  <c r="X64" s="1"/>
  <c r="AG63"/>
  <c r="AE63"/>
  <c r="AC63"/>
  <c r="AA63"/>
  <c r="AK63" s="1"/>
  <c r="V63"/>
  <c r="V74" s="1"/>
  <c r="R63"/>
  <c r="R74" s="1"/>
  <c r="P63"/>
  <c r="P74" s="1"/>
  <c r="AJ74" s="1"/>
  <c r="N63"/>
  <c r="N74" s="1"/>
  <c r="AP61"/>
  <c r="AO61"/>
  <c r="AM61"/>
  <c r="AL61"/>
  <c r="AK61"/>
  <c r="AJ61"/>
  <c r="AI61"/>
  <c r="AG61"/>
  <c r="AQ61" s="1"/>
  <c r="AD61"/>
  <c r="AN61" s="1"/>
  <c r="W61"/>
  <c r="T61"/>
  <c r="X61" s="1"/>
  <c r="AP60"/>
  <c r="AO60"/>
  <c r="AM60"/>
  <c r="AL60"/>
  <c r="AK60"/>
  <c r="AJ60"/>
  <c r="AI60"/>
  <c r="AG60"/>
  <c r="AQ60" s="1"/>
  <c r="AD60"/>
  <c r="AN60" s="1"/>
  <c r="W60"/>
  <c r="T60"/>
  <c r="X60" s="1"/>
  <c r="AP59"/>
  <c r="AO59"/>
  <c r="AM59"/>
  <c r="AL59"/>
  <c r="AK59"/>
  <c r="AJ59"/>
  <c r="AI59"/>
  <c r="AG59"/>
  <c r="AQ59" s="1"/>
  <c r="AD59"/>
  <c r="AN59" s="1"/>
  <c r="W59"/>
  <c r="T59"/>
  <c r="X59" s="1"/>
  <c r="AP58"/>
  <c r="AO58"/>
  <c r="AM58"/>
  <c r="AL58"/>
  <c r="AK58"/>
  <c r="AJ58"/>
  <c r="AI58"/>
  <c r="AG58"/>
  <c r="AG74" s="1"/>
  <c r="AD58"/>
  <c r="AN58" s="1"/>
  <c r="W58"/>
  <c r="T58"/>
  <c r="AJ52"/>
  <c r="AG52"/>
  <c r="AF52"/>
  <c r="AP52" s="1"/>
  <c r="AE52"/>
  <c r="AO52" s="1"/>
  <c r="AC52"/>
  <c r="AM52" s="1"/>
  <c r="AB52"/>
  <c r="AL52" s="1"/>
  <c r="AA52"/>
  <c r="AK52" s="1"/>
  <c r="Y52"/>
  <c r="AD52" s="1"/>
  <c r="V52"/>
  <c r="U52"/>
  <c r="U63" s="1"/>
  <c r="U74" s="1"/>
  <c r="S52"/>
  <c r="S63" s="1"/>
  <c r="S74" s="1"/>
  <c r="R52"/>
  <c r="Q52"/>
  <c r="Q63" s="1"/>
  <c r="Q74" s="1"/>
  <c r="P52"/>
  <c r="O52"/>
  <c r="O63" s="1"/>
  <c r="O74" s="1"/>
  <c r="N52"/>
  <c r="AP51"/>
  <c r="AO51"/>
  <c r="AM51"/>
  <c r="AL51"/>
  <c r="AK51"/>
  <c r="AJ51"/>
  <c r="AI51"/>
  <c r="W51"/>
  <c r="AQ51" s="1"/>
  <c r="T51"/>
  <c r="AN51" s="1"/>
  <c r="AP50"/>
  <c r="AO50"/>
  <c r="AM50"/>
  <c r="AL50"/>
  <c r="AK50"/>
  <c r="AJ50"/>
  <c r="AI50"/>
  <c r="W50"/>
  <c r="AQ50" s="1"/>
  <c r="T50"/>
  <c r="T63" s="1"/>
  <c r="AP49"/>
  <c r="AO49"/>
  <c r="AM49"/>
  <c r="AL49"/>
  <c r="AK49"/>
  <c r="AJ49"/>
  <c r="AI49"/>
  <c r="W49"/>
  <c r="AQ49" s="1"/>
  <c r="T49"/>
  <c r="AN49" s="1"/>
  <c r="AP48"/>
  <c r="AO48"/>
  <c r="AM48"/>
  <c r="AL48"/>
  <c r="AK48"/>
  <c r="AJ48"/>
  <c r="AI48"/>
  <c r="W48"/>
  <c r="AQ48" s="1"/>
  <c r="T48"/>
  <c r="AN48" s="1"/>
  <c r="AP47"/>
  <c r="AO47"/>
  <c r="AM47"/>
  <c r="AL47"/>
  <c r="AK47"/>
  <c r="AJ47"/>
  <c r="AI47"/>
  <c r="W47"/>
  <c r="AQ47" s="1"/>
  <c r="T47"/>
  <c r="AN47" s="1"/>
  <c r="AP46"/>
  <c r="AO46"/>
  <c r="AM46"/>
  <c r="AL46"/>
  <c r="AK46"/>
  <c r="AJ46"/>
  <c r="AI46"/>
  <c r="W46"/>
  <c r="AQ46" s="1"/>
  <c r="T46"/>
  <c r="AN46" s="1"/>
  <c r="AP45"/>
  <c r="AO45"/>
  <c r="AM45"/>
  <c r="AL45"/>
  <c r="AK45"/>
  <c r="AJ45"/>
  <c r="AI45"/>
  <c r="W45"/>
  <c r="AQ45" s="1"/>
  <c r="T45"/>
  <c r="AN45" s="1"/>
  <c r="AP44"/>
  <c r="AO44"/>
  <c r="AM44"/>
  <c r="AL44"/>
  <c r="AK44"/>
  <c r="AJ44"/>
  <c r="AI44"/>
  <c r="W44"/>
  <c r="AQ44" s="1"/>
  <c r="T44"/>
  <c r="AN44" s="1"/>
  <c r="AP43"/>
  <c r="AO43"/>
  <c r="AM43"/>
  <c r="AL43"/>
  <c r="AK43"/>
  <c r="AJ43"/>
  <c r="AI43"/>
  <c r="W43"/>
  <c r="W52" s="1"/>
  <c r="T43"/>
  <c r="T52" s="1"/>
  <c r="AJ42"/>
  <c r="AF42"/>
  <c r="AP42" s="1"/>
  <c r="AE42"/>
  <c r="AO42" s="1"/>
  <c r="AC42"/>
  <c r="AM42" s="1"/>
  <c r="AB42"/>
  <c r="AL42" s="1"/>
  <c r="AA42"/>
  <c r="AK42" s="1"/>
  <c r="Y42"/>
  <c r="AD42" s="1"/>
  <c r="W42"/>
  <c r="V42"/>
  <c r="U42"/>
  <c r="S42"/>
  <c r="R42"/>
  <c r="Q42"/>
  <c r="P42"/>
  <c r="O42"/>
  <c r="N42"/>
  <c r="AP38"/>
  <c r="AO38"/>
  <c r="AM38"/>
  <c r="AL38"/>
  <c r="AK38"/>
  <c r="AJ38"/>
  <c r="AI38"/>
  <c r="AG38"/>
  <c r="AQ38" s="1"/>
  <c r="AD38"/>
  <c r="AN38" s="1"/>
  <c r="W38"/>
  <c r="T38"/>
  <c r="X38" s="1"/>
  <c r="AP37"/>
  <c r="AO37"/>
  <c r="AM37"/>
  <c r="AL37"/>
  <c r="AK37"/>
  <c r="AJ37"/>
  <c r="AI37"/>
  <c r="AG37"/>
  <c r="AQ37" s="1"/>
  <c r="AD37"/>
  <c r="AN37" s="1"/>
  <c r="W37"/>
  <c r="T37"/>
  <c r="X37" s="1"/>
  <c r="AQ36"/>
  <c r="AP36"/>
  <c r="AO36"/>
  <c r="AM36"/>
  <c r="AL36"/>
  <c r="AK36"/>
  <c r="AJ36"/>
  <c r="AI36"/>
  <c r="AG36"/>
  <c r="AD36"/>
  <c r="AN36" s="1"/>
  <c r="W36"/>
  <c r="T36"/>
  <c r="X36" s="1"/>
  <c r="AP35"/>
  <c r="AO35"/>
  <c r="AM35"/>
  <c r="AL35"/>
  <c r="AK35"/>
  <c r="AJ35"/>
  <c r="AI35"/>
  <c r="AG35"/>
  <c r="AQ35" s="1"/>
  <c r="AD35"/>
  <c r="AN35" s="1"/>
  <c r="W35"/>
  <c r="T35"/>
  <c r="T42" s="1"/>
  <c r="AI34"/>
  <c r="AG34"/>
  <c r="AF34"/>
  <c r="AP34" s="1"/>
  <c r="AE34"/>
  <c r="AO34" s="1"/>
  <c r="AC34"/>
  <c r="AM34" s="1"/>
  <c r="AB34"/>
  <c r="AL34" s="1"/>
  <c r="AA34"/>
  <c r="AK34" s="1"/>
  <c r="Y34"/>
  <c r="AD34" s="1"/>
  <c r="V34"/>
  <c r="U34"/>
  <c r="T34"/>
  <c r="S34"/>
  <c r="R34"/>
  <c r="Q34"/>
  <c r="P34"/>
  <c r="AJ34" s="1"/>
  <c r="O34"/>
  <c r="N34"/>
  <c r="AP33"/>
  <c r="AO33"/>
  <c r="AM33"/>
  <c r="AL33"/>
  <c r="AK33"/>
  <c r="AJ33"/>
  <c r="AI33"/>
  <c r="AG33"/>
  <c r="AQ33" s="1"/>
  <c r="AD33"/>
  <c r="AN33" s="1"/>
  <c r="W33"/>
  <c r="T33"/>
  <c r="X33" s="1"/>
  <c r="AP32"/>
  <c r="AO32"/>
  <c r="AM32"/>
  <c r="AL32"/>
  <c r="AK32"/>
  <c r="AJ32"/>
  <c r="AI32"/>
  <c r="AG32"/>
  <c r="AQ32" s="1"/>
  <c r="AD32"/>
  <c r="AN32" s="1"/>
  <c r="W32"/>
  <c r="T32"/>
  <c r="X32" s="1"/>
  <c r="AP31"/>
  <c r="AO31"/>
  <c r="AM31"/>
  <c r="AL31"/>
  <c r="AK31"/>
  <c r="AJ31"/>
  <c r="AI31"/>
  <c r="AG31"/>
  <c r="AD31"/>
  <c r="AN31" s="1"/>
  <c r="W31"/>
  <c r="T31"/>
  <c r="AP30"/>
  <c r="AO30"/>
  <c r="AM30"/>
  <c r="AL30"/>
  <c r="AK30"/>
  <c r="AJ30"/>
  <c r="AI30"/>
  <c r="AG30"/>
  <c r="AD30"/>
  <c r="AN30" s="1"/>
  <c r="W30"/>
  <c r="T30"/>
  <c r="AP29"/>
  <c r="AO29"/>
  <c r="AM29"/>
  <c r="AL29"/>
  <c r="AK29"/>
  <c r="AJ29"/>
  <c r="AI29"/>
  <c r="AG29"/>
  <c r="AD29"/>
  <c r="AN29" s="1"/>
  <c r="W29"/>
  <c r="W34" s="1"/>
  <c r="T29"/>
  <c r="AP27"/>
  <c r="AO27"/>
  <c r="AM27"/>
  <c r="AL27"/>
  <c r="AK27"/>
  <c r="AJ27"/>
  <c r="AI27"/>
  <c r="AG27"/>
  <c r="AD27"/>
  <c r="AN27" s="1"/>
  <c r="W27"/>
  <c r="T27"/>
  <c r="AP26"/>
  <c r="AO26"/>
  <c r="AM26"/>
  <c r="AL26"/>
  <c r="AK26"/>
  <c r="AJ26"/>
  <c r="AI26"/>
  <c r="AG26"/>
  <c r="AD26"/>
  <c r="AN26" s="1"/>
  <c r="W26"/>
  <c r="T26"/>
  <c r="AC25"/>
  <c r="AC28" s="1"/>
  <c r="AM28" s="1"/>
  <c r="AP22"/>
  <c r="AO22"/>
  <c r="AM22"/>
  <c r="AL22"/>
  <c r="AK22"/>
  <c r="AJ22"/>
  <c r="AI22"/>
  <c r="AG22"/>
  <c r="AD22"/>
  <c r="AN22" s="1"/>
  <c r="W22"/>
  <c r="T22"/>
  <c r="AP21"/>
  <c r="AO21"/>
  <c r="AM21"/>
  <c r="AL21"/>
  <c r="AK21"/>
  <c r="AJ21"/>
  <c r="AI21"/>
  <c r="AG21"/>
  <c r="AD21"/>
  <c r="AN21" s="1"/>
  <c r="W21"/>
  <c r="T21"/>
  <c r="AP20"/>
  <c r="AO20"/>
  <c r="AM20"/>
  <c r="AL20"/>
  <c r="AK20"/>
  <c r="AJ20"/>
  <c r="AI20"/>
  <c r="AG20"/>
  <c r="AD20"/>
  <c r="AN20" s="1"/>
  <c r="W20"/>
  <c r="T20"/>
  <c r="AP19"/>
  <c r="AO19"/>
  <c r="AM19"/>
  <c r="AL19"/>
  <c r="AK19"/>
  <c r="AJ19"/>
  <c r="AI19"/>
  <c r="AG19"/>
  <c r="AD19"/>
  <c r="AN19" s="1"/>
  <c r="W19"/>
  <c r="T19"/>
  <c r="AP18"/>
  <c r="AO18"/>
  <c r="AM18"/>
  <c r="AL18"/>
  <c r="AK18"/>
  <c r="AJ18"/>
  <c r="AI18"/>
  <c r="AG18"/>
  <c r="AD18"/>
  <c r="W18"/>
  <c r="T18"/>
  <c r="AS17"/>
  <c r="AS25" s="1"/>
  <c r="AS28" s="1"/>
  <c r="AK17"/>
  <c r="AI17"/>
  <c r="AG17"/>
  <c r="AG25" s="1"/>
  <c r="AF17"/>
  <c r="AF25" s="1"/>
  <c r="AE17"/>
  <c r="AE25" s="1"/>
  <c r="AC17"/>
  <c r="AM17" s="1"/>
  <c r="AB17"/>
  <c r="AB25" s="1"/>
  <c r="AA17"/>
  <c r="AA25" s="1"/>
  <c r="Y17"/>
  <c r="Y25" s="1"/>
  <c r="Y28" s="1"/>
  <c r="AI28" s="1"/>
  <c r="V17"/>
  <c r="V25" s="1"/>
  <c r="V28" s="1"/>
  <c r="U17"/>
  <c r="U25" s="1"/>
  <c r="U28" s="1"/>
  <c r="T17"/>
  <c r="T25" s="1"/>
  <c r="T28" s="1"/>
  <c r="S17"/>
  <c r="S25" s="1"/>
  <c r="S28" s="1"/>
  <c r="R17"/>
  <c r="R25" s="1"/>
  <c r="R28" s="1"/>
  <c r="Q17"/>
  <c r="Q25" s="1"/>
  <c r="Q28" s="1"/>
  <c r="P17"/>
  <c r="AJ17" s="1"/>
  <c r="O17"/>
  <c r="O25" s="1"/>
  <c r="O28" s="1"/>
  <c r="N17"/>
  <c r="N25" s="1"/>
  <c r="N28" s="1"/>
  <c r="AP16"/>
  <c r="AO16"/>
  <c r="AM16"/>
  <c r="AL16"/>
  <c r="AK16"/>
  <c r="AJ16"/>
  <c r="AI16"/>
  <c r="AG16"/>
  <c r="AD16"/>
  <c r="AN16" s="1"/>
  <c r="W16"/>
  <c r="T16"/>
  <c r="X16" s="1"/>
  <c r="AP15"/>
  <c r="AO15"/>
  <c r="AM15"/>
  <c r="AL15"/>
  <c r="AK15"/>
  <c r="AJ15"/>
  <c r="AI15"/>
  <c r="AG15"/>
  <c r="AD15"/>
  <c r="W15"/>
  <c r="T15"/>
  <c r="X15" s="1"/>
  <c r="AP14"/>
  <c r="AO14"/>
  <c r="AM14"/>
  <c r="AL14"/>
  <c r="AK14"/>
  <c r="AJ14"/>
  <c r="AI14"/>
  <c r="AG14"/>
  <c r="AD14"/>
  <c r="AH14" s="1"/>
  <c r="AR14" s="1"/>
  <c r="W14"/>
  <c r="W17" s="1"/>
  <c r="T14"/>
  <c r="X14" s="1"/>
  <c r="X17" s="1"/>
  <c r="D17" s="1"/>
  <c r="AH13"/>
  <c r="AG13"/>
  <c r="AF13"/>
  <c r="AP13" s="1"/>
  <c r="AE13"/>
  <c r="AO13" s="1"/>
  <c r="AD13"/>
  <c r="AC13"/>
  <c r="AM13" s="1"/>
  <c r="AB13"/>
  <c r="AL13" s="1"/>
  <c r="AA13"/>
  <c r="AK13" s="1"/>
  <c r="Z13"/>
  <c r="AJ13" s="1"/>
  <c r="Y13"/>
  <c r="AI13" s="1"/>
  <c r="V13"/>
  <c r="U13"/>
  <c r="S13"/>
  <c r="R13"/>
  <c r="Q13"/>
  <c r="P13"/>
  <c r="P69" s="1"/>
  <c r="O13"/>
  <c r="N13"/>
  <c r="AP11"/>
  <c r="AO11"/>
  <c r="AM11"/>
  <c r="AL11"/>
  <c r="AK11"/>
  <c r="AJ11"/>
  <c r="AI11"/>
  <c r="W11"/>
  <c r="AQ11" s="1"/>
  <c r="T11"/>
  <c r="AN11" s="1"/>
  <c r="AP10"/>
  <c r="AO10"/>
  <c r="AM10"/>
  <c r="AL10"/>
  <c r="AK10"/>
  <c r="AJ10"/>
  <c r="AI10"/>
  <c r="W10"/>
  <c r="AQ10" s="1"/>
  <c r="T10"/>
  <c r="AN10" s="1"/>
  <c r="AP9"/>
  <c r="AO9"/>
  <c r="AM9"/>
  <c r="AL9"/>
  <c r="AK9"/>
  <c r="AJ9"/>
  <c r="AI9"/>
  <c r="W9"/>
  <c r="AQ9" s="1"/>
  <c r="T9"/>
  <c r="AN9" s="1"/>
  <c r="AP8"/>
  <c r="AO8"/>
  <c r="AM8"/>
  <c r="AL8"/>
  <c r="AK8"/>
  <c r="AJ8"/>
  <c r="AI8"/>
  <c r="W8"/>
  <c r="AQ8" s="1"/>
  <c r="T8"/>
  <c r="AN8" s="1"/>
  <c r="AP7"/>
  <c r="AO7"/>
  <c r="AM7"/>
  <c r="AL7"/>
  <c r="AK7"/>
  <c r="AJ7"/>
  <c r="AI7"/>
  <c r="W7"/>
  <c r="AQ7" s="1"/>
  <c r="T7"/>
  <c r="AN7" s="1"/>
  <c r="AP6"/>
  <c r="AO6"/>
  <c r="AM6"/>
  <c r="AL6"/>
  <c r="AK6"/>
  <c r="AJ6"/>
  <c r="AI6"/>
  <c r="W6"/>
  <c r="AQ6" s="1"/>
  <c r="T6"/>
  <c r="AN6" s="1"/>
  <c r="AP5"/>
  <c r="AO5"/>
  <c r="AM5"/>
  <c r="AL5"/>
  <c r="AK5"/>
  <c r="AJ5"/>
  <c r="AI5"/>
  <c r="W5"/>
  <c r="AQ5" s="1"/>
  <c r="T5"/>
  <c r="T13" s="1"/>
  <c r="AP4"/>
  <c r="AO4"/>
  <c r="AM4"/>
  <c r="AL4"/>
  <c r="AK4"/>
  <c r="AJ4"/>
  <c r="AI4"/>
  <c r="W4"/>
  <c r="W13" s="1"/>
  <c r="T4"/>
  <c r="AN4" s="1"/>
  <c r="AH10" i="4" l="1"/>
  <c r="AH23"/>
  <c r="AH25"/>
  <c r="AH27"/>
  <c r="AF35"/>
  <c r="AH32"/>
  <c r="N35"/>
  <c r="AE25"/>
  <c r="Y25"/>
  <c r="K35"/>
  <c r="O4"/>
  <c r="O10" s="1"/>
  <c r="C10" s="1"/>
  <c r="U10"/>
  <c r="AE10" s="1"/>
  <c r="Y11"/>
  <c r="AI11" s="1"/>
  <c r="Y12"/>
  <c r="AI12" s="1"/>
  <c r="Y13"/>
  <c r="AI13" s="1"/>
  <c r="Y14"/>
  <c r="AI14" s="1"/>
  <c r="Y15"/>
  <c r="AI15" s="1"/>
  <c r="Y16"/>
  <c r="AI16" s="1"/>
  <c r="Y17"/>
  <c r="AI17" s="1"/>
  <c r="Y18"/>
  <c r="AI18" s="1"/>
  <c r="X19"/>
  <c r="AH19" s="1"/>
  <c r="O20"/>
  <c r="O23" s="1"/>
  <c r="C23" s="1"/>
  <c r="U23"/>
  <c r="Y24"/>
  <c r="O26"/>
  <c r="U27"/>
  <c r="Y28"/>
  <c r="AI28" s="1"/>
  <c r="Y29"/>
  <c r="AI29" s="1"/>
  <c r="X30"/>
  <c r="AH30" s="1"/>
  <c r="O31"/>
  <c r="U32"/>
  <c r="Y33"/>
  <c r="X34"/>
  <c r="Q35"/>
  <c r="AA35" s="1"/>
  <c r="S35"/>
  <c r="AC35" s="1"/>
  <c r="W35"/>
  <c r="AG35" s="1"/>
  <c r="Y4"/>
  <c r="Y5"/>
  <c r="AI5" s="1"/>
  <c r="Y6"/>
  <c r="AI6" s="1"/>
  <c r="Y7"/>
  <c r="AI7" s="1"/>
  <c r="Y9"/>
  <c r="AI9" s="1"/>
  <c r="O11"/>
  <c r="O19" s="1"/>
  <c r="C19" s="1"/>
  <c r="U19"/>
  <c r="Y20"/>
  <c r="AI20" s="1"/>
  <c r="Y21"/>
  <c r="AI21" s="1"/>
  <c r="Y22"/>
  <c r="AI22" s="1"/>
  <c r="O24"/>
  <c r="AH24"/>
  <c r="Y26"/>
  <c r="AI26" s="1"/>
  <c r="O28"/>
  <c r="O30" s="1"/>
  <c r="U30"/>
  <c r="Y31"/>
  <c r="AI31" s="1"/>
  <c r="Z32"/>
  <c r="AB32"/>
  <c r="AD32"/>
  <c r="AF32"/>
  <c r="O33"/>
  <c r="U34"/>
  <c r="AO25" i="3"/>
  <c r="AE28"/>
  <c r="AO28" s="1"/>
  <c r="AG28"/>
  <c r="AK25"/>
  <c r="AA28"/>
  <c r="AK28" s="1"/>
  <c r="AN13"/>
  <c r="AB28"/>
  <c r="AL28" s="1"/>
  <c r="AL25"/>
  <c r="AJ69"/>
  <c r="T69"/>
  <c r="X69" s="1"/>
  <c r="AF28"/>
  <c r="AP28" s="1"/>
  <c r="AP25"/>
  <c r="AN81"/>
  <c r="AN14"/>
  <c r="AH15"/>
  <c r="AN15"/>
  <c r="AH16"/>
  <c r="AR16" s="1"/>
  <c r="AO17"/>
  <c r="AQ18"/>
  <c r="AQ19"/>
  <c r="AQ20"/>
  <c r="AQ21"/>
  <c r="AQ22"/>
  <c r="X5"/>
  <c r="AR5" s="1"/>
  <c r="AN5"/>
  <c r="X7"/>
  <c r="AR7" s="1"/>
  <c r="X9"/>
  <c r="AR9" s="1"/>
  <c r="X11"/>
  <c r="AR11" s="1"/>
  <c r="AQ13"/>
  <c r="AQ14"/>
  <c r="W25"/>
  <c r="AQ25" s="1"/>
  <c r="AQ15"/>
  <c r="AQ16"/>
  <c r="AQ17"/>
  <c r="X18"/>
  <c r="X25" s="1"/>
  <c r="D25" s="1"/>
  <c r="AH18"/>
  <c r="AN18"/>
  <c r="X19"/>
  <c r="AH19"/>
  <c r="X20"/>
  <c r="AH20"/>
  <c r="X21"/>
  <c r="AH21"/>
  <c r="X22"/>
  <c r="AH22"/>
  <c r="AI25"/>
  <c r="AM25"/>
  <c r="X26"/>
  <c r="AH26"/>
  <c r="X27"/>
  <c r="AH27"/>
  <c r="X29"/>
  <c r="AH29"/>
  <c r="X30"/>
  <c r="AH30"/>
  <c r="X31"/>
  <c r="AH31"/>
  <c r="AM63"/>
  <c r="AN69"/>
  <c r="X81"/>
  <c r="N82"/>
  <c r="R82"/>
  <c r="V82"/>
  <c r="Z82"/>
  <c r="AN34"/>
  <c r="AH34"/>
  <c r="AN42"/>
  <c r="AN52"/>
  <c r="AH52"/>
  <c r="AG82"/>
  <c r="AQ81"/>
  <c r="AQ4"/>
  <c r="P25"/>
  <c r="AQ26"/>
  <c r="AQ27"/>
  <c r="AQ29"/>
  <c r="AQ30"/>
  <c r="AQ31"/>
  <c r="AQ34"/>
  <c r="AQ52"/>
  <c r="T74"/>
  <c r="T82" s="1"/>
  <c r="AO63"/>
  <c r="O82"/>
  <c r="Q82"/>
  <c r="S82"/>
  <c r="U82"/>
  <c r="AA82"/>
  <c r="AK82" s="1"/>
  <c r="AH32"/>
  <c r="AR32" s="1"/>
  <c r="AH33"/>
  <c r="AR33" s="1"/>
  <c r="X35"/>
  <c r="X42" s="1"/>
  <c r="D42" s="1"/>
  <c r="X4"/>
  <c r="X6"/>
  <c r="AR6" s="1"/>
  <c r="X8"/>
  <c r="AR8" s="1"/>
  <c r="X10"/>
  <c r="AR10" s="1"/>
  <c r="AD17"/>
  <c r="AD25" s="1"/>
  <c r="AL17"/>
  <c r="AP17"/>
  <c r="AH35"/>
  <c r="AR35" s="1"/>
  <c r="AH36"/>
  <c r="AR36" s="1"/>
  <c r="AH37"/>
  <c r="AR37" s="1"/>
  <c r="AH38"/>
  <c r="AR38" s="1"/>
  <c r="AG42"/>
  <c r="AQ42" s="1"/>
  <c r="AI42"/>
  <c r="X43"/>
  <c r="AN43"/>
  <c r="X45"/>
  <c r="AR45" s="1"/>
  <c r="X47"/>
  <c r="AR47" s="1"/>
  <c r="X49"/>
  <c r="X51"/>
  <c r="AR51" s="1"/>
  <c r="AI52"/>
  <c r="X58"/>
  <c r="AQ58"/>
  <c r="W63"/>
  <c r="W74" s="1"/>
  <c r="Y63"/>
  <c r="AB63"/>
  <c r="AF63"/>
  <c r="AJ63"/>
  <c r="AH64"/>
  <c r="AR64" s="1"/>
  <c r="AH65"/>
  <c r="AR65" s="1"/>
  <c r="AH66"/>
  <c r="AR66" s="1"/>
  <c r="AH67"/>
  <c r="AR67" s="1"/>
  <c r="AH68"/>
  <c r="AR68" s="1"/>
  <c r="AH69"/>
  <c r="AR69" s="1"/>
  <c r="AA74"/>
  <c r="AK74" s="1"/>
  <c r="AC74"/>
  <c r="AM74" s="1"/>
  <c r="AE74"/>
  <c r="AO74" s="1"/>
  <c r="AQ75"/>
  <c r="AI81"/>
  <c r="AK81"/>
  <c r="AM81"/>
  <c r="AO81"/>
  <c r="AQ43"/>
  <c r="X44"/>
  <c r="AR44" s="1"/>
  <c r="X46"/>
  <c r="AR46" s="1"/>
  <c r="X48"/>
  <c r="AR48" s="1"/>
  <c r="X50"/>
  <c r="AR50" s="1"/>
  <c r="AN50"/>
  <c r="AH58"/>
  <c r="AH59"/>
  <c r="AR59" s="1"/>
  <c r="AH60"/>
  <c r="AR60" s="1"/>
  <c r="AH61"/>
  <c r="AR61" s="1"/>
  <c r="AH75"/>
  <c r="AN75"/>
  <c r="AH76"/>
  <c r="AR76" s="1"/>
  <c r="AH77"/>
  <c r="AR77" s="1"/>
  <c r="AH78"/>
  <c r="AR78" s="1"/>
  <c r="AH79"/>
  <c r="AR79" s="1"/>
  <c r="AH80"/>
  <c r="AR80" s="1"/>
  <c r="AJ81"/>
  <c r="AL81"/>
  <c r="AP81"/>
  <c r="AE34" i="4" l="1"/>
  <c r="Y34"/>
  <c r="U35"/>
  <c r="AE35" s="1"/>
  <c r="O32"/>
  <c r="C32"/>
  <c r="AE27"/>
  <c r="Y27"/>
  <c r="AI33"/>
  <c r="AI24"/>
  <c r="O34"/>
  <c r="C34"/>
  <c r="AE30"/>
  <c r="Y30"/>
  <c r="AI30" s="1"/>
  <c r="O25"/>
  <c r="C25"/>
  <c r="AE19"/>
  <c r="Y19"/>
  <c r="AI19" s="1"/>
  <c r="AI4"/>
  <c r="Y10"/>
  <c r="AI10" s="1"/>
  <c r="X35"/>
  <c r="AH35" s="1"/>
  <c r="AH34"/>
  <c r="AE32"/>
  <c r="Y32"/>
  <c r="O27"/>
  <c r="C27"/>
  <c r="AE23"/>
  <c r="Y23"/>
  <c r="AI23" s="1"/>
  <c r="AI25"/>
  <c r="AQ74" i="3"/>
  <c r="AN25"/>
  <c r="AD28"/>
  <c r="AN28" s="1"/>
  <c r="AH81"/>
  <c r="AR75"/>
  <c r="AF74"/>
  <c r="AP63"/>
  <c r="Y74"/>
  <c r="AI63"/>
  <c r="AD63"/>
  <c r="AR49"/>
  <c r="X52"/>
  <c r="D52" s="1"/>
  <c r="AR43"/>
  <c r="D81"/>
  <c r="AR58"/>
  <c r="AC82"/>
  <c r="AM82" s="1"/>
  <c r="W28"/>
  <c r="W82" s="1"/>
  <c r="AQ82" s="1"/>
  <c r="AH42"/>
  <c r="AR42" s="1"/>
  <c r="AE82"/>
  <c r="AO82" s="1"/>
  <c r="AQ63"/>
  <c r="AR31"/>
  <c r="AR30"/>
  <c r="AR29"/>
  <c r="AR27"/>
  <c r="AR26"/>
  <c r="AR22"/>
  <c r="AR21"/>
  <c r="AR20"/>
  <c r="AR19"/>
  <c r="AQ28"/>
  <c r="AB74"/>
  <c r="AL63"/>
  <c r="AN17"/>
  <c r="AH17"/>
  <c r="AR17" s="1"/>
  <c r="AR4"/>
  <c r="X13"/>
  <c r="AJ25"/>
  <c r="P28"/>
  <c r="AR18"/>
  <c r="AR15"/>
  <c r="X34"/>
  <c r="D34" s="1"/>
  <c r="X28"/>
  <c r="D28" s="1"/>
  <c r="AI34" i="4" l="1"/>
  <c r="Y35"/>
  <c r="O35"/>
  <c r="C35" s="1"/>
  <c r="AI32"/>
  <c r="AI27"/>
  <c r="AJ28" i="3"/>
  <c r="P82"/>
  <c r="AJ82" s="1"/>
  <c r="D13"/>
  <c r="AR13"/>
  <c r="AL74"/>
  <c r="AB82"/>
  <c r="AL82" s="1"/>
  <c r="AN63"/>
  <c r="AH63"/>
  <c r="AD74"/>
  <c r="AI74"/>
  <c r="Y82"/>
  <c r="AI82" s="1"/>
  <c r="AP74"/>
  <c r="AF82"/>
  <c r="AP82" s="1"/>
  <c r="AR81"/>
  <c r="X63"/>
  <c r="AH25"/>
  <c r="AR34"/>
  <c r="AR52"/>
  <c r="AI35" i="4" l="1"/>
  <c r="Y37"/>
  <c r="D63" i="3"/>
  <c r="X74"/>
  <c r="AR25"/>
  <c r="AH28"/>
  <c r="AR28" s="1"/>
  <c r="AN74"/>
  <c r="AH74"/>
  <c r="AD82"/>
  <c r="AN82" s="1"/>
  <c r="AR63"/>
  <c r="AR74" l="1"/>
  <c r="AH82"/>
  <c r="D74"/>
  <c r="D82" s="1"/>
  <c r="X82"/>
  <c r="AR82" l="1"/>
  <c r="J6" i="2"/>
</calcChain>
</file>

<file path=xl/comments1.xml><?xml version="1.0" encoding="utf-8"?>
<comments xmlns="http://schemas.openxmlformats.org/spreadsheetml/2006/main">
  <authors>
    <author>作者</author>
  </authors>
  <commentList>
    <comment ref="Z15" author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沧海</t>
        </r>
      </text>
    </comment>
    <comment ref="C69" authorId="0">
      <text>
        <r>
          <rPr>
            <sz val="9"/>
            <color indexed="81"/>
            <rFont val="宋体"/>
            <charset val="134"/>
          </rPr>
          <t xml:space="preserve">请把地级市分开
</t>
        </r>
      </text>
    </comment>
  </commentList>
</comments>
</file>

<file path=xl/sharedStrings.xml><?xml version="1.0" encoding="utf-8"?>
<sst xmlns="http://schemas.openxmlformats.org/spreadsheetml/2006/main" count="1075" uniqueCount="594">
  <si>
    <t>姓名</t>
    <phoneticPr fontId="1" type="noConversion"/>
  </si>
  <si>
    <t xml:space="preserve">联系方式 </t>
    <phoneticPr fontId="1" type="noConversion"/>
  </si>
  <si>
    <t>殷莉</t>
    <phoneticPr fontId="1" type="noConversion"/>
  </si>
  <si>
    <t>张静</t>
    <phoneticPr fontId="1" type="noConversion"/>
  </si>
  <si>
    <t>朱县英</t>
    <phoneticPr fontId="1" type="noConversion"/>
  </si>
  <si>
    <t>朱安德</t>
    <phoneticPr fontId="1" type="noConversion"/>
  </si>
  <si>
    <t>王俊</t>
    <phoneticPr fontId="1" type="noConversion"/>
  </si>
  <si>
    <t>周腾</t>
    <phoneticPr fontId="1" type="noConversion"/>
  </si>
  <si>
    <t>任真</t>
    <phoneticPr fontId="1" type="noConversion"/>
  </si>
  <si>
    <t>肖莉</t>
    <phoneticPr fontId="1" type="noConversion"/>
  </si>
  <si>
    <t>晏敏</t>
    <phoneticPr fontId="1" type="noConversion"/>
  </si>
  <si>
    <t>张运达</t>
    <phoneticPr fontId="1" type="noConversion"/>
  </si>
  <si>
    <t>刘康</t>
    <phoneticPr fontId="1" type="noConversion"/>
  </si>
  <si>
    <t>陈霞飞（行政）</t>
    <phoneticPr fontId="1" type="noConversion"/>
  </si>
  <si>
    <t>黄文璐</t>
    <phoneticPr fontId="1" type="noConversion"/>
  </si>
  <si>
    <t>龚婧</t>
    <phoneticPr fontId="1" type="noConversion"/>
  </si>
  <si>
    <t>代表</t>
    <phoneticPr fontId="1" type="noConversion"/>
  </si>
  <si>
    <t>职位</t>
    <phoneticPr fontId="1" type="noConversion"/>
  </si>
  <si>
    <t>编号</t>
    <phoneticPr fontId="1" type="noConversion"/>
  </si>
  <si>
    <t>南昌</t>
    <phoneticPr fontId="1" type="noConversion"/>
  </si>
  <si>
    <t>上饶</t>
    <phoneticPr fontId="1" type="noConversion"/>
  </si>
  <si>
    <t>九江</t>
    <phoneticPr fontId="1" type="noConversion"/>
  </si>
  <si>
    <t>吉安</t>
    <phoneticPr fontId="1" type="noConversion"/>
  </si>
  <si>
    <t>抚州</t>
    <phoneticPr fontId="1" type="noConversion"/>
  </si>
  <si>
    <t>樟树</t>
    <phoneticPr fontId="1" type="noConversion"/>
  </si>
  <si>
    <t>萍乡</t>
    <phoneticPr fontId="1" type="noConversion"/>
  </si>
  <si>
    <t>宜春</t>
    <phoneticPr fontId="1" type="noConversion"/>
  </si>
  <si>
    <t>景德镇</t>
    <phoneticPr fontId="1" type="noConversion"/>
  </si>
  <si>
    <t>主管</t>
    <phoneticPr fontId="1" type="noConversion"/>
  </si>
  <si>
    <t>行政</t>
    <phoneticPr fontId="1" type="noConversion"/>
  </si>
  <si>
    <t>OTC事业部联系方式</t>
    <phoneticPr fontId="1" type="noConversion"/>
  </si>
  <si>
    <t>赣州1</t>
    <phoneticPr fontId="1" type="noConversion"/>
  </si>
  <si>
    <t>赣州2</t>
    <phoneticPr fontId="1" type="noConversion"/>
  </si>
  <si>
    <t>南昌1</t>
    <phoneticPr fontId="1" type="noConversion"/>
  </si>
  <si>
    <t>南昌2</t>
    <phoneticPr fontId="1" type="noConversion"/>
  </si>
  <si>
    <t>南昌3</t>
    <phoneticPr fontId="1" type="noConversion"/>
  </si>
  <si>
    <t>拜耳产品明细&amp;零售价格表（总代品种、物流开票）</t>
    <phoneticPr fontId="1" type="noConversion"/>
  </si>
  <si>
    <t>备注</t>
    <phoneticPr fontId="1" type="noConversion"/>
  </si>
  <si>
    <t>ID</t>
    <phoneticPr fontId="1" type="noConversion"/>
  </si>
  <si>
    <t>品名</t>
    <phoneticPr fontId="1" type="noConversion"/>
  </si>
  <si>
    <t>规格</t>
    <phoneticPr fontId="1" type="noConversion"/>
  </si>
  <si>
    <t>单位</t>
    <phoneticPr fontId="1" type="noConversion"/>
  </si>
  <si>
    <t>连锁和二级商价格</t>
    <phoneticPr fontId="1" type="noConversion"/>
  </si>
  <si>
    <t>二级商出货</t>
    <phoneticPr fontId="1" type="noConversion"/>
  </si>
  <si>
    <t>零售价</t>
  </si>
  <si>
    <t>物流保留利润</t>
    <phoneticPr fontId="1" type="noConversion"/>
  </si>
  <si>
    <t>黄庆仁价格</t>
    <phoneticPr fontId="1" type="noConversion"/>
  </si>
  <si>
    <t>白加黑</t>
    <phoneticPr fontId="10" type="noConversion"/>
  </si>
  <si>
    <t>日片10片+夜片5片</t>
  </si>
  <si>
    <t>400(盒)</t>
  </si>
  <si>
    <t>黄庆仁栈除美克还是零售价的五折开票以外,其它全部是统一开票价格开票</t>
    <phoneticPr fontId="1" type="noConversion"/>
  </si>
  <si>
    <t>美克</t>
    <phoneticPr fontId="10" type="noConversion"/>
  </si>
  <si>
    <t>10g</t>
  </si>
  <si>
    <t>凯妮汀</t>
    <phoneticPr fontId="10" type="noConversion"/>
  </si>
  <si>
    <t>0.5g*1's</t>
  </si>
  <si>
    <t>40(盒)</t>
  </si>
  <si>
    <t>力度伸</t>
    <phoneticPr fontId="10" type="noConversion"/>
  </si>
  <si>
    <t>1g*10‘s</t>
  </si>
  <si>
    <t>200(盒)</t>
  </si>
  <si>
    <t>1g*30‘s</t>
    <phoneticPr fontId="1" type="noConversion"/>
  </si>
  <si>
    <t>散利痛</t>
    <phoneticPr fontId="10" type="noConversion"/>
  </si>
  <si>
    <t>20's(复方)</t>
  </si>
  <si>
    <t>10's(复方)</t>
  </si>
  <si>
    <t>氨酚伪麻美芬片II/氨麻苯美片(白加黑)</t>
  </si>
  <si>
    <t>日用片16's,夜用片8's</t>
  </si>
  <si>
    <t>氢溴酸右美沙芬糖浆</t>
  </si>
  <si>
    <t>100ml 150mg</t>
  </si>
  <si>
    <t>阿司匹林维生素C泡腾片（拜阿斯匹灵）</t>
  </si>
  <si>
    <t>10's</t>
  </si>
  <si>
    <t>邦迪产品明细&amp;零售价格表（总代品种、基药开票）</t>
    <phoneticPr fontId="1" type="noConversion"/>
  </si>
  <si>
    <t>ID</t>
  </si>
  <si>
    <t>产品名称</t>
  </si>
  <si>
    <t>件数</t>
    <phoneticPr fontId="1" type="noConversion"/>
  </si>
  <si>
    <t>非KA价格</t>
    <phoneticPr fontId="1" type="noConversion"/>
  </si>
  <si>
    <t>零售价</t>
    <phoneticPr fontId="1" type="noConversion"/>
  </si>
  <si>
    <t>邦迪苯扎(防水型)4片</t>
  </si>
  <si>
    <t>4’s</t>
    <phoneticPr fontId="1" type="noConversion"/>
  </si>
  <si>
    <t>600/件</t>
    <phoneticPr fontId="1" type="noConversion"/>
  </si>
  <si>
    <t>邦迪苯扎(防水型)20片</t>
  </si>
  <si>
    <t>20’s</t>
    <phoneticPr fontId="1" type="noConversion"/>
  </si>
  <si>
    <t>48/件</t>
    <phoneticPr fontId="1" type="noConversion"/>
  </si>
  <si>
    <t>邦迪苯扎(大创口贴)4片</t>
  </si>
  <si>
    <t>邦迪苯扎8片</t>
  </si>
  <si>
    <t>8’s</t>
    <phoneticPr fontId="1" type="noConversion"/>
  </si>
  <si>
    <t>邦迪苯扎100S</t>
  </si>
  <si>
    <t>100’s</t>
    <phoneticPr fontId="1" type="noConversion"/>
  </si>
  <si>
    <t>60/件</t>
    <phoneticPr fontId="1" type="noConversion"/>
  </si>
  <si>
    <t>邦迪卡通防水创可贴(米奇)4片</t>
  </si>
  <si>
    <t>180/件</t>
    <phoneticPr fontId="1" type="noConversion"/>
  </si>
  <si>
    <t>邦迪卡通防水创可贴(维尼)4片</t>
  </si>
  <si>
    <t>邦迪防水创可贴5片</t>
  </si>
  <si>
    <t>5’s</t>
    <phoneticPr fontId="1" type="noConversion"/>
  </si>
  <si>
    <t>邦迪透明防水创可贴5片</t>
  </si>
  <si>
    <t>邦迪轻巧创可贴8片</t>
  </si>
  <si>
    <t>邦迪冰雪奇缘</t>
    <phoneticPr fontId="1" type="noConversion"/>
  </si>
  <si>
    <t>8"s</t>
    <phoneticPr fontId="1" type="noConversion"/>
  </si>
  <si>
    <t>96/件</t>
    <phoneticPr fontId="1" type="noConversion"/>
  </si>
  <si>
    <t>邦迪米尼</t>
    <phoneticPr fontId="1" type="noConversion"/>
  </si>
  <si>
    <t>邦迪米奇</t>
    <phoneticPr fontId="1" type="noConversion"/>
  </si>
  <si>
    <t>邦迪公主系列</t>
    <phoneticPr fontId="1" type="noConversion"/>
  </si>
  <si>
    <t>美林</t>
    <phoneticPr fontId="1" type="noConversion"/>
  </si>
  <si>
    <t>20ml</t>
    <phoneticPr fontId="1" type="noConversion"/>
  </si>
  <si>
    <t>168/件</t>
    <phoneticPr fontId="1" type="noConversion"/>
  </si>
  <si>
    <t>35ml</t>
    <phoneticPr fontId="1" type="noConversion"/>
  </si>
  <si>
    <t>216/件</t>
    <phoneticPr fontId="1" type="noConversion"/>
  </si>
  <si>
    <t>诺和诺德产品明细&amp;零售价格表（基药开票）</t>
    <phoneticPr fontId="1" type="noConversion"/>
  </si>
  <si>
    <r>
      <rPr>
        <sz val="10"/>
        <color theme="1"/>
        <rFont val="宋体"/>
        <family val="2"/>
        <charset val="134"/>
        <scheme val="minor"/>
      </rPr>
      <t>货品ID</t>
    </r>
  </si>
  <si>
    <r>
      <rPr>
        <sz val="10"/>
        <color theme="1"/>
        <rFont val="宋体"/>
        <family val="2"/>
        <charset val="134"/>
        <scheme val="minor"/>
      </rPr>
      <t>通用名</t>
    </r>
  </si>
  <si>
    <r>
      <rPr>
        <sz val="10"/>
        <color theme="1"/>
        <rFont val="宋体"/>
        <family val="2"/>
        <charset val="134"/>
        <scheme val="minor"/>
      </rPr>
      <t>规格</t>
    </r>
  </si>
  <si>
    <r>
      <rPr>
        <sz val="10"/>
        <color theme="1"/>
        <rFont val="宋体"/>
        <family val="2"/>
        <charset val="134"/>
        <scheme val="minor"/>
      </rPr>
      <t>商品名</t>
    </r>
  </si>
  <si>
    <t>开票价格</t>
    <phoneticPr fontId="10" type="noConversion"/>
  </si>
  <si>
    <t>底价</t>
    <phoneticPr fontId="1" type="noConversion"/>
  </si>
  <si>
    <r>
      <rPr>
        <sz val="10"/>
        <color theme="1"/>
        <rFont val="宋体"/>
        <family val="2"/>
        <charset val="134"/>
        <scheme val="minor"/>
      </rPr>
      <t>生物合成人胰岛素注射液</t>
    </r>
  </si>
  <si>
    <r>
      <rPr>
        <sz val="10"/>
        <color theme="1"/>
        <rFont val="宋体"/>
        <family val="2"/>
        <charset val="134"/>
        <scheme val="minor"/>
      </rPr>
      <t>3ml:300iu(笔芯)(巴西)</t>
    </r>
  </si>
  <si>
    <r>
      <rPr>
        <sz val="10"/>
        <color theme="1"/>
        <rFont val="宋体"/>
        <family val="2"/>
        <charset val="134"/>
        <scheme val="minor"/>
      </rPr>
      <t>诺和灵R</t>
    </r>
  </si>
  <si>
    <r>
      <rPr>
        <sz val="10"/>
        <color theme="1"/>
        <rFont val="宋体"/>
        <family val="2"/>
        <charset val="134"/>
        <scheme val="minor"/>
      </rPr>
      <t>400Iu/10ml/支</t>
    </r>
  </si>
  <si>
    <r>
      <rPr>
        <sz val="10"/>
        <color theme="1"/>
        <rFont val="宋体"/>
        <family val="2"/>
        <charset val="134"/>
        <scheme val="minor"/>
      </rPr>
      <t>诺和灵R瓶式</t>
    </r>
  </si>
  <si>
    <r>
      <rPr>
        <sz val="10"/>
        <color theme="1"/>
        <rFont val="宋体"/>
        <family val="2"/>
        <charset val="134"/>
        <scheme val="minor"/>
      </rPr>
      <t>精蛋白生物合成人胰岛素注射液</t>
    </r>
  </si>
  <si>
    <r>
      <rPr>
        <sz val="10"/>
        <color theme="1"/>
        <rFont val="宋体"/>
        <family val="2"/>
        <charset val="134"/>
        <scheme val="minor"/>
      </rPr>
      <t>诺和灵N</t>
    </r>
  </si>
  <si>
    <r>
      <rPr>
        <sz val="10"/>
        <color theme="1"/>
        <rFont val="宋体"/>
        <family val="2"/>
        <charset val="134"/>
        <scheme val="minor"/>
      </rPr>
      <t>400iu/10ml/瓶</t>
    </r>
  </si>
  <si>
    <r>
      <rPr>
        <sz val="10"/>
        <color theme="1"/>
        <rFont val="宋体"/>
        <family val="2"/>
        <charset val="134"/>
        <scheme val="minor"/>
      </rPr>
      <t>诺和灵N瓶式</t>
    </r>
  </si>
  <si>
    <r>
      <rPr>
        <sz val="10"/>
        <color theme="1"/>
        <rFont val="宋体"/>
        <family val="2"/>
        <charset val="134"/>
        <scheme val="minor"/>
      </rPr>
      <t>300iu/3ml/支</t>
    </r>
  </si>
  <si>
    <r>
      <rPr>
        <sz val="10"/>
        <color theme="1"/>
        <rFont val="宋体"/>
        <family val="2"/>
        <charset val="134"/>
        <scheme val="minor"/>
      </rPr>
      <t>诺和灵N特充</t>
    </r>
  </si>
  <si>
    <r>
      <rPr>
        <sz val="10"/>
        <color theme="1"/>
        <rFont val="宋体"/>
        <family val="2"/>
        <charset val="134"/>
        <scheme val="minor"/>
      </rPr>
      <t>精蛋白生物合成人胰岛素注射液(预混30R)</t>
    </r>
  </si>
  <si>
    <r>
      <rPr>
        <sz val="10"/>
        <color theme="1"/>
        <rFont val="宋体"/>
        <family val="2"/>
        <charset val="134"/>
        <scheme val="minor"/>
      </rPr>
      <t>400iu/10ml/支</t>
    </r>
  </si>
  <si>
    <r>
      <rPr>
        <sz val="10"/>
        <rFont val="宋体"/>
        <family val="3"/>
        <charset val="134"/>
        <scheme val="minor"/>
      </rPr>
      <t>诺和灵</t>
    </r>
    <r>
      <rPr>
        <sz val="10"/>
        <color theme="1"/>
        <rFont val="宋体"/>
        <family val="2"/>
        <charset val="134"/>
        <scheme val="minor"/>
      </rPr>
      <t>30R</t>
    </r>
    <phoneticPr fontId="10" type="noConversion"/>
  </si>
  <si>
    <r>
      <rPr>
        <sz val="10"/>
        <color theme="1"/>
        <rFont val="宋体"/>
        <family val="2"/>
        <charset val="134"/>
        <scheme val="minor"/>
      </rPr>
      <t>3ml:300Iu(笔芯)</t>
    </r>
  </si>
  <si>
    <r>
      <rPr>
        <sz val="10"/>
        <rFont val="宋体"/>
        <family val="3"/>
        <charset val="134"/>
        <scheme val="minor"/>
      </rPr>
      <t>诺和灵</t>
    </r>
    <r>
      <rPr>
        <sz val="11"/>
        <color theme="1"/>
        <rFont val="宋体"/>
        <family val="2"/>
        <charset val="134"/>
        <scheme val="minor"/>
      </rPr>
      <t/>
    </r>
    <phoneticPr fontId="1" type="noConversion"/>
  </si>
  <si>
    <r>
      <rPr>
        <sz val="10"/>
        <color theme="1"/>
        <rFont val="宋体"/>
        <family val="2"/>
        <charset val="134"/>
        <scheme val="minor"/>
      </rPr>
      <t>诺和灵50R笔芯</t>
    </r>
  </si>
  <si>
    <r>
      <rPr>
        <sz val="10"/>
        <color theme="1"/>
        <rFont val="宋体"/>
        <family val="2"/>
        <charset val="134"/>
        <scheme val="minor"/>
      </rPr>
      <t>门冬胰岛素注射液</t>
    </r>
  </si>
  <si>
    <r>
      <rPr>
        <sz val="10"/>
        <color theme="1"/>
        <rFont val="宋体"/>
        <family val="2"/>
        <charset val="134"/>
        <scheme val="minor"/>
      </rPr>
      <t>3ml:300单位(特充)/1支/盒</t>
    </r>
  </si>
  <si>
    <r>
      <rPr>
        <sz val="10"/>
        <color theme="1"/>
        <rFont val="宋体"/>
        <family val="2"/>
        <charset val="134"/>
        <scheme val="minor"/>
      </rPr>
      <t>诺和锐</t>
    </r>
  </si>
  <si>
    <r>
      <rPr>
        <sz val="10"/>
        <color theme="1"/>
        <rFont val="宋体"/>
        <family val="2"/>
        <charset val="134"/>
        <scheme val="minor"/>
      </rPr>
      <t>3ml:300单位(笔芯)/1支/盒</t>
    </r>
  </si>
  <si>
    <r>
      <rPr>
        <sz val="10"/>
        <color theme="1"/>
        <rFont val="宋体"/>
        <family val="2"/>
        <charset val="134"/>
        <scheme val="minor"/>
      </rPr>
      <t>诺和锐笔芯</t>
    </r>
  </si>
  <si>
    <r>
      <rPr>
        <sz val="10"/>
        <color theme="1"/>
        <rFont val="宋体"/>
        <family val="2"/>
        <charset val="134"/>
        <scheme val="minor"/>
      </rPr>
      <t>门冬胰岛素30注射液</t>
    </r>
  </si>
  <si>
    <r>
      <rPr>
        <sz val="10"/>
        <color theme="1"/>
        <rFont val="宋体"/>
        <family val="2"/>
        <charset val="134"/>
        <scheme val="minor"/>
      </rPr>
      <t>100单位/ml 3ml/支（特充）/盒</t>
    </r>
  </si>
  <si>
    <r>
      <rPr>
        <sz val="10"/>
        <color theme="1"/>
        <rFont val="宋体"/>
        <family val="2"/>
        <charset val="134"/>
        <scheme val="minor"/>
      </rPr>
      <t>诺和锐30</t>
    </r>
  </si>
  <si>
    <r>
      <rPr>
        <sz val="10"/>
        <color theme="1"/>
        <rFont val="宋体"/>
        <family val="2"/>
        <charset val="134"/>
        <scheme val="minor"/>
      </rPr>
      <t>100单位/毫升，3毫升/支(笔芯)</t>
    </r>
  </si>
  <si>
    <r>
      <rPr>
        <sz val="10"/>
        <color theme="1"/>
        <rFont val="宋体"/>
        <family val="2"/>
        <charset val="134"/>
        <scheme val="minor"/>
      </rPr>
      <t>门冬胰岛素50注射液</t>
    </r>
  </si>
  <si>
    <r>
      <rPr>
        <sz val="10"/>
        <color theme="1"/>
        <rFont val="宋体"/>
        <family val="2"/>
        <charset val="134"/>
        <scheme val="minor"/>
      </rPr>
      <t>3ml:300单位(笔芯)</t>
    </r>
  </si>
  <si>
    <r>
      <rPr>
        <sz val="10"/>
        <color theme="1"/>
        <rFont val="宋体"/>
        <family val="2"/>
        <charset val="134"/>
        <scheme val="minor"/>
      </rPr>
      <t>地特胰岛素注射液</t>
    </r>
  </si>
  <si>
    <r>
      <rPr>
        <sz val="10"/>
        <color theme="1"/>
        <rFont val="宋体"/>
        <family val="2"/>
        <charset val="134"/>
        <scheme val="minor"/>
      </rPr>
      <t>300单位/3ml/支（特充）*1支</t>
    </r>
  </si>
  <si>
    <r>
      <rPr>
        <sz val="10"/>
        <color theme="1"/>
        <rFont val="宋体"/>
        <family val="2"/>
        <charset val="134"/>
        <scheme val="minor"/>
      </rPr>
      <t>诺和平</t>
    </r>
  </si>
  <si>
    <r>
      <rPr>
        <sz val="10"/>
        <color theme="1"/>
        <rFont val="宋体"/>
        <family val="2"/>
        <charset val="134"/>
        <scheme val="minor"/>
      </rPr>
      <t>300单位/3ml/支（笔芯）*1支</t>
    </r>
  </si>
  <si>
    <r>
      <rPr>
        <sz val="10"/>
        <color theme="1"/>
        <rFont val="宋体"/>
        <family val="2"/>
        <charset val="134"/>
        <scheme val="minor"/>
      </rPr>
      <t>胰岛素笔式数显注射器</t>
    </r>
  </si>
  <si>
    <r>
      <rPr>
        <sz val="10"/>
        <color theme="1"/>
        <rFont val="宋体"/>
        <family val="2"/>
        <charset val="134"/>
        <scheme val="minor"/>
      </rPr>
      <t>无</t>
    </r>
  </si>
  <si>
    <r>
      <rPr>
        <sz val="10"/>
        <color theme="1"/>
        <rFont val="宋体"/>
        <family val="2"/>
        <charset val="134"/>
        <scheme val="minor"/>
      </rPr>
      <t>诺和笔5</t>
    </r>
  </si>
  <si>
    <r>
      <rPr>
        <sz val="10"/>
        <color theme="1"/>
        <rFont val="宋体"/>
        <family val="2"/>
        <charset val="134"/>
        <scheme val="minor"/>
      </rPr>
      <t>一次性使用无菌注射针</t>
    </r>
  </si>
  <si>
    <r>
      <rPr>
        <sz val="10"/>
        <color theme="1"/>
        <rFont val="宋体"/>
        <family val="2"/>
        <charset val="134"/>
        <scheme val="minor"/>
      </rPr>
      <t>7S</t>
    </r>
  </si>
  <si>
    <r>
      <rPr>
        <sz val="10"/>
        <color theme="1"/>
        <rFont val="宋体"/>
        <family val="2"/>
        <charset val="134"/>
        <scheme val="minor"/>
      </rPr>
      <t>诺和针</t>
    </r>
  </si>
  <si>
    <r>
      <rPr>
        <sz val="10"/>
        <color theme="1"/>
        <rFont val="宋体"/>
        <family val="2"/>
        <charset val="134"/>
        <scheme val="minor"/>
      </rPr>
      <t>7支*32G(0.23/0.25*6mm)</t>
    </r>
  </si>
  <si>
    <t>瑞格列奈片</t>
  </si>
  <si>
    <t>1mg*30s</t>
  </si>
  <si>
    <t>诺和龙</t>
  </si>
  <si>
    <t>2mg*30s</t>
  </si>
  <si>
    <t>雅培产品明细&amp;零售价格表（总代品种、物流开票）</t>
    <phoneticPr fontId="1" type="noConversion"/>
  </si>
  <si>
    <t>产品</t>
    <phoneticPr fontId="10" type="noConversion"/>
  </si>
  <si>
    <t>统一发货价</t>
    <phoneticPr fontId="1" type="noConversion"/>
  </si>
  <si>
    <t>最高零售限价</t>
    <phoneticPr fontId="10" type="noConversion"/>
  </si>
  <si>
    <t>雅培杜密克</t>
  </si>
  <si>
    <t>15ml*6袋</t>
    <phoneticPr fontId="1" type="noConversion"/>
  </si>
  <si>
    <t>45/件</t>
    <phoneticPr fontId="1" type="noConversion"/>
  </si>
  <si>
    <t>返5元/盒</t>
    <phoneticPr fontId="1" type="noConversion"/>
  </si>
  <si>
    <t>舒邦产品明细&amp;零售价格表（总代品种、物流开票）</t>
    <phoneticPr fontId="1" type="noConversion"/>
  </si>
  <si>
    <t>返30元/盒</t>
    <phoneticPr fontId="1" type="noConversion"/>
  </si>
  <si>
    <t>舒邦</t>
    <phoneticPr fontId="1" type="noConversion"/>
  </si>
  <si>
    <t>1“s</t>
    <phoneticPr fontId="1" type="noConversion"/>
  </si>
  <si>
    <t>希克劳产品明细&amp;零售价格表（基药开票）</t>
    <phoneticPr fontId="1" type="noConversion"/>
  </si>
  <si>
    <t>品规</t>
  </si>
  <si>
    <t>KA益丰/黄庆仁格</t>
    <phoneticPr fontId="10" type="noConversion"/>
  </si>
  <si>
    <t>基药部发货价格</t>
    <phoneticPr fontId="10" type="noConversion"/>
  </si>
  <si>
    <t>零售价（元）</t>
  </si>
  <si>
    <t>希爱力1'</t>
  </si>
  <si>
    <t>20mg*1's</t>
    <phoneticPr fontId="1" type="noConversion"/>
  </si>
  <si>
    <t>希爱力4'</t>
  </si>
  <si>
    <t>20mg*4's</t>
    <phoneticPr fontId="1" type="noConversion"/>
  </si>
  <si>
    <r>
      <rPr>
        <b/>
        <sz val="10"/>
        <color theme="1"/>
        <rFont val="宋体"/>
        <family val="3"/>
        <charset val="134"/>
      </rPr>
      <t>希爱力</t>
    </r>
    <r>
      <rPr>
        <b/>
        <sz val="10"/>
        <color theme="1"/>
        <rFont val="Calibri"/>
        <family val="2"/>
      </rPr>
      <t xml:space="preserve"> 28'</t>
    </r>
    <phoneticPr fontId="1" type="noConversion"/>
  </si>
  <si>
    <t>5mg*28's</t>
    <phoneticPr fontId="1" type="noConversion"/>
  </si>
  <si>
    <t xml:space="preserve">希刻劳干混 </t>
  </si>
  <si>
    <t>125mg*6袋</t>
  </si>
  <si>
    <t>优泌林混合笔芯70/30</t>
  </si>
  <si>
    <t>3ml:300单位（笔芯）混合优泌林70/30</t>
  </si>
  <si>
    <t>优泌乐（+20%）</t>
  </si>
  <si>
    <t>3.0ml:300单位（笔芯）/1笔/盒</t>
  </si>
  <si>
    <t>优泌乐25（+20%）</t>
  </si>
  <si>
    <t>3ml:300单位（笔芯）/1支/盒</t>
  </si>
  <si>
    <t>优泌乐50（+20%）</t>
  </si>
  <si>
    <t>3ml:300单位(笔芯)</t>
  </si>
  <si>
    <t>百忧解胶囊28粒</t>
  </si>
  <si>
    <t>20mg*28s</t>
  </si>
  <si>
    <t>百忧解分散片</t>
  </si>
  <si>
    <t>20mg*28‘s</t>
  </si>
  <si>
    <t>赛诺菲产品明细&amp;零售价格表（基药开票）</t>
    <phoneticPr fontId="1" type="noConversion"/>
  </si>
  <si>
    <t>最高零售价</t>
    <phoneticPr fontId="10" type="noConversion"/>
  </si>
  <si>
    <t>波立维</t>
  </si>
  <si>
    <t>75mg*7片</t>
  </si>
  <si>
    <t>安博维</t>
  </si>
  <si>
    <t>150mg*7s</t>
  </si>
  <si>
    <t>安博诺</t>
  </si>
  <si>
    <t>150mg/12.5mg*7's</t>
  </si>
  <si>
    <t>可达龙</t>
  </si>
  <si>
    <t>3ml:0.15g*6支</t>
  </si>
  <si>
    <t>0.2g*10片</t>
  </si>
  <si>
    <t xml:space="preserve">德巴金片 </t>
    <phoneticPr fontId="10" type="noConversion"/>
  </si>
  <si>
    <t>德巴金针</t>
    <phoneticPr fontId="10" type="noConversion"/>
  </si>
  <si>
    <t>德巴金</t>
  </si>
  <si>
    <t>300ml:12g（无糖）</t>
  </si>
  <si>
    <t>思诺思x 10mg×20</t>
    <phoneticPr fontId="10" type="noConversion"/>
  </si>
  <si>
    <t>思诺思</t>
  </si>
  <si>
    <t>10mg*7's</t>
  </si>
  <si>
    <t xml:space="preserve">Perenan Cap. </t>
    <phoneticPr fontId="10" type="noConversion"/>
  </si>
  <si>
    <t>Solion</t>
    <phoneticPr fontId="10" type="noConversion"/>
  </si>
  <si>
    <t xml:space="preserve">Xatral 5mg </t>
    <phoneticPr fontId="10" type="noConversion"/>
  </si>
  <si>
    <t>Xatral OD</t>
    <phoneticPr fontId="10" type="noConversion"/>
  </si>
  <si>
    <t>诺士帕针</t>
    <phoneticPr fontId="10" type="noConversion"/>
  </si>
  <si>
    <t>诺士帕片</t>
    <phoneticPr fontId="10" type="noConversion"/>
  </si>
  <si>
    <t>乐沙定</t>
    <phoneticPr fontId="10" type="noConversion"/>
  </si>
  <si>
    <t>易善复针</t>
    <phoneticPr fontId="10" type="noConversion"/>
  </si>
  <si>
    <t>易善复</t>
  </si>
  <si>
    <t>228mg*24's</t>
  </si>
  <si>
    <t>Amaryl 1mg</t>
    <phoneticPr fontId="10" type="noConversion"/>
  </si>
  <si>
    <t>亚莫利</t>
    <phoneticPr fontId="10" type="noConversion"/>
  </si>
  <si>
    <t>Tritace</t>
    <phoneticPr fontId="10" type="noConversion"/>
  </si>
  <si>
    <t>克赛</t>
  </si>
  <si>
    <t>0.4ml:4000AxaIU*2支/预装式注射器</t>
  </si>
  <si>
    <t>Clexane 60mg</t>
    <phoneticPr fontId="10" type="noConversion"/>
  </si>
  <si>
    <t>他格适Targocid Inj.200mg</t>
    <phoneticPr fontId="10" type="noConversion"/>
  </si>
  <si>
    <t>泰索帝.20mg</t>
    <phoneticPr fontId="10" type="noConversion"/>
  </si>
  <si>
    <t>Taxotere Inj.80mg</t>
    <phoneticPr fontId="10" type="noConversion"/>
  </si>
  <si>
    <t>只允许在肿瘤部指定药店销售</t>
  </si>
  <si>
    <t>来得时</t>
    <phoneticPr fontId="10" type="noConversion"/>
  </si>
  <si>
    <t>来得时笔芯</t>
    <phoneticPr fontId="10" type="noConversion"/>
  </si>
  <si>
    <t>艾倍得</t>
    <phoneticPr fontId="10" type="noConversion"/>
  </si>
  <si>
    <t>瑞泰</t>
    <phoneticPr fontId="10" type="noConversion"/>
  </si>
  <si>
    <t>阿斯利康产品明细&amp;零售价格表（基药开票）</t>
    <phoneticPr fontId="1" type="noConversion"/>
  </si>
  <si>
    <t>商品ID</t>
    <phoneticPr fontId="1" type="noConversion"/>
  </si>
  <si>
    <t>产品</t>
  </si>
  <si>
    <t>二级分销价</t>
    <phoneticPr fontId="1" type="noConversion"/>
  </si>
  <si>
    <t>倍他乐克</t>
    <phoneticPr fontId="1" type="noConversion"/>
  </si>
  <si>
    <t>47.5mg*7s</t>
  </si>
  <si>
    <r>
      <t>洛赛克</t>
    </r>
    <r>
      <rPr>
        <sz val="11"/>
        <color theme="1"/>
        <rFont val="Calibri"/>
        <family val="2"/>
      </rPr>
      <t xml:space="preserve"> MUPS </t>
    </r>
    <phoneticPr fontId="1" type="noConversion"/>
  </si>
  <si>
    <r>
      <t>10mg*7s(120</t>
    </r>
    <r>
      <rPr>
        <sz val="11"/>
        <color theme="1"/>
        <rFont val="宋体"/>
        <family val="3"/>
        <charset val="134"/>
      </rPr>
      <t>小纸盒</t>
    </r>
    <r>
      <rPr>
        <sz val="11"/>
        <color theme="1"/>
        <rFont val="Calibri"/>
        <family val="2"/>
      </rPr>
      <t>)</t>
    </r>
  </si>
  <si>
    <r>
      <t>20mg*7s(120</t>
    </r>
    <r>
      <rPr>
        <sz val="11"/>
        <color theme="1"/>
        <rFont val="宋体"/>
        <family val="3"/>
        <charset val="134"/>
      </rPr>
      <t>小纸盒</t>
    </r>
    <r>
      <rPr>
        <sz val="11"/>
        <color theme="1"/>
        <rFont val="Calibri"/>
        <family val="2"/>
      </rPr>
      <t>)</t>
    </r>
  </si>
  <si>
    <r>
      <t xml:space="preserve"> 20mg*14</t>
    </r>
    <r>
      <rPr>
        <sz val="11"/>
        <color theme="1"/>
        <rFont val="宋体"/>
        <family val="3"/>
        <charset val="134"/>
      </rPr>
      <t>粒</t>
    </r>
  </si>
  <si>
    <r>
      <t>雷诺考特</t>
    </r>
    <r>
      <rPr>
        <sz val="11"/>
        <color theme="1"/>
        <rFont val="Calibri"/>
        <family val="2"/>
      </rPr>
      <t/>
    </r>
    <phoneticPr fontId="1" type="noConversion"/>
  </si>
  <si>
    <r>
      <t xml:space="preserve"> 64</t>
    </r>
    <r>
      <rPr>
        <sz val="11"/>
        <color theme="1"/>
        <rFont val="宋体"/>
        <family val="3"/>
        <charset val="134"/>
      </rPr>
      <t>微克</t>
    </r>
    <r>
      <rPr>
        <sz val="11"/>
        <color theme="1"/>
        <rFont val="Calibri"/>
        <family val="2"/>
      </rPr>
      <t>/</t>
    </r>
    <r>
      <rPr>
        <sz val="11"/>
        <color theme="1"/>
        <rFont val="宋体"/>
        <family val="3"/>
        <charset val="134"/>
      </rPr>
      <t>喷</t>
    </r>
    <r>
      <rPr>
        <sz val="11"/>
        <color theme="1"/>
        <rFont val="Calibri"/>
        <family val="2"/>
      </rPr>
      <t xml:space="preserve"> 120</t>
    </r>
    <r>
      <rPr>
        <sz val="11"/>
        <color theme="1"/>
        <rFont val="宋体"/>
        <family val="3"/>
        <charset val="134"/>
      </rPr>
      <t>喷</t>
    </r>
  </si>
  <si>
    <r>
      <t>32</t>
    </r>
    <r>
      <rPr>
        <sz val="11"/>
        <color theme="1"/>
        <rFont val="宋体"/>
        <family val="3"/>
        <charset val="134"/>
      </rPr>
      <t>微克</t>
    </r>
    <r>
      <rPr>
        <sz val="11"/>
        <color theme="1"/>
        <rFont val="Calibri"/>
        <family val="2"/>
      </rPr>
      <t>/</t>
    </r>
    <r>
      <rPr>
        <sz val="11"/>
        <color theme="1"/>
        <rFont val="宋体"/>
        <family val="3"/>
        <charset val="134"/>
      </rPr>
      <t>喷</t>
    </r>
    <r>
      <rPr>
        <sz val="11"/>
        <color theme="1"/>
        <rFont val="Calibri"/>
        <family val="2"/>
      </rPr>
      <t xml:space="preserve"> 120</t>
    </r>
    <r>
      <rPr>
        <sz val="11"/>
        <color theme="1"/>
        <rFont val="宋体"/>
        <family val="3"/>
        <charset val="134"/>
      </rPr>
      <t>喷</t>
    </r>
    <r>
      <rPr>
        <sz val="11"/>
        <color theme="1"/>
        <rFont val="Calibri"/>
        <family val="2"/>
      </rPr>
      <t>(OTC)</t>
    </r>
  </si>
  <si>
    <r>
      <t>耐信</t>
    </r>
    <r>
      <rPr>
        <sz val="11"/>
        <color theme="1"/>
        <rFont val="Calibri"/>
        <family val="2"/>
      </rPr>
      <t xml:space="preserve"> </t>
    </r>
    <phoneticPr fontId="1" type="noConversion"/>
  </si>
  <si>
    <t xml:space="preserve"> 20mg*7s</t>
  </si>
  <si>
    <t xml:space="preserve"> 40mg*7s</t>
  </si>
  <si>
    <r>
      <t>巴米尔</t>
    </r>
    <r>
      <rPr>
        <sz val="11"/>
        <color theme="1"/>
        <rFont val="Calibri"/>
        <family val="2"/>
      </rPr>
      <t xml:space="preserve"> </t>
    </r>
    <phoneticPr fontId="1" type="noConversion"/>
  </si>
  <si>
    <t>0.5g*10s(OTC)</t>
  </si>
  <si>
    <r>
      <t>巴米尔</t>
    </r>
    <r>
      <rPr>
        <sz val="11"/>
        <color theme="1"/>
        <rFont val="宋体"/>
        <family val="3"/>
        <charset val="134"/>
      </rPr>
      <t>（处方药）</t>
    </r>
    <phoneticPr fontId="1" type="noConversion"/>
  </si>
  <si>
    <t>0.1g*20s</t>
  </si>
  <si>
    <t>帮备</t>
    <phoneticPr fontId="1" type="noConversion"/>
  </si>
  <si>
    <t>10mg*10s</t>
  </si>
  <si>
    <t>博利康尼雾化溶液剂</t>
    <phoneticPr fontId="1" type="noConversion"/>
  </si>
  <si>
    <t>2ml:5mg</t>
  </si>
  <si>
    <r>
      <t>普米克都保</t>
    </r>
    <r>
      <rPr>
        <sz val="11"/>
        <color theme="1"/>
        <rFont val="Calibri"/>
        <family val="2"/>
      </rPr>
      <t/>
    </r>
    <phoneticPr fontId="1" type="noConversion"/>
  </si>
  <si>
    <r>
      <t>100</t>
    </r>
    <r>
      <rPr>
        <sz val="11"/>
        <color theme="1"/>
        <rFont val="宋体"/>
        <family val="3"/>
        <charset val="134"/>
      </rPr>
      <t>微克</t>
    </r>
    <r>
      <rPr>
        <sz val="11"/>
        <color theme="1"/>
        <rFont val="Calibri"/>
        <family val="2"/>
      </rPr>
      <t>/</t>
    </r>
    <r>
      <rPr>
        <sz val="11"/>
        <color theme="1"/>
        <rFont val="宋体"/>
        <family val="3"/>
        <charset val="134"/>
      </rPr>
      <t>吸</t>
    </r>
    <r>
      <rPr>
        <sz val="11"/>
        <color theme="1"/>
        <rFont val="Calibri"/>
        <family val="2"/>
      </rPr>
      <t>,200</t>
    </r>
    <r>
      <rPr>
        <sz val="11"/>
        <color theme="1"/>
        <rFont val="宋体"/>
        <family val="3"/>
        <charset val="134"/>
      </rPr>
      <t>吸</t>
    </r>
    <r>
      <rPr>
        <sz val="11"/>
        <color theme="1"/>
        <rFont val="Calibri"/>
        <family val="2"/>
      </rPr>
      <t>/</t>
    </r>
    <r>
      <rPr>
        <sz val="11"/>
        <color theme="1"/>
        <rFont val="宋体"/>
        <family val="3"/>
        <charset val="134"/>
      </rPr>
      <t>支</t>
    </r>
  </si>
  <si>
    <r>
      <t>耐乐品</t>
    </r>
    <r>
      <rPr>
        <sz val="11"/>
        <color theme="1"/>
        <rFont val="Calibri"/>
        <family val="2"/>
      </rPr>
      <t/>
    </r>
    <phoneticPr fontId="1" type="noConversion"/>
  </si>
  <si>
    <r>
      <t>100mg/10mlx5</t>
    </r>
    <r>
      <rPr>
        <sz val="11"/>
        <color theme="1"/>
        <rFont val="宋体"/>
        <family val="3"/>
        <charset val="134"/>
      </rPr>
      <t>支</t>
    </r>
    <r>
      <rPr>
        <sz val="11"/>
        <color theme="1"/>
        <rFont val="Calibri"/>
        <family val="2"/>
      </rPr>
      <t>/</t>
    </r>
    <r>
      <rPr>
        <sz val="11"/>
        <color theme="1"/>
        <rFont val="宋体"/>
        <family val="3"/>
        <charset val="134"/>
      </rPr>
      <t>盒</t>
    </r>
  </si>
  <si>
    <r>
      <t>奥克斯都保</t>
    </r>
    <r>
      <rPr>
        <sz val="11"/>
        <color theme="1"/>
        <rFont val="Calibri"/>
        <family val="2"/>
      </rPr>
      <t/>
    </r>
    <phoneticPr fontId="1" type="noConversion"/>
  </si>
  <si>
    <r>
      <t>4.5</t>
    </r>
    <r>
      <rPr>
        <sz val="11"/>
        <color theme="1"/>
        <rFont val="宋体"/>
        <family val="3"/>
        <charset val="134"/>
      </rPr>
      <t>微克</t>
    </r>
    <r>
      <rPr>
        <sz val="11"/>
        <color theme="1"/>
        <rFont val="Calibri"/>
        <family val="2"/>
      </rPr>
      <t>/</t>
    </r>
    <r>
      <rPr>
        <sz val="11"/>
        <color theme="1"/>
        <rFont val="宋体"/>
        <family val="3"/>
        <charset val="134"/>
      </rPr>
      <t>吸，</t>
    </r>
    <r>
      <rPr>
        <sz val="11"/>
        <color theme="1"/>
        <rFont val="Calibri"/>
        <family val="2"/>
      </rPr>
      <t>60</t>
    </r>
    <r>
      <rPr>
        <sz val="11"/>
        <color theme="1"/>
        <rFont val="宋体"/>
        <family val="3"/>
        <charset val="134"/>
      </rPr>
      <t>吸</t>
    </r>
    <r>
      <rPr>
        <sz val="11"/>
        <color theme="1"/>
        <rFont val="Calibri"/>
        <family val="2"/>
      </rPr>
      <t>/</t>
    </r>
    <r>
      <rPr>
        <sz val="11"/>
        <color theme="1"/>
        <rFont val="宋体"/>
        <family val="3"/>
        <charset val="134"/>
      </rPr>
      <t>支</t>
    </r>
    <r>
      <rPr>
        <sz val="11"/>
        <color theme="1"/>
        <rFont val="Calibri"/>
        <family val="2"/>
      </rPr>
      <t>(1g:10mg)</t>
    </r>
  </si>
  <si>
    <r>
      <t>信必可都保</t>
    </r>
    <r>
      <rPr>
        <sz val="11"/>
        <color theme="1"/>
        <rFont val="Calibri"/>
        <family val="2"/>
      </rPr>
      <t/>
    </r>
    <phoneticPr fontId="1" type="noConversion"/>
  </si>
  <si>
    <r>
      <t>80</t>
    </r>
    <r>
      <rPr>
        <sz val="11"/>
        <color theme="1"/>
        <rFont val="宋体"/>
        <family val="3"/>
        <charset val="134"/>
      </rPr>
      <t>微克</t>
    </r>
    <r>
      <rPr>
        <sz val="11"/>
        <color theme="1"/>
        <rFont val="Calibri"/>
        <family val="2"/>
      </rPr>
      <t>/4.5</t>
    </r>
    <r>
      <rPr>
        <sz val="11"/>
        <color theme="1"/>
        <rFont val="宋体"/>
        <family val="3"/>
        <charset val="134"/>
      </rPr>
      <t>微克</t>
    </r>
    <r>
      <rPr>
        <sz val="11"/>
        <color theme="1"/>
        <rFont val="Calibri"/>
        <family val="2"/>
      </rPr>
      <t>/</t>
    </r>
    <r>
      <rPr>
        <sz val="11"/>
        <color theme="1"/>
        <rFont val="宋体"/>
        <family val="3"/>
        <charset val="134"/>
      </rPr>
      <t>吸，</t>
    </r>
    <r>
      <rPr>
        <sz val="11"/>
        <color theme="1"/>
        <rFont val="Calibri"/>
        <family val="2"/>
      </rPr>
      <t>60</t>
    </r>
    <r>
      <rPr>
        <sz val="11"/>
        <color theme="1"/>
        <rFont val="宋体"/>
        <family val="3"/>
        <charset val="134"/>
      </rPr>
      <t>吸</t>
    </r>
    <r>
      <rPr>
        <sz val="11"/>
        <color theme="1"/>
        <rFont val="Calibri"/>
        <family val="2"/>
      </rPr>
      <t>/</t>
    </r>
    <r>
      <rPr>
        <sz val="11"/>
        <color theme="1"/>
        <rFont val="宋体"/>
        <family val="3"/>
        <charset val="134"/>
      </rPr>
      <t>支</t>
    </r>
  </si>
  <si>
    <r>
      <t>160</t>
    </r>
    <r>
      <rPr>
        <sz val="11"/>
        <color theme="1"/>
        <rFont val="宋体"/>
        <family val="3"/>
        <charset val="134"/>
      </rPr>
      <t>微克</t>
    </r>
    <r>
      <rPr>
        <sz val="11"/>
        <color theme="1"/>
        <rFont val="Calibri"/>
        <family val="2"/>
      </rPr>
      <t>/4.5</t>
    </r>
    <r>
      <rPr>
        <sz val="11"/>
        <color theme="1"/>
        <rFont val="宋体"/>
        <family val="3"/>
        <charset val="134"/>
      </rPr>
      <t>微克</t>
    </r>
    <r>
      <rPr>
        <sz val="11"/>
        <color theme="1"/>
        <rFont val="Calibri"/>
        <family val="2"/>
      </rPr>
      <t>/</t>
    </r>
    <r>
      <rPr>
        <sz val="11"/>
        <color theme="1"/>
        <rFont val="宋体"/>
        <family val="3"/>
        <charset val="134"/>
      </rPr>
      <t>吸，</t>
    </r>
    <r>
      <rPr>
        <sz val="11"/>
        <color theme="1"/>
        <rFont val="Calibri"/>
        <family val="2"/>
      </rPr>
      <t>60</t>
    </r>
    <r>
      <rPr>
        <sz val="11"/>
        <color theme="1"/>
        <rFont val="宋体"/>
        <family val="3"/>
        <charset val="134"/>
      </rPr>
      <t>吸</t>
    </r>
    <r>
      <rPr>
        <sz val="11"/>
        <color theme="1"/>
        <rFont val="Calibri"/>
        <family val="2"/>
      </rPr>
      <t>/</t>
    </r>
    <r>
      <rPr>
        <sz val="11"/>
        <color theme="1"/>
        <rFont val="宋体"/>
        <family val="3"/>
        <charset val="134"/>
      </rPr>
      <t>支</t>
    </r>
  </si>
  <si>
    <r>
      <t>普米克令舒（无菌包装）</t>
    </r>
    <r>
      <rPr>
        <sz val="11"/>
        <color theme="1"/>
        <rFont val="Calibri"/>
        <family val="2"/>
      </rPr>
      <t/>
    </r>
    <phoneticPr fontId="1" type="noConversion"/>
  </si>
  <si>
    <r>
      <t xml:space="preserve">2ml:1mg*5,30/ </t>
    </r>
    <r>
      <rPr>
        <sz val="11"/>
        <color theme="1"/>
        <rFont val="宋体"/>
        <family val="3"/>
        <charset val="134"/>
      </rPr>
      <t>盒</t>
    </r>
  </si>
  <si>
    <t>得普利麻</t>
    <phoneticPr fontId="1" type="noConversion"/>
  </si>
  <si>
    <t>1% 1x50ml PFS</t>
  </si>
  <si>
    <t>1% 5x20ml Ampoule</t>
  </si>
  <si>
    <t>可定片剂</t>
    <phoneticPr fontId="1" type="noConversion"/>
  </si>
  <si>
    <t>5mgx7's</t>
  </si>
  <si>
    <t>10mgx7's</t>
  </si>
  <si>
    <t>52.2（普天）</t>
    <phoneticPr fontId="1" type="noConversion"/>
  </si>
  <si>
    <t>惠氏产品明细&amp;零售价格表（基药开票）</t>
    <phoneticPr fontId="1" type="noConversion"/>
  </si>
  <si>
    <t>碳酸钙D3</t>
    <phoneticPr fontId="1" type="noConversion"/>
  </si>
  <si>
    <t xml:space="preserve"> 36`s片0.6g(钙尔奇D)</t>
  </si>
  <si>
    <t xml:space="preserve"> 60`s片0.6g(钙尔奇D)</t>
    <phoneticPr fontId="1" type="noConversion"/>
  </si>
  <si>
    <t xml:space="preserve">碳酸钙咀嚼片D3 </t>
    <phoneticPr fontId="1" type="noConversion"/>
  </si>
  <si>
    <t>60`s片0.3g(钙尔奇D</t>
  </si>
  <si>
    <t>30`s片0.3g(钙尔奇D</t>
    <phoneticPr fontId="1" type="noConversion"/>
  </si>
  <si>
    <t>愈美片(惠菲通)</t>
    <phoneticPr fontId="1" type="noConversion"/>
  </si>
  <si>
    <t>12`s</t>
  </si>
  <si>
    <t>钙尔奇维生素D钙软胶蘘</t>
    <phoneticPr fontId="1" type="noConversion"/>
  </si>
  <si>
    <t>1g*110‘s</t>
    <phoneticPr fontId="1" type="noConversion"/>
  </si>
  <si>
    <t>碳酸钙咀嚼片D3 (∏)</t>
    <phoneticPr fontId="1" type="noConversion"/>
  </si>
  <si>
    <t>100's</t>
    <phoneticPr fontId="1" type="noConversion"/>
  </si>
  <si>
    <t>小儿善存片</t>
    <phoneticPr fontId="1" type="noConversion"/>
  </si>
  <si>
    <t>30片</t>
    <phoneticPr fontId="1" type="noConversion"/>
  </si>
  <si>
    <t>60粒</t>
    <phoneticPr fontId="1" type="noConversion"/>
  </si>
  <si>
    <t>善存</t>
    <phoneticPr fontId="1" type="noConversion"/>
  </si>
  <si>
    <t>善存银片</t>
    <phoneticPr fontId="1" type="noConversion"/>
  </si>
  <si>
    <t>金钙</t>
    <phoneticPr fontId="1" type="noConversion"/>
  </si>
  <si>
    <t>30's</t>
    <phoneticPr fontId="1" type="noConversion"/>
  </si>
  <si>
    <t>60's</t>
    <phoneticPr fontId="1" type="noConversion"/>
  </si>
  <si>
    <t>钙尔奇</t>
    <phoneticPr fontId="1" type="noConversion"/>
  </si>
  <si>
    <t>2016年西安杨森连锁计划</t>
  </si>
  <si>
    <t>序号</t>
  </si>
  <si>
    <t>负责人</t>
  </si>
  <si>
    <t>区域</t>
  </si>
  <si>
    <t>责任主管</t>
  </si>
  <si>
    <t>属性</t>
  </si>
  <si>
    <t>客户名称</t>
  </si>
  <si>
    <t>连锁地址</t>
  </si>
  <si>
    <t>连锁负责人姓名</t>
  </si>
  <si>
    <t>连锁负责人电话</t>
  </si>
  <si>
    <t>采购负责人姓名</t>
  </si>
  <si>
    <t>采购负责人电话</t>
  </si>
  <si>
    <t>门店管理负责人姓名</t>
  </si>
  <si>
    <t>门店管理负责人电话</t>
  </si>
  <si>
    <t>门店数</t>
  </si>
  <si>
    <t>WB5销售目标（盒）</t>
  </si>
  <si>
    <t>WB100销售目标（盒）</t>
    <phoneticPr fontId="41" type="noConversion"/>
  </si>
  <si>
    <t>WB4销售目标（盒）</t>
  </si>
  <si>
    <t>MWB20销售目标（盒）</t>
  </si>
  <si>
    <t xml:space="preserve">Deco8销售目标(盒) </t>
  </si>
  <si>
    <t>WB5/MWB20/Deco销售目标（金额：元）</t>
  </si>
  <si>
    <t>销售MSD20目标(盒）</t>
  </si>
  <si>
    <t>销售MSL35目标(盒）</t>
  </si>
  <si>
    <t>销售MSD20+MSL35目标(金额）</t>
  </si>
  <si>
    <t>总金额</t>
  </si>
  <si>
    <r>
      <t>WB5销售</t>
    </r>
    <r>
      <rPr>
        <b/>
        <sz val="10"/>
        <color indexed="8"/>
        <rFont val="宋体"/>
        <charset val="134"/>
      </rPr>
      <t>完成进度</t>
    </r>
    <r>
      <rPr>
        <b/>
        <sz val="10"/>
        <color indexed="8"/>
        <rFont val="宋体"/>
        <charset val="134"/>
      </rPr>
      <t>（盒）</t>
    </r>
    <phoneticPr fontId="41" type="noConversion"/>
  </si>
  <si>
    <t>WB100销售完成进度（盒）</t>
    <phoneticPr fontId="41" type="noConversion"/>
  </si>
  <si>
    <t>WB4销售完成进度（盒）</t>
    <phoneticPr fontId="41" type="noConversion"/>
  </si>
  <si>
    <t>MWB20销售完成进度（盒）</t>
    <phoneticPr fontId="41" type="noConversion"/>
  </si>
  <si>
    <t xml:space="preserve">Deco8销售完成进度(盒) </t>
    <phoneticPr fontId="41" type="noConversion"/>
  </si>
  <si>
    <t>WB5/MWB20/Deco销售完成进度（金额：元）</t>
    <phoneticPr fontId="41" type="noConversion"/>
  </si>
  <si>
    <t>销售MSD20完成进度(盒）</t>
    <phoneticPr fontId="41" type="noConversion"/>
  </si>
  <si>
    <t>销售MSL35完成进度(盒）</t>
    <phoneticPr fontId="41" type="noConversion"/>
  </si>
  <si>
    <t>销售MSD20+MSL35完成进度(金额）</t>
    <phoneticPr fontId="41" type="noConversion"/>
  </si>
  <si>
    <r>
      <t>WB5销售完成</t>
    </r>
    <r>
      <rPr>
        <b/>
        <sz val="10"/>
        <color indexed="8"/>
        <rFont val="宋体"/>
        <charset val="134"/>
      </rPr>
      <t>率</t>
    </r>
    <r>
      <rPr>
        <b/>
        <sz val="10"/>
        <color indexed="8"/>
        <rFont val="宋体"/>
        <charset val="134"/>
      </rPr>
      <t>（盒）</t>
    </r>
    <phoneticPr fontId="41" type="noConversion"/>
  </si>
  <si>
    <t>WB100销售完成率（盒）</t>
    <phoneticPr fontId="41" type="noConversion"/>
  </si>
  <si>
    <t>WB4销售完成率（盒）</t>
    <phoneticPr fontId="41" type="noConversion"/>
  </si>
  <si>
    <t>MWB20销售完成率（盒）</t>
    <phoneticPr fontId="41" type="noConversion"/>
  </si>
  <si>
    <t xml:space="preserve">Deco8销售完成率(盒) </t>
    <phoneticPr fontId="41" type="noConversion"/>
  </si>
  <si>
    <t>WB5/MWB20/Deco销售完成率（金额：元）</t>
    <phoneticPr fontId="41" type="noConversion"/>
  </si>
  <si>
    <t>销售MSD20完成率(盒）</t>
    <phoneticPr fontId="41" type="noConversion"/>
  </si>
  <si>
    <t>销售MSL35完成率(盒）</t>
    <phoneticPr fontId="41" type="noConversion"/>
  </si>
  <si>
    <t>销售MSD20+MSL35完成率(金额）</t>
    <phoneticPr fontId="41" type="noConversion"/>
  </si>
  <si>
    <t>其他</t>
    <phoneticPr fontId="41" type="noConversion"/>
  </si>
  <si>
    <r>
      <t>邦迪（防水/透明防水）5片</t>
    </r>
    <r>
      <rPr>
        <b/>
        <sz val="10"/>
        <color indexed="8"/>
        <rFont val="宋体"/>
        <charset val="134"/>
      </rPr>
      <t xml:space="preserve">  </t>
    </r>
    <r>
      <rPr>
        <b/>
        <sz val="10"/>
        <color indexed="10"/>
        <rFont val="宋体"/>
        <charset val="134"/>
      </rPr>
      <t>600/件</t>
    </r>
    <phoneticPr fontId="41" type="noConversion"/>
  </si>
  <si>
    <r>
      <t>邦迪苯扎1</t>
    </r>
    <r>
      <rPr>
        <b/>
        <sz val="10"/>
        <color indexed="8"/>
        <rFont val="宋体"/>
        <charset val="134"/>
      </rPr>
      <t xml:space="preserve">00片 </t>
    </r>
    <r>
      <rPr>
        <b/>
        <sz val="10"/>
        <color indexed="10"/>
        <rFont val="宋体"/>
        <charset val="134"/>
      </rPr>
      <t>60/件</t>
    </r>
    <phoneticPr fontId="41" type="noConversion"/>
  </si>
  <si>
    <r>
      <t>邦迪苯扎（防水）4片</t>
    </r>
    <r>
      <rPr>
        <b/>
        <sz val="10"/>
        <color indexed="8"/>
        <rFont val="宋体"/>
        <charset val="134"/>
      </rPr>
      <t xml:space="preserve"> </t>
    </r>
    <r>
      <rPr>
        <b/>
        <sz val="10"/>
        <color indexed="10"/>
        <rFont val="宋体"/>
        <charset val="134"/>
      </rPr>
      <t>600/件</t>
    </r>
    <r>
      <rPr>
        <b/>
        <sz val="10"/>
        <color indexed="8"/>
        <rFont val="宋体"/>
        <charset val="134"/>
      </rPr>
      <t xml:space="preserve">/卡通米奇/维妮4片 </t>
    </r>
    <r>
      <rPr>
        <b/>
        <sz val="10"/>
        <color indexed="10"/>
        <rFont val="宋体"/>
        <charset val="134"/>
      </rPr>
      <t>180/件</t>
    </r>
    <phoneticPr fontId="41" type="noConversion"/>
  </si>
  <si>
    <r>
      <t>邦迪苯扎（防水）2</t>
    </r>
    <r>
      <rPr>
        <b/>
        <sz val="10"/>
        <color indexed="8"/>
        <rFont val="宋体"/>
        <charset val="134"/>
      </rPr>
      <t xml:space="preserve">0片 </t>
    </r>
    <r>
      <rPr>
        <b/>
        <sz val="10"/>
        <color indexed="10"/>
        <rFont val="宋体"/>
        <charset val="134"/>
      </rPr>
      <t>48/件</t>
    </r>
    <phoneticPr fontId="41" type="noConversion"/>
  </si>
  <si>
    <r>
      <t>迪士尼8片4款</t>
    </r>
    <r>
      <rPr>
        <b/>
        <sz val="10"/>
        <color indexed="8"/>
        <rFont val="宋体"/>
        <charset val="134"/>
      </rPr>
      <t xml:space="preserve"> </t>
    </r>
    <r>
      <rPr>
        <b/>
        <sz val="10"/>
        <color indexed="10"/>
        <rFont val="宋体"/>
        <charset val="134"/>
      </rPr>
      <t>96/件</t>
    </r>
    <phoneticPr fontId="41" type="noConversion"/>
  </si>
  <si>
    <r>
      <t>美林</t>
    </r>
    <r>
      <rPr>
        <b/>
        <sz val="10"/>
        <color indexed="8"/>
        <rFont val="宋体"/>
        <charset val="134"/>
      </rPr>
      <t xml:space="preserve">20ML </t>
    </r>
    <r>
      <rPr>
        <b/>
        <sz val="10"/>
        <color indexed="10"/>
        <rFont val="宋体"/>
        <charset val="134"/>
      </rPr>
      <t>168/件</t>
    </r>
    <r>
      <rPr>
        <b/>
        <sz val="10"/>
        <color indexed="8"/>
        <rFont val="宋体"/>
        <charset val="134"/>
      </rPr>
      <t xml:space="preserve">  </t>
    </r>
    <phoneticPr fontId="41" type="noConversion"/>
  </si>
  <si>
    <r>
      <t>美林3</t>
    </r>
    <r>
      <rPr>
        <b/>
        <sz val="10"/>
        <color indexed="8"/>
        <rFont val="宋体"/>
        <charset val="134"/>
      </rPr>
      <t xml:space="preserve">5ML </t>
    </r>
    <r>
      <rPr>
        <b/>
        <sz val="10"/>
        <color indexed="10"/>
        <rFont val="宋体"/>
        <charset val="134"/>
      </rPr>
      <t>216/件</t>
    </r>
    <phoneticPr fontId="41" type="noConversion"/>
  </si>
  <si>
    <t>张静</t>
  </si>
  <si>
    <t>南昌1</t>
  </si>
  <si>
    <t>刘明KA</t>
  </si>
  <si>
    <t>黄庆仁</t>
  </si>
  <si>
    <t>南昌黄庆仁栈华氏大药房</t>
  </si>
  <si>
    <t>江西南昌政府大院黄庆仁连锁</t>
  </si>
  <si>
    <t>高武</t>
  </si>
  <si>
    <t>王玲</t>
  </si>
  <si>
    <t>CRSKA</t>
  </si>
  <si>
    <t>江西开心人医药物流有限公司</t>
  </si>
  <si>
    <t>青山湖高新大道918</t>
  </si>
  <si>
    <t>梁勇强</t>
  </si>
  <si>
    <t>姜志国</t>
  </si>
  <si>
    <t>江西昌盛大药房有限公司</t>
  </si>
  <si>
    <t>南昌南昌县小兰工业园</t>
  </si>
  <si>
    <t>沫沫</t>
  </si>
  <si>
    <t>CSHQ_Others</t>
  </si>
  <si>
    <t>江西宝济大药房有限公司</t>
  </si>
  <si>
    <t>高新区京东水榭尚都15楼</t>
  </si>
  <si>
    <t>郑总</t>
  </si>
  <si>
    <t>欧阳根英</t>
  </si>
  <si>
    <t>南昌2</t>
  </si>
  <si>
    <t>江西益丰大药房连锁有限公司</t>
  </si>
  <si>
    <t>江西省南昌市民营科技
园民安路329号</t>
  </si>
  <si>
    <t>张敏戈</t>
  </si>
  <si>
    <t>柯晓妹</t>
  </si>
  <si>
    <t>江西会好康医药有限公司</t>
  </si>
  <si>
    <t>广场南路18号</t>
  </si>
  <si>
    <t>闽昌礼</t>
  </si>
  <si>
    <t>涂韦韦</t>
  </si>
  <si>
    <t>殷勇</t>
  </si>
  <si>
    <t>CHSQ</t>
  </si>
  <si>
    <t>江西众康有限公司</t>
  </si>
  <si>
    <t>南昌佳海产业园</t>
  </si>
  <si>
    <t>邹颖群</t>
  </si>
  <si>
    <t>陈苗</t>
  </si>
  <si>
    <t>江西洪兴医药有限公司</t>
  </si>
  <si>
    <t>江西省南昌市新建区长富大道188号</t>
  </si>
  <si>
    <t>胡琴</t>
  </si>
  <si>
    <t>程强</t>
  </si>
  <si>
    <t>南昌3</t>
  </si>
  <si>
    <t>江西百惠康大药房连锁有限公司</t>
    <phoneticPr fontId="41" type="noConversion"/>
  </si>
  <si>
    <t>目标总额</t>
  </si>
  <si>
    <t>肖莉</t>
  </si>
  <si>
    <t>宜春</t>
  </si>
  <si>
    <t>赵斌</t>
  </si>
  <si>
    <t>高安开心人连锁大药房</t>
  </si>
  <si>
    <t>江西省宜春市高安桥南
路188号</t>
  </si>
  <si>
    <t>罗总</t>
  </si>
  <si>
    <t>高安好药师连锁大药房</t>
  </si>
  <si>
    <t>江西省宜春市高桥北路
117附件</t>
  </si>
  <si>
    <t>黄经理</t>
  </si>
  <si>
    <t>高经理</t>
  </si>
  <si>
    <t>樟树好医生/好一生连锁大药房</t>
  </si>
  <si>
    <t>江西省宜春市樟树市仁
和大道生物工程2</t>
  </si>
  <si>
    <t>邹欢</t>
  </si>
  <si>
    <t>朱县英</t>
  </si>
  <si>
    <t>上饶</t>
  </si>
  <si>
    <t>殷莉</t>
  </si>
  <si>
    <t>爱心大药房</t>
  </si>
  <si>
    <t>上饶市信州区赣东北大道3号5室</t>
  </si>
  <si>
    <t>徐总</t>
  </si>
  <si>
    <t>沈必辉</t>
  </si>
  <si>
    <t xml:space="preserve">上饶
</t>
  </si>
  <si>
    <t>昌盛大药房（上饶）</t>
  </si>
  <si>
    <t>上饶市上饶县林荫路西200米</t>
  </si>
  <si>
    <t>李靖</t>
  </si>
  <si>
    <t>18907930048
13907933081</t>
  </si>
  <si>
    <t>李军</t>
  </si>
  <si>
    <t>永盛大药房</t>
  </si>
  <si>
    <t>上饶县国际家居城Ａ栋，近三清山西大道</t>
  </si>
  <si>
    <t>缪德鲍</t>
  </si>
  <si>
    <t>健康大药房</t>
  </si>
  <si>
    <t>江西景德镇朝阳路昌广新
区一号</t>
  </si>
  <si>
    <t>夏玉英</t>
  </si>
  <si>
    <t>黄庆仁（上饶）</t>
  </si>
  <si>
    <t>上饶市信州区五三大道一小对面</t>
  </si>
  <si>
    <t>傅志坚</t>
  </si>
  <si>
    <t>江西省万年县开心人大药房有限公司</t>
  </si>
  <si>
    <t>广丰县胡庆堂大药房二部</t>
  </si>
  <si>
    <t>刘康</t>
    <phoneticPr fontId="41" type="noConversion"/>
  </si>
  <si>
    <t>景德镇</t>
  </si>
  <si>
    <t>王寒</t>
  </si>
  <si>
    <t>健民大药房（景德镇）</t>
  </si>
  <si>
    <t>上饶市信州区凤凰中大道7-9号附近</t>
  </si>
  <si>
    <t>盛斌</t>
  </si>
  <si>
    <t>郑兰英</t>
  </si>
  <si>
    <t>黄庆仁（景德镇）</t>
  </si>
  <si>
    <t>景德镇中华南路268号</t>
  </si>
  <si>
    <t>赖总</t>
  </si>
  <si>
    <t>徐红</t>
  </si>
  <si>
    <t>卜繁</t>
  </si>
  <si>
    <t>抚州</t>
  </si>
  <si>
    <t>华民康大药房</t>
  </si>
  <si>
    <t>江西抚州市赣东大道445号</t>
  </si>
  <si>
    <t>杜总</t>
  </si>
  <si>
    <t>胡经理</t>
  </si>
  <si>
    <t>鹰潭昌盛连锁大药房</t>
  </si>
  <si>
    <t>千方大药房</t>
  </si>
  <si>
    <t>抚州市高新工业区大觉山888号</t>
  </si>
  <si>
    <t>张总</t>
  </si>
  <si>
    <t>王经理</t>
  </si>
  <si>
    <t>抚州黄庆仁栈华氏大药房</t>
  </si>
  <si>
    <t>江西抚州市赣东大道387号</t>
  </si>
  <si>
    <t>胡总</t>
  </si>
  <si>
    <t>徐经理</t>
  </si>
  <si>
    <t>鹰潭</t>
  </si>
  <si>
    <t>鹰潭黄庆仁栈华氏大药房</t>
  </si>
  <si>
    <t>鹰潭市月湖区交通路</t>
  </si>
  <si>
    <t>何经理</t>
  </si>
  <si>
    <t>王俊</t>
  </si>
  <si>
    <t>吉安</t>
  </si>
  <si>
    <t>刘明</t>
  </si>
  <si>
    <t>吉安昌盛大药房</t>
  </si>
  <si>
    <t xml:space="preserve">吉州区工业园内吉庆路26号C2厂房101室
</t>
  </si>
  <si>
    <t>张功胜</t>
  </si>
  <si>
    <t>8330018</t>
  </si>
  <si>
    <t>吉安盛和大药房</t>
  </si>
  <si>
    <t>吉安市青原区工业园永
安路</t>
  </si>
  <si>
    <t>曾骞</t>
  </si>
  <si>
    <t>8111392</t>
  </si>
  <si>
    <t>吉安同杏大药房</t>
  </si>
  <si>
    <t>吉安市青原大道257号</t>
  </si>
  <si>
    <t>王小咪</t>
  </si>
  <si>
    <t>8118769</t>
  </si>
  <si>
    <t>吉安黄庆仁栈华氏大药房</t>
  </si>
  <si>
    <t>吉州区井岗山大道116号</t>
  </si>
  <si>
    <t>鄢科长</t>
  </si>
  <si>
    <t>18970609633</t>
  </si>
  <si>
    <t>江西省吉安市一笑堂大药房有限公司</t>
  </si>
  <si>
    <t>江西省吉安市朋盛大药房有限公司</t>
  </si>
  <si>
    <t>江西省吉安老百姓大药房有限公司</t>
  </si>
  <si>
    <t>任真</t>
  </si>
  <si>
    <t>赣州2</t>
  </si>
  <si>
    <t>赣州黄庆仁栈华氏大药房</t>
  </si>
  <si>
    <t>赣州市章贡区解放路曾家巷</t>
  </si>
  <si>
    <t>喻总</t>
  </si>
  <si>
    <t>18079703936</t>
  </si>
  <si>
    <t>蔡科长</t>
  </si>
  <si>
    <t>13970764748</t>
  </si>
  <si>
    <t>赣州友邦大药房</t>
  </si>
  <si>
    <t>赣州市章贡区蟠龙镇</t>
  </si>
  <si>
    <t>兰总</t>
  </si>
  <si>
    <t>13507077793</t>
  </si>
  <si>
    <t>谢经理</t>
  </si>
  <si>
    <t>15896548970</t>
  </si>
  <si>
    <t>赣州红旗大药房</t>
  </si>
  <si>
    <t>赣州市章贡区官员里路</t>
  </si>
  <si>
    <t>杨总</t>
  </si>
  <si>
    <t>15970790457</t>
  </si>
  <si>
    <t>罗经理</t>
  </si>
  <si>
    <t>赣州太极大药房</t>
  </si>
  <si>
    <t>赣州市章贡区沙河镇</t>
  </si>
  <si>
    <t>13698079464</t>
  </si>
  <si>
    <t>18170758036</t>
  </si>
  <si>
    <t>赣州1</t>
  </si>
  <si>
    <t>江西华尔康药业有限公司</t>
  </si>
  <si>
    <t xml:space="preserve">赣州市沙河工业园兴旺路
</t>
  </si>
  <si>
    <t>王宋义</t>
  </si>
  <si>
    <t>李总</t>
  </si>
  <si>
    <t>赣州市仁心大药房连锁有限公司</t>
  </si>
  <si>
    <t>赣州开发区金星路9-11号</t>
  </si>
  <si>
    <t>吴丽春</t>
  </si>
  <si>
    <t>陈莉萍</t>
  </si>
  <si>
    <t>赣州市协记大药房</t>
  </si>
  <si>
    <t>赣州市东桥路8号</t>
  </si>
  <si>
    <t>何海珍</t>
  </si>
  <si>
    <t>赣州天宝医药大药房</t>
  </si>
  <si>
    <t>赣县红金工业园长岭路</t>
  </si>
  <si>
    <t>黄总</t>
  </si>
  <si>
    <t>刘炳话</t>
  </si>
  <si>
    <t>赣州昌盛大药房</t>
  </si>
  <si>
    <t>赣县红金工业园创业路</t>
  </si>
  <si>
    <t>张燕</t>
  </si>
  <si>
    <t>康承彪</t>
    <phoneticPr fontId="41" type="noConversion"/>
  </si>
  <si>
    <t>赣州2</t>
    <phoneticPr fontId="41" type="noConversion"/>
  </si>
  <si>
    <t>刘明</t>
    <phoneticPr fontId="41" type="noConversion"/>
  </si>
  <si>
    <t>信丰县华仁康大药房零售连锁有限公司</t>
  </si>
  <si>
    <t>兴国中阳大药房零售连锁有限公司</t>
  </si>
  <si>
    <t>江西省赣州市兴国欣邦大药房零售连锁有限公司</t>
  </si>
  <si>
    <t>赣州3</t>
  </si>
  <si>
    <t>信丰鸿福医药有限公司</t>
    <phoneticPr fontId="41" type="noConversion"/>
  </si>
  <si>
    <t>晏敏</t>
  </si>
  <si>
    <t>萍乡</t>
  </si>
  <si>
    <t>萍乡昌盛连锁大药房</t>
  </si>
  <si>
    <t>萍乡天顺连锁大药房</t>
  </si>
  <si>
    <t>萍乡平善堂连锁大药房</t>
  </si>
  <si>
    <t>萍乡</t>
    <phoneticPr fontId="41" type="noConversion"/>
  </si>
  <si>
    <t>萍乡黄庆仁栈华氏大药房</t>
  </si>
  <si>
    <t>江西省萍乡市春天大药房有限公司</t>
  </si>
  <si>
    <t>张运达</t>
    <phoneticPr fontId="41" type="noConversion"/>
  </si>
  <si>
    <t>宜春开心连锁大药房</t>
  </si>
  <si>
    <t>宜春老百姓连锁大药房</t>
  </si>
  <si>
    <t>宜春久久红连锁大药房</t>
  </si>
  <si>
    <t>宜春黄庆仁连锁大药房</t>
  </si>
  <si>
    <t>宜春昌盛连锁大药房</t>
  </si>
  <si>
    <t>江西省宜春市上高市工
业园区</t>
  </si>
  <si>
    <t>张鑫</t>
  </si>
  <si>
    <t>新余</t>
  </si>
  <si>
    <t>新余黄庆仁栈华氏大药房</t>
  </si>
  <si>
    <t>新余市渝水区劳动南路</t>
  </si>
  <si>
    <t>07907057515</t>
  </si>
  <si>
    <t>江西省宜春市福安堂大药号有限公司</t>
  </si>
  <si>
    <t>江西省新余市渝水区解放东路康寿大药房</t>
  </si>
  <si>
    <t>江西省新余市怀仁大药房有限公司</t>
  </si>
  <si>
    <t>江西省新余市君健大药房有限公司</t>
  </si>
  <si>
    <t>张运达</t>
  </si>
  <si>
    <t>朱安德</t>
  </si>
  <si>
    <t>九江</t>
  </si>
  <si>
    <t>九江开心人有限公司</t>
  </si>
  <si>
    <t>九江杏林大药房有限公司</t>
  </si>
  <si>
    <t>九江民生大药房有限公司</t>
  </si>
  <si>
    <t>九江昌盛大药房连锁有限公司</t>
    <phoneticPr fontId="41" type="noConversion"/>
  </si>
  <si>
    <t>九江九九健康医药连锁有限公司</t>
  </si>
  <si>
    <t>九江黄庆仁栈华氏大药房</t>
  </si>
  <si>
    <t>TBA</t>
  </si>
  <si>
    <t>总计</t>
  </si>
  <si>
    <t>实际总额</t>
  </si>
  <si>
    <t>2016年西安杨森分销计划</t>
  </si>
  <si>
    <t>类型</t>
  </si>
  <si>
    <t>客户</t>
  </si>
  <si>
    <t>商业</t>
  </si>
  <si>
    <t>江西九州通药业有限公司</t>
  </si>
  <si>
    <t>江西鑫汇源医药有限公司</t>
  </si>
  <si>
    <t>江西宏安医药有限公司</t>
    <phoneticPr fontId="41" type="noConversion"/>
  </si>
  <si>
    <t>江西丰维和创医药有限公司</t>
  </si>
  <si>
    <t>江西汇仁医药科研营销有限公司</t>
  </si>
  <si>
    <t>江西国控医药有限公司</t>
  </si>
  <si>
    <t>江西仁翔医药有限公司</t>
  </si>
  <si>
    <t>江西九州医药有限公司</t>
    <phoneticPr fontId="41" type="noConversion"/>
  </si>
  <si>
    <t>江西五洲医药有限公司</t>
  </si>
  <si>
    <t>江西广力医药有限公司</t>
  </si>
  <si>
    <t>江西康成医药有限公司</t>
  </si>
  <si>
    <t>江西仁济医药有限公司</t>
  </si>
  <si>
    <t>新余国控医药有限公司</t>
  </si>
  <si>
    <t>新余青春康缘医药有限公司</t>
  </si>
  <si>
    <t>上饶医股医药有限公司</t>
  </si>
  <si>
    <t>江西庆隆医药有限公司</t>
  </si>
  <si>
    <t>江西南华（上饶）医药有限公司</t>
  </si>
  <si>
    <t>吉安医药有限公司</t>
  </si>
  <si>
    <t>江西欣涛医药有限公司</t>
  </si>
  <si>
    <t>江西赣药医药有限公司</t>
  </si>
  <si>
    <t>江西三和医药有限公司</t>
  </si>
  <si>
    <t>萍乡凯天医药有限公司</t>
  </si>
  <si>
    <t>九江医药有限公司</t>
  </si>
</sst>
</file>

<file path=xl/styles.xml><?xml version="1.0" encoding="utf-8"?>
<styleSheet xmlns="http://schemas.openxmlformats.org/spreadsheetml/2006/main">
  <numFmts count="7">
    <numFmt numFmtId="43" formatCode="_ * #,##0.00_ ;_ * \-#,##0.00_ ;_ * &quot;-&quot;??_ ;_ @_ "/>
    <numFmt numFmtId="176" formatCode="#,##0.00_ "/>
    <numFmt numFmtId="177" formatCode="0.00_ "/>
    <numFmt numFmtId="178" formatCode="0_);[Red]\(0\)"/>
    <numFmt numFmtId="179" formatCode="_ * #,##0_ ;_ * \-#,##0_ ;_ * &quot;-&quot;??_ ;_ @_ "/>
    <numFmt numFmtId="180" formatCode="0.0%"/>
    <numFmt numFmtId="181" formatCode="0_ "/>
  </numFmts>
  <fonts count="5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color theme="1"/>
      <name val="宋体"/>
      <family val="2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0"/>
      <color indexed="8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color rgb="FF000000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b/>
      <sz val="10.5"/>
      <color rgb="FFFF0000"/>
      <name val="宋体"/>
      <family val="3"/>
      <charset val="134"/>
      <scheme val="minor"/>
    </font>
    <font>
      <sz val="10.5"/>
      <name val="宋体"/>
      <family val="3"/>
      <charset val="134"/>
      <scheme val="minor"/>
    </font>
    <font>
      <sz val="10.5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name val="宋体"/>
      <family val="3"/>
      <charset val="134"/>
      <scheme val="minor"/>
    </font>
    <font>
      <sz val="10"/>
      <color theme="1"/>
      <name val="Verdana"/>
      <family val="2"/>
    </font>
    <font>
      <sz val="11"/>
      <name val="Verdana"/>
      <family val="2"/>
    </font>
    <font>
      <sz val="10"/>
      <name val="Verdana"/>
      <family val="2"/>
    </font>
    <font>
      <sz val="11"/>
      <color theme="1"/>
      <name val="Calibri"/>
      <family val="2"/>
    </font>
    <font>
      <b/>
      <sz val="10"/>
      <color rgb="FF000000"/>
      <name val="宋体"/>
      <family val="3"/>
      <charset val="134"/>
      <scheme val="minor"/>
    </font>
    <font>
      <sz val="10"/>
      <color rgb="FF000000"/>
      <name val="宋体"/>
      <family val="3"/>
      <charset val="134"/>
      <scheme val="minor"/>
    </font>
    <font>
      <sz val="10"/>
      <color theme="1"/>
      <name val="Calibri"/>
      <family val="2"/>
    </font>
    <font>
      <b/>
      <sz val="10"/>
      <color theme="1"/>
      <name val="Calibri"/>
      <family val="2"/>
    </font>
    <font>
      <b/>
      <sz val="10"/>
      <color theme="1"/>
      <name val="宋体"/>
      <family val="3"/>
      <charset val="134"/>
    </font>
    <font>
      <sz val="10"/>
      <color rgb="FF000000"/>
      <name val="华文细黑"/>
      <family val="3"/>
      <charset val="134"/>
    </font>
    <font>
      <sz val="8"/>
      <color rgb="FF000000"/>
      <name val="华文细黑"/>
      <family val="3"/>
      <charset val="134"/>
    </font>
    <font>
      <sz val="12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10"/>
      <color theme="1"/>
      <name val="华文细黑"/>
      <family val="3"/>
      <charset val="134"/>
    </font>
    <font>
      <sz val="10"/>
      <name val="华文细黑"/>
      <family val="3"/>
      <charset val="134"/>
    </font>
    <font>
      <sz val="12"/>
      <color rgb="FF000000"/>
      <name val="宋体"/>
      <family val="3"/>
      <charset val="134"/>
    </font>
    <font>
      <sz val="10"/>
      <color indexed="8"/>
      <name val="Arial"/>
      <family val="2"/>
    </font>
    <font>
      <b/>
      <sz val="20"/>
      <color indexed="8"/>
      <name val="宋体"/>
      <charset val="134"/>
    </font>
    <font>
      <sz val="10"/>
      <color indexed="8"/>
      <name val="宋体"/>
      <charset val="134"/>
    </font>
    <font>
      <sz val="11"/>
      <color indexed="8"/>
      <name val="宋体"/>
      <charset val="134"/>
    </font>
    <font>
      <b/>
      <sz val="10"/>
      <color indexed="8"/>
      <name val="宋体"/>
      <charset val="134"/>
    </font>
    <font>
      <sz val="9"/>
      <name val="宋体"/>
      <charset val="134"/>
    </font>
    <font>
      <b/>
      <sz val="10"/>
      <color indexed="10"/>
      <name val="宋体"/>
      <charset val="134"/>
    </font>
    <font>
      <sz val="9"/>
      <color indexed="8"/>
      <name val="宋体"/>
      <charset val="134"/>
    </font>
    <font>
      <sz val="10"/>
      <color indexed="8"/>
      <name val="宋体"/>
      <family val="3"/>
      <charset val="134"/>
    </font>
    <font>
      <sz val="10"/>
      <color indexed="10"/>
      <name val="宋体"/>
      <charset val="134"/>
    </font>
    <font>
      <sz val="10"/>
      <name val="宋体"/>
      <charset val="134"/>
    </font>
    <font>
      <sz val="10"/>
      <color indexed="10"/>
      <name val="宋体"/>
      <family val="3"/>
      <charset val="134"/>
    </font>
    <font>
      <sz val="9"/>
      <color indexed="81"/>
      <name val="宋体"/>
      <charset val="134"/>
    </font>
    <font>
      <sz val="10"/>
      <color rgb="FFFF0000"/>
      <name val="宋体"/>
      <family val="3"/>
      <charset val="134"/>
    </font>
    <font>
      <b/>
      <sz val="9"/>
      <color indexed="81"/>
      <name val="宋体"/>
      <charset val="134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indexed="44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6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6">
    <xf numFmtId="0" fontId="0" fillId="0" borderId="0">
      <alignment vertical="center"/>
    </xf>
    <xf numFmtId="43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21" fillId="0" borderId="0">
      <alignment vertical="center"/>
    </xf>
    <xf numFmtId="0" fontId="36" fillId="0" borderId="0"/>
    <xf numFmtId="0" fontId="39" fillId="0" borderId="0">
      <alignment vertical="center"/>
    </xf>
  </cellStyleXfs>
  <cellXfs count="307">
    <xf numFmtId="0" fontId="0" fillId="0" borderId="0" xfId="0">
      <alignment vertical="center"/>
    </xf>
    <xf numFmtId="0" fontId="0" fillId="0" borderId="0" xfId="0" applyFont="1">
      <alignment vertical="center"/>
    </xf>
    <xf numFmtId="0" fontId="2" fillId="0" borderId="0" xfId="0" applyFont="1">
      <alignment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0" fillId="0" borderId="1" xfId="0" applyFont="1" applyBorder="1">
      <alignment vertical="center"/>
    </xf>
    <xf numFmtId="0" fontId="0" fillId="0" borderId="1" xfId="0" applyBorder="1">
      <alignment vertical="center"/>
    </xf>
    <xf numFmtId="0" fontId="0" fillId="0" borderId="2" xfId="0" applyBorder="1" applyAlignment="1">
      <alignment horizontal="center" vertical="center"/>
    </xf>
    <xf numFmtId="0" fontId="5" fillId="2" borderId="3" xfId="0" applyFont="1" applyFill="1" applyBorder="1" applyAlignment="1">
      <alignment vertical="center" shrinkToFit="1"/>
    </xf>
    <xf numFmtId="0" fontId="6" fillId="0" borderId="0" xfId="0" applyFont="1" applyAlignment="1">
      <alignment vertical="center" shrinkToFit="1"/>
    </xf>
    <xf numFmtId="0" fontId="6" fillId="0" borderId="0" xfId="0" applyFont="1" applyAlignment="1">
      <alignment horizontal="center" vertical="center" shrinkToFit="1"/>
    </xf>
    <xf numFmtId="0" fontId="6" fillId="3" borderId="0" xfId="0" applyFont="1" applyFill="1" applyAlignment="1">
      <alignment vertical="center" shrinkToFit="1"/>
    </xf>
    <xf numFmtId="0" fontId="5" fillId="2" borderId="0" xfId="0" applyFont="1" applyFill="1" applyBorder="1" applyAlignment="1">
      <alignment vertical="center" shrinkToFit="1"/>
    </xf>
    <xf numFmtId="0" fontId="7" fillId="2" borderId="4" xfId="0" applyNumberFormat="1" applyFont="1" applyFill="1" applyBorder="1" applyAlignment="1">
      <alignment vertical="center" shrinkToFit="1"/>
    </xf>
    <xf numFmtId="0" fontId="7" fillId="2" borderId="4" xfId="0" quotePrefix="1" applyNumberFormat="1" applyFont="1" applyFill="1" applyBorder="1" applyAlignment="1">
      <alignment vertical="center" shrinkToFit="1"/>
    </xf>
    <xf numFmtId="0" fontId="7" fillId="2" borderId="1" xfId="0" quotePrefix="1" applyNumberFormat="1" applyFont="1" applyFill="1" applyBorder="1" applyAlignment="1">
      <alignment vertical="center" shrinkToFit="1"/>
    </xf>
    <xf numFmtId="0" fontId="8" fillId="4" borderId="0" xfId="0" applyFont="1" applyFill="1" applyAlignment="1">
      <alignment vertical="center" shrinkToFit="1"/>
    </xf>
    <xf numFmtId="0" fontId="8" fillId="4" borderId="0" xfId="0" applyFont="1" applyFill="1" applyAlignment="1">
      <alignment horizontal="center" vertical="center" shrinkToFit="1"/>
    </xf>
    <xf numFmtId="0" fontId="8" fillId="3" borderId="0" xfId="0" applyFont="1" applyFill="1" applyAlignment="1">
      <alignment vertical="center" shrinkToFit="1"/>
    </xf>
    <xf numFmtId="0" fontId="7" fillId="2" borderId="5" xfId="0" applyNumberFormat="1" applyFont="1" applyFill="1" applyBorder="1" applyAlignment="1">
      <alignment vertical="center" shrinkToFit="1"/>
    </xf>
    <xf numFmtId="0" fontId="7" fillId="2" borderId="5" xfId="0" quotePrefix="1" applyNumberFormat="1" applyFont="1" applyFill="1" applyBorder="1" applyAlignment="1">
      <alignment vertical="center" shrinkToFit="1"/>
    </xf>
    <xf numFmtId="0" fontId="9" fillId="2" borderId="1" xfId="0" applyFont="1" applyFill="1" applyBorder="1" applyAlignment="1">
      <alignment vertical="center" shrinkToFit="1"/>
    </xf>
    <xf numFmtId="0" fontId="11" fillId="2" borderId="1" xfId="0" applyFont="1" applyFill="1" applyBorder="1" applyAlignment="1">
      <alignment horizontal="center" vertical="top" shrinkToFit="1"/>
    </xf>
    <xf numFmtId="0" fontId="11" fillId="2" borderId="1" xfId="0" applyFont="1" applyFill="1" applyBorder="1" applyAlignment="1">
      <alignment horizontal="center" vertical="center" shrinkToFit="1"/>
    </xf>
    <xf numFmtId="10" fontId="6" fillId="0" borderId="0" xfId="0" applyNumberFormat="1" applyFont="1" applyAlignment="1">
      <alignment vertical="center" shrinkToFit="1"/>
    </xf>
    <xf numFmtId="0" fontId="11" fillId="3" borderId="1" xfId="0" applyFont="1" applyFill="1" applyBorder="1" applyAlignment="1">
      <alignment horizontal="center" vertical="top" shrinkToFit="1"/>
    </xf>
    <xf numFmtId="0" fontId="6" fillId="3" borderId="6" xfId="0" applyFont="1" applyFill="1" applyBorder="1" applyAlignment="1">
      <alignment horizontal="center" vertical="center" shrinkToFit="1"/>
    </xf>
    <xf numFmtId="0" fontId="6" fillId="3" borderId="1" xfId="0" applyFont="1" applyFill="1" applyBorder="1" applyAlignment="1">
      <alignment vertical="center" shrinkToFit="1"/>
    </xf>
    <xf numFmtId="0" fontId="9" fillId="2" borderId="4" xfId="0" applyFont="1" applyFill="1" applyBorder="1" applyAlignment="1">
      <alignment vertical="center" shrinkToFit="1"/>
    </xf>
    <xf numFmtId="0" fontId="9" fillId="2" borderId="3" xfId="0" applyFont="1" applyFill="1" applyBorder="1" applyAlignment="1">
      <alignment vertical="center" shrinkToFit="1"/>
    </xf>
    <xf numFmtId="0" fontId="12" fillId="2" borderId="1" xfId="0" applyFont="1" applyFill="1" applyBorder="1" applyAlignment="1">
      <alignment horizontal="center" vertical="center" shrinkToFit="1"/>
    </xf>
    <xf numFmtId="0" fontId="12" fillId="2" borderId="1" xfId="0" applyFont="1" applyFill="1" applyBorder="1" applyAlignment="1">
      <alignment horizontal="center" vertical="center"/>
    </xf>
    <xf numFmtId="43" fontId="6" fillId="2" borderId="1" xfId="1" applyFont="1" applyFill="1" applyBorder="1" applyAlignment="1">
      <alignment vertical="center"/>
    </xf>
    <xf numFmtId="0" fontId="11" fillId="2" borderId="3" xfId="0" applyFont="1" applyFill="1" applyBorder="1" applyAlignment="1">
      <alignment vertical="center" shrinkToFit="1"/>
    </xf>
    <xf numFmtId="0" fontId="0" fillId="2" borderId="1" xfId="0" applyFill="1" applyBorder="1" applyAlignment="1">
      <alignment horizontal="center" vertical="center"/>
    </xf>
    <xf numFmtId="0" fontId="6" fillId="3" borderId="0" xfId="0" applyFont="1" applyFill="1" applyBorder="1" applyAlignment="1">
      <alignment vertical="center" shrinkToFit="1"/>
    </xf>
    <xf numFmtId="0" fontId="6" fillId="3" borderId="0" xfId="0" applyFont="1" applyFill="1" applyBorder="1" applyAlignment="1">
      <alignment horizontal="center" vertical="center" shrinkToFit="1"/>
    </xf>
    <xf numFmtId="0" fontId="7" fillId="4" borderId="0" xfId="0" applyFont="1" applyFill="1" applyAlignment="1">
      <alignment horizontal="center" vertical="center" shrinkToFit="1"/>
    </xf>
    <xf numFmtId="0" fontId="7" fillId="2" borderId="1" xfId="0" applyFont="1" applyFill="1" applyBorder="1" applyAlignment="1">
      <alignment vertical="center" shrinkToFit="1"/>
    </xf>
    <xf numFmtId="0" fontId="13" fillId="2" borderId="1" xfId="0" applyFont="1" applyFill="1" applyBorder="1" applyAlignment="1">
      <alignment vertical="center" shrinkToFit="1"/>
    </xf>
    <xf numFmtId="0" fontId="13" fillId="2" borderId="1" xfId="0" applyFont="1" applyFill="1" applyBorder="1" applyAlignment="1">
      <alignment shrinkToFit="1"/>
    </xf>
    <xf numFmtId="0" fontId="13" fillId="4" borderId="7" xfId="0" applyFont="1" applyFill="1" applyBorder="1" applyAlignment="1">
      <alignment horizontal="center" vertical="center" shrinkToFit="1"/>
    </xf>
    <xf numFmtId="0" fontId="6" fillId="2" borderId="1" xfId="0" applyFont="1" applyFill="1" applyBorder="1" applyAlignment="1">
      <alignment vertical="center" shrinkToFit="1"/>
    </xf>
    <xf numFmtId="0" fontId="14" fillId="2" borderId="1" xfId="0" applyFont="1" applyFill="1" applyBorder="1" applyAlignment="1">
      <alignment shrinkToFit="1"/>
    </xf>
    <xf numFmtId="0" fontId="15" fillId="2" borderId="1" xfId="0" applyFont="1" applyFill="1" applyBorder="1" applyAlignment="1">
      <alignment shrinkToFit="1"/>
    </xf>
    <xf numFmtId="43" fontId="6" fillId="0" borderId="0" xfId="1" applyFont="1" applyAlignment="1">
      <alignment vertical="center" shrinkToFit="1"/>
    </xf>
    <xf numFmtId="0" fontId="16" fillId="2" borderId="1" xfId="0" applyFont="1" applyFill="1" applyBorder="1" applyAlignment="1">
      <alignment vertical="center" shrinkToFit="1"/>
    </xf>
    <xf numFmtId="0" fontId="3" fillId="3" borderId="3" xfId="0" applyFont="1" applyFill="1" applyBorder="1" applyAlignment="1">
      <alignment horizontal="center" vertical="center" shrinkToFit="1"/>
    </xf>
    <xf numFmtId="43" fontId="6" fillId="0" borderId="0" xfId="1" applyFont="1" applyBorder="1" applyAlignment="1">
      <alignment vertical="center" shrinkToFit="1"/>
    </xf>
    <xf numFmtId="10" fontId="6" fillId="0" borderId="0" xfId="0" applyNumberFormat="1" applyFont="1" applyBorder="1" applyAlignment="1">
      <alignment vertical="center" shrinkToFit="1"/>
    </xf>
    <xf numFmtId="0" fontId="3" fillId="3" borderId="2" xfId="0" applyFont="1" applyFill="1" applyBorder="1" applyAlignment="1">
      <alignment horizontal="center" vertical="center" shrinkToFit="1"/>
    </xf>
    <xf numFmtId="0" fontId="17" fillId="3" borderId="1" xfId="0" applyFont="1" applyFill="1" applyBorder="1" applyAlignment="1"/>
    <xf numFmtId="0" fontId="17" fillId="3" borderId="1" xfId="0" applyFont="1" applyFill="1" applyBorder="1" applyAlignment="1">
      <alignment wrapText="1"/>
    </xf>
    <xf numFmtId="0" fontId="17" fillId="3" borderId="8" xfId="0" applyFont="1" applyFill="1" applyBorder="1" applyAlignment="1">
      <alignment horizontal="center"/>
    </xf>
    <xf numFmtId="0" fontId="17" fillId="3" borderId="9" xfId="0" applyFont="1" applyFill="1" applyBorder="1" applyAlignment="1">
      <alignment horizontal="center"/>
    </xf>
    <xf numFmtId="0" fontId="19" fillId="3" borderId="1" xfId="0" applyFont="1" applyFill="1" applyBorder="1" applyAlignment="1">
      <alignment horizontal="center"/>
    </xf>
    <xf numFmtId="0" fontId="15" fillId="3" borderId="1" xfId="0" applyFont="1" applyFill="1" applyBorder="1" applyAlignment="1">
      <alignment horizontal="center" shrinkToFit="1"/>
    </xf>
    <xf numFmtId="0" fontId="17" fillId="3" borderId="1" xfId="0" applyFont="1" applyFill="1" applyBorder="1" applyAlignment="1">
      <alignment horizontal="center" vertical="center"/>
    </xf>
    <xf numFmtId="0" fontId="17" fillId="3" borderId="1" xfId="0" applyFont="1" applyFill="1" applyBorder="1" applyAlignment="1">
      <alignment horizontal="center" vertical="center" wrapText="1"/>
    </xf>
    <xf numFmtId="2" fontId="20" fillId="3" borderId="1" xfId="0" applyNumberFormat="1" applyFont="1" applyFill="1" applyBorder="1" applyAlignment="1">
      <alignment horizontal="center" vertical="center"/>
    </xf>
    <xf numFmtId="0" fontId="15" fillId="3" borderId="1" xfId="0" applyFont="1" applyFill="1" applyBorder="1" applyAlignment="1">
      <alignment shrinkToFit="1"/>
    </xf>
    <xf numFmtId="0" fontId="17" fillId="3" borderId="1" xfId="0" applyFont="1" applyFill="1" applyBorder="1" applyAlignment="1">
      <alignment horizontal="center"/>
    </xf>
    <xf numFmtId="0" fontId="17" fillId="2" borderId="1" xfId="0" applyFont="1" applyFill="1" applyBorder="1" applyAlignment="1">
      <alignment horizontal="center" vertical="center"/>
    </xf>
    <xf numFmtId="0" fontId="17" fillId="2" borderId="1" xfId="0" applyFont="1" applyFill="1" applyBorder="1" applyAlignment="1">
      <alignment horizontal="center" vertical="center" wrapText="1"/>
    </xf>
    <xf numFmtId="0" fontId="17" fillId="2" borderId="1" xfId="0" applyFont="1" applyFill="1" applyBorder="1" applyAlignment="1">
      <alignment horizontal="center"/>
    </xf>
    <xf numFmtId="2" fontId="20" fillId="2" borderId="1" xfId="0" applyNumberFormat="1" applyFont="1" applyFill="1" applyBorder="1" applyAlignment="1">
      <alignment horizontal="center" vertical="center"/>
    </xf>
    <xf numFmtId="43" fontId="6" fillId="2" borderId="0" xfId="1" applyFont="1" applyFill="1" applyAlignment="1">
      <alignment vertical="center" shrinkToFit="1"/>
    </xf>
    <xf numFmtId="10" fontId="6" fillId="2" borderId="0" xfId="0" applyNumberFormat="1" applyFont="1" applyFill="1" applyAlignment="1">
      <alignment vertical="center" shrinkToFit="1"/>
    </xf>
    <xf numFmtId="0" fontId="6" fillId="2" borderId="0" xfId="0" applyFont="1" applyFill="1" applyAlignment="1">
      <alignment vertical="center" shrinkToFit="1"/>
    </xf>
    <xf numFmtId="43" fontId="6" fillId="3" borderId="0" xfId="1" applyFont="1" applyFill="1" applyAlignment="1">
      <alignment vertical="center" shrinkToFit="1"/>
    </xf>
    <xf numFmtId="10" fontId="6" fillId="3" borderId="0" xfId="0" applyNumberFormat="1" applyFont="1" applyFill="1" applyAlignment="1">
      <alignment vertical="center" shrinkToFit="1"/>
    </xf>
    <xf numFmtId="0" fontId="17" fillId="3" borderId="0" xfId="0" applyFont="1" applyFill="1" applyBorder="1" applyAlignment="1"/>
    <xf numFmtId="0" fontId="18" fillId="2" borderId="1" xfId="0" applyFont="1" applyFill="1" applyBorder="1" applyAlignment="1">
      <alignment horizontal="center" vertical="center"/>
    </xf>
    <xf numFmtId="0" fontId="18" fillId="2" borderId="1" xfId="0" applyFont="1" applyFill="1" applyBorder="1" applyAlignment="1">
      <alignment horizontal="center" vertical="center" wrapText="1"/>
    </xf>
    <xf numFmtId="176" fontId="22" fillId="2" borderId="1" xfId="3" applyNumberFormat="1" applyFont="1" applyFill="1" applyBorder="1" applyAlignment="1">
      <alignment horizontal="center" vertical="center"/>
    </xf>
    <xf numFmtId="0" fontId="18" fillId="3" borderId="1" xfId="0" applyFont="1" applyFill="1" applyBorder="1" applyAlignment="1">
      <alignment horizontal="center" vertical="center"/>
    </xf>
    <xf numFmtId="0" fontId="18" fillId="3" borderId="1" xfId="0" applyFont="1" applyFill="1" applyBorder="1" applyAlignment="1">
      <alignment horizontal="center" vertical="center" wrapText="1"/>
    </xf>
    <xf numFmtId="176" fontId="22" fillId="3" borderId="1" xfId="3" applyNumberFormat="1" applyFont="1" applyFill="1" applyBorder="1" applyAlignment="1">
      <alignment horizontal="center" vertical="center"/>
    </xf>
    <xf numFmtId="0" fontId="5" fillId="0" borderId="3" xfId="0" applyFont="1" applyBorder="1" applyAlignment="1">
      <alignment vertical="center" shrinkToFit="1"/>
    </xf>
    <xf numFmtId="0" fontId="8" fillId="0" borderId="0" xfId="0" applyFont="1" applyAlignment="1">
      <alignment horizontal="center" vertical="center" shrinkToFit="1"/>
    </xf>
    <xf numFmtId="0" fontId="5" fillId="0" borderId="0" xfId="0" applyFont="1" applyBorder="1" applyAlignment="1">
      <alignment vertical="center" shrinkToFit="1"/>
    </xf>
    <xf numFmtId="0" fontId="7" fillId="4" borderId="1" xfId="0" applyFont="1" applyFill="1" applyBorder="1" applyAlignment="1">
      <alignment vertical="center" shrinkToFit="1"/>
    </xf>
    <xf numFmtId="0" fontId="7" fillId="4" borderId="1" xfId="0" quotePrefix="1" applyNumberFormat="1" applyFont="1" applyFill="1" applyBorder="1" applyAlignment="1">
      <alignment vertical="center" shrinkToFit="1"/>
    </xf>
    <xf numFmtId="0" fontId="7" fillId="4" borderId="1" xfId="0" applyFont="1" applyFill="1" applyBorder="1" applyAlignment="1">
      <alignment shrinkToFit="1"/>
    </xf>
    <xf numFmtId="0" fontId="6" fillId="4" borderId="0" xfId="0" applyFont="1" applyFill="1" applyAlignment="1">
      <alignment vertical="center" shrinkToFit="1"/>
    </xf>
    <xf numFmtId="10" fontId="6" fillId="4" borderId="0" xfId="0" applyNumberFormat="1" applyFont="1" applyFill="1" applyAlignment="1">
      <alignment vertical="center" shrinkToFit="1"/>
    </xf>
    <xf numFmtId="0" fontId="6" fillId="0" borderId="1" xfId="0" applyFont="1" applyBorder="1" applyAlignment="1">
      <alignment vertical="center" shrinkToFit="1"/>
    </xf>
    <xf numFmtId="0" fontId="23" fillId="0" borderId="1" xfId="0" applyFont="1" applyBorder="1" applyAlignment="1">
      <alignment vertical="top" shrinkToFit="1"/>
    </xf>
    <xf numFmtId="0" fontId="7" fillId="4" borderId="10" xfId="0" applyFont="1" applyFill="1" applyBorder="1" applyAlignment="1">
      <alignment horizontal="center" vertical="center" shrinkToFit="1"/>
    </xf>
    <xf numFmtId="0" fontId="17" fillId="0" borderId="1" xfId="0" applyFont="1" applyBorder="1" applyAlignment="1">
      <alignment shrinkToFit="1"/>
    </xf>
    <xf numFmtId="0" fontId="24" fillId="5" borderId="1" xfId="0" applyFont="1" applyFill="1" applyBorder="1" applyAlignment="1">
      <alignment vertical="center" shrinkToFit="1"/>
    </xf>
    <xf numFmtId="0" fontId="17" fillId="0" borderId="1" xfId="0" applyFont="1" applyBorder="1" applyAlignment="1">
      <alignment vertical="center" shrinkToFit="1"/>
    </xf>
    <xf numFmtId="0" fontId="25" fillId="5" borderId="1" xfId="0" applyFont="1" applyFill="1" applyBorder="1" applyAlignment="1">
      <alignment vertical="center" shrinkToFit="1"/>
    </xf>
    <xf numFmtId="43" fontId="26" fillId="0" borderId="1" xfId="1" applyNumberFormat="1" applyFont="1" applyBorder="1" applyAlignment="1">
      <alignment vertical="center" shrinkToFit="1"/>
    </xf>
    <xf numFmtId="0" fontId="26" fillId="0" borderId="1" xfId="1" applyNumberFormat="1" applyFont="1" applyBorder="1" applyAlignment="1">
      <alignment vertical="center" shrinkToFit="1"/>
    </xf>
    <xf numFmtId="0" fontId="27" fillId="6" borderId="1" xfId="0" applyFont="1" applyFill="1" applyBorder="1" applyAlignment="1">
      <alignment vertical="center" shrinkToFit="1"/>
    </xf>
    <xf numFmtId="0" fontId="19" fillId="0" borderId="1" xfId="0" applyFont="1" applyBorder="1" applyAlignment="1">
      <alignment vertical="center"/>
    </xf>
    <xf numFmtId="0" fontId="29" fillId="0" borderId="11" xfId="0" applyFont="1" applyBorder="1" applyAlignment="1">
      <alignment vertical="top" wrapText="1"/>
    </xf>
    <xf numFmtId="0" fontId="30" fillId="0" borderId="11" xfId="0" applyFont="1" applyBorder="1" applyAlignment="1">
      <alignment vertical="top" wrapText="1"/>
    </xf>
    <xf numFmtId="0" fontId="5" fillId="0" borderId="2" xfId="0" applyFont="1" applyBorder="1" applyAlignment="1">
      <alignment vertical="center" shrinkToFit="1"/>
    </xf>
    <xf numFmtId="0" fontId="0" fillId="0" borderId="1" xfId="0" applyBorder="1" applyAlignment="1">
      <alignment shrinkToFit="1"/>
    </xf>
    <xf numFmtId="2" fontId="17" fillId="0" borderId="1" xfId="0" applyNumberFormat="1" applyFont="1" applyFill="1" applyBorder="1" applyAlignment="1">
      <alignment shrinkToFit="1"/>
    </xf>
    <xf numFmtId="43" fontId="17" fillId="0" borderId="1" xfId="1" applyFont="1" applyFill="1" applyBorder="1" applyAlignment="1">
      <alignment shrinkToFit="1"/>
    </xf>
    <xf numFmtId="0" fontId="31" fillId="0" borderId="1" xfId="0" applyFont="1" applyBorder="1" applyAlignment="1">
      <alignment vertical="center" shrinkToFit="1"/>
    </xf>
    <xf numFmtId="2" fontId="17" fillId="3" borderId="1" xfId="0" applyNumberFormat="1" applyFont="1" applyFill="1" applyBorder="1" applyAlignment="1">
      <alignment shrinkToFit="1"/>
    </xf>
    <xf numFmtId="0" fontId="19" fillId="0" borderId="1" xfId="0" applyFont="1" applyFill="1" applyBorder="1" applyAlignment="1">
      <alignment shrinkToFit="1"/>
    </xf>
    <xf numFmtId="0" fontId="19" fillId="3" borderId="1" xfId="0" applyFont="1" applyFill="1" applyBorder="1" applyAlignment="1">
      <alignment shrinkToFit="1"/>
    </xf>
    <xf numFmtId="0" fontId="6" fillId="0" borderId="1" xfId="0" applyFont="1" applyBorder="1" applyAlignment="1">
      <alignment shrinkToFit="1"/>
    </xf>
    <xf numFmtId="0" fontId="7" fillId="4" borderId="1" xfId="0" applyNumberFormat="1" applyFont="1" applyFill="1" applyBorder="1" applyAlignment="1">
      <alignment vertical="center" shrinkToFit="1"/>
    </xf>
    <xf numFmtId="0" fontId="6" fillId="4" borderId="1" xfId="0" applyFont="1" applyFill="1" applyBorder="1" applyAlignment="1">
      <alignment vertical="center" shrinkToFit="1"/>
    </xf>
    <xf numFmtId="177" fontId="7" fillId="4" borderId="1" xfId="0" applyNumberFormat="1" applyFont="1" applyFill="1" applyBorder="1" applyAlignment="1">
      <alignment vertical="center" shrinkToFit="1"/>
    </xf>
    <xf numFmtId="0" fontId="23" fillId="0" borderId="1" xfId="0" applyFont="1" applyBorder="1" applyAlignment="1">
      <alignment shrinkToFit="1"/>
    </xf>
    <xf numFmtId="0" fontId="32" fillId="0" borderId="1" xfId="0" applyFont="1" applyBorder="1" applyAlignment="1">
      <alignment shrinkToFit="1"/>
    </xf>
    <xf numFmtId="0" fontId="0" fillId="0" borderId="1" xfId="0" applyFont="1" applyBorder="1" applyAlignment="1">
      <alignment vertical="center" shrinkToFit="1"/>
    </xf>
    <xf numFmtId="177" fontId="0" fillId="0" borderId="1" xfId="0" applyNumberFormat="1" applyFont="1" applyBorder="1" applyAlignment="1">
      <alignment vertical="center" shrinkToFit="1"/>
    </xf>
    <xf numFmtId="0" fontId="23" fillId="3" borderId="1" xfId="0" applyFont="1" applyFill="1" applyBorder="1" applyAlignment="1">
      <alignment shrinkToFit="1"/>
    </xf>
    <xf numFmtId="0" fontId="5" fillId="0" borderId="1" xfId="0" applyFont="1" applyBorder="1" applyAlignment="1">
      <alignment vertical="center" shrinkToFit="1"/>
    </xf>
    <xf numFmtId="0" fontId="7" fillId="4" borderId="1" xfId="0" applyFont="1" applyFill="1" applyBorder="1" applyAlignment="1">
      <alignment horizontal="center" vertical="center" shrinkToFit="1"/>
    </xf>
    <xf numFmtId="0" fontId="7" fillId="4" borderId="1" xfId="0" quotePrefix="1" applyNumberFormat="1" applyFont="1" applyFill="1" applyBorder="1" applyAlignment="1">
      <alignment horizontal="center" vertical="center" shrinkToFit="1"/>
    </xf>
    <xf numFmtId="0" fontId="33" fillId="0" borderId="1" xfId="0" applyFont="1" applyBorder="1" applyAlignment="1">
      <alignment horizontal="center" vertical="center" shrinkToFit="1"/>
    </xf>
    <xf numFmtId="0" fontId="29" fillId="0" borderId="1" xfId="0" applyFont="1" applyBorder="1" applyAlignment="1">
      <alignment horizontal="center" vertical="center" shrinkToFit="1"/>
    </xf>
    <xf numFmtId="0" fontId="34" fillId="0" borderId="1" xfId="0" applyFont="1" applyFill="1" applyBorder="1" applyAlignment="1">
      <alignment horizontal="center" vertical="center" wrapText="1"/>
    </xf>
    <xf numFmtId="0" fontId="35" fillId="0" borderId="1" xfId="0" applyFont="1" applyBorder="1" applyAlignment="1">
      <alignment horizontal="center" vertical="center" shrinkToFit="1"/>
    </xf>
    <xf numFmtId="9" fontId="6" fillId="0" borderId="0" xfId="0" applyNumberFormat="1" applyFont="1" applyAlignment="1">
      <alignment vertical="center" shrinkToFit="1"/>
    </xf>
    <xf numFmtId="0" fontId="29" fillId="0" borderId="1" xfId="0" applyFont="1" applyFill="1" applyBorder="1" applyAlignment="1">
      <alignment horizontal="center" vertical="center" shrinkToFit="1"/>
    </xf>
    <xf numFmtId="0" fontId="33" fillId="0" borderId="1" xfId="0" applyFont="1" applyFill="1" applyBorder="1" applyAlignment="1">
      <alignment horizontal="center" vertical="center" shrinkToFit="1"/>
    </xf>
    <xf numFmtId="0" fontId="35" fillId="0" borderId="1" xfId="0" applyFont="1" applyFill="1" applyBorder="1" applyAlignment="1">
      <alignment horizontal="center" vertical="center" shrinkToFit="1"/>
    </xf>
    <xf numFmtId="2" fontId="34" fillId="0" borderId="1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 shrinkToFit="1"/>
    </xf>
    <xf numFmtId="43" fontId="34" fillId="0" borderId="1" xfId="1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177" fontId="34" fillId="0" borderId="1" xfId="0" applyNumberFormat="1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shrinkToFit="1"/>
    </xf>
    <xf numFmtId="0" fontId="37" fillId="0" borderId="12" xfId="4" applyFont="1" applyFill="1" applyBorder="1" applyAlignment="1">
      <alignment horizontal="center" vertical="center"/>
    </xf>
    <xf numFmtId="0" fontId="37" fillId="0" borderId="0" xfId="4" applyFont="1" applyFill="1" applyBorder="1" applyAlignment="1">
      <alignment horizontal="center" vertical="center"/>
    </xf>
    <xf numFmtId="0" fontId="38" fillId="7" borderId="0" xfId="4" applyFont="1" applyFill="1"/>
    <xf numFmtId="0" fontId="38" fillId="8" borderId="0" xfId="4" applyFont="1" applyFill="1"/>
    <xf numFmtId="0" fontId="38" fillId="0" borderId="0" xfId="4" applyFont="1" applyFill="1"/>
    <xf numFmtId="0" fontId="38" fillId="9" borderId="13" xfId="0" applyFont="1" applyFill="1" applyBorder="1" applyAlignment="1" applyProtection="1">
      <alignment horizontal="center" vertical="center" wrapText="1"/>
    </xf>
    <xf numFmtId="0" fontId="38" fillId="9" borderId="14" xfId="0" applyFont="1" applyFill="1" applyBorder="1" applyAlignment="1" applyProtection="1">
      <alignment horizontal="center" vertical="center" wrapText="1"/>
    </xf>
    <xf numFmtId="0" fontId="38" fillId="9" borderId="14" xfId="0" applyFont="1" applyFill="1" applyBorder="1" applyAlignment="1" applyProtection="1">
      <alignment horizontal="center" vertical="center" shrinkToFit="1"/>
    </xf>
    <xf numFmtId="0" fontId="38" fillId="8" borderId="14" xfId="0" applyFont="1" applyFill="1" applyBorder="1" applyAlignment="1" applyProtection="1">
      <alignment horizontal="center" vertical="center" wrapText="1"/>
    </xf>
    <xf numFmtId="0" fontId="40" fillId="0" borderId="14" xfId="5" applyFont="1" applyFill="1" applyBorder="1" applyAlignment="1">
      <alignment horizontal="center" vertical="center" wrapText="1"/>
    </xf>
    <xf numFmtId="178" fontId="40" fillId="10" borderId="1" xfId="4" applyNumberFormat="1" applyFont="1" applyFill="1" applyBorder="1" applyAlignment="1">
      <alignment horizontal="center" vertical="center" wrapText="1"/>
    </xf>
    <xf numFmtId="0" fontId="40" fillId="10" borderId="1" xfId="4" applyFont="1" applyFill="1" applyBorder="1" applyAlignment="1">
      <alignment horizontal="center" vertical="center" wrapText="1"/>
    </xf>
    <xf numFmtId="179" fontId="40" fillId="10" borderId="1" xfId="1" applyNumberFormat="1" applyFont="1" applyFill="1" applyBorder="1" applyAlignment="1">
      <alignment horizontal="center" vertical="center" wrapText="1"/>
    </xf>
    <xf numFmtId="0" fontId="40" fillId="10" borderId="1" xfId="0" applyFont="1" applyFill="1" applyBorder="1" applyAlignment="1">
      <alignment horizontal="center" vertical="center"/>
    </xf>
    <xf numFmtId="178" fontId="40" fillId="7" borderId="1" xfId="4" applyNumberFormat="1" applyFont="1" applyFill="1" applyBorder="1" applyAlignment="1">
      <alignment horizontal="center" vertical="center" wrapText="1"/>
    </xf>
    <xf numFmtId="0" fontId="40" fillId="7" borderId="1" xfId="4" applyFont="1" applyFill="1" applyBorder="1" applyAlignment="1">
      <alignment horizontal="center" vertical="center" wrapText="1"/>
    </xf>
    <xf numFmtId="179" fontId="40" fillId="7" borderId="1" xfId="1" applyNumberFormat="1" applyFont="1" applyFill="1" applyBorder="1" applyAlignment="1">
      <alignment horizontal="center" vertical="center" wrapText="1"/>
    </xf>
    <xf numFmtId="0" fontId="40" fillId="7" borderId="1" xfId="0" applyFont="1" applyFill="1" applyBorder="1" applyAlignment="1">
      <alignment horizontal="center" vertical="center"/>
    </xf>
    <xf numFmtId="178" fontId="40" fillId="8" borderId="1" xfId="4" applyNumberFormat="1" applyFont="1" applyFill="1" applyBorder="1" applyAlignment="1">
      <alignment horizontal="center" vertical="center" wrapText="1"/>
    </xf>
    <xf numFmtId="0" fontId="40" fillId="8" borderId="1" xfId="4" applyFont="1" applyFill="1" applyBorder="1" applyAlignment="1">
      <alignment horizontal="center" vertical="center" wrapText="1"/>
    </xf>
    <xf numFmtId="179" fontId="40" fillId="8" borderId="1" xfId="1" applyNumberFormat="1" applyFont="1" applyFill="1" applyBorder="1" applyAlignment="1">
      <alignment horizontal="center" vertical="center" wrapText="1"/>
    </xf>
    <xf numFmtId="0" fontId="40" fillId="8" borderId="1" xfId="0" applyFont="1" applyFill="1" applyBorder="1" applyAlignment="1">
      <alignment horizontal="center" vertical="center"/>
    </xf>
    <xf numFmtId="0" fontId="38" fillId="9" borderId="15" xfId="0" applyFont="1" applyFill="1" applyBorder="1" applyAlignment="1" applyProtection="1">
      <alignment horizontal="center" vertical="center" wrapText="1"/>
    </xf>
    <xf numFmtId="0" fontId="38" fillId="9" borderId="5" xfId="0" applyFont="1" applyFill="1" applyBorder="1" applyAlignment="1" applyProtection="1">
      <alignment horizontal="center" vertical="center" wrapText="1"/>
    </xf>
    <xf numFmtId="0" fontId="38" fillId="9" borderId="5" xfId="0" applyFont="1" applyFill="1" applyBorder="1" applyAlignment="1" applyProtection="1">
      <alignment horizontal="center" vertical="center" shrinkToFit="1"/>
    </xf>
    <xf numFmtId="0" fontId="38" fillId="8" borderId="5" xfId="0" applyFont="1" applyFill="1" applyBorder="1" applyAlignment="1" applyProtection="1">
      <alignment horizontal="center" vertical="center" wrapText="1"/>
    </xf>
    <xf numFmtId="0" fontId="40" fillId="0" borderId="5" xfId="5" applyFont="1" applyFill="1" applyBorder="1" applyAlignment="1">
      <alignment horizontal="center" vertical="center" wrapText="1"/>
    </xf>
    <xf numFmtId="0" fontId="38" fillId="11" borderId="16" xfId="0" applyFont="1" applyFill="1" applyBorder="1" applyAlignment="1">
      <alignment horizontal="center" vertical="center" wrapText="1"/>
    </xf>
    <xf numFmtId="0" fontId="38" fillId="11" borderId="1" xfId="0" applyFont="1" applyFill="1" applyBorder="1" applyAlignment="1">
      <alignment horizontal="center" vertical="center" wrapText="1"/>
    </xf>
    <xf numFmtId="0" fontId="38" fillId="11" borderId="1" xfId="0" applyFont="1" applyFill="1" applyBorder="1" applyAlignment="1">
      <alignment horizontal="left" vertical="center" shrinkToFit="1"/>
    </xf>
    <xf numFmtId="0" fontId="43" fillId="8" borderId="1" xfId="0" applyFont="1" applyFill="1" applyBorder="1" applyAlignment="1">
      <alignment horizontal="center" vertical="center" wrapText="1"/>
    </xf>
    <xf numFmtId="0" fontId="41" fillId="8" borderId="1" xfId="0" applyFont="1" applyFill="1" applyBorder="1" applyAlignment="1">
      <alignment horizontal="center" vertical="center" wrapText="1"/>
    </xf>
    <xf numFmtId="0" fontId="38" fillId="8" borderId="1" xfId="0" applyFont="1" applyFill="1" applyBorder="1" applyAlignment="1">
      <alignment horizontal="left" vertical="center"/>
    </xf>
    <xf numFmtId="0" fontId="38" fillId="0" borderId="1" xfId="5" applyFont="1" applyFill="1" applyBorder="1" applyAlignment="1" applyProtection="1">
      <alignment horizontal="center" vertical="center"/>
    </xf>
    <xf numFmtId="178" fontId="38" fillId="10" borderId="1" xfId="5" applyNumberFormat="1" applyFont="1" applyFill="1" applyBorder="1" applyAlignment="1" applyProtection="1">
      <alignment horizontal="center" vertical="center"/>
    </xf>
    <xf numFmtId="179" fontId="38" fillId="10" borderId="1" xfId="1" applyNumberFormat="1" applyFont="1" applyFill="1" applyBorder="1" applyAlignment="1" applyProtection="1">
      <alignment horizontal="center" vertical="center"/>
    </xf>
    <xf numFmtId="1" fontId="38" fillId="10" borderId="1" xfId="4" applyNumberFormat="1" applyFont="1" applyFill="1" applyBorder="1" applyAlignment="1">
      <alignment horizontal="center"/>
    </xf>
    <xf numFmtId="178" fontId="38" fillId="12" borderId="1" xfId="5" applyNumberFormat="1" applyFont="1" applyFill="1" applyBorder="1" applyAlignment="1" applyProtection="1">
      <alignment horizontal="center" vertical="center"/>
    </xf>
    <xf numFmtId="178" fontId="38" fillId="7" borderId="1" xfId="5" applyNumberFormat="1" applyFont="1" applyFill="1" applyBorder="1" applyAlignment="1" applyProtection="1">
      <alignment horizontal="center" vertical="center"/>
    </xf>
    <xf numFmtId="1" fontId="38" fillId="7" borderId="1" xfId="5" applyNumberFormat="1" applyFont="1" applyFill="1" applyBorder="1" applyAlignment="1" applyProtection="1">
      <alignment horizontal="center" vertical="center"/>
    </xf>
    <xf numFmtId="179" fontId="38" fillId="7" borderId="1" xfId="1" applyNumberFormat="1" applyFont="1" applyFill="1" applyBorder="1" applyAlignment="1" applyProtection="1">
      <alignment horizontal="center" vertical="center"/>
    </xf>
    <xf numFmtId="1" fontId="38" fillId="7" borderId="1" xfId="4" applyNumberFormat="1" applyFont="1" applyFill="1" applyBorder="1" applyAlignment="1">
      <alignment horizontal="center"/>
    </xf>
    <xf numFmtId="180" fontId="38" fillId="8" borderId="1" xfId="2" applyNumberFormat="1" applyFont="1" applyFill="1" applyBorder="1" applyAlignment="1" applyProtection="1">
      <alignment horizontal="center" vertical="center"/>
    </xf>
    <xf numFmtId="0" fontId="38" fillId="8" borderId="1" xfId="0" applyFont="1" applyFill="1" applyBorder="1" applyAlignment="1">
      <alignment horizontal="center" vertical="center"/>
    </xf>
    <xf numFmtId="178" fontId="38" fillId="13" borderId="1" xfId="5" applyNumberFormat="1" applyFont="1" applyFill="1" applyBorder="1" applyAlignment="1" applyProtection="1">
      <alignment horizontal="center" vertical="center"/>
    </xf>
    <xf numFmtId="1" fontId="38" fillId="2" borderId="1" xfId="4" applyNumberFormat="1" applyFont="1" applyFill="1" applyBorder="1" applyAlignment="1">
      <alignment horizontal="center"/>
    </xf>
    <xf numFmtId="0" fontId="38" fillId="2" borderId="16" xfId="0" applyFont="1" applyFill="1" applyBorder="1" applyAlignment="1">
      <alignment horizontal="center" vertical="center" wrapText="1"/>
    </xf>
    <xf numFmtId="0" fontId="38" fillId="2" borderId="1" xfId="0" applyFont="1" applyFill="1" applyBorder="1" applyAlignment="1">
      <alignment horizontal="center" vertical="center" wrapText="1"/>
    </xf>
    <xf numFmtId="0" fontId="44" fillId="2" borderId="1" xfId="0" applyFont="1" applyFill="1" applyBorder="1" applyAlignment="1">
      <alignment horizontal="left" vertical="center" shrinkToFit="1"/>
    </xf>
    <xf numFmtId="0" fontId="38" fillId="2" borderId="17" xfId="0" applyFont="1" applyFill="1" applyBorder="1" applyAlignment="1">
      <alignment horizontal="center" vertical="center"/>
    </xf>
    <xf numFmtId="0" fontId="38" fillId="2" borderId="18" xfId="0" applyFont="1" applyFill="1" applyBorder="1" applyAlignment="1">
      <alignment horizontal="center" vertical="center"/>
    </xf>
    <xf numFmtId="0" fontId="38" fillId="2" borderId="19" xfId="0" applyFont="1" applyFill="1" applyBorder="1" applyAlignment="1">
      <alignment horizontal="left" vertical="center"/>
    </xf>
    <xf numFmtId="0" fontId="38" fillId="2" borderId="1" xfId="5" applyFont="1" applyFill="1" applyBorder="1" applyAlignment="1" applyProtection="1">
      <alignment horizontal="center" vertical="center"/>
    </xf>
    <xf numFmtId="178" fontId="38" fillId="2" borderId="1" xfId="5" applyNumberFormat="1" applyFont="1" applyFill="1" applyBorder="1" applyAlignment="1" applyProtection="1">
      <alignment horizontal="center" vertical="center"/>
    </xf>
    <xf numFmtId="179" fontId="38" fillId="2" borderId="1" xfId="1" applyNumberFormat="1" applyFont="1" applyFill="1" applyBorder="1" applyAlignment="1" applyProtection="1">
      <alignment horizontal="center" vertical="center"/>
    </xf>
    <xf numFmtId="180" fontId="38" fillId="2" borderId="1" xfId="2" applyNumberFormat="1" applyFont="1" applyFill="1" applyBorder="1" applyAlignment="1" applyProtection="1">
      <alignment horizontal="center" vertical="center"/>
    </xf>
    <xf numFmtId="0" fontId="38" fillId="2" borderId="0" xfId="4" applyFont="1" applyFill="1"/>
    <xf numFmtId="0" fontId="45" fillId="11" borderId="16" xfId="0" applyFont="1" applyFill="1" applyBorder="1" applyAlignment="1">
      <alignment horizontal="center" vertical="center" wrapText="1"/>
    </xf>
    <xf numFmtId="0" fontId="45" fillId="11" borderId="1" xfId="0" applyFont="1" applyFill="1" applyBorder="1" applyAlignment="1">
      <alignment horizontal="center" vertical="center" wrapText="1"/>
    </xf>
    <xf numFmtId="0" fontId="45" fillId="11" borderId="1" xfId="0" applyFont="1" applyFill="1" applyBorder="1" applyAlignment="1">
      <alignment horizontal="center" vertical="center" wrapText="1"/>
    </xf>
    <xf numFmtId="43" fontId="45" fillId="11" borderId="1" xfId="0" applyNumberFormat="1" applyFont="1" applyFill="1" applyBorder="1" applyAlignment="1">
      <alignment horizontal="center" vertical="center" wrapText="1"/>
    </xf>
    <xf numFmtId="179" fontId="45" fillId="11" borderId="1" xfId="0" applyNumberFormat="1" applyFont="1" applyFill="1" applyBorder="1" applyAlignment="1">
      <alignment horizontal="left" vertical="center" shrinkToFit="1"/>
    </xf>
    <xf numFmtId="0" fontId="45" fillId="0" borderId="17" xfId="0" applyFont="1" applyFill="1" applyBorder="1" applyAlignment="1">
      <alignment horizontal="center" vertical="center"/>
    </xf>
    <xf numFmtId="0" fontId="45" fillId="0" borderId="18" xfId="0" applyFont="1" applyFill="1" applyBorder="1" applyAlignment="1">
      <alignment horizontal="center" vertical="center"/>
    </xf>
    <xf numFmtId="0" fontId="45" fillId="0" borderId="19" xfId="0" applyFont="1" applyFill="1" applyBorder="1" applyAlignment="1">
      <alignment horizontal="center" vertical="center"/>
    </xf>
    <xf numFmtId="0" fontId="45" fillId="0" borderId="1" xfId="5" applyFont="1" applyFill="1" applyBorder="1" applyAlignment="1" applyProtection="1">
      <alignment horizontal="center" vertical="center"/>
    </xf>
    <xf numFmtId="180" fontId="45" fillId="8" borderId="1" xfId="2" applyNumberFormat="1" applyFont="1" applyFill="1" applyBorder="1" applyAlignment="1" applyProtection="1">
      <alignment horizontal="center" vertical="center"/>
    </xf>
    <xf numFmtId="0" fontId="45" fillId="0" borderId="0" xfId="4" applyFont="1" applyFill="1"/>
    <xf numFmtId="0" fontId="46" fillId="0" borderId="1" xfId="5" applyFont="1" applyFill="1" applyBorder="1" applyAlignment="1" applyProtection="1">
      <alignment horizontal="center" vertical="center"/>
    </xf>
    <xf numFmtId="178" fontId="46" fillId="10" borderId="1" xfId="5" applyNumberFormat="1" applyFont="1" applyFill="1" applyBorder="1" applyAlignment="1" applyProtection="1">
      <alignment horizontal="center" vertical="center"/>
    </xf>
    <xf numFmtId="179" fontId="46" fillId="10" borderId="1" xfId="1" applyNumberFormat="1" applyFont="1" applyFill="1" applyBorder="1" applyAlignment="1" applyProtection="1">
      <alignment horizontal="center" vertical="center"/>
    </xf>
    <xf numFmtId="1" fontId="46" fillId="10" borderId="1" xfId="4" applyNumberFormat="1" applyFont="1" applyFill="1" applyBorder="1" applyAlignment="1">
      <alignment horizontal="center"/>
    </xf>
    <xf numFmtId="1" fontId="38" fillId="12" borderId="1" xfId="5" applyNumberFormat="1" applyFont="1" applyFill="1" applyBorder="1" applyAlignment="1" applyProtection="1">
      <alignment horizontal="center" vertical="center"/>
    </xf>
    <xf numFmtId="179" fontId="38" fillId="12" borderId="1" xfId="1" applyNumberFormat="1" applyFont="1" applyFill="1" applyBorder="1" applyAlignment="1" applyProtection="1">
      <alignment horizontal="center" vertical="center"/>
    </xf>
    <xf numFmtId="178" fontId="45" fillId="10" borderId="1" xfId="5" applyNumberFormat="1" applyFont="1" applyFill="1" applyBorder="1" applyAlignment="1" applyProtection="1">
      <alignment horizontal="center" vertical="center"/>
    </xf>
    <xf numFmtId="178" fontId="45" fillId="7" borderId="1" xfId="5" applyNumberFormat="1" applyFont="1" applyFill="1" applyBorder="1" applyAlignment="1" applyProtection="1">
      <alignment horizontal="center" vertical="center"/>
    </xf>
    <xf numFmtId="0" fontId="45" fillId="7" borderId="1" xfId="5" applyFont="1" applyFill="1" applyBorder="1" applyAlignment="1" applyProtection="1">
      <alignment horizontal="center" vertical="center"/>
    </xf>
    <xf numFmtId="0" fontId="38" fillId="0" borderId="16" xfId="0" applyFont="1" applyFill="1" applyBorder="1" applyAlignment="1">
      <alignment horizontal="center" vertical="center" wrapText="1"/>
    </xf>
    <xf numFmtId="0" fontId="38" fillId="0" borderId="1" xfId="0" applyFont="1" applyFill="1" applyBorder="1" applyAlignment="1">
      <alignment horizontal="center" vertical="center" wrapText="1"/>
    </xf>
    <xf numFmtId="0" fontId="38" fillId="11" borderId="4" xfId="0" applyFont="1" applyFill="1" applyBorder="1" applyAlignment="1">
      <alignment horizontal="center" vertical="center" wrapText="1"/>
    </xf>
    <xf numFmtId="0" fontId="38" fillId="0" borderId="1" xfId="0" applyFont="1" applyFill="1" applyBorder="1" applyAlignment="1">
      <alignment horizontal="left" vertical="center" shrinkToFit="1"/>
    </xf>
    <xf numFmtId="181" fontId="38" fillId="7" borderId="1" xfId="5" applyNumberFormat="1" applyFont="1" applyFill="1" applyBorder="1" applyAlignment="1" applyProtection="1">
      <alignment horizontal="center" vertical="center"/>
    </xf>
    <xf numFmtId="0" fontId="0" fillId="0" borderId="0" xfId="0" applyAlignment="1">
      <alignment shrinkToFit="1"/>
    </xf>
    <xf numFmtId="0" fontId="38" fillId="8" borderId="17" xfId="0" applyFont="1" applyFill="1" applyBorder="1" applyAlignment="1">
      <alignment horizontal="center" vertical="center"/>
    </xf>
    <xf numFmtId="0" fontId="38" fillId="8" borderId="18" xfId="0" applyFont="1" applyFill="1" applyBorder="1" applyAlignment="1">
      <alignment horizontal="center" vertical="center"/>
    </xf>
    <xf numFmtId="0" fontId="38" fillId="8" borderId="19" xfId="0" applyFont="1" applyFill="1" applyBorder="1" applyAlignment="1">
      <alignment horizontal="left" vertical="center"/>
    </xf>
    <xf numFmtId="0" fontId="44" fillId="11" borderId="1" xfId="0" applyFont="1" applyFill="1" applyBorder="1" applyAlignment="1">
      <alignment horizontal="center" vertical="center" wrapText="1"/>
    </xf>
    <xf numFmtId="0" fontId="47" fillId="11" borderId="16" xfId="0" applyFont="1" applyFill="1" applyBorder="1" applyAlignment="1">
      <alignment horizontal="center" vertical="center" wrapText="1"/>
    </xf>
    <xf numFmtId="0" fontId="38" fillId="0" borderId="1" xfId="4" applyFont="1" applyFill="1" applyBorder="1" applyAlignment="1">
      <alignment horizontal="center"/>
    </xf>
    <xf numFmtId="0" fontId="45" fillId="0" borderId="1" xfId="4" applyFont="1" applyFill="1" applyBorder="1" applyAlignment="1">
      <alignment horizontal="center"/>
    </xf>
    <xf numFmtId="178" fontId="45" fillId="7" borderId="1" xfId="4" applyNumberFormat="1" applyFont="1" applyFill="1" applyBorder="1" applyAlignment="1">
      <alignment horizontal="center"/>
    </xf>
    <xf numFmtId="0" fontId="45" fillId="7" borderId="1" xfId="4" applyFont="1" applyFill="1" applyBorder="1" applyAlignment="1">
      <alignment horizontal="center"/>
    </xf>
    <xf numFmtId="0" fontId="38" fillId="2" borderId="4" xfId="0" applyFont="1" applyFill="1" applyBorder="1" applyAlignment="1">
      <alignment horizontal="center" vertical="center" wrapText="1"/>
    </xf>
    <xf numFmtId="0" fontId="0" fillId="2" borderId="0" xfId="0" applyFill="1" applyAlignment="1">
      <alignment shrinkToFit="1"/>
    </xf>
    <xf numFmtId="0" fontId="38" fillId="2" borderId="1" xfId="4" applyFont="1" applyFill="1" applyBorder="1" applyAlignment="1">
      <alignment horizontal="center"/>
    </xf>
    <xf numFmtId="1" fontId="38" fillId="2" borderId="1" xfId="5" applyNumberFormat="1" applyFont="1" applyFill="1" applyBorder="1" applyAlignment="1" applyProtection="1">
      <alignment horizontal="center" vertical="center"/>
    </xf>
    <xf numFmtId="0" fontId="38" fillId="0" borderId="17" xfId="0" applyFont="1" applyFill="1" applyBorder="1" applyAlignment="1">
      <alignment horizontal="center" vertical="center"/>
    </xf>
    <xf numFmtId="0" fontId="38" fillId="0" borderId="18" xfId="0" applyFont="1" applyFill="1" applyBorder="1" applyAlignment="1">
      <alignment horizontal="center" vertical="center"/>
    </xf>
    <xf numFmtId="0" fontId="38" fillId="0" borderId="19" xfId="0" applyFont="1" applyFill="1" applyBorder="1" applyAlignment="1">
      <alignment horizontal="center" vertical="center"/>
    </xf>
    <xf numFmtId="0" fontId="38" fillId="0" borderId="1" xfId="4" applyFont="1" applyFill="1" applyBorder="1" applyAlignment="1">
      <alignment horizontal="center" vertical="center"/>
    </xf>
    <xf numFmtId="0" fontId="45" fillId="2" borderId="16" xfId="0" applyFont="1" applyFill="1" applyBorder="1" applyAlignment="1">
      <alignment horizontal="center" vertical="center" wrapText="1"/>
    </xf>
    <xf numFmtId="0" fontId="45" fillId="2" borderId="1" xfId="0" applyFont="1" applyFill="1" applyBorder="1" applyAlignment="1">
      <alignment horizontal="center" vertical="center" wrapText="1"/>
    </xf>
    <xf numFmtId="0" fontId="45" fillId="2" borderId="4" xfId="0" applyFont="1" applyFill="1" applyBorder="1" applyAlignment="1">
      <alignment horizontal="center" vertical="center" wrapText="1"/>
    </xf>
    <xf numFmtId="43" fontId="47" fillId="2" borderId="1" xfId="0" applyNumberFormat="1" applyFont="1" applyFill="1" applyBorder="1" applyAlignment="1">
      <alignment horizontal="center" vertical="center" wrapText="1"/>
    </xf>
    <xf numFmtId="0" fontId="38" fillId="2" borderId="19" xfId="0" applyFont="1" applyFill="1" applyBorder="1" applyAlignment="1">
      <alignment horizontal="center" vertical="center"/>
    </xf>
    <xf numFmtId="0" fontId="45" fillId="2" borderId="1" xfId="4" applyFont="1" applyFill="1" applyBorder="1" applyAlignment="1">
      <alignment horizontal="center"/>
    </xf>
    <xf numFmtId="178" fontId="45" fillId="2" borderId="1" xfId="5" applyNumberFormat="1" applyFont="1" applyFill="1" applyBorder="1" applyAlignment="1" applyProtection="1">
      <alignment horizontal="center" vertical="center"/>
    </xf>
    <xf numFmtId="178" fontId="45" fillId="2" borderId="1" xfId="4" applyNumberFormat="1" applyFont="1" applyFill="1" applyBorder="1" applyAlignment="1">
      <alignment horizontal="center"/>
    </xf>
    <xf numFmtId="0" fontId="47" fillId="2" borderId="1" xfId="0" applyFont="1" applyFill="1" applyBorder="1" applyAlignment="1">
      <alignment horizontal="center" vertical="center" wrapText="1"/>
    </xf>
    <xf numFmtId="0" fontId="45" fillId="2" borderId="19" xfId="0" applyFont="1" applyFill="1" applyBorder="1" applyAlignment="1">
      <alignment horizontal="center" vertical="center" wrapText="1"/>
    </xf>
    <xf numFmtId="0" fontId="6" fillId="2" borderId="0" xfId="0" applyFont="1" applyFill="1" applyAlignment="1">
      <alignment shrinkToFit="1"/>
    </xf>
    <xf numFmtId="0" fontId="44" fillId="2" borderId="1" xfId="0" applyFont="1" applyFill="1" applyBorder="1" applyAlignment="1">
      <alignment horizontal="center" vertical="center" wrapText="1"/>
    </xf>
    <xf numFmtId="0" fontId="46" fillId="2" borderId="1" xfId="5" applyFont="1" applyFill="1" applyBorder="1" applyAlignment="1" applyProtection="1">
      <alignment horizontal="center" vertical="center"/>
    </xf>
    <xf numFmtId="178" fontId="46" fillId="2" borderId="1" xfId="5" applyNumberFormat="1" applyFont="1" applyFill="1" applyBorder="1" applyAlignment="1" applyProtection="1">
      <alignment horizontal="center" vertical="center"/>
    </xf>
    <xf numFmtId="179" fontId="46" fillId="2" borderId="1" xfId="1" applyNumberFormat="1" applyFont="1" applyFill="1" applyBorder="1" applyAlignment="1" applyProtection="1">
      <alignment horizontal="center" vertical="center"/>
    </xf>
    <xf numFmtId="1" fontId="46" fillId="2" borderId="1" xfId="4" applyNumberFormat="1" applyFont="1" applyFill="1" applyBorder="1" applyAlignment="1">
      <alignment horizontal="center"/>
    </xf>
    <xf numFmtId="0" fontId="38" fillId="11" borderId="1" xfId="4" applyFont="1" applyFill="1" applyBorder="1" applyAlignment="1">
      <alignment horizontal="center"/>
    </xf>
    <xf numFmtId="0" fontId="38" fillId="11" borderId="4" xfId="4" applyFont="1" applyFill="1" applyBorder="1" applyAlignment="1">
      <alignment horizontal="center" vertical="center"/>
    </xf>
    <xf numFmtId="0" fontId="45" fillId="11" borderId="16" xfId="4" applyFont="1" applyFill="1" applyBorder="1" applyAlignment="1">
      <alignment horizontal="center"/>
    </xf>
    <xf numFmtId="0" fontId="45" fillId="11" borderId="1" xfId="4" applyFont="1" applyFill="1" applyBorder="1" applyAlignment="1">
      <alignment horizontal="center"/>
    </xf>
    <xf numFmtId="0" fontId="38" fillId="0" borderId="17" xfId="4" applyFont="1" applyFill="1" applyBorder="1" applyAlignment="1">
      <alignment horizontal="center"/>
    </xf>
    <xf numFmtId="0" fontId="38" fillId="0" borderId="18" xfId="4" applyFont="1" applyFill="1" applyBorder="1" applyAlignment="1">
      <alignment horizontal="center"/>
    </xf>
    <xf numFmtId="0" fontId="38" fillId="0" borderId="19" xfId="4" applyFont="1" applyFill="1" applyBorder="1" applyAlignment="1">
      <alignment horizontal="center"/>
    </xf>
    <xf numFmtId="0" fontId="40" fillId="0" borderId="20" xfId="4" applyFont="1" applyFill="1" applyBorder="1" applyAlignment="1">
      <alignment horizontal="center" vertical="center"/>
    </xf>
    <xf numFmtId="0" fontId="40" fillId="0" borderId="21" xfId="4" applyFont="1" applyFill="1" applyBorder="1" applyAlignment="1">
      <alignment horizontal="center" vertical="center"/>
    </xf>
    <xf numFmtId="0" fontId="40" fillId="11" borderId="21" xfId="0" applyFont="1" applyFill="1" applyBorder="1" applyAlignment="1">
      <alignment horizontal="center" vertical="center" wrapText="1"/>
    </xf>
    <xf numFmtId="178" fontId="40" fillId="10" borderId="21" xfId="0" applyNumberFormat="1" applyFont="1" applyFill="1" applyBorder="1" applyAlignment="1">
      <alignment horizontal="center" vertical="center" shrinkToFit="1"/>
    </xf>
    <xf numFmtId="178" fontId="40" fillId="10" borderId="21" xfId="0" applyNumberFormat="1" applyFont="1" applyFill="1" applyBorder="1" applyAlignment="1">
      <alignment horizontal="center" vertical="center" wrapText="1"/>
    </xf>
    <xf numFmtId="0" fontId="40" fillId="0" borderId="0" xfId="4" applyFont="1" applyFill="1" applyAlignment="1">
      <alignment vertical="center"/>
    </xf>
    <xf numFmtId="0" fontId="38" fillId="0" borderId="0" xfId="4" applyFont="1" applyFill="1" applyAlignment="1">
      <alignment shrinkToFit="1"/>
    </xf>
    <xf numFmtId="0" fontId="38" fillId="0" borderId="0" xfId="4" applyFont="1" applyFill="1" applyAlignment="1">
      <alignment horizontal="center"/>
    </xf>
    <xf numFmtId="0" fontId="38" fillId="0" borderId="0" xfId="4" applyFont="1" applyFill="1" applyAlignment="1">
      <alignment horizontal="center" vertical="center"/>
    </xf>
    <xf numFmtId="178" fontId="40" fillId="10" borderId="0" xfId="4" applyNumberFormat="1" applyFont="1" applyFill="1"/>
    <xf numFmtId="178" fontId="40" fillId="10" borderId="0" xfId="4" applyNumberFormat="1" applyFont="1" applyFill="1" applyAlignment="1">
      <alignment horizontal="center"/>
    </xf>
    <xf numFmtId="0" fontId="40" fillId="10" borderId="0" xfId="4" applyFont="1" applyFill="1" applyAlignment="1">
      <alignment horizontal="center"/>
    </xf>
    <xf numFmtId="179" fontId="38" fillId="10" borderId="0" xfId="1" applyNumberFormat="1" applyFont="1" applyFill="1" applyAlignment="1">
      <alignment horizontal="center"/>
    </xf>
    <xf numFmtId="0" fontId="38" fillId="10" borderId="0" xfId="4" applyFont="1" applyFill="1"/>
    <xf numFmtId="178" fontId="40" fillId="7" borderId="0" xfId="4" applyNumberFormat="1" applyFont="1" applyFill="1"/>
    <xf numFmtId="178" fontId="40" fillId="7" borderId="0" xfId="4" applyNumberFormat="1" applyFont="1" applyFill="1" applyAlignment="1">
      <alignment horizontal="center"/>
    </xf>
    <xf numFmtId="0" fontId="40" fillId="7" borderId="0" xfId="4" applyFont="1" applyFill="1" applyAlignment="1">
      <alignment horizontal="center"/>
    </xf>
    <xf numFmtId="179" fontId="38" fillId="7" borderId="0" xfId="1" applyNumberFormat="1" applyFont="1" applyFill="1" applyAlignment="1">
      <alignment horizontal="center"/>
    </xf>
    <xf numFmtId="178" fontId="40" fillId="8" borderId="0" xfId="4" applyNumberFormat="1" applyFont="1" applyFill="1"/>
    <xf numFmtId="178" fontId="40" fillId="8" borderId="0" xfId="4" applyNumberFormat="1" applyFont="1" applyFill="1" applyAlignment="1">
      <alignment horizontal="center"/>
    </xf>
    <xf numFmtId="0" fontId="40" fillId="8" borderId="0" xfId="4" applyFont="1" applyFill="1" applyAlignment="1">
      <alignment horizontal="center"/>
    </xf>
    <xf numFmtId="179" fontId="38" fillId="8" borderId="0" xfId="1" applyNumberFormat="1" applyFont="1" applyFill="1" applyAlignment="1">
      <alignment horizontal="center"/>
    </xf>
    <xf numFmtId="0" fontId="0" fillId="7" borderId="0" xfId="0" applyFill="1" applyAlignment="1"/>
    <xf numFmtId="0" fontId="0" fillId="0" borderId="0" xfId="0" applyAlignment="1"/>
    <xf numFmtId="0" fontId="0" fillId="8" borderId="0" xfId="0" applyFill="1" applyAlignment="1"/>
    <xf numFmtId="0" fontId="0" fillId="0" borderId="0" xfId="0" applyNumberFormat="1" applyAlignment="1"/>
    <xf numFmtId="0" fontId="40" fillId="11" borderId="1" xfId="0" applyFont="1" applyFill="1" applyBorder="1" applyAlignment="1">
      <alignment horizontal="center" vertical="center"/>
    </xf>
    <xf numFmtId="0" fontId="38" fillId="10" borderId="1" xfId="5" applyFont="1" applyFill="1" applyBorder="1" applyAlignment="1" applyProtection="1">
      <alignment horizontal="center" vertical="center"/>
    </xf>
    <xf numFmtId="0" fontId="0" fillId="10" borderId="1" xfId="0" applyFill="1" applyBorder="1" applyAlignment="1"/>
    <xf numFmtId="179" fontId="38" fillId="11" borderId="1" xfId="0" applyNumberFormat="1" applyFont="1" applyFill="1" applyBorder="1" applyAlignment="1">
      <alignment horizontal="center"/>
    </xf>
    <xf numFmtId="0" fontId="38" fillId="7" borderId="1" xfId="5" applyFont="1" applyFill="1" applyBorder="1" applyAlignment="1" applyProtection="1">
      <alignment horizontal="center" vertical="center"/>
    </xf>
    <xf numFmtId="0" fontId="0" fillId="7" borderId="1" xfId="0" applyFill="1" applyBorder="1" applyAlignment="1"/>
    <xf numFmtId="10" fontId="38" fillId="8" borderId="1" xfId="2" applyNumberFormat="1" applyFont="1" applyFill="1" applyBorder="1" applyAlignment="1" applyProtection="1">
      <alignment horizontal="center" vertical="center"/>
    </xf>
    <xf numFmtId="0" fontId="45" fillId="11" borderId="16" xfId="0" applyFont="1" applyFill="1" applyBorder="1" applyAlignment="1">
      <alignment vertical="center" wrapText="1"/>
    </xf>
    <xf numFmtId="0" fontId="45" fillId="10" borderId="1" xfId="5" applyFont="1" applyFill="1" applyBorder="1" applyAlignment="1" applyProtection="1">
      <alignment horizontal="center" vertical="center"/>
    </xf>
    <xf numFmtId="0" fontId="39" fillId="0" borderId="0" xfId="0" applyFont="1" applyAlignment="1"/>
    <xf numFmtId="0" fontId="45" fillId="11" borderId="22" xfId="0" applyFont="1" applyFill="1" applyBorder="1" applyAlignment="1">
      <alignment vertical="center" wrapText="1"/>
    </xf>
    <xf numFmtId="0" fontId="39" fillId="7" borderId="1" xfId="0" applyFont="1" applyFill="1" applyBorder="1" applyAlignment="1"/>
    <xf numFmtId="0" fontId="45" fillId="7" borderId="1" xfId="4" applyFont="1" applyFill="1" applyBorder="1" applyAlignment="1">
      <alignment horizontal="center" vertical="center"/>
    </xf>
    <xf numFmtId="0" fontId="49" fillId="0" borderId="7" xfId="2" applyNumberFormat="1" applyFont="1" applyFill="1" applyBorder="1" applyAlignment="1" applyProtection="1">
      <alignment horizontal="center" vertical="center"/>
    </xf>
    <xf numFmtId="0" fontId="38" fillId="7" borderId="1" xfId="4" applyFont="1" applyFill="1" applyBorder="1" applyAlignment="1">
      <alignment horizontal="center"/>
    </xf>
    <xf numFmtId="0" fontId="40" fillId="0" borderId="23" xfId="4" applyFont="1" applyFill="1" applyBorder="1" applyAlignment="1">
      <alignment vertical="center"/>
    </xf>
    <xf numFmtId="0" fontId="40" fillId="10" borderId="1" xfId="0" applyFont="1" applyFill="1" applyBorder="1" applyAlignment="1">
      <alignment horizontal="center" vertical="center" wrapText="1"/>
    </xf>
    <xf numFmtId="0" fontId="0" fillId="0" borderId="0" xfId="0" applyNumberFormat="1" applyFont="1" applyAlignment="1"/>
    <xf numFmtId="0" fontId="0" fillId="0" borderId="0" xfId="0" applyFont="1" applyAlignment="1"/>
    <xf numFmtId="179" fontId="38" fillId="11" borderId="7" xfId="0" applyNumberFormat="1" applyFont="1" applyFill="1" applyBorder="1" applyAlignment="1">
      <alignment horizontal="center"/>
    </xf>
    <xf numFmtId="179" fontId="0" fillId="0" borderId="0" xfId="0" applyNumberFormat="1" applyAlignment="1"/>
  </cellXfs>
  <cellStyles count="6">
    <cellStyle name="百分比" xfId="2" builtinId="5"/>
    <cellStyle name="常规" xfId="0" builtinId="0"/>
    <cellStyle name="常规 12" xfId="3"/>
    <cellStyle name="常规 22" xfId="5"/>
    <cellStyle name="常规 3" xfId="4"/>
    <cellStyle name="千位分隔" xfId="1" builtin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8&#26376;&#25351;&#26631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拜耳商业指标"/>
      <sheetName val="拜耳连锁指标"/>
      <sheetName val="杨森商业指标"/>
      <sheetName val="杨森连锁指标"/>
      <sheetName val="三季度总指标"/>
      <sheetName val="8月销售汇总"/>
      <sheetName val="Sheet1"/>
    </sheetNames>
    <sheetDataSet>
      <sheetData sheetId="0">
        <row r="31">
          <cell r="C31">
            <v>131744.40900000001</v>
          </cell>
        </row>
      </sheetData>
      <sheetData sheetId="1">
        <row r="64">
          <cell r="D64" t="e">
            <v>#REF!</v>
          </cell>
        </row>
      </sheetData>
      <sheetData sheetId="2"/>
      <sheetData sheetId="3">
        <row r="82">
          <cell r="AD82">
            <v>0</v>
          </cell>
          <cell r="AG82">
            <v>0</v>
          </cell>
        </row>
      </sheetData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7"/>
  <sheetViews>
    <sheetView workbookViewId="0">
      <selection activeCell="F4" sqref="F4"/>
    </sheetView>
  </sheetViews>
  <sheetFormatPr defaultRowHeight="20.100000000000001" customHeight="1"/>
  <cols>
    <col min="1" max="1" width="9" style="1"/>
    <col min="2" max="3" width="19.125" style="1" customWidth="1"/>
    <col min="4" max="16384" width="9" style="1"/>
  </cols>
  <sheetData>
    <row r="1" spans="1:4" ht="28.5" customHeight="1">
      <c r="A1" s="11" t="s">
        <v>30</v>
      </c>
      <c r="B1" s="11"/>
      <c r="C1" s="11"/>
      <c r="D1" s="11"/>
    </row>
    <row r="2" spans="1:4" s="2" customFormat="1" ht="29.25" customHeight="1">
      <c r="A2" s="8" t="s">
        <v>18</v>
      </c>
      <c r="B2" s="3" t="s">
        <v>0</v>
      </c>
      <c r="C2" s="3" t="s">
        <v>1</v>
      </c>
      <c r="D2" s="8" t="s">
        <v>17</v>
      </c>
    </row>
    <row r="3" spans="1:4" ht="20.100000000000001" customHeight="1">
      <c r="A3" s="9"/>
      <c r="B3" s="4" t="s">
        <v>2</v>
      </c>
      <c r="C3" s="4">
        <v>13870835140</v>
      </c>
      <c r="D3" s="10" t="s">
        <v>28</v>
      </c>
    </row>
    <row r="4" spans="1:4" ht="20.100000000000001" customHeight="1">
      <c r="A4" s="10" t="s">
        <v>33</v>
      </c>
      <c r="B4" s="4" t="s">
        <v>3</v>
      </c>
      <c r="C4" s="4">
        <v>13507915996</v>
      </c>
      <c r="D4" s="10" t="s">
        <v>16</v>
      </c>
    </row>
    <row r="5" spans="1:4" ht="20.100000000000001" customHeight="1">
      <c r="A5" s="10" t="s">
        <v>20</v>
      </c>
      <c r="B5" s="4" t="s">
        <v>4</v>
      </c>
      <c r="C5" s="4">
        <v>18607932816</v>
      </c>
      <c r="D5" s="10" t="s">
        <v>16</v>
      </c>
    </row>
    <row r="6" spans="1:4" ht="20.100000000000001" customHeight="1">
      <c r="A6" s="10" t="s">
        <v>21</v>
      </c>
      <c r="B6" s="4" t="s">
        <v>5</v>
      </c>
      <c r="C6" s="4">
        <v>13077951241</v>
      </c>
      <c r="D6" s="10" t="s">
        <v>16</v>
      </c>
    </row>
    <row r="7" spans="1:4" ht="20.100000000000001" customHeight="1">
      <c r="A7" s="10" t="s">
        <v>22</v>
      </c>
      <c r="B7" s="4" t="s">
        <v>6</v>
      </c>
      <c r="C7" s="4">
        <v>18779697232</v>
      </c>
      <c r="D7" s="10" t="s">
        <v>16</v>
      </c>
    </row>
    <row r="8" spans="1:4" ht="20.100000000000001" customHeight="1">
      <c r="A8" s="10" t="s">
        <v>23</v>
      </c>
      <c r="B8" s="4" t="s">
        <v>7</v>
      </c>
      <c r="C8" s="4">
        <v>18720913287</v>
      </c>
      <c r="D8" s="10" t="s">
        <v>16</v>
      </c>
    </row>
    <row r="9" spans="1:4" ht="20.100000000000001" customHeight="1">
      <c r="A9" s="10" t="s">
        <v>31</v>
      </c>
      <c r="B9" s="4" t="s">
        <v>8</v>
      </c>
      <c r="C9" s="4">
        <v>13755668364</v>
      </c>
      <c r="D9" s="10" t="s">
        <v>16</v>
      </c>
    </row>
    <row r="10" spans="1:4" ht="20.100000000000001" customHeight="1">
      <c r="A10" s="10" t="s">
        <v>32</v>
      </c>
      <c r="B10" s="4"/>
      <c r="C10" s="4"/>
      <c r="D10" s="10" t="s">
        <v>16</v>
      </c>
    </row>
    <row r="11" spans="1:4" ht="20.100000000000001" customHeight="1">
      <c r="A11" s="10" t="s">
        <v>24</v>
      </c>
      <c r="B11" s="4" t="s">
        <v>9</v>
      </c>
      <c r="C11" s="4">
        <v>18279575977</v>
      </c>
      <c r="D11" s="10" t="s">
        <v>16</v>
      </c>
    </row>
    <row r="12" spans="1:4" ht="20.100000000000001" customHeight="1">
      <c r="A12" s="10" t="s">
        <v>25</v>
      </c>
      <c r="B12" s="4" t="s">
        <v>10</v>
      </c>
      <c r="C12" s="4">
        <v>13697099776</v>
      </c>
      <c r="D12" s="10" t="s">
        <v>16</v>
      </c>
    </row>
    <row r="13" spans="1:4" ht="20.100000000000001" customHeight="1">
      <c r="A13" s="10" t="s">
        <v>26</v>
      </c>
      <c r="B13" s="4" t="s">
        <v>11</v>
      </c>
      <c r="C13" s="4">
        <v>18170879457</v>
      </c>
      <c r="D13" s="10" t="s">
        <v>16</v>
      </c>
    </row>
    <row r="14" spans="1:4" ht="20.100000000000001" customHeight="1">
      <c r="A14" s="10" t="s">
        <v>27</v>
      </c>
      <c r="B14" s="4" t="s">
        <v>12</v>
      </c>
      <c r="C14" s="4">
        <v>18720998062</v>
      </c>
      <c r="D14" s="10" t="s">
        <v>16</v>
      </c>
    </row>
    <row r="15" spans="1:4" ht="20.100000000000001" customHeight="1">
      <c r="A15" s="9" t="s">
        <v>19</v>
      </c>
      <c r="B15" s="5" t="s">
        <v>13</v>
      </c>
      <c r="C15" s="4">
        <v>15870647075</v>
      </c>
      <c r="D15" s="10" t="s">
        <v>29</v>
      </c>
    </row>
    <row r="16" spans="1:4" ht="20.100000000000001" customHeight="1">
      <c r="A16" s="10" t="s">
        <v>34</v>
      </c>
      <c r="B16" s="5" t="s">
        <v>14</v>
      </c>
      <c r="C16" s="4">
        <v>15070271392</v>
      </c>
      <c r="D16" s="10" t="s">
        <v>16</v>
      </c>
    </row>
    <row r="17" spans="1:4" ht="20.100000000000001" customHeight="1">
      <c r="A17" s="10" t="s">
        <v>35</v>
      </c>
      <c r="B17" s="6" t="s">
        <v>15</v>
      </c>
      <c r="C17" s="7">
        <v>15070968859</v>
      </c>
      <c r="D17" s="10" t="s">
        <v>16</v>
      </c>
    </row>
  </sheetData>
  <mergeCells count="1">
    <mergeCell ref="A1:D1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H156"/>
  <sheetViews>
    <sheetView workbookViewId="0">
      <selection sqref="A1:XFD1048576"/>
    </sheetView>
  </sheetViews>
  <sheetFormatPr defaultRowHeight="13.5"/>
  <cols>
    <col min="1" max="1" width="9" style="13"/>
    <col min="2" max="2" width="27.5" style="13" customWidth="1"/>
    <col min="3" max="3" width="20.5" style="13" customWidth="1"/>
    <col min="4" max="4" width="9.25" style="13" customWidth="1"/>
    <col min="5" max="5" width="12.875" style="13" customWidth="1"/>
    <col min="6" max="6" width="9.625" style="13" customWidth="1"/>
    <col min="7" max="7" width="8.5" style="13" customWidth="1"/>
    <col min="8" max="8" width="10.75" style="13" hidden="1" customWidth="1"/>
    <col min="9" max="9" width="11.125" style="13" hidden="1" customWidth="1"/>
    <col min="10" max="10" width="0" style="15" hidden="1" customWidth="1"/>
    <col min="11" max="11" width="13.375" style="15" customWidth="1"/>
    <col min="12" max="34" width="9" style="15"/>
    <col min="35" max="16384" width="9" style="13"/>
  </cols>
  <sheetData>
    <row r="1" spans="1:34">
      <c r="A1" s="12" t="s">
        <v>36</v>
      </c>
      <c r="B1" s="12"/>
      <c r="C1" s="12"/>
      <c r="D1" s="12"/>
      <c r="E1" s="12"/>
      <c r="F1" s="12"/>
      <c r="G1" s="12"/>
      <c r="I1" s="14" t="s">
        <v>37</v>
      </c>
    </row>
    <row r="2" spans="1:34">
      <c r="A2" s="16"/>
      <c r="B2" s="16"/>
      <c r="C2" s="16"/>
      <c r="D2" s="16"/>
      <c r="E2" s="16"/>
      <c r="F2" s="16"/>
      <c r="G2" s="16"/>
      <c r="I2" s="14"/>
    </row>
    <row r="3" spans="1:34" s="20" customFormat="1">
      <c r="A3" s="17" t="s">
        <v>38</v>
      </c>
      <c r="B3" s="18" t="s">
        <v>39</v>
      </c>
      <c r="C3" s="18" t="s">
        <v>40</v>
      </c>
      <c r="D3" s="18" t="s">
        <v>41</v>
      </c>
      <c r="E3" s="17" t="s">
        <v>42</v>
      </c>
      <c r="F3" s="17" t="s">
        <v>43</v>
      </c>
      <c r="G3" s="19" t="s">
        <v>44</v>
      </c>
      <c r="I3" s="21" t="s">
        <v>45</v>
      </c>
      <c r="J3" s="22" t="s">
        <v>46</v>
      </c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</row>
    <row r="4" spans="1:34" s="20" customFormat="1">
      <c r="A4" s="23"/>
      <c r="B4" s="24"/>
      <c r="C4" s="24"/>
      <c r="D4" s="24"/>
      <c r="E4" s="23"/>
      <c r="F4" s="23"/>
      <c r="G4" s="18"/>
      <c r="I4" s="21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</row>
    <row r="5" spans="1:34">
      <c r="A5" s="25">
        <v>106418</v>
      </c>
      <c r="B5" s="25" t="s">
        <v>47</v>
      </c>
      <c r="C5" s="25" t="s">
        <v>48</v>
      </c>
      <c r="D5" s="25" t="s">
        <v>49</v>
      </c>
      <c r="E5" s="26">
        <v>9.61</v>
      </c>
      <c r="F5" s="27">
        <v>10</v>
      </c>
      <c r="G5" s="26">
        <v>12.5</v>
      </c>
      <c r="I5" s="28">
        <v>1.4999999999999999E-2</v>
      </c>
      <c r="J5" s="29">
        <v>9.61</v>
      </c>
      <c r="K5" s="30" t="s">
        <v>50</v>
      </c>
    </row>
    <row r="6" spans="1:34">
      <c r="A6" s="25">
        <v>20260</v>
      </c>
      <c r="B6" s="25" t="s">
        <v>51</v>
      </c>
      <c r="C6" s="25" t="s">
        <v>52</v>
      </c>
      <c r="D6" s="25" t="s">
        <v>49</v>
      </c>
      <c r="E6" s="26">
        <v>12.86</v>
      </c>
      <c r="F6" s="27">
        <v>13.4</v>
      </c>
      <c r="G6" s="26">
        <v>16.3</v>
      </c>
      <c r="I6" s="28">
        <v>1.4999999999999999E-2</v>
      </c>
      <c r="J6" s="31">
        <f>G6/2</f>
        <v>8.15</v>
      </c>
      <c r="K6" s="30"/>
    </row>
    <row r="7" spans="1:34">
      <c r="A7" s="25">
        <v>971458</v>
      </c>
      <c r="B7" s="25" t="s">
        <v>53</v>
      </c>
      <c r="C7" s="25" t="s">
        <v>54</v>
      </c>
      <c r="D7" s="25" t="s">
        <v>55</v>
      </c>
      <c r="E7" s="26">
        <v>42.01</v>
      </c>
      <c r="F7" s="27">
        <v>43.44</v>
      </c>
      <c r="G7" s="26">
        <v>54.3</v>
      </c>
      <c r="I7" s="28">
        <v>1.4999999999999999E-2</v>
      </c>
      <c r="J7" s="31">
        <v>42.01</v>
      </c>
      <c r="K7" s="30"/>
    </row>
    <row r="8" spans="1:34">
      <c r="A8" s="25">
        <v>117521</v>
      </c>
      <c r="B8" s="25" t="s">
        <v>56</v>
      </c>
      <c r="C8" s="25" t="s">
        <v>57</v>
      </c>
      <c r="D8" s="25" t="s">
        <v>58</v>
      </c>
      <c r="E8" s="26">
        <v>20.28</v>
      </c>
      <c r="F8" s="27">
        <v>21.12</v>
      </c>
      <c r="G8" s="26">
        <v>26.4</v>
      </c>
      <c r="I8" s="28">
        <v>1.4999999999999999E-2</v>
      </c>
      <c r="J8" s="31">
        <v>20.28</v>
      </c>
      <c r="K8" s="30"/>
    </row>
    <row r="9" spans="1:34">
      <c r="A9" s="25">
        <v>117522</v>
      </c>
      <c r="B9" s="25" t="s">
        <v>56</v>
      </c>
      <c r="C9" s="25" t="s">
        <v>59</v>
      </c>
      <c r="D9" s="32">
        <v>100</v>
      </c>
      <c r="E9" s="26">
        <v>54.69</v>
      </c>
      <c r="F9" s="27">
        <v>55.84</v>
      </c>
      <c r="G9" s="26">
        <v>68.900000000000006</v>
      </c>
      <c r="I9" s="28"/>
      <c r="J9" s="31"/>
      <c r="K9" s="30"/>
    </row>
    <row r="10" spans="1:34">
      <c r="A10" s="32">
        <v>106406</v>
      </c>
      <c r="B10" s="32" t="s">
        <v>60</v>
      </c>
      <c r="C10" s="32" t="s">
        <v>61</v>
      </c>
      <c r="D10" s="32" t="s">
        <v>58</v>
      </c>
      <c r="E10" s="26">
        <v>12.09</v>
      </c>
      <c r="F10" s="27">
        <v>12.45</v>
      </c>
      <c r="G10" s="26">
        <v>16.600000000000001</v>
      </c>
      <c r="I10" s="28">
        <v>1.4999999999999999E-2</v>
      </c>
      <c r="J10" s="31">
        <v>12.09</v>
      </c>
      <c r="K10" s="30"/>
    </row>
    <row r="11" spans="1:34">
      <c r="A11" s="25">
        <v>106405</v>
      </c>
      <c r="B11" s="25" t="s">
        <v>60</v>
      </c>
      <c r="C11" s="25" t="s">
        <v>62</v>
      </c>
      <c r="D11" s="25" t="s">
        <v>58</v>
      </c>
      <c r="E11" s="26">
        <v>6.21</v>
      </c>
      <c r="F11" s="27">
        <v>6.37</v>
      </c>
      <c r="G11" s="26">
        <v>8.5</v>
      </c>
      <c r="I11" s="28">
        <v>1.4999999999999999E-2</v>
      </c>
      <c r="J11" s="31">
        <v>6.21</v>
      </c>
      <c r="K11" s="30"/>
    </row>
    <row r="12" spans="1:34">
      <c r="A12" s="33">
        <v>978451</v>
      </c>
      <c r="B12" s="34" t="s">
        <v>63</v>
      </c>
      <c r="C12" s="35" t="s">
        <v>64</v>
      </c>
      <c r="D12" s="33"/>
      <c r="E12" s="36">
        <v>12.998699999999998</v>
      </c>
      <c r="F12" s="37"/>
      <c r="G12" s="38">
        <v>20</v>
      </c>
      <c r="I12" s="28"/>
      <c r="J12" s="39"/>
      <c r="K12" s="40"/>
    </row>
    <row r="13" spans="1:34">
      <c r="A13" s="33">
        <v>117621</v>
      </c>
      <c r="B13" s="34" t="s">
        <v>65</v>
      </c>
      <c r="C13" s="35" t="s">
        <v>66</v>
      </c>
      <c r="D13" s="33"/>
      <c r="E13" s="36">
        <v>16.0992</v>
      </c>
      <c r="F13" s="37"/>
      <c r="G13" s="38">
        <v>29.8</v>
      </c>
      <c r="I13" s="28"/>
      <c r="J13" s="39"/>
      <c r="K13" s="40"/>
    </row>
    <row r="14" spans="1:34">
      <c r="A14" s="33">
        <v>978373</v>
      </c>
      <c r="B14" s="34" t="s">
        <v>67</v>
      </c>
      <c r="C14" s="35" t="s">
        <v>68</v>
      </c>
      <c r="D14" s="33"/>
      <c r="E14" s="36">
        <v>12.4488</v>
      </c>
      <c r="F14" s="37"/>
      <c r="G14" s="38">
        <v>23</v>
      </c>
      <c r="I14" s="28"/>
      <c r="J14" s="39"/>
      <c r="K14" s="40"/>
    </row>
    <row r="15" spans="1:34">
      <c r="A15" s="12" t="s">
        <v>69</v>
      </c>
      <c r="B15" s="12"/>
      <c r="C15" s="12"/>
      <c r="D15" s="12"/>
      <c r="E15" s="12"/>
      <c r="F15" s="12"/>
      <c r="G15" s="12"/>
      <c r="I15" s="28"/>
    </row>
    <row r="16" spans="1:34" ht="12" customHeight="1">
      <c r="A16" s="16"/>
      <c r="B16" s="16"/>
      <c r="C16" s="16"/>
      <c r="D16" s="16"/>
      <c r="E16" s="16"/>
      <c r="F16" s="16"/>
      <c r="G16" s="16"/>
      <c r="I16" s="41" t="s">
        <v>45</v>
      </c>
    </row>
    <row r="17" spans="1:34" s="20" customFormat="1" ht="25.5" customHeight="1">
      <c r="A17" s="42" t="s">
        <v>70</v>
      </c>
      <c r="B17" s="42" t="s">
        <v>71</v>
      </c>
      <c r="C17" s="42" t="s">
        <v>40</v>
      </c>
      <c r="D17" s="43" t="s">
        <v>72</v>
      </c>
      <c r="E17" s="43" t="s">
        <v>42</v>
      </c>
      <c r="F17" s="43" t="s">
        <v>73</v>
      </c>
      <c r="G17" s="44" t="s">
        <v>74</v>
      </c>
      <c r="H17" s="45" t="s">
        <v>46</v>
      </c>
      <c r="I17" s="41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</row>
    <row r="18" spans="1:34">
      <c r="A18" s="46">
        <v>115615</v>
      </c>
      <c r="B18" s="46" t="s">
        <v>75</v>
      </c>
      <c r="C18" s="46" t="s">
        <v>76</v>
      </c>
      <c r="D18" s="47" t="s">
        <v>77</v>
      </c>
      <c r="E18" s="48">
        <v>3</v>
      </c>
      <c r="F18" s="48">
        <v>3.3</v>
      </c>
      <c r="G18" s="48">
        <v>6</v>
      </c>
      <c r="H18" s="49">
        <v>2.6950000000000003</v>
      </c>
      <c r="I18" s="28">
        <v>0.04</v>
      </c>
    </row>
    <row r="19" spans="1:34">
      <c r="A19" s="46">
        <v>115616</v>
      </c>
      <c r="B19" s="46" t="s">
        <v>78</v>
      </c>
      <c r="C19" s="46" t="s">
        <v>79</v>
      </c>
      <c r="D19" s="47" t="s">
        <v>80</v>
      </c>
      <c r="E19" s="48">
        <v>12</v>
      </c>
      <c r="F19" s="48">
        <v>13.2</v>
      </c>
      <c r="G19" s="48">
        <v>24</v>
      </c>
      <c r="H19" s="49">
        <v>11.66</v>
      </c>
      <c r="I19" s="28">
        <v>0.04</v>
      </c>
    </row>
    <row r="20" spans="1:34">
      <c r="A20" s="46">
        <v>115614</v>
      </c>
      <c r="B20" s="46" t="s">
        <v>81</v>
      </c>
      <c r="C20" s="46" t="s">
        <v>76</v>
      </c>
      <c r="D20" s="50" t="s">
        <v>80</v>
      </c>
      <c r="E20" s="48">
        <v>5</v>
      </c>
      <c r="F20" s="48">
        <v>5.5</v>
      </c>
      <c r="G20" s="48">
        <v>10</v>
      </c>
      <c r="H20" s="49">
        <v>4.18</v>
      </c>
      <c r="I20" s="28">
        <v>0.04</v>
      </c>
    </row>
    <row r="21" spans="1:34">
      <c r="A21" s="46">
        <v>115674</v>
      </c>
      <c r="B21" s="46" t="s">
        <v>82</v>
      </c>
      <c r="C21" s="46" t="s">
        <v>83</v>
      </c>
      <c r="D21" s="47" t="s">
        <v>77</v>
      </c>
      <c r="E21" s="48">
        <v>2</v>
      </c>
      <c r="F21" s="48">
        <v>2.2000000000000002</v>
      </c>
      <c r="G21" s="48">
        <v>4</v>
      </c>
      <c r="H21" s="49">
        <v>1.7050000000000003</v>
      </c>
      <c r="I21" s="28">
        <v>0.04</v>
      </c>
    </row>
    <row r="22" spans="1:34">
      <c r="A22" s="46">
        <v>34902</v>
      </c>
      <c r="B22" s="46" t="s">
        <v>84</v>
      </c>
      <c r="C22" s="46" t="s">
        <v>85</v>
      </c>
      <c r="D22" s="50" t="s">
        <v>86</v>
      </c>
      <c r="E22" s="48">
        <v>24</v>
      </c>
      <c r="F22" s="48">
        <v>26</v>
      </c>
      <c r="G22" s="48">
        <v>33</v>
      </c>
      <c r="H22" s="49">
        <v>18.150000000000002</v>
      </c>
      <c r="I22" s="28">
        <v>0.04</v>
      </c>
    </row>
    <row r="23" spans="1:34">
      <c r="A23" s="46">
        <v>115617</v>
      </c>
      <c r="B23" s="46" t="s">
        <v>87</v>
      </c>
      <c r="C23" s="46" t="s">
        <v>76</v>
      </c>
      <c r="D23" s="47" t="s">
        <v>88</v>
      </c>
      <c r="E23" s="48">
        <v>3</v>
      </c>
      <c r="F23" s="48">
        <v>3.3</v>
      </c>
      <c r="G23" s="48">
        <v>6</v>
      </c>
      <c r="H23" s="49">
        <v>2.915</v>
      </c>
      <c r="I23" s="28">
        <v>0.04</v>
      </c>
    </row>
    <row r="24" spans="1:34">
      <c r="A24" s="46">
        <v>115618</v>
      </c>
      <c r="B24" s="46" t="s">
        <v>89</v>
      </c>
      <c r="C24" s="46" t="s">
        <v>76</v>
      </c>
      <c r="D24" s="47" t="s">
        <v>88</v>
      </c>
      <c r="E24" s="48">
        <v>3</v>
      </c>
      <c r="F24" s="48">
        <v>3.3</v>
      </c>
      <c r="G24" s="48">
        <v>6</v>
      </c>
      <c r="H24" s="49">
        <v>2.915</v>
      </c>
      <c r="I24" s="28">
        <v>0.04</v>
      </c>
    </row>
    <row r="25" spans="1:34">
      <c r="A25" s="46">
        <v>115673</v>
      </c>
      <c r="B25" s="46" t="s">
        <v>90</v>
      </c>
      <c r="C25" s="46" t="s">
        <v>91</v>
      </c>
      <c r="D25" s="47" t="s">
        <v>77</v>
      </c>
      <c r="E25" s="48">
        <v>4</v>
      </c>
      <c r="F25" s="48">
        <v>4.4000000000000004</v>
      </c>
      <c r="G25" s="48">
        <v>8</v>
      </c>
      <c r="H25" s="49">
        <v>2.7</v>
      </c>
      <c r="I25" s="28">
        <v>0.04</v>
      </c>
    </row>
    <row r="26" spans="1:34">
      <c r="A26" s="46">
        <v>115676</v>
      </c>
      <c r="B26" s="46" t="s">
        <v>92</v>
      </c>
      <c r="C26" s="46" t="s">
        <v>91</v>
      </c>
      <c r="D26" s="47" t="s">
        <v>77</v>
      </c>
      <c r="E26" s="48">
        <v>4</v>
      </c>
      <c r="F26" s="48">
        <v>4.4000000000000004</v>
      </c>
      <c r="G26" s="48">
        <v>8</v>
      </c>
      <c r="H26" s="49">
        <v>2.9700000000000006</v>
      </c>
      <c r="I26" s="28">
        <v>0.04</v>
      </c>
    </row>
    <row r="27" spans="1:34">
      <c r="A27" s="46">
        <v>106768</v>
      </c>
      <c r="B27" s="46" t="s">
        <v>93</v>
      </c>
      <c r="C27" s="46" t="s">
        <v>83</v>
      </c>
      <c r="D27" s="47" t="s">
        <v>77</v>
      </c>
      <c r="E27" s="48">
        <v>2</v>
      </c>
      <c r="F27" s="48">
        <v>2.2000000000000002</v>
      </c>
      <c r="G27" s="48">
        <v>4</v>
      </c>
      <c r="H27" s="49">
        <v>1.8149999999999999</v>
      </c>
      <c r="I27" s="28">
        <v>0.04</v>
      </c>
    </row>
    <row r="28" spans="1:34">
      <c r="A28" s="46">
        <v>977225</v>
      </c>
      <c r="B28" s="46" t="s">
        <v>94</v>
      </c>
      <c r="C28" s="46" t="s">
        <v>95</v>
      </c>
      <c r="D28" s="47" t="s">
        <v>96</v>
      </c>
      <c r="E28" s="48">
        <v>6.4</v>
      </c>
      <c r="F28" s="48">
        <v>6.4</v>
      </c>
      <c r="G28" s="48">
        <v>12.8</v>
      </c>
      <c r="H28" s="49">
        <v>6.4</v>
      </c>
      <c r="I28" s="28">
        <v>0.04</v>
      </c>
    </row>
    <row r="29" spans="1:34">
      <c r="A29" s="46">
        <v>977229</v>
      </c>
      <c r="B29" s="46" t="s">
        <v>97</v>
      </c>
      <c r="C29" s="46" t="s">
        <v>95</v>
      </c>
      <c r="D29" s="47" t="s">
        <v>96</v>
      </c>
      <c r="E29" s="48">
        <v>6.4</v>
      </c>
      <c r="F29" s="48">
        <v>6.4</v>
      </c>
      <c r="G29" s="48">
        <v>12.8</v>
      </c>
      <c r="H29" s="49">
        <v>6.4</v>
      </c>
      <c r="I29" s="28">
        <v>0.04</v>
      </c>
    </row>
    <row r="30" spans="1:34">
      <c r="A30" s="46">
        <v>977230</v>
      </c>
      <c r="B30" s="46" t="s">
        <v>98</v>
      </c>
      <c r="C30" s="46" t="s">
        <v>95</v>
      </c>
      <c r="D30" s="47" t="s">
        <v>96</v>
      </c>
      <c r="E30" s="48">
        <v>6.4</v>
      </c>
      <c r="F30" s="48">
        <v>6.4</v>
      </c>
      <c r="G30" s="48">
        <v>12.8</v>
      </c>
      <c r="H30" s="49">
        <v>6.4</v>
      </c>
      <c r="I30" s="28">
        <v>0.04</v>
      </c>
    </row>
    <row r="31" spans="1:34">
      <c r="A31" s="46">
        <v>977231</v>
      </c>
      <c r="B31" s="46" t="s">
        <v>99</v>
      </c>
      <c r="C31" s="46" t="s">
        <v>95</v>
      </c>
      <c r="D31" s="47" t="s">
        <v>96</v>
      </c>
      <c r="E31" s="48">
        <v>6.4</v>
      </c>
      <c r="F31" s="48">
        <v>6.4</v>
      </c>
      <c r="G31" s="48">
        <v>12.8</v>
      </c>
      <c r="H31" s="49">
        <v>6.4</v>
      </c>
      <c r="I31" s="28">
        <v>0.04</v>
      </c>
    </row>
    <row r="32" spans="1:34">
      <c r="A32" s="46">
        <v>976398</v>
      </c>
      <c r="B32" s="46" t="s">
        <v>100</v>
      </c>
      <c r="C32" s="46" t="s">
        <v>101</v>
      </c>
      <c r="D32" s="47" t="s">
        <v>102</v>
      </c>
      <c r="E32" s="48">
        <v>16.5</v>
      </c>
      <c r="F32" s="48">
        <v>16.5</v>
      </c>
      <c r="G32" s="48">
        <v>28.8</v>
      </c>
      <c r="H32" s="49">
        <v>16.5</v>
      </c>
      <c r="I32" s="28">
        <v>0.04</v>
      </c>
    </row>
    <row r="33" spans="1:34">
      <c r="A33" s="46">
        <v>976414</v>
      </c>
      <c r="B33" s="46" t="s">
        <v>100</v>
      </c>
      <c r="C33" s="46" t="s">
        <v>103</v>
      </c>
      <c r="D33" s="47" t="s">
        <v>104</v>
      </c>
      <c r="E33" s="48">
        <v>10.1</v>
      </c>
      <c r="F33" s="48">
        <v>10.1</v>
      </c>
      <c r="G33" s="48">
        <v>16.899999999999999</v>
      </c>
      <c r="H33" s="49">
        <v>10.1</v>
      </c>
      <c r="I33" s="28">
        <v>0.04</v>
      </c>
    </row>
    <row r="34" spans="1:34" ht="22.5" customHeight="1">
      <c r="A34" s="51" t="s">
        <v>105</v>
      </c>
      <c r="B34" s="51"/>
      <c r="C34" s="51"/>
      <c r="D34" s="51"/>
      <c r="E34" s="51"/>
      <c r="F34" s="51"/>
      <c r="G34" s="51"/>
      <c r="H34" s="52"/>
      <c r="I34" s="53"/>
      <c r="J34" s="39"/>
    </row>
    <row r="35" spans="1:34" ht="22.5" customHeight="1">
      <c r="A35" s="54"/>
      <c r="B35" s="54"/>
      <c r="C35" s="54"/>
      <c r="D35" s="54"/>
      <c r="E35" s="54"/>
      <c r="F35" s="54"/>
      <c r="G35" s="54"/>
      <c r="H35" s="52"/>
      <c r="I35" s="53"/>
      <c r="J35" s="39"/>
    </row>
    <row r="36" spans="1:34">
      <c r="A36" s="55" t="s">
        <v>106</v>
      </c>
      <c r="B36" s="56" t="s">
        <v>107</v>
      </c>
      <c r="C36" s="56" t="s">
        <v>108</v>
      </c>
      <c r="D36" s="57" t="s">
        <v>109</v>
      </c>
      <c r="E36" s="58"/>
      <c r="F36" s="59" t="s">
        <v>110</v>
      </c>
      <c r="G36" s="60" t="s">
        <v>111</v>
      </c>
      <c r="H36" s="49"/>
      <c r="I36" s="28"/>
    </row>
    <row r="37" spans="1:34">
      <c r="A37" s="61">
        <v>117639</v>
      </c>
      <c r="B37" s="62" t="s">
        <v>112</v>
      </c>
      <c r="C37" s="62" t="s">
        <v>113</v>
      </c>
      <c r="D37" s="57" t="s">
        <v>114</v>
      </c>
      <c r="E37" s="58"/>
      <c r="F37" s="63">
        <v>57.561</v>
      </c>
      <c r="G37" s="64"/>
      <c r="H37" s="49"/>
      <c r="I37" s="28"/>
    </row>
    <row r="38" spans="1:34">
      <c r="A38" s="61">
        <v>2904</v>
      </c>
      <c r="B38" s="62" t="s">
        <v>112</v>
      </c>
      <c r="C38" s="62" t="s">
        <v>115</v>
      </c>
      <c r="D38" s="57" t="s">
        <v>116</v>
      </c>
      <c r="E38" s="58"/>
      <c r="F38" s="63">
        <v>57.561</v>
      </c>
      <c r="G38" s="64"/>
      <c r="H38" s="49"/>
      <c r="I38" s="28"/>
    </row>
    <row r="39" spans="1:34">
      <c r="A39" s="61">
        <v>117638</v>
      </c>
      <c r="B39" s="62" t="s">
        <v>117</v>
      </c>
      <c r="C39" s="62" t="s">
        <v>113</v>
      </c>
      <c r="D39" s="57" t="s">
        <v>118</v>
      </c>
      <c r="E39" s="58"/>
      <c r="F39" s="63">
        <v>57.561</v>
      </c>
      <c r="G39" s="64"/>
      <c r="H39" s="49"/>
      <c r="I39" s="28"/>
    </row>
    <row r="40" spans="1:34">
      <c r="A40" s="61">
        <v>7100</v>
      </c>
      <c r="B40" s="62" t="s">
        <v>117</v>
      </c>
      <c r="C40" s="62" t="s">
        <v>119</v>
      </c>
      <c r="D40" s="65" t="s">
        <v>120</v>
      </c>
      <c r="E40" s="65"/>
      <c r="F40" s="63">
        <v>57.561</v>
      </c>
      <c r="G40" s="64"/>
      <c r="H40" s="49"/>
      <c r="I40" s="28"/>
    </row>
    <row r="41" spans="1:34">
      <c r="A41" s="61">
        <v>98920</v>
      </c>
      <c r="B41" s="62" t="s">
        <v>117</v>
      </c>
      <c r="C41" s="62" t="s">
        <v>121</v>
      </c>
      <c r="D41" s="65" t="s">
        <v>122</v>
      </c>
      <c r="E41" s="65"/>
      <c r="F41" s="63">
        <v>70.857142857142861</v>
      </c>
      <c r="G41" s="64"/>
      <c r="H41" s="49"/>
      <c r="I41" s="28"/>
    </row>
    <row r="42" spans="1:34" ht="24">
      <c r="A42" s="61">
        <v>2903</v>
      </c>
      <c r="B42" s="62" t="s">
        <v>123</v>
      </c>
      <c r="C42" s="62" t="s">
        <v>124</v>
      </c>
      <c r="D42" s="65" t="s">
        <v>125</v>
      </c>
      <c r="E42" s="65"/>
      <c r="F42" s="63">
        <v>57.561</v>
      </c>
      <c r="G42" s="64"/>
      <c r="H42" s="49"/>
      <c r="I42" s="28"/>
    </row>
    <row r="43" spans="1:34" s="72" customFormat="1" ht="24">
      <c r="A43" s="66">
        <v>972406</v>
      </c>
      <c r="B43" s="67" t="s">
        <v>123</v>
      </c>
      <c r="C43" s="67" t="s">
        <v>126</v>
      </c>
      <c r="D43" s="68" t="s">
        <v>127</v>
      </c>
      <c r="E43" s="68"/>
      <c r="F43" s="69">
        <v>57.561</v>
      </c>
      <c r="G43" s="48">
        <v>54.82</v>
      </c>
      <c r="H43" s="70"/>
      <c r="I43" s="71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</row>
    <row r="44" spans="1:34">
      <c r="A44" s="61">
        <v>2590</v>
      </c>
      <c r="B44" s="62" t="s">
        <v>117</v>
      </c>
      <c r="C44" s="62" t="s">
        <v>121</v>
      </c>
      <c r="D44" s="65" t="s">
        <v>128</v>
      </c>
      <c r="E44" s="65"/>
      <c r="F44" s="63">
        <v>57.561</v>
      </c>
      <c r="G44" s="64"/>
      <c r="H44" s="49"/>
      <c r="I44" s="28"/>
    </row>
    <row r="45" spans="1:34" ht="24">
      <c r="A45" s="61">
        <v>102055</v>
      </c>
      <c r="B45" s="62" t="s">
        <v>129</v>
      </c>
      <c r="C45" s="62" t="s">
        <v>130</v>
      </c>
      <c r="D45" s="65" t="s">
        <v>131</v>
      </c>
      <c r="E45" s="65"/>
      <c r="F45" s="63">
        <v>89.83274999999999</v>
      </c>
      <c r="G45" s="64"/>
      <c r="H45" s="49"/>
      <c r="I45" s="28"/>
    </row>
    <row r="46" spans="1:34" s="72" customFormat="1" ht="24">
      <c r="A46" s="66">
        <v>103885</v>
      </c>
      <c r="B46" s="67" t="s">
        <v>129</v>
      </c>
      <c r="C46" s="67" t="s">
        <v>132</v>
      </c>
      <c r="D46" s="68" t="s">
        <v>133</v>
      </c>
      <c r="E46" s="68"/>
      <c r="F46" s="69">
        <v>76.541550000000001</v>
      </c>
      <c r="G46" s="48">
        <v>71.87</v>
      </c>
      <c r="H46" s="70"/>
      <c r="I46" s="71"/>
      <c r="J46" s="39"/>
      <c r="K46" s="39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</row>
    <row r="47" spans="1:34" s="15" customFormat="1" ht="24">
      <c r="A47" s="61">
        <v>99235</v>
      </c>
      <c r="B47" s="62" t="s">
        <v>134</v>
      </c>
      <c r="C47" s="62" t="s">
        <v>135</v>
      </c>
      <c r="D47" s="65" t="s">
        <v>136</v>
      </c>
      <c r="E47" s="65"/>
      <c r="F47" s="63">
        <v>89.83274999999999</v>
      </c>
      <c r="G47" s="64">
        <v>71.87</v>
      </c>
      <c r="H47" s="73"/>
      <c r="I47" s="74"/>
      <c r="J47" s="75"/>
      <c r="K47" s="75"/>
    </row>
    <row r="48" spans="1:34" s="72" customFormat="1" ht="24">
      <c r="A48" s="66">
        <v>972723</v>
      </c>
      <c r="B48" s="67" t="s">
        <v>134</v>
      </c>
      <c r="C48" s="67" t="s">
        <v>137</v>
      </c>
      <c r="D48" s="68" t="s">
        <v>136</v>
      </c>
      <c r="E48" s="68"/>
      <c r="F48" s="69">
        <v>76.541550000000001</v>
      </c>
      <c r="G48" s="48"/>
      <c r="H48" s="70"/>
      <c r="I48" s="71"/>
      <c r="J48" s="39"/>
      <c r="K48" s="39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</row>
    <row r="49" spans="1:34">
      <c r="A49" s="61">
        <v>116104</v>
      </c>
      <c r="B49" s="62" t="s">
        <v>138</v>
      </c>
      <c r="C49" s="62" t="s">
        <v>139</v>
      </c>
      <c r="D49" s="65"/>
      <c r="E49" s="65"/>
      <c r="F49" s="63">
        <v>76.541550000000001</v>
      </c>
      <c r="G49" s="64"/>
      <c r="H49" s="49"/>
      <c r="I49" s="28"/>
    </row>
    <row r="50" spans="1:34" ht="24">
      <c r="A50" s="61">
        <v>110167</v>
      </c>
      <c r="B50" s="62" t="s">
        <v>140</v>
      </c>
      <c r="C50" s="62" t="s">
        <v>141</v>
      </c>
      <c r="D50" s="65" t="s">
        <v>142</v>
      </c>
      <c r="E50" s="65"/>
      <c r="F50" s="63">
        <v>212.90414999999999</v>
      </c>
      <c r="G50" s="64"/>
      <c r="H50" s="49"/>
      <c r="I50" s="28"/>
    </row>
    <row r="51" spans="1:34" ht="24">
      <c r="A51" s="61">
        <v>110169</v>
      </c>
      <c r="B51" s="62" t="s">
        <v>140</v>
      </c>
      <c r="C51" s="62" t="s">
        <v>143</v>
      </c>
      <c r="D51" s="65" t="s">
        <v>142</v>
      </c>
      <c r="E51" s="65"/>
      <c r="F51" s="63">
        <v>199.42124999999999</v>
      </c>
      <c r="G51" s="64"/>
      <c r="H51" s="49"/>
      <c r="I51" s="28"/>
    </row>
    <row r="52" spans="1:34" ht="16.5" customHeight="1">
      <c r="A52" s="61">
        <v>119033</v>
      </c>
      <c r="B52" s="62" t="s">
        <v>144</v>
      </c>
      <c r="C52" s="62" t="s">
        <v>145</v>
      </c>
      <c r="D52" s="65" t="s">
        <v>146</v>
      </c>
      <c r="E52" s="65"/>
      <c r="F52" s="63">
        <v>210.86999999999998</v>
      </c>
      <c r="G52" s="64"/>
      <c r="H52" s="49"/>
      <c r="I52" s="28"/>
    </row>
    <row r="53" spans="1:34" ht="16.5" customHeight="1">
      <c r="A53" s="61">
        <v>2909</v>
      </c>
      <c r="B53" s="62" t="s">
        <v>147</v>
      </c>
      <c r="C53" s="62" t="s">
        <v>148</v>
      </c>
      <c r="D53" s="65" t="s">
        <v>149</v>
      </c>
      <c r="E53" s="65"/>
      <c r="F53" s="63">
        <v>15.740699999999999</v>
      </c>
      <c r="G53" s="64"/>
      <c r="H53" s="49"/>
      <c r="I53" s="28"/>
    </row>
    <row r="54" spans="1:34" s="72" customFormat="1" ht="16.5" customHeight="1">
      <c r="A54" s="66">
        <v>104710</v>
      </c>
      <c r="B54" s="67" t="s">
        <v>147</v>
      </c>
      <c r="C54" s="67" t="s">
        <v>150</v>
      </c>
      <c r="D54" s="68" t="s">
        <v>149</v>
      </c>
      <c r="E54" s="68"/>
      <c r="F54" s="69">
        <v>18.126299999999997</v>
      </c>
      <c r="G54" s="48">
        <v>17.02</v>
      </c>
      <c r="H54" s="70"/>
      <c r="I54" s="71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</row>
    <row r="55" spans="1:34" s="72" customFormat="1" ht="16.5" customHeight="1">
      <c r="A55" s="76">
        <v>25463</v>
      </c>
      <c r="B55" s="77" t="s">
        <v>151</v>
      </c>
      <c r="C55" s="77" t="s">
        <v>152</v>
      </c>
      <c r="D55" s="68" t="s">
        <v>153</v>
      </c>
      <c r="E55" s="68"/>
      <c r="F55" s="78">
        <v>62</v>
      </c>
      <c r="G55" s="48">
        <v>59.19</v>
      </c>
      <c r="H55" s="70"/>
      <c r="I55" s="71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</row>
    <row r="56" spans="1:34" ht="16.5" customHeight="1">
      <c r="A56" s="79">
        <v>43928</v>
      </c>
      <c r="B56" s="80" t="s">
        <v>151</v>
      </c>
      <c r="C56" s="80" t="s">
        <v>154</v>
      </c>
      <c r="D56" s="65" t="s">
        <v>153</v>
      </c>
      <c r="E56" s="65"/>
      <c r="F56" s="81">
        <v>73.459999999999994</v>
      </c>
      <c r="G56" s="64"/>
      <c r="H56" s="49"/>
      <c r="I56" s="28"/>
    </row>
    <row r="57" spans="1:34">
      <c r="A57" s="82" t="s">
        <v>155</v>
      </c>
      <c r="B57" s="82"/>
      <c r="C57" s="82"/>
      <c r="D57" s="82"/>
      <c r="E57" s="82"/>
      <c r="F57" s="82"/>
      <c r="G57" s="82"/>
      <c r="I57" s="83" t="s">
        <v>45</v>
      </c>
    </row>
    <row r="58" spans="1:34">
      <c r="A58" s="84"/>
      <c r="B58" s="84"/>
      <c r="C58" s="84"/>
      <c r="D58" s="84"/>
      <c r="E58" s="84"/>
      <c r="F58" s="84"/>
      <c r="G58" s="84"/>
      <c r="I58" s="83"/>
    </row>
    <row r="59" spans="1:34" s="88" customFormat="1">
      <c r="A59" s="85" t="s">
        <v>70</v>
      </c>
      <c r="B59" s="85" t="s">
        <v>156</v>
      </c>
      <c r="C59" s="86" t="s">
        <v>40</v>
      </c>
      <c r="D59" s="87" t="s">
        <v>72</v>
      </c>
      <c r="E59" s="85"/>
      <c r="F59" s="85" t="s">
        <v>157</v>
      </c>
      <c r="G59" s="85" t="s">
        <v>158</v>
      </c>
      <c r="I59" s="89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</row>
    <row r="60" spans="1:34" ht="15">
      <c r="A60" s="90">
        <v>30242</v>
      </c>
      <c r="B60" s="90" t="s">
        <v>159</v>
      </c>
      <c r="C60" s="90" t="s">
        <v>160</v>
      </c>
      <c r="D60" s="90" t="s">
        <v>161</v>
      </c>
      <c r="E60" s="90"/>
      <c r="F60" s="91">
        <v>38</v>
      </c>
      <c r="G60" s="91">
        <v>50</v>
      </c>
      <c r="H60" s="13" t="s">
        <v>162</v>
      </c>
      <c r="I60" s="28">
        <v>1.4999999999999999E-2</v>
      </c>
    </row>
    <row r="61" spans="1:34">
      <c r="A61" s="82" t="s">
        <v>163</v>
      </c>
      <c r="B61" s="82"/>
      <c r="C61" s="82"/>
      <c r="D61" s="82"/>
      <c r="E61" s="82"/>
      <c r="F61" s="82"/>
      <c r="G61" s="82"/>
      <c r="I61" s="83" t="s">
        <v>45</v>
      </c>
    </row>
    <row r="62" spans="1:34">
      <c r="A62" s="84"/>
      <c r="B62" s="84"/>
      <c r="C62" s="84"/>
      <c r="D62" s="84"/>
      <c r="E62" s="84"/>
      <c r="F62" s="84"/>
      <c r="G62" s="84"/>
      <c r="I62" s="83"/>
    </row>
    <row r="63" spans="1:34" s="88" customFormat="1">
      <c r="A63" s="85" t="s">
        <v>70</v>
      </c>
      <c r="B63" s="85" t="s">
        <v>156</v>
      </c>
      <c r="C63" s="86" t="s">
        <v>40</v>
      </c>
      <c r="D63" s="87" t="s">
        <v>72</v>
      </c>
      <c r="E63" s="85"/>
      <c r="F63" s="85" t="s">
        <v>157</v>
      </c>
      <c r="G63" s="85" t="s">
        <v>158</v>
      </c>
      <c r="H63" s="92" t="s">
        <v>164</v>
      </c>
      <c r="I63" s="89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</row>
    <row r="64" spans="1:34" ht="15">
      <c r="A64" s="90"/>
      <c r="B64" s="90" t="s">
        <v>165</v>
      </c>
      <c r="C64" s="90" t="s">
        <v>166</v>
      </c>
      <c r="D64" s="90"/>
      <c r="E64" s="90"/>
      <c r="F64" s="91">
        <v>90</v>
      </c>
      <c r="G64" s="91">
        <v>128</v>
      </c>
      <c r="I64" s="28">
        <v>1.4999999999999999E-2</v>
      </c>
    </row>
    <row r="65" spans="1:34">
      <c r="A65" s="82" t="s">
        <v>167</v>
      </c>
      <c r="B65" s="82"/>
      <c r="C65" s="82"/>
      <c r="D65" s="82"/>
      <c r="E65" s="82"/>
      <c r="F65" s="82"/>
      <c r="G65" s="82"/>
      <c r="I65" s="83" t="s">
        <v>45</v>
      </c>
    </row>
    <row r="66" spans="1:34">
      <c r="A66" s="84"/>
      <c r="B66" s="84"/>
      <c r="C66" s="84"/>
      <c r="D66" s="84"/>
      <c r="E66" s="84"/>
      <c r="F66" s="84"/>
      <c r="G66" s="84"/>
      <c r="I66" s="83"/>
    </row>
    <row r="67" spans="1:34" s="88" customFormat="1">
      <c r="A67" s="85" t="s">
        <v>70</v>
      </c>
      <c r="B67" s="85" t="s">
        <v>168</v>
      </c>
      <c r="C67" s="86" t="s">
        <v>40</v>
      </c>
      <c r="D67" s="87" t="s">
        <v>72</v>
      </c>
      <c r="E67" s="85" t="s">
        <v>169</v>
      </c>
      <c r="F67" s="85" t="s">
        <v>170</v>
      </c>
      <c r="G67" s="85" t="s">
        <v>171</v>
      </c>
      <c r="I67" s="89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</row>
    <row r="68" spans="1:34">
      <c r="A68" s="93">
        <v>114934</v>
      </c>
      <c r="B68" s="94" t="s">
        <v>172</v>
      </c>
      <c r="C68" s="95" t="s">
        <v>173</v>
      </c>
      <c r="D68" s="96">
        <v>200</v>
      </c>
      <c r="E68" s="97">
        <v>109.89</v>
      </c>
      <c r="G68" s="96">
        <v>138</v>
      </c>
      <c r="I68" s="28">
        <v>1.4999999999999999E-2</v>
      </c>
    </row>
    <row r="69" spans="1:34">
      <c r="A69" s="93">
        <v>114938</v>
      </c>
      <c r="B69" s="94" t="s">
        <v>174</v>
      </c>
      <c r="C69" s="95" t="s">
        <v>175</v>
      </c>
      <c r="D69" s="96">
        <v>200</v>
      </c>
      <c r="E69" s="98">
        <v>394.9</v>
      </c>
      <c r="G69" s="96">
        <v>495</v>
      </c>
      <c r="I69" s="28">
        <v>1.4999999999999999E-2</v>
      </c>
    </row>
    <row r="70" spans="1:34">
      <c r="A70" s="93">
        <v>102581</v>
      </c>
      <c r="B70" s="99" t="s">
        <v>176</v>
      </c>
      <c r="C70" s="95" t="s">
        <v>177</v>
      </c>
      <c r="D70" s="96">
        <v>200</v>
      </c>
      <c r="E70" s="97">
        <v>765.17</v>
      </c>
      <c r="F70" s="97"/>
      <c r="G70" s="96"/>
      <c r="I70" s="28">
        <v>1.4999999999999999E-2</v>
      </c>
    </row>
    <row r="71" spans="1:34" ht="19.5" customHeight="1" thickBot="1">
      <c r="A71" s="93">
        <v>702278</v>
      </c>
      <c r="B71" s="100" t="s">
        <v>178</v>
      </c>
      <c r="C71" s="101" t="s">
        <v>179</v>
      </c>
      <c r="D71" s="96"/>
      <c r="E71" s="97">
        <v>20.41</v>
      </c>
      <c r="F71" s="97"/>
      <c r="G71" s="96"/>
      <c r="I71" s="28"/>
    </row>
    <row r="72" spans="1:34" ht="18.75" customHeight="1" thickBot="1">
      <c r="A72" s="93">
        <v>88203</v>
      </c>
      <c r="B72" s="100" t="s">
        <v>180</v>
      </c>
      <c r="C72" s="102" t="s">
        <v>181</v>
      </c>
      <c r="D72" s="96">
        <v>150</v>
      </c>
      <c r="E72" s="97">
        <v>55.35</v>
      </c>
      <c r="F72" s="97"/>
      <c r="G72" s="96"/>
      <c r="I72" s="28"/>
    </row>
    <row r="73" spans="1:34" ht="18.75" customHeight="1" thickBot="1">
      <c r="A73" s="93">
        <v>95506</v>
      </c>
      <c r="B73" s="100" t="s">
        <v>182</v>
      </c>
      <c r="C73" s="102" t="s">
        <v>183</v>
      </c>
      <c r="D73" s="96">
        <v>150</v>
      </c>
      <c r="E73" s="97">
        <v>71.19</v>
      </c>
      <c r="F73" s="97"/>
      <c r="G73" s="96"/>
      <c r="I73" s="28"/>
    </row>
    <row r="74" spans="1:34" ht="18.75" customHeight="1" thickBot="1">
      <c r="A74" s="93">
        <v>100701</v>
      </c>
      <c r="B74" s="100" t="s">
        <v>184</v>
      </c>
      <c r="C74" s="102" t="s">
        <v>185</v>
      </c>
      <c r="D74" s="96">
        <v>150</v>
      </c>
      <c r="E74" s="97">
        <v>71.87</v>
      </c>
      <c r="F74" s="97"/>
      <c r="G74" s="96"/>
      <c r="I74" s="28"/>
    </row>
    <row r="75" spans="1:34" ht="18.75" customHeight="1" thickBot="1">
      <c r="A75" s="93">
        <v>107037</v>
      </c>
      <c r="B75" s="100" t="s">
        <v>186</v>
      </c>
      <c r="C75" s="102" t="s">
        <v>187</v>
      </c>
      <c r="D75" s="96">
        <v>150</v>
      </c>
      <c r="E75" s="97">
        <v>71.19</v>
      </c>
      <c r="F75" s="97"/>
      <c r="G75" s="96"/>
      <c r="I75" s="28"/>
    </row>
    <row r="76" spans="1:34" ht="18.75" customHeight="1" thickBot="1">
      <c r="A76" s="93">
        <v>4523</v>
      </c>
      <c r="B76" s="100" t="s">
        <v>188</v>
      </c>
      <c r="C76" s="102" t="s">
        <v>189</v>
      </c>
      <c r="D76" s="96">
        <v>200</v>
      </c>
      <c r="E76" s="97">
        <v>207.03</v>
      </c>
      <c r="F76" s="97"/>
      <c r="G76" s="96"/>
      <c r="I76" s="28"/>
    </row>
    <row r="77" spans="1:34" ht="18.75" customHeight="1" thickBot="1">
      <c r="A77" s="93">
        <v>109741</v>
      </c>
      <c r="B77" s="100" t="s">
        <v>190</v>
      </c>
      <c r="C77" s="102" t="s">
        <v>191</v>
      </c>
      <c r="D77" s="96">
        <v>200</v>
      </c>
      <c r="E77" s="97">
        <v>253.84</v>
      </c>
      <c r="F77" s="97"/>
      <c r="G77" s="96"/>
      <c r="I77" s="28"/>
    </row>
    <row r="78" spans="1:34" ht="13.5" customHeight="1">
      <c r="A78" s="84" t="s">
        <v>192</v>
      </c>
      <c r="B78" s="84"/>
      <c r="C78" s="84"/>
      <c r="D78" s="84"/>
      <c r="E78" s="84"/>
      <c r="F78" s="84"/>
      <c r="G78" s="84"/>
      <c r="I78" s="83" t="s">
        <v>45</v>
      </c>
    </row>
    <row r="79" spans="1:34" ht="13.5" customHeight="1">
      <c r="A79" s="103"/>
      <c r="B79" s="103"/>
      <c r="C79" s="103"/>
      <c r="D79" s="103"/>
      <c r="E79" s="103"/>
      <c r="F79" s="103"/>
      <c r="G79" s="103"/>
      <c r="I79" s="83"/>
    </row>
    <row r="80" spans="1:34" s="88" customFormat="1">
      <c r="A80" s="85" t="s">
        <v>70</v>
      </c>
      <c r="B80" s="85" t="s">
        <v>156</v>
      </c>
      <c r="C80" s="86" t="s">
        <v>40</v>
      </c>
      <c r="D80" s="87" t="s">
        <v>72</v>
      </c>
      <c r="E80" s="85" t="s">
        <v>170</v>
      </c>
      <c r="F80" s="85" t="s">
        <v>169</v>
      </c>
      <c r="G80" s="85" t="s">
        <v>193</v>
      </c>
      <c r="I80" s="89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</row>
    <row r="81" spans="1:9">
      <c r="A81" s="104">
        <v>37563</v>
      </c>
      <c r="B81" s="104" t="s">
        <v>194</v>
      </c>
      <c r="C81" s="104" t="s">
        <v>195</v>
      </c>
      <c r="D81" s="104">
        <v>360</v>
      </c>
      <c r="E81" s="105">
        <v>128</v>
      </c>
      <c r="F81" s="105">
        <v>119.13</v>
      </c>
      <c r="G81" s="106">
        <v>137</v>
      </c>
      <c r="I81" s="28">
        <v>1.4999999999999999E-2</v>
      </c>
    </row>
    <row r="82" spans="1:9" ht="14.25">
      <c r="A82" s="104">
        <v>40883</v>
      </c>
      <c r="B82" s="104" t="s">
        <v>196</v>
      </c>
      <c r="C82" s="104" t="s">
        <v>197</v>
      </c>
      <c r="D82" s="104">
        <v>360</v>
      </c>
      <c r="E82" s="107">
        <v>34</v>
      </c>
      <c r="F82" s="107">
        <v>32</v>
      </c>
      <c r="G82" s="106">
        <v>37.4</v>
      </c>
      <c r="I82" s="28">
        <v>1.4999999999999999E-2</v>
      </c>
    </row>
    <row r="83" spans="1:9" ht="14.25">
      <c r="A83" s="104">
        <v>100663</v>
      </c>
      <c r="B83" s="104" t="s">
        <v>198</v>
      </c>
      <c r="C83" s="104" t="s">
        <v>199</v>
      </c>
      <c r="D83" s="104">
        <v>840</v>
      </c>
      <c r="E83" s="107">
        <v>34</v>
      </c>
      <c r="F83" s="107">
        <v>32</v>
      </c>
      <c r="G83" s="106">
        <v>37.43</v>
      </c>
      <c r="I83" s="28">
        <v>1.4999999999999999E-2</v>
      </c>
    </row>
    <row r="84" spans="1:9">
      <c r="A84" s="104">
        <v>120868</v>
      </c>
      <c r="B84" s="104" t="s">
        <v>200</v>
      </c>
      <c r="C84" s="104" t="s">
        <v>201</v>
      </c>
      <c r="D84" s="104">
        <v>1</v>
      </c>
      <c r="E84" s="105">
        <v>160</v>
      </c>
      <c r="F84" s="105">
        <v>155</v>
      </c>
      <c r="G84" s="106">
        <v>162</v>
      </c>
      <c r="I84" s="28">
        <v>1.4999999999999999E-2</v>
      </c>
    </row>
    <row r="85" spans="1:9">
      <c r="A85" s="104">
        <v>974667</v>
      </c>
      <c r="B85" s="104" t="s">
        <v>200</v>
      </c>
      <c r="C85" s="104" t="s">
        <v>202</v>
      </c>
      <c r="D85" s="104">
        <v>360</v>
      </c>
      <c r="E85" s="108">
        <v>26</v>
      </c>
      <c r="F85" s="108">
        <v>24.6</v>
      </c>
      <c r="G85" s="106">
        <v>28.9</v>
      </c>
      <c r="I85" s="28">
        <v>1.4999999999999999E-2</v>
      </c>
    </row>
    <row r="86" spans="1:9">
      <c r="A86" s="90">
        <v>9700</v>
      </c>
      <c r="B86" s="109" t="s">
        <v>203</v>
      </c>
      <c r="C86" s="90"/>
      <c r="D86" s="90">
        <v>140</v>
      </c>
      <c r="E86" s="105">
        <v>70</v>
      </c>
      <c r="F86" s="105">
        <v>67</v>
      </c>
      <c r="G86" s="106">
        <v>77.599999999999994</v>
      </c>
      <c r="I86" s="28">
        <v>1.4999999999999999E-2</v>
      </c>
    </row>
    <row r="87" spans="1:9">
      <c r="A87" s="90">
        <v>96281</v>
      </c>
      <c r="B87" s="109" t="s">
        <v>204</v>
      </c>
      <c r="C87" s="90"/>
      <c r="D87" s="90">
        <v>1</v>
      </c>
      <c r="E87" s="105">
        <v>123</v>
      </c>
      <c r="F87" s="105">
        <v>120</v>
      </c>
      <c r="G87" s="106">
        <v>138</v>
      </c>
      <c r="I87" s="28">
        <v>1.4999999999999999E-2</v>
      </c>
    </row>
    <row r="88" spans="1:9">
      <c r="A88" s="104">
        <v>95346</v>
      </c>
      <c r="B88" s="104" t="s">
        <v>205</v>
      </c>
      <c r="C88" s="104" t="s">
        <v>206</v>
      </c>
      <c r="D88" s="104">
        <v>12</v>
      </c>
      <c r="E88" s="105">
        <v>80</v>
      </c>
      <c r="F88" s="105">
        <v>75</v>
      </c>
      <c r="G88" s="106">
        <v>87.1</v>
      </c>
      <c r="I88" s="28">
        <v>1.4999999999999999E-2</v>
      </c>
    </row>
    <row r="89" spans="1:9">
      <c r="A89" s="90"/>
      <c r="B89" s="109" t="s">
        <v>207</v>
      </c>
      <c r="C89" s="90"/>
      <c r="D89" s="90"/>
      <c r="E89" s="105">
        <v>58</v>
      </c>
      <c r="F89" s="105">
        <v>57</v>
      </c>
      <c r="G89" s="106">
        <v>65.7</v>
      </c>
      <c r="I89" s="28">
        <v>1.4999999999999999E-2</v>
      </c>
    </row>
    <row r="90" spans="1:9">
      <c r="A90" s="104">
        <v>87161</v>
      </c>
      <c r="B90" s="104" t="s">
        <v>208</v>
      </c>
      <c r="C90" s="104" t="s">
        <v>209</v>
      </c>
      <c r="D90" s="104">
        <v>240</v>
      </c>
      <c r="E90" s="105">
        <v>21</v>
      </c>
      <c r="F90" s="105">
        <v>20.78</v>
      </c>
      <c r="G90" s="106">
        <v>23.9</v>
      </c>
      <c r="I90" s="28">
        <v>1.4999999999999999E-2</v>
      </c>
    </row>
    <row r="91" spans="1:9">
      <c r="A91" s="90"/>
      <c r="B91" s="109" t="s">
        <v>210</v>
      </c>
      <c r="C91" s="90"/>
      <c r="D91" s="90"/>
      <c r="E91" s="105">
        <v>66</v>
      </c>
      <c r="F91" s="105"/>
      <c r="G91" s="106">
        <v>80.099999999999994</v>
      </c>
      <c r="I91" s="28">
        <v>1.4999999999999999E-2</v>
      </c>
    </row>
    <row r="92" spans="1:9">
      <c r="A92" s="90"/>
      <c r="B92" s="109" t="s">
        <v>211</v>
      </c>
      <c r="C92" s="90"/>
      <c r="D92" s="90"/>
      <c r="E92" s="105">
        <v>360</v>
      </c>
      <c r="F92" s="105"/>
      <c r="G92" s="106">
        <v>390</v>
      </c>
      <c r="I92" s="28">
        <v>1.4999999999999999E-2</v>
      </c>
    </row>
    <row r="93" spans="1:9">
      <c r="A93" s="90"/>
      <c r="B93" s="109" t="s">
        <v>212</v>
      </c>
      <c r="C93" s="90"/>
      <c r="D93" s="90"/>
      <c r="E93" s="105">
        <v>34</v>
      </c>
      <c r="F93" s="105"/>
      <c r="G93" s="106">
        <v>42</v>
      </c>
      <c r="I93" s="28">
        <v>1.4999999999999999E-2</v>
      </c>
    </row>
    <row r="94" spans="1:9">
      <c r="A94" s="90"/>
      <c r="B94" s="109" t="s">
        <v>213</v>
      </c>
      <c r="C94" s="90"/>
      <c r="D94" s="90"/>
      <c r="E94" s="105">
        <v>67</v>
      </c>
      <c r="F94" s="105"/>
      <c r="G94" s="106">
        <v>72.900000000000006</v>
      </c>
      <c r="I94" s="28">
        <v>1.4999999999999999E-2</v>
      </c>
    </row>
    <row r="95" spans="1:9">
      <c r="A95" s="90"/>
      <c r="B95" s="109" t="s">
        <v>214</v>
      </c>
      <c r="C95" s="90"/>
      <c r="D95" s="90"/>
      <c r="E95" s="105">
        <v>36</v>
      </c>
      <c r="F95" s="105">
        <v>36</v>
      </c>
      <c r="G95" s="106">
        <v>48</v>
      </c>
      <c r="I95" s="28">
        <v>1.4999999999999999E-2</v>
      </c>
    </row>
    <row r="96" spans="1:9">
      <c r="A96" s="90"/>
      <c r="B96" s="109" t="s">
        <v>215</v>
      </c>
      <c r="C96" s="90"/>
      <c r="D96" s="90"/>
      <c r="E96" s="105">
        <v>42</v>
      </c>
      <c r="F96" s="105">
        <v>42</v>
      </c>
      <c r="G96" s="106">
        <v>56.5</v>
      </c>
      <c r="I96" s="28">
        <v>1.4999999999999999E-2</v>
      </c>
    </row>
    <row r="97" spans="1:9">
      <c r="A97" s="90">
        <v>972688</v>
      </c>
      <c r="B97" s="110" t="s">
        <v>216</v>
      </c>
      <c r="C97" s="90">
        <v>20</v>
      </c>
      <c r="D97" s="90"/>
      <c r="E97" s="105">
        <v>2646</v>
      </c>
      <c r="F97" s="105">
        <v>2600</v>
      </c>
      <c r="G97" s="106">
        <v>2678</v>
      </c>
      <c r="I97" s="28">
        <v>1.4999999999999999E-2</v>
      </c>
    </row>
    <row r="98" spans="1:9">
      <c r="A98" s="90"/>
      <c r="B98" s="109" t="s">
        <v>217</v>
      </c>
      <c r="C98" s="90"/>
      <c r="D98" s="90"/>
      <c r="E98" s="105">
        <v>130</v>
      </c>
      <c r="F98" s="105">
        <v>112.5</v>
      </c>
      <c r="G98" s="106">
        <v>133.5</v>
      </c>
      <c r="I98" s="28">
        <v>1.4999999999999999E-2</v>
      </c>
    </row>
    <row r="99" spans="1:9">
      <c r="A99" s="104">
        <v>976425</v>
      </c>
      <c r="B99" s="104" t="s">
        <v>218</v>
      </c>
      <c r="C99" s="104" t="s">
        <v>219</v>
      </c>
      <c r="D99" s="104">
        <v>240</v>
      </c>
      <c r="E99" s="105">
        <v>46.5</v>
      </c>
      <c r="F99" s="105">
        <v>43.5</v>
      </c>
      <c r="G99" s="106">
        <v>58.8</v>
      </c>
      <c r="I99" s="28">
        <v>1.4999999999999999E-2</v>
      </c>
    </row>
    <row r="100" spans="1:9">
      <c r="A100" s="90"/>
      <c r="B100" s="109" t="s">
        <v>220</v>
      </c>
      <c r="C100" s="90"/>
      <c r="D100" s="90"/>
      <c r="E100" s="105">
        <v>47.5</v>
      </c>
      <c r="F100" s="105"/>
      <c r="G100" s="106">
        <v>50.9</v>
      </c>
      <c r="I100" s="28">
        <v>1.4999999999999999E-2</v>
      </c>
    </row>
    <row r="101" spans="1:9">
      <c r="A101" s="90">
        <v>972179</v>
      </c>
      <c r="B101" s="109" t="s">
        <v>221</v>
      </c>
      <c r="C101" s="90"/>
      <c r="D101" s="90">
        <v>240</v>
      </c>
      <c r="E101" s="105">
        <v>73</v>
      </c>
      <c r="F101" s="105">
        <v>66</v>
      </c>
      <c r="G101" s="106">
        <v>77.900000000000006</v>
      </c>
      <c r="I101" s="28">
        <v>1.4999999999999999E-2</v>
      </c>
    </row>
    <row r="102" spans="1:9">
      <c r="A102" s="90"/>
      <c r="B102" s="109" t="s">
        <v>222</v>
      </c>
      <c r="C102" s="90"/>
      <c r="D102" s="90"/>
      <c r="E102" s="105">
        <v>41</v>
      </c>
      <c r="F102" s="105"/>
      <c r="G102" s="106">
        <v>45.2</v>
      </c>
      <c r="I102" s="28">
        <v>1.4999999999999999E-2</v>
      </c>
    </row>
    <row r="103" spans="1:9">
      <c r="A103" s="104">
        <v>976422</v>
      </c>
      <c r="B103" s="104" t="s">
        <v>223</v>
      </c>
      <c r="C103" s="104" t="s">
        <v>224</v>
      </c>
      <c r="D103" s="104">
        <v>108</v>
      </c>
      <c r="E103" s="105">
        <v>114.18</v>
      </c>
      <c r="F103" s="105">
        <v>104.17</v>
      </c>
      <c r="G103" s="106">
        <v>119.8</v>
      </c>
      <c r="I103" s="28">
        <v>1.4999999999999999E-2</v>
      </c>
    </row>
    <row r="104" spans="1:9">
      <c r="A104" s="90"/>
      <c r="B104" s="109" t="s">
        <v>225</v>
      </c>
      <c r="C104" s="90"/>
      <c r="D104" s="90"/>
      <c r="E104" s="105">
        <v>142</v>
      </c>
      <c r="F104" s="105"/>
      <c r="G104" s="106">
        <v>157.19999999999999</v>
      </c>
      <c r="I104" s="28">
        <v>1.4999999999999999E-2</v>
      </c>
    </row>
    <row r="105" spans="1:9">
      <c r="A105" s="90">
        <v>976419</v>
      </c>
      <c r="B105" s="109" t="s">
        <v>226</v>
      </c>
      <c r="C105" s="90"/>
      <c r="D105" s="90">
        <v>100</v>
      </c>
      <c r="E105" s="105">
        <v>290.43</v>
      </c>
      <c r="F105" s="105">
        <v>290</v>
      </c>
      <c r="G105" s="106">
        <v>334</v>
      </c>
      <c r="I105" s="28">
        <v>1.4999999999999999E-2</v>
      </c>
    </row>
    <row r="106" spans="1:9">
      <c r="A106" s="90">
        <v>120870</v>
      </c>
      <c r="B106" s="110" t="s">
        <v>227</v>
      </c>
      <c r="C106" s="90"/>
      <c r="D106" s="90"/>
      <c r="E106" s="108">
        <v>1990</v>
      </c>
      <c r="F106" s="108">
        <v>1480</v>
      </c>
      <c r="G106" s="106">
        <v>1602</v>
      </c>
      <c r="I106" s="28">
        <v>1.4999999999999999E-2</v>
      </c>
    </row>
    <row r="107" spans="1:9">
      <c r="A107" s="90"/>
      <c r="B107" s="109" t="s">
        <v>228</v>
      </c>
      <c r="C107" s="90"/>
      <c r="D107" s="90"/>
      <c r="E107" s="105" t="s">
        <v>229</v>
      </c>
      <c r="F107" s="105"/>
      <c r="G107" s="106">
        <v>7570</v>
      </c>
      <c r="I107" s="28">
        <v>1.4999999999999999E-2</v>
      </c>
    </row>
    <row r="108" spans="1:9">
      <c r="A108" s="90">
        <v>120741</v>
      </c>
      <c r="B108" s="109" t="s">
        <v>230</v>
      </c>
      <c r="C108" s="90"/>
      <c r="D108" s="90">
        <v>1</v>
      </c>
      <c r="E108" s="105">
        <v>216</v>
      </c>
      <c r="F108" s="105">
        <v>206.09</v>
      </c>
      <c r="G108" s="106">
        <v>237</v>
      </c>
      <c r="I108" s="28">
        <v>1.4999999999999999E-2</v>
      </c>
    </row>
    <row r="109" spans="1:9">
      <c r="A109" s="90"/>
      <c r="B109" s="109" t="s">
        <v>231</v>
      </c>
      <c r="C109" s="90"/>
      <c r="D109" s="90"/>
      <c r="E109" s="111"/>
      <c r="F109" s="111">
        <v>172.17</v>
      </c>
      <c r="G109" s="106">
        <v>222</v>
      </c>
      <c r="I109" s="28">
        <v>1.4999999999999999E-2</v>
      </c>
    </row>
    <row r="110" spans="1:9">
      <c r="A110" s="90"/>
      <c r="B110" s="109" t="s">
        <v>232</v>
      </c>
      <c r="C110" s="90"/>
      <c r="D110" s="90"/>
      <c r="E110" s="111">
        <v>87</v>
      </c>
      <c r="F110" s="111">
        <v>85.22</v>
      </c>
      <c r="G110" s="106">
        <v>98</v>
      </c>
      <c r="I110" s="28">
        <v>1.4999999999999999E-2</v>
      </c>
    </row>
    <row r="111" spans="1:9">
      <c r="A111" s="90"/>
      <c r="B111" s="109" t="s">
        <v>233</v>
      </c>
      <c r="C111" s="90"/>
      <c r="D111" s="90"/>
      <c r="E111" s="111">
        <v>39.299999999999997</v>
      </c>
      <c r="F111" s="111">
        <v>39.299999999999997</v>
      </c>
      <c r="G111" s="106">
        <v>45.2</v>
      </c>
      <c r="I111" s="28">
        <v>1.4999999999999999E-2</v>
      </c>
    </row>
    <row r="112" spans="1:9">
      <c r="A112" s="82" t="s">
        <v>234</v>
      </c>
      <c r="B112" s="82"/>
      <c r="C112" s="82"/>
      <c r="D112" s="82"/>
      <c r="E112" s="82"/>
      <c r="F112" s="82"/>
      <c r="G112" s="82"/>
      <c r="I112" s="83" t="s">
        <v>45</v>
      </c>
    </row>
    <row r="113" spans="1:34">
      <c r="A113" s="84"/>
      <c r="B113" s="84"/>
      <c r="C113" s="84"/>
      <c r="D113" s="84"/>
      <c r="E113" s="84"/>
      <c r="F113" s="84"/>
      <c r="G113" s="84"/>
      <c r="I113" s="83"/>
    </row>
    <row r="114" spans="1:34" s="88" customFormat="1">
      <c r="A114" s="85" t="s">
        <v>235</v>
      </c>
      <c r="B114" s="85" t="s">
        <v>236</v>
      </c>
      <c r="C114" s="112" t="s">
        <v>40</v>
      </c>
      <c r="D114" s="85" t="s">
        <v>72</v>
      </c>
      <c r="E114" s="113"/>
      <c r="F114" s="114" t="s">
        <v>237</v>
      </c>
      <c r="G114" s="85" t="s">
        <v>193</v>
      </c>
      <c r="I114" s="89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  <c r="AH114" s="15"/>
    </row>
    <row r="115" spans="1:34" ht="15">
      <c r="A115" s="115">
        <v>96820</v>
      </c>
      <c r="B115" s="116" t="s">
        <v>238</v>
      </c>
      <c r="C115" s="115" t="s">
        <v>239</v>
      </c>
      <c r="D115" s="117">
        <v>480</v>
      </c>
      <c r="E115" s="90"/>
      <c r="F115" s="118">
        <v>15.728427</v>
      </c>
      <c r="G115" s="90"/>
      <c r="I115" s="28">
        <v>1.4999999999999999E-2</v>
      </c>
    </row>
    <row r="116" spans="1:34" ht="15">
      <c r="A116" s="115">
        <v>24042</v>
      </c>
      <c r="B116" s="116" t="s">
        <v>240</v>
      </c>
      <c r="C116" s="115" t="s">
        <v>241</v>
      </c>
      <c r="D116" s="117">
        <v>120</v>
      </c>
      <c r="E116" s="90"/>
      <c r="F116" s="118">
        <v>47.303450999999995</v>
      </c>
      <c r="G116" s="90"/>
      <c r="I116" s="28">
        <v>1.4999999999999999E-2</v>
      </c>
    </row>
    <row r="117" spans="1:34" ht="15">
      <c r="A117" s="115">
        <v>35753</v>
      </c>
      <c r="B117" s="116" t="s">
        <v>240</v>
      </c>
      <c r="C117" s="115" t="s">
        <v>242</v>
      </c>
      <c r="D117" s="117">
        <v>120</v>
      </c>
      <c r="E117" s="90"/>
      <c r="F117" s="118">
        <v>83.829797999999997</v>
      </c>
      <c r="G117" s="90"/>
      <c r="I117" s="28">
        <v>1.4999999999999999E-2</v>
      </c>
    </row>
    <row r="118" spans="1:34" ht="15">
      <c r="A118" s="115">
        <v>104170</v>
      </c>
      <c r="B118" s="116" t="s">
        <v>240</v>
      </c>
      <c r="C118" s="115" t="s">
        <v>243</v>
      </c>
      <c r="D118" s="117">
        <v>120</v>
      </c>
      <c r="E118" s="90"/>
      <c r="F118" s="118">
        <v>166.17065399999998</v>
      </c>
      <c r="G118" s="90"/>
      <c r="I118" s="28">
        <v>1.4999999999999999E-2</v>
      </c>
    </row>
    <row r="119" spans="1:34" ht="15">
      <c r="A119" s="115">
        <v>88747</v>
      </c>
      <c r="B119" s="116" t="s">
        <v>244</v>
      </c>
      <c r="C119" s="115" t="s">
        <v>245</v>
      </c>
      <c r="D119" s="117">
        <v>160</v>
      </c>
      <c r="E119" s="90"/>
      <c r="F119" s="118">
        <v>60.030359999999995</v>
      </c>
      <c r="G119" s="90"/>
      <c r="I119" s="28">
        <v>1.4999999999999999E-2</v>
      </c>
    </row>
    <row r="120" spans="1:34" ht="15">
      <c r="A120" s="115">
        <v>121443</v>
      </c>
      <c r="B120" s="116" t="s">
        <v>244</v>
      </c>
      <c r="C120" s="115" t="s">
        <v>246</v>
      </c>
      <c r="D120" s="117">
        <v>160</v>
      </c>
      <c r="E120" s="90"/>
      <c r="F120" s="118">
        <v>39.386060999999998</v>
      </c>
      <c r="G120" s="90"/>
      <c r="I120" s="28">
        <v>1.4999999999999999E-2</v>
      </c>
    </row>
    <row r="121" spans="1:34" ht="15">
      <c r="A121" s="115">
        <v>98063</v>
      </c>
      <c r="B121" s="116" t="s">
        <v>247</v>
      </c>
      <c r="C121" s="115" t="s">
        <v>248</v>
      </c>
      <c r="D121" s="117">
        <v>120</v>
      </c>
      <c r="E121" s="90"/>
      <c r="F121" s="118">
        <v>75.912407999999999</v>
      </c>
      <c r="G121" s="90"/>
      <c r="I121" s="28">
        <v>1.4999999999999999E-2</v>
      </c>
    </row>
    <row r="122" spans="1:34" ht="15">
      <c r="A122" s="115">
        <v>98062</v>
      </c>
      <c r="B122" s="116" t="s">
        <v>247</v>
      </c>
      <c r="C122" s="115" t="s">
        <v>249</v>
      </c>
      <c r="D122" s="117">
        <v>120</v>
      </c>
      <c r="E122" s="90"/>
      <c r="F122" s="118">
        <v>109.12999499999998</v>
      </c>
      <c r="G122" s="90"/>
      <c r="I122" s="28">
        <v>1.4999999999999999E-2</v>
      </c>
    </row>
    <row r="123" spans="1:34" ht="15">
      <c r="A123" s="115">
        <v>1694</v>
      </c>
      <c r="B123" s="116" t="s">
        <v>250</v>
      </c>
      <c r="C123" s="115" t="s">
        <v>251</v>
      </c>
      <c r="D123" s="117">
        <v>120</v>
      </c>
      <c r="E123" s="90"/>
      <c r="F123" s="118">
        <v>4.3486560000000001</v>
      </c>
      <c r="G123" s="90"/>
      <c r="I123" s="28">
        <v>1.4999999999999999E-2</v>
      </c>
    </row>
    <row r="124" spans="1:34" ht="15">
      <c r="A124" s="115">
        <v>1695</v>
      </c>
      <c r="B124" s="116" t="s">
        <v>252</v>
      </c>
      <c r="C124" s="115" t="s">
        <v>253</v>
      </c>
      <c r="D124" s="117">
        <v>120</v>
      </c>
      <c r="E124" s="90"/>
      <c r="F124" s="118">
        <v>5.4476370000000003</v>
      </c>
      <c r="G124" s="90"/>
      <c r="I124" s="28">
        <v>1.4999999999999999E-2</v>
      </c>
    </row>
    <row r="125" spans="1:34" ht="15">
      <c r="A125" s="115">
        <v>3061</v>
      </c>
      <c r="B125" s="116" t="s">
        <v>254</v>
      </c>
      <c r="C125" s="115" t="s">
        <v>255</v>
      </c>
      <c r="D125" s="117">
        <v>240</v>
      </c>
      <c r="E125" s="90"/>
      <c r="F125" s="118">
        <v>23.102235</v>
      </c>
      <c r="G125" s="90"/>
      <c r="I125" s="28">
        <v>1.4999999999999999E-2</v>
      </c>
    </row>
    <row r="126" spans="1:34" ht="15">
      <c r="A126" s="115">
        <v>2787</v>
      </c>
      <c r="B126" s="116" t="s">
        <v>256</v>
      </c>
      <c r="C126" s="115" t="s">
        <v>257</v>
      </c>
      <c r="D126" s="117">
        <v>21</v>
      </c>
      <c r="E126" s="90"/>
      <c r="F126" s="118">
        <v>102.61882799999999</v>
      </c>
      <c r="G126" s="90"/>
      <c r="I126" s="28">
        <v>1.4999999999999999E-2</v>
      </c>
    </row>
    <row r="127" spans="1:34" ht="15">
      <c r="A127" s="115">
        <v>3107</v>
      </c>
      <c r="B127" s="116" t="s">
        <v>258</v>
      </c>
      <c r="C127" s="115" t="s">
        <v>259</v>
      </c>
      <c r="D127" s="117">
        <v>120</v>
      </c>
      <c r="E127" s="90"/>
      <c r="F127" s="118">
        <v>100.82264399999998</v>
      </c>
      <c r="G127" s="90"/>
      <c r="I127" s="28">
        <v>1.4999999999999999E-2</v>
      </c>
    </row>
    <row r="128" spans="1:34" ht="15">
      <c r="A128" s="115">
        <v>2919</v>
      </c>
      <c r="B128" s="116" t="s">
        <v>260</v>
      </c>
      <c r="C128" s="115" t="s">
        <v>261</v>
      </c>
      <c r="D128" s="117">
        <v>24</v>
      </c>
      <c r="E128" s="90"/>
      <c r="F128" s="118">
        <v>248.47605899999999</v>
      </c>
      <c r="G128" s="90"/>
      <c r="I128" s="28">
        <v>1.4999999999999999E-2</v>
      </c>
    </row>
    <row r="129" spans="1:34" ht="15">
      <c r="A129" s="115">
        <v>7080</v>
      </c>
      <c r="B129" s="116" t="s">
        <v>262</v>
      </c>
      <c r="C129" s="115" t="s">
        <v>263</v>
      </c>
      <c r="D129" s="117">
        <v>120</v>
      </c>
      <c r="E129" s="90"/>
      <c r="F129" s="118">
        <v>124.55118</v>
      </c>
      <c r="G129" s="90"/>
      <c r="I129" s="28">
        <v>1.4999999999999999E-2</v>
      </c>
    </row>
    <row r="130" spans="1:34" ht="15">
      <c r="A130" s="115">
        <v>95756</v>
      </c>
      <c r="B130" s="116" t="s">
        <v>264</v>
      </c>
      <c r="C130" s="115" t="s">
        <v>265</v>
      </c>
      <c r="D130" s="117">
        <v>120</v>
      </c>
      <c r="E130" s="90"/>
      <c r="F130" s="118">
        <v>166.26518999999996</v>
      </c>
      <c r="G130" s="90"/>
      <c r="I130" s="28">
        <v>1.4999999999999999E-2</v>
      </c>
    </row>
    <row r="131" spans="1:34" ht="15">
      <c r="A131" s="115">
        <v>95757</v>
      </c>
      <c r="B131" s="116" t="s">
        <v>264</v>
      </c>
      <c r="C131" s="115" t="s">
        <v>266</v>
      </c>
      <c r="D131" s="117">
        <v>120</v>
      </c>
      <c r="E131" s="90"/>
      <c r="F131" s="118">
        <v>235.97367299999999</v>
      </c>
      <c r="G131" s="90"/>
      <c r="I131" s="28">
        <v>1.4999999999999999E-2</v>
      </c>
    </row>
    <row r="132" spans="1:34" ht="15">
      <c r="A132" s="115">
        <v>3105</v>
      </c>
      <c r="B132" s="116" t="s">
        <v>267</v>
      </c>
      <c r="C132" s="115" t="s">
        <v>268</v>
      </c>
      <c r="D132" s="117">
        <v>108</v>
      </c>
      <c r="E132" s="90"/>
      <c r="F132" s="118">
        <v>79.900000000000006</v>
      </c>
      <c r="G132" s="90"/>
      <c r="I132" s="28">
        <v>1.4999999999999999E-2</v>
      </c>
    </row>
    <row r="133" spans="1:34" ht="15">
      <c r="A133" s="119">
        <v>687746</v>
      </c>
      <c r="B133" s="116" t="s">
        <v>269</v>
      </c>
      <c r="C133" s="115" t="s">
        <v>270</v>
      </c>
      <c r="D133" s="117">
        <v>20</v>
      </c>
      <c r="E133" s="90"/>
      <c r="F133" s="118">
        <v>221.02</v>
      </c>
      <c r="G133" s="90"/>
      <c r="I133" s="28">
        <v>1.4999999999999999E-2</v>
      </c>
    </row>
    <row r="134" spans="1:34" ht="15">
      <c r="A134" s="119">
        <v>2599</v>
      </c>
      <c r="B134" s="116" t="s">
        <v>269</v>
      </c>
      <c r="C134" s="115" t="s">
        <v>271</v>
      </c>
      <c r="D134" s="117">
        <v>20</v>
      </c>
      <c r="E134" s="90"/>
      <c r="F134" s="118">
        <v>381.16</v>
      </c>
      <c r="G134" s="90"/>
      <c r="I134" s="28">
        <v>1.4999999999999999E-2</v>
      </c>
    </row>
    <row r="135" spans="1:34" ht="15">
      <c r="A135" s="115">
        <v>121183</v>
      </c>
      <c r="B135" s="116" t="s">
        <v>272</v>
      </c>
      <c r="C135" s="115" t="s">
        <v>273</v>
      </c>
      <c r="D135" s="117">
        <v>180</v>
      </c>
      <c r="E135" s="90"/>
      <c r="F135" s="118">
        <v>30.74</v>
      </c>
      <c r="G135" s="90"/>
      <c r="I135" s="28">
        <v>1.4999999999999999E-2</v>
      </c>
    </row>
    <row r="136" spans="1:34" ht="15">
      <c r="A136" s="115">
        <v>114729</v>
      </c>
      <c r="B136" s="116" t="s">
        <v>272</v>
      </c>
      <c r="C136" s="115" t="s">
        <v>274</v>
      </c>
      <c r="D136" s="117">
        <v>180</v>
      </c>
      <c r="E136" s="90"/>
      <c r="F136" s="118">
        <v>52.12</v>
      </c>
      <c r="G136" s="90" t="s">
        <v>275</v>
      </c>
      <c r="I136" s="28">
        <v>1.4999999999999999E-2</v>
      </c>
    </row>
    <row r="137" spans="1:34">
      <c r="A137" s="120" t="s">
        <v>276</v>
      </c>
      <c r="B137" s="120"/>
      <c r="C137" s="120"/>
      <c r="D137" s="120"/>
      <c r="E137" s="120"/>
      <c r="F137" s="120"/>
      <c r="G137" s="120"/>
      <c r="I137" s="83" t="s">
        <v>45</v>
      </c>
    </row>
    <row r="138" spans="1:34">
      <c r="A138" s="120"/>
      <c r="B138" s="120"/>
      <c r="C138" s="120"/>
      <c r="D138" s="120"/>
      <c r="E138" s="120"/>
      <c r="F138" s="120"/>
      <c r="G138" s="120"/>
      <c r="I138" s="83"/>
    </row>
    <row r="139" spans="1:34" s="88" customFormat="1">
      <c r="A139" s="121" t="s">
        <v>70</v>
      </c>
      <c r="B139" s="121" t="s">
        <v>156</v>
      </c>
      <c r="C139" s="122" t="s">
        <v>40</v>
      </c>
      <c r="D139" s="121" t="s">
        <v>72</v>
      </c>
      <c r="E139" s="121"/>
      <c r="F139" s="121" t="s">
        <v>157</v>
      </c>
      <c r="G139" s="121" t="s">
        <v>158</v>
      </c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  <c r="AB139" s="15"/>
      <c r="AC139" s="15"/>
      <c r="AD139" s="15"/>
      <c r="AE139" s="15"/>
      <c r="AF139" s="15"/>
      <c r="AG139" s="15"/>
      <c r="AH139" s="15"/>
    </row>
    <row r="140" spans="1:34" ht="14.25">
      <c r="A140" s="123">
        <v>976732</v>
      </c>
      <c r="B140" s="124" t="s">
        <v>277</v>
      </c>
      <c r="C140" s="123" t="s">
        <v>278</v>
      </c>
      <c r="D140" s="123">
        <v>120</v>
      </c>
      <c r="E140" s="123">
        <v>30.33</v>
      </c>
      <c r="F140" s="125">
        <v>30.76</v>
      </c>
      <c r="G140" s="126">
        <v>41.7</v>
      </c>
      <c r="I140" s="127">
        <v>0</v>
      </c>
    </row>
    <row r="141" spans="1:34" ht="14.25">
      <c r="A141" s="123">
        <v>89129</v>
      </c>
      <c r="B141" s="124" t="s">
        <v>277</v>
      </c>
      <c r="C141" s="123" t="s">
        <v>279</v>
      </c>
      <c r="D141" s="123">
        <v>120</v>
      </c>
      <c r="E141" s="123">
        <v>50.07</v>
      </c>
      <c r="F141" s="125">
        <v>50.63</v>
      </c>
      <c r="G141" s="126">
        <v>68.08</v>
      </c>
      <c r="I141" s="127"/>
    </row>
    <row r="142" spans="1:34" ht="14.25">
      <c r="A142" s="123">
        <v>89128</v>
      </c>
      <c r="B142" s="124" t="s">
        <v>280</v>
      </c>
      <c r="C142" s="123" t="s">
        <v>281</v>
      </c>
      <c r="D142" s="123">
        <v>60</v>
      </c>
      <c r="E142" s="123">
        <v>30.55</v>
      </c>
      <c r="F142" s="125">
        <v>30.75</v>
      </c>
      <c r="G142" s="126">
        <v>45</v>
      </c>
      <c r="I142" s="127">
        <v>0</v>
      </c>
    </row>
    <row r="143" spans="1:34" ht="14.25">
      <c r="A143" s="123">
        <v>1759</v>
      </c>
      <c r="B143" s="124" t="s">
        <v>280</v>
      </c>
      <c r="C143" s="123" t="s">
        <v>282</v>
      </c>
      <c r="D143" s="123">
        <v>120</v>
      </c>
      <c r="E143" s="123">
        <v>16.899999999999999</v>
      </c>
      <c r="F143" s="125">
        <v>17</v>
      </c>
      <c r="G143" s="126">
        <v>24.9</v>
      </c>
      <c r="I143" s="127"/>
    </row>
    <row r="144" spans="1:34" ht="14.25">
      <c r="A144" s="123">
        <v>108886</v>
      </c>
      <c r="B144" s="124" t="s">
        <v>283</v>
      </c>
      <c r="C144" s="123" t="s">
        <v>284</v>
      </c>
      <c r="D144" s="123">
        <v>120</v>
      </c>
      <c r="E144" s="123">
        <v>8.98</v>
      </c>
      <c r="F144" s="123">
        <v>9.1</v>
      </c>
      <c r="G144" s="126">
        <v>12.9</v>
      </c>
      <c r="I144" s="127">
        <v>0</v>
      </c>
    </row>
    <row r="145" spans="1:9" ht="14.25">
      <c r="A145" s="123">
        <v>977577</v>
      </c>
      <c r="B145" s="128" t="s">
        <v>285</v>
      </c>
      <c r="C145" s="129" t="s">
        <v>286</v>
      </c>
      <c r="D145" s="123">
        <v>36</v>
      </c>
      <c r="E145" s="123">
        <v>65</v>
      </c>
      <c r="F145" s="123">
        <v>67.599999999999994</v>
      </c>
      <c r="G145" s="130">
        <v>169</v>
      </c>
      <c r="I145" s="127">
        <v>0</v>
      </c>
    </row>
    <row r="146" spans="1:9" ht="14.25">
      <c r="A146" s="123">
        <v>977513</v>
      </c>
      <c r="B146" s="124" t="s">
        <v>287</v>
      </c>
      <c r="C146" s="129" t="s">
        <v>288</v>
      </c>
      <c r="D146" s="123">
        <v>36</v>
      </c>
      <c r="E146" s="123">
        <v>55.36</v>
      </c>
      <c r="F146" s="123">
        <v>58.13</v>
      </c>
      <c r="G146" s="130">
        <v>99</v>
      </c>
      <c r="I146" s="127">
        <v>0</v>
      </c>
    </row>
    <row r="147" spans="1:9" ht="14.25">
      <c r="A147" s="123">
        <v>1761</v>
      </c>
      <c r="B147" s="123" t="s">
        <v>289</v>
      </c>
      <c r="C147" s="123" t="s">
        <v>290</v>
      </c>
      <c r="D147" s="123">
        <v>72</v>
      </c>
      <c r="E147" s="123">
        <v>28.64</v>
      </c>
      <c r="F147" s="131">
        <v>29</v>
      </c>
      <c r="G147" s="132">
        <v>34.700000000000003</v>
      </c>
    </row>
    <row r="148" spans="1:9" ht="14.25">
      <c r="A148" s="123">
        <v>89130</v>
      </c>
      <c r="B148" s="123" t="s">
        <v>289</v>
      </c>
      <c r="C148" s="123" t="s">
        <v>291</v>
      </c>
      <c r="D148" s="123">
        <v>48</v>
      </c>
      <c r="E148" s="123">
        <v>52</v>
      </c>
      <c r="F148" s="133">
        <v>52.65</v>
      </c>
      <c r="G148" s="132">
        <v>62.4</v>
      </c>
    </row>
    <row r="149" spans="1:9" ht="14.25">
      <c r="A149" s="123">
        <v>1760</v>
      </c>
      <c r="B149" s="123" t="s">
        <v>292</v>
      </c>
      <c r="C149" s="123" t="s">
        <v>290</v>
      </c>
      <c r="D149" s="123">
        <v>72</v>
      </c>
      <c r="E149" s="123">
        <v>35.54</v>
      </c>
      <c r="F149" s="134">
        <v>35.979999999999997</v>
      </c>
      <c r="G149" s="132">
        <v>43.8</v>
      </c>
    </row>
    <row r="150" spans="1:9" ht="14.25">
      <c r="A150" s="123">
        <v>29042</v>
      </c>
      <c r="B150" s="123" t="s">
        <v>292</v>
      </c>
      <c r="C150" s="123" t="s">
        <v>291</v>
      </c>
      <c r="D150" s="123">
        <v>48</v>
      </c>
      <c r="E150" s="123">
        <v>64.55</v>
      </c>
      <c r="F150" s="135">
        <v>65.349999999999994</v>
      </c>
      <c r="G150" s="132">
        <v>78.8</v>
      </c>
    </row>
    <row r="151" spans="1:9" ht="14.25">
      <c r="A151" s="123">
        <v>40885</v>
      </c>
      <c r="B151" s="123" t="s">
        <v>293</v>
      </c>
      <c r="C151" s="123" t="s">
        <v>290</v>
      </c>
      <c r="D151" s="123">
        <v>72</v>
      </c>
      <c r="E151" s="123">
        <v>37.65</v>
      </c>
      <c r="F151" s="134">
        <v>38.119999999999997</v>
      </c>
      <c r="G151" s="132">
        <v>46.5</v>
      </c>
    </row>
    <row r="152" spans="1:9" ht="14.25">
      <c r="A152" s="123">
        <v>88304</v>
      </c>
      <c r="B152" s="123" t="s">
        <v>293</v>
      </c>
      <c r="C152" s="123" t="s">
        <v>291</v>
      </c>
      <c r="D152" s="123">
        <v>48</v>
      </c>
      <c r="E152" s="123">
        <v>68.5</v>
      </c>
      <c r="F152" s="135">
        <v>69.349999999999994</v>
      </c>
      <c r="G152" s="132">
        <v>83.5</v>
      </c>
    </row>
    <row r="153" spans="1:9">
      <c r="A153" s="132">
        <v>977510</v>
      </c>
      <c r="B153" s="132" t="s">
        <v>294</v>
      </c>
      <c r="C153" s="132" t="s">
        <v>295</v>
      </c>
      <c r="D153" s="132"/>
      <c r="E153" s="132"/>
      <c r="F153" s="132">
        <v>38.06</v>
      </c>
      <c r="G153" s="132"/>
    </row>
    <row r="154" spans="1:9" ht="14.25" customHeight="1">
      <c r="A154" s="132">
        <v>977511</v>
      </c>
      <c r="B154" s="132" t="s">
        <v>294</v>
      </c>
      <c r="C154" s="132" t="s">
        <v>296</v>
      </c>
      <c r="D154" s="132"/>
      <c r="E154" s="132"/>
      <c r="F154" s="132">
        <v>73.27</v>
      </c>
      <c r="G154" s="132"/>
    </row>
    <row r="155" spans="1:9" s="15" customFormat="1">
      <c r="A155" s="136">
        <v>977512</v>
      </c>
      <c r="B155" s="136" t="s">
        <v>294</v>
      </c>
      <c r="C155" s="136" t="s">
        <v>288</v>
      </c>
      <c r="D155" s="136"/>
      <c r="E155" s="136"/>
      <c r="F155" s="136">
        <v>95.89</v>
      </c>
      <c r="G155" s="136"/>
    </row>
    <row r="156" spans="1:9">
      <c r="A156" s="132">
        <v>978166</v>
      </c>
      <c r="B156" s="132" t="s">
        <v>297</v>
      </c>
      <c r="C156" s="132"/>
      <c r="D156" s="132"/>
      <c r="E156" s="132">
        <v>65</v>
      </c>
      <c r="F156" s="132"/>
      <c r="G156" s="132"/>
    </row>
  </sheetData>
  <mergeCells count="47">
    <mergeCell ref="A78:G79"/>
    <mergeCell ref="I78:I79"/>
    <mergeCell ref="A112:G113"/>
    <mergeCell ref="I112:I113"/>
    <mergeCell ref="A137:G138"/>
    <mergeCell ref="I137:I138"/>
    <mergeCell ref="D56:E56"/>
    <mergeCell ref="A57:G58"/>
    <mergeCell ref="I57:I58"/>
    <mergeCell ref="A61:G62"/>
    <mergeCell ref="I61:I62"/>
    <mergeCell ref="A65:G66"/>
    <mergeCell ref="I65:I66"/>
    <mergeCell ref="D50:E50"/>
    <mergeCell ref="D51:E51"/>
    <mergeCell ref="D52:E52"/>
    <mergeCell ref="D53:E53"/>
    <mergeCell ref="D54:E54"/>
    <mergeCell ref="D55:E55"/>
    <mergeCell ref="D44:E44"/>
    <mergeCell ref="D45:E45"/>
    <mergeCell ref="D46:E46"/>
    <mergeCell ref="D47:E47"/>
    <mergeCell ref="D48:E48"/>
    <mergeCell ref="D49:E49"/>
    <mergeCell ref="D38:E38"/>
    <mergeCell ref="D39:E39"/>
    <mergeCell ref="D40:E40"/>
    <mergeCell ref="D41:E41"/>
    <mergeCell ref="D42:E42"/>
    <mergeCell ref="D43:E43"/>
    <mergeCell ref="K5:K11"/>
    <mergeCell ref="A15:G16"/>
    <mergeCell ref="I16:I17"/>
    <mergeCell ref="A34:G35"/>
    <mergeCell ref="D36:E36"/>
    <mergeCell ref="D37:E37"/>
    <mergeCell ref="A1:G2"/>
    <mergeCell ref="I1:I2"/>
    <mergeCell ref="A3:A4"/>
    <mergeCell ref="B3:B4"/>
    <mergeCell ref="C3:C4"/>
    <mergeCell ref="D3:D4"/>
    <mergeCell ref="E3:E4"/>
    <mergeCell ref="F3:F4"/>
    <mergeCell ref="G3:G4"/>
    <mergeCell ref="I3:I4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S88"/>
  <sheetViews>
    <sheetView workbookViewId="0">
      <selection activeCell="D17" sqref="D17"/>
    </sheetView>
  </sheetViews>
  <sheetFormatPr defaultColWidth="9" defaultRowHeight="12"/>
  <cols>
    <col min="1" max="1" width="4.75" style="141" customWidth="1"/>
    <col min="2" max="2" width="6.375" style="267" customWidth="1"/>
    <col min="3" max="3" width="8.5" style="268" customWidth="1"/>
    <col min="4" max="4" width="11.625" style="141" customWidth="1"/>
    <col min="5" max="5" width="11.25" style="141" customWidth="1"/>
    <col min="6" max="6" width="24.25" style="266" customWidth="1"/>
    <col min="7" max="7" width="24.375" style="268" customWidth="1"/>
    <col min="8" max="8" width="10.125" style="268" customWidth="1"/>
    <col min="9" max="9" width="11.25" style="268" customWidth="1"/>
    <col min="10" max="10" width="10.125" style="268" customWidth="1"/>
    <col min="11" max="11" width="10.875" style="268" customWidth="1"/>
    <col min="12" max="12" width="10.125" style="268" customWidth="1"/>
    <col min="13" max="13" width="10.125" style="141" customWidth="1"/>
    <col min="14" max="14" width="6.75" style="267" customWidth="1"/>
    <col min="15" max="17" width="8.5" style="269" customWidth="1"/>
    <col min="18" max="18" width="8.5" style="270" customWidth="1"/>
    <col min="19" max="19" width="6.75" style="271" customWidth="1"/>
    <col min="20" max="20" width="10.5" style="272" customWidth="1"/>
    <col min="21" max="21" width="10" style="269" customWidth="1"/>
    <col min="22" max="22" width="8.25" style="270" customWidth="1"/>
    <col min="23" max="23" width="11.75" style="272" customWidth="1"/>
    <col min="24" max="24" width="9" style="273" customWidth="1"/>
    <col min="25" max="25" width="10.875" style="274" customWidth="1"/>
    <col min="26" max="27" width="8.5" style="274" customWidth="1"/>
    <col min="28" max="28" width="8.5" style="275" customWidth="1"/>
    <col min="29" max="29" width="6.75" style="276" customWidth="1"/>
    <col min="30" max="30" width="10.5" style="277" customWidth="1"/>
    <col min="31" max="31" width="10" style="274" customWidth="1"/>
    <col min="32" max="32" width="8.25" style="275" customWidth="1"/>
    <col min="33" max="33" width="11.75" style="277" customWidth="1"/>
    <col min="34" max="34" width="9" style="139" customWidth="1"/>
    <col min="35" max="37" width="8.5" style="278" customWidth="1"/>
    <col min="38" max="38" width="8.5" style="279" customWidth="1"/>
    <col min="39" max="39" width="6.75" style="280" customWidth="1"/>
    <col min="40" max="40" width="10.5" style="281" customWidth="1"/>
    <col min="41" max="41" width="10" style="278" customWidth="1"/>
    <col min="42" max="42" width="8.25" style="279" customWidth="1"/>
    <col min="43" max="43" width="11.75" style="281" customWidth="1"/>
    <col min="44" max="44" width="9" style="140" customWidth="1"/>
    <col min="45" max="225" width="9" style="141" customWidth="1"/>
    <col min="226" max="226" width="5" style="141" customWidth="1"/>
    <col min="227" max="227" width="15.25" style="141" customWidth="1"/>
    <col min="228" max="228" width="26" style="141" customWidth="1"/>
    <col min="229" max="229" width="7.125" style="141" customWidth="1"/>
    <col min="230" max="230" width="9" style="141" customWidth="1"/>
    <col min="231" max="231" width="11.375" style="141" customWidth="1"/>
    <col min="232" max="232" width="9.75" style="141" customWidth="1"/>
    <col min="233" max="233" width="15.875" style="141" customWidth="1"/>
    <col min="234" max="16384" width="9" style="141"/>
  </cols>
  <sheetData>
    <row r="1" spans="1:45" ht="26.25" thickBot="1">
      <c r="A1" s="137" t="s">
        <v>298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8"/>
      <c r="V1" s="138"/>
      <c r="W1" s="138"/>
      <c r="X1" s="138"/>
      <c r="Y1" s="139"/>
      <c r="Z1" s="139"/>
      <c r="AA1" s="139"/>
      <c r="AB1" s="139"/>
      <c r="AC1" s="139"/>
      <c r="AD1" s="139"/>
      <c r="AE1" s="139"/>
      <c r="AF1" s="139"/>
      <c r="AG1" s="139"/>
      <c r="AI1" s="140"/>
      <c r="AJ1" s="140"/>
      <c r="AK1" s="140"/>
      <c r="AL1" s="140"/>
      <c r="AM1" s="140"/>
      <c r="AN1" s="140"/>
      <c r="AO1" s="140"/>
      <c r="AP1" s="140"/>
      <c r="AQ1" s="140"/>
    </row>
    <row r="2" spans="1:45" ht="72">
      <c r="A2" s="142" t="s">
        <v>299</v>
      </c>
      <c r="B2" s="143" t="s">
        <v>300</v>
      </c>
      <c r="C2" s="143" t="s">
        <v>301</v>
      </c>
      <c r="D2" s="143" t="s">
        <v>302</v>
      </c>
      <c r="E2" s="143" t="s">
        <v>303</v>
      </c>
      <c r="F2" s="144" t="s">
        <v>304</v>
      </c>
      <c r="G2" s="145" t="s">
        <v>305</v>
      </c>
      <c r="H2" s="145" t="s">
        <v>306</v>
      </c>
      <c r="I2" s="145" t="s">
        <v>307</v>
      </c>
      <c r="J2" s="145" t="s">
        <v>308</v>
      </c>
      <c r="K2" s="145" t="s">
        <v>309</v>
      </c>
      <c r="L2" s="145" t="s">
        <v>310</v>
      </c>
      <c r="M2" s="145" t="s">
        <v>311</v>
      </c>
      <c r="N2" s="146" t="s">
        <v>312</v>
      </c>
      <c r="O2" s="147" t="s">
        <v>313</v>
      </c>
      <c r="P2" s="147" t="s">
        <v>314</v>
      </c>
      <c r="Q2" s="147" t="s">
        <v>315</v>
      </c>
      <c r="R2" s="147" t="s">
        <v>316</v>
      </c>
      <c r="S2" s="148" t="s">
        <v>317</v>
      </c>
      <c r="T2" s="149" t="s">
        <v>318</v>
      </c>
      <c r="U2" s="147" t="s">
        <v>319</v>
      </c>
      <c r="V2" s="147" t="s">
        <v>320</v>
      </c>
      <c r="W2" s="149" t="s">
        <v>321</v>
      </c>
      <c r="X2" s="150" t="s">
        <v>322</v>
      </c>
      <c r="Y2" s="151" t="s">
        <v>323</v>
      </c>
      <c r="Z2" s="151" t="s">
        <v>324</v>
      </c>
      <c r="AA2" s="151" t="s">
        <v>325</v>
      </c>
      <c r="AB2" s="151" t="s">
        <v>326</v>
      </c>
      <c r="AC2" s="152" t="s">
        <v>327</v>
      </c>
      <c r="AD2" s="153" t="s">
        <v>328</v>
      </c>
      <c r="AE2" s="151" t="s">
        <v>329</v>
      </c>
      <c r="AF2" s="151" t="s">
        <v>330</v>
      </c>
      <c r="AG2" s="153" t="s">
        <v>331</v>
      </c>
      <c r="AH2" s="154" t="s">
        <v>322</v>
      </c>
      <c r="AI2" s="155" t="s">
        <v>332</v>
      </c>
      <c r="AJ2" s="155" t="s">
        <v>333</v>
      </c>
      <c r="AK2" s="155" t="s">
        <v>334</v>
      </c>
      <c r="AL2" s="155" t="s">
        <v>335</v>
      </c>
      <c r="AM2" s="156" t="s">
        <v>336</v>
      </c>
      <c r="AN2" s="157" t="s">
        <v>337</v>
      </c>
      <c r="AO2" s="155" t="s">
        <v>338</v>
      </c>
      <c r="AP2" s="155" t="s">
        <v>339</v>
      </c>
      <c r="AQ2" s="157" t="s">
        <v>340</v>
      </c>
      <c r="AR2" s="158" t="s">
        <v>322</v>
      </c>
      <c r="AS2" s="141" t="s">
        <v>341</v>
      </c>
    </row>
    <row r="3" spans="1:45" ht="84">
      <c r="A3" s="159"/>
      <c r="B3" s="160"/>
      <c r="C3" s="160"/>
      <c r="D3" s="160"/>
      <c r="E3" s="160"/>
      <c r="F3" s="161"/>
      <c r="G3" s="162"/>
      <c r="H3" s="162"/>
      <c r="I3" s="162"/>
      <c r="J3" s="162"/>
      <c r="K3" s="162"/>
      <c r="L3" s="162"/>
      <c r="M3" s="162"/>
      <c r="N3" s="163"/>
      <c r="O3" s="147"/>
      <c r="P3" s="147"/>
      <c r="Q3" s="147"/>
      <c r="R3" s="147"/>
      <c r="S3" s="148"/>
      <c r="T3" s="149"/>
      <c r="U3" s="147"/>
      <c r="V3" s="147"/>
      <c r="W3" s="149"/>
      <c r="X3" s="150"/>
      <c r="Y3" s="151" t="s">
        <v>342</v>
      </c>
      <c r="Z3" s="151" t="s">
        <v>343</v>
      </c>
      <c r="AA3" s="151" t="s">
        <v>344</v>
      </c>
      <c r="AB3" s="151" t="s">
        <v>345</v>
      </c>
      <c r="AC3" s="152" t="s">
        <v>346</v>
      </c>
      <c r="AD3" s="153"/>
      <c r="AE3" s="151" t="s">
        <v>347</v>
      </c>
      <c r="AF3" s="151" t="s">
        <v>348</v>
      </c>
      <c r="AG3" s="153"/>
      <c r="AH3" s="154"/>
      <c r="AI3" s="155"/>
      <c r="AJ3" s="155"/>
      <c r="AK3" s="155"/>
      <c r="AL3" s="155"/>
      <c r="AM3" s="156"/>
      <c r="AN3" s="157"/>
      <c r="AO3" s="155"/>
      <c r="AP3" s="155"/>
      <c r="AQ3" s="157"/>
      <c r="AR3" s="158"/>
    </row>
    <row r="4" spans="1:45">
      <c r="A4" s="164">
        <v>1</v>
      </c>
      <c r="B4" s="165" t="s">
        <v>349</v>
      </c>
      <c r="C4" s="165" t="s">
        <v>350</v>
      </c>
      <c r="D4" s="165" t="s">
        <v>351</v>
      </c>
      <c r="E4" s="165" t="s">
        <v>352</v>
      </c>
      <c r="F4" s="166" t="s">
        <v>353</v>
      </c>
      <c r="G4" s="167" t="s">
        <v>354</v>
      </c>
      <c r="H4" s="167" t="s">
        <v>355</v>
      </c>
      <c r="I4" s="167">
        <v>13870610800</v>
      </c>
      <c r="J4" s="167" t="s">
        <v>356</v>
      </c>
      <c r="K4" s="168">
        <v>13870979153</v>
      </c>
      <c r="L4" s="168"/>
      <c r="M4" s="169"/>
      <c r="N4" s="170">
        <v>45</v>
      </c>
      <c r="O4" s="171">
        <v>0</v>
      </c>
      <c r="P4" s="171"/>
      <c r="Q4" s="171">
        <v>90</v>
      </c>
      <c r="R4" s="171">
        <v>0</v>
      </c>
      <c r="S4" s="171">
        <v>270</v>
      </c>
      <c r="T4" s="172">
        <f>O4*4+P4*18+Q4*3+R4*12+S4*6.4</f>
        <v>1998</v>
      </c>
      <c r="U4" s="171">
        <v>90</v>
      </c>
      <c r="V4" s="171">
        <v>90</v>
      </c>
      <c r="W4" s="172">
        <f t="shared" ref="W4:W11" si="0">U4*16.3+V4*10.1</f>
        <v>2376</v>
      </c>
      <c r="X4" s="173">
        <f>SUM(T4+W4)</f>
        <v>4374</v>
      </c>
      <c r="Y4" s="174"/>
      <c r="Z4" s="175"/>
      <c r="AA4" s="175"/>
      <c r="AB4" s="175"/>
      <c r="AC4" s="176"/>
      <c r="AD4" s="177"/>
      <c r="AE4" s="175"/>
      <c r="AF4" s="175"/>
      <c r="AG4" s="177"/>
      <c r="AH4" s="178"/>
      <c r="AI4" s="179" t="e">
        <f t="shared" ref="AI4:AR19" si="1">Y4/O4</f>
        <v>#DIV/0!</v>
      </c>
      <c r="AJ4" s="179" t="e">
        <f t="shared" si="1"/>
        <v>#DIV/0!</v>
      </c>
      <c r="AK4" s="179">
        <f t="shared" si="1"/>
        <v>0</v>
      </c>
      <c r="AL4" s="179" t="e">
        <f t="shared" si="1"/>
        <v>#DIV/0!</v>
      </c>
      <c r="AM4" s="179">
        <f t="shared" si="1"/>
        <v>0</v>
      </c>
      <c r="AN4" s="179">
        <f t="shared" si="1"/>
        <v>0</v>
      </c>
      <c r="AO4" s="179">
        <f t="shared" si="1"/>
        <v>0</v>
      </c>
      <c r="AP4" s="179">
        <f t="shared" si="1"/>
        <v>0</v>
      </c>
      <c r="AQ4" s="179">
        <f t="shared" si="1"/>
        <v>0</v>
      </c>
      <c r="AR4" s="179">
        <f t="shared" si="1"/>
        <v>0</v>
      </c>
    </row>
    <row r="5" spans="1:45">
      <c r="A5" s="164">
        <v>2</v>
      </c>
      <c r="B5" s="165" t="s">
        <v>349</v>
      </c>
      <c r="C5" s="165" t="s">
        <v>350</v>
      </c>
      <c r="D5" s="165" t="s">
        <v>351</v>
      </c>
      <c r="E5" s="165" t="s">
        <v>357</v>
      </c>
      <c r="F5" s="166" t="s">
        <v>358</v>
      </c>
      <c r="G5" s="168" t="s">
        <v>359</v>
      </c>
      <c r="H5" s="167" t="s">
        <v>360</v>
      </c>
      <c r="I5" s="167"/>
      <c r="J5" s="167" t="s">
        <v>361</v>
      </c>
      <c r="K5" s="168">
        <v>13907003375</v>
      </c>
      <c r="L5" s="168"/>
      <c r="M5" s="169"/>
      <c r="N5" s="170">
        <v>29</v>
      </c>
      <c r="O5" s="171">
        <v>1500</v>
      </c>
      <c r="P5" s="171"/>
      <c r="Q5" s="171">
        <v>600</v>
      </c>
      <c r="R5" s="171">
        <v>150</v>
      </c>
      <c r="S5" s="171">
        <v>0</v>
      </c>
      <c r="T5" s="172">
        <f t="shared" ref="T5:T80" si="2">O5*4+P5*18+Q5*3+R5*12+S5*6.4</f>
        <v>9600</v>
      </c>
      <c r="U5" s="171">
        <v>270</v>
      </c>
      <c r="V5" s="171">
        <v>600</v>
      </c>
      <c r="W5" s="172">
        <f t="shared" si="0"/>
        <v>10461</v>
      </c>
      <c r="X5" s="173">
        <f t="shared" ref="X5:X80" si="3">SUM(T5+W5)</f>
        <v>20061</v>
      </c>
      <c r="Y5" s="175"/>
      <c r="Z5" s="175"/>
      <c r="AA5" s="175"/>
      <c r="AB5" s="175"/>
      <c r="AC5" s="176"/>
      <c r="AD5" s="177"/>
      <c r="AE5" s="175"/>
      <c r="AF5" s="175"/>
      <c r="AG5" s="177"/>
      <c r="AH5" s="178"/>
      <c r="AI5" s="179">
        <f t="shared" si="1"/>
        <v>0</v>
      </c>
      <c r="AJ5" s="179" t="e">
        <f t="shared" si="1"/>
        <v>#DIV/0!</v>
      </c>
      <c r="AK5" s="179">
        <f t="shared" si="1"/>
        <v>0</v>
      </c>
      <c r="AL5" s="179">
        <f t="shared" si="1"/>
        <v>0</v>
      </c>
      <c r="AM5" s="179" t="e">
        <f t="shared" si="1"/>
        <v>#DIV/0!</v>
      </c>
      <c r="AN5" s="179">
        <f t="shared" si="1"/>
        <v>0</v>
      </c>
      <c r="AO5" s="179">
        <f t="shared" si="1"/>
        <v>0</v>
      </c>
      <c r="AP5" s="179">
        <f t="shared" si="1"/>
        <v>0</v>
      </c>
      <c r="AQ5" s="179">
        <f t="shared" si="1"/>
        <v>0</v>
      </c>
      <c r="AR5" s="179">
        <f t="shared" si="1"/>
        <v>0</v>
      </c>
    </row>
    <row r="6" spans="1:45">
      <c r="A6" s="164">
        <v>3</v>
      </c>
      <c r="B6" s="165" t="s">
        <v>349</v>
      </c>
      <c r="C6" s="165" t="s">
        <v>350</v>
      </c>
      <c r="D6" s="165" t="s">
        <v>351</v>
      </c>
      <c r="E6" s="165" t="s">
        <v>357</v>
      </c>
      <c r="F6" s="166" t="s">
        <v>362</v>
      </c>
      <c r="G6" s="168" t="s">
        <v>363</v>
      </c>
      <c r="H6" s="167"/>
      <c r="I6" s="167"/>
      <c r="J6" s="167" t="s">
        <v>364</v>
      </c>
      <c r="K6" s="168">
        <v>13755792535</v>
      </c>
      <c r="L6" s="168"/>
      <c r="M6" s="169"/>
      <c r="N6" s="170">
        <v>50</v>
      </c>
      <c r="O6" s="171">
        <v>150</v>
      </c>
      <c r="P6" s="171"/>
      <c r="Q6" s="171">
        <v>0</v>
      </c>
      <c r="R6" s="171">
        <v>0</v>
      </c>
      <c r="S6" s="171">
        <v>0</v>
      </c>
      <c r="T6" s="172">
        <f t="shared" si="2"/>
        <v>600</v>
      </c>
      <c r="U6" s="171">
        <v>0</v>
      </c>
      <c r="V6" s="171">
        <v>0</v>
      </c>
      <c r="W6" s="172">
        <f t="shared" si="0"/>
        <v>0</v>
      </c>
      <c r="X6" s="173">
        <f t="shared" si="3"/>
        <v>600</v>
      </c>
      <c r="Y6" s="175"/>
      <c r="Z6" s="175"/>
      <c r="AA6" s="175"/>
      <c r="AB6" s="175"/>
      <c r="AC6" s="176"/>
      <c r="AD6" s="177"/>
      <c r="AE6" s="175"/>
      <c r="AF6" s="175"/>
      <c r="AG6" s="177"/>
      <c r="AH6" s="178"/>
      <c r="AI6" s="179">
        <f t="shared" si="1"/>
        <v>0</v>
      </c>
      <c r="AJ6" s="179" t="e">
        <f t="shared" si="1"/>
        <v>#DIV/0!</v>
      </c>
      <c r="AK6" s="179" t="e">
        <f t="shared" si="1"/>
        <v>#DIV/0!</v>
      </c>
      <c r="AL6" s="179" t="e">
        <f t="shared" si="1"/>
        <v>#DIV/0!</v>
      </c>
      <c r="AM6" s="179" t="e">
        <f t="shared" si="1"/>
        <v>#DIV/0!</v>
      </c>
      <c r="AN6" s="179">
        <f t="shared" si="1"/>
        <v>0</v>
      </c>
      <c r="AO6" s="179" t="e">
        <f t="shared" si="1"/>
        <v>#DIV/0!</v>
      </c>
      <c r="AP6" s="179" t="e">
        <f t="shared" si="1"/>
        <v>#DIV/0!</v>
      </c>
      <c r="AQ6" s="179" t="e">
        <f t="shared" si="1"/>
        <v>#DIV/0!</v>
      </c>
      <c r="AR6" s="179">
        <f t="shared" si="1"/>
        <v>0</v>
      </c>
    </row>
    <row r="7" spans="1:45">
      <c r="A7" s="164">
        <v>4</v>
      </c>
      <c r="B7" s="165" t="s">
        <v>349</v>
      </c>
      <c r="C7" s="165" t="s">
        <v>350</v>
      </c>
      <c r="D7" s="165" t="s">
        <v>351</v>
      </c>
      <c r="E7" s="165" t="s">
        <v>365</v>
      </c>
      <c r="F7" s="166" t="s">
        <v>366</v>
      </c>
      <c r="G7" s="168" t="s">
        <v>367</v>
      </c>
      <c r="H7" s="167" t="s">
        <v>368</v>
      </c>
      <c r="I7" s="167"/>
      <c r="J7" s="167" t="s">
        <v>369</v>
      </c>
      <c r="K7" s="168">
        <v>13576960629</v>
      </c>
      <c r="L7" s="168"/>
      <c r="M7" s="169"/>
      <c r="N7" s="170">
        <v>8</v>
      </c>
      <c r="O7" s="171">
        <v>30</v>
      </c>
      <c r="P7" s="171"/>
      <c r="Q7" s="171">
        <v>0</v>
      </c>
      <c r="R7" s="171">
        <v>0</v>
      </c>
      <c r="S7" s="171">
        <v>24</v>
      </c>
      <c r="T7" s="172">
        <f t="shared" si="2"/>
        <v>273.60000000000002</v>
      </c>
      <c r="U7" s="171">
        <v>0</v>
      </c>
      <c r="V7" s="171">
        <v>0</v>
      </c>
      <c r="W7" s="172">
        <f t="shared" si="0"/>
        <v>0</v>
      </c>
      <c r="X7" s="173">
        <f t="shared" si="3"/>
        <v>273.60000000000002</v>
      </c>
      <c r="Y7" s="175"/>
      <c r="Z7" s="175"/>
      <c r="AA7" s="175"/>
      <c r="AB7" s="175"/>
      <c r="AC7" s="176"/>
      <c r="AD7" s="177"/>
      <c r="AE7" s="175"/>
      <c r="AF7" s="175"/>
      <c r="AG7" s="177"/>
      <c r="AH7" s="178"/>
      <c r="AI7" s="179">
        <f t="shared" si="1"/>
        <v>0</v>
      </c>
      <c r="AJ7" s="179" t="e">
        <f t="shared" si="1"/>
        <v>#DIV/0!</v>
      </c>
      <c r="AK7" s="179" t="e">
        <f t="shared" si="1"/>
        <v>#DIV/0!</v>
      </c>
      <c r="AL7" s="179" t="e">
        <f t="shared" si="1"/>
        <v>#DIV/0!</v>
      </c>
      <c r="AM7" s="179">
        <f t="shared" si="1"/>
        <v>0</v>
      </c>
      <c r="AN7" s="179">
        <f t="shared" si="1"/>
        <v>0</v>
      </c>
      <c r="AO7" s="179" t="e">
        <f t="shared" si="1"/>
        <v>#DIV/0!</v>
      </c>
      <c r="AP7" s="179" t="e">
        <f t="shared" si="1"/>
        <v>#DIV/0!</v>
      </c>
      <c r="AQ7" s="179" t="e">
        <f t="shared" si="1"/>
        <v>#DIV/0!</v>
      </c>
      <c r="AR7" s="179">
        <f t="shared" si="1"/>
        <v>0</v>
      </c>
    </row>
    <row r="8" spans="1:45">
      <c r="A8" s="164">
        <v>5</v>
      </c>
      <c r="B8" s="165" t="s">
        <v>349</v>
      </c>
      <c r="C8" s="165" t="s">
        <v>370</v>
      </c>
      <c r="D8" s="165" t="s">
        <v>351</v>
      </c>
      <c r="E8" s="165" t="s">
        <v>357</v>
      </c>
      <c r="F8" s="166" t="s">
        <v>371</v>
      </c>
      <c r="G8" s="180" t="s">
        <v>372</v>
      </c>
      <c r="H8" s="180" t="s">
        <v>373</v>
      </c>
      <c r="I8" s="180">
        <v>13975668526</v>
      </c>
      <c r="J8" s="180" t="s">
        <v>374</v>
      </c>
      <c r="K8" s="180">
        <v>1817285011</v>
      </c>
      <c r="L8" s="180"/>
      <c r="M8" s="169"/>
      <c r="N8" s="170">
        <v>170</v>
      </c>
      <c r="O8" s="171">
        <v>2046</v>
      </c>
      <c r="P8" s="171"/>
      <c r="Q8" s="171">
        <v>2400</v>
      </c>
      <c r="R8" s="171">
        <v>2400</v>
      </c>
      <c r="S8" s="171">
        <v>1950</v>
      </c>
      <c r="T8" s="172">
        <f t="shared" si="2"/>
        <v>56664</v>
      </c>
      <c r="U8" s="171">
        <v>0</v>
      </c>
      <c r="V8" s="171">
        <v>0</v>
      </c>
      <c r="W8" s="172">
        <f t="shared" si="0"/>
        <v>0</v>
      </c>
      <c r="X8" s="173">
        <f t="shared" si="3"/>
        <v>56664</v>
      </c>
      <c r="Y8" s="181"/>
      <c r="Z8" s="174"/>
      <c r="AA8" s="174"/>
      <c r="AB8" s="174"/>
      <c r="AC8" s="174"/>
      <c r="AD8" s="177"/>
      <c r="AE8" s="175"/>
      <c r="AF8" s="175"/>
      <c r="AG8" s="177"/>
      <c r="AH8" s="178"/>
      <c r="AI8" s="179">
        <f t="shared" si="1"/>
        <v>0</v>
      </c>
      <c r="AJ8" s="179" t="e">
        <f t="shared" si="1"/>
        <v>#DIV/0!</v>
      </c>
      <c r="AK8" s="179">
        <f t="shared" si="1"/>
        <v>0</v>
      </c>
      <c r="AL8" s="179">
        <f t="shared" si="1"/>
        <v>0</v>
      </c>
      <c r="AM8" s="179">
        <f t="shared" si="1"/>
        <v>0</v>
      </c>
      <c r="AN8" s="179">
        <f t="shared" si="1"/>
        <v>0</v>
      </c>
      <c r="AO8" s="179" t="e">
        <f t="shared" si="1"/>
        <v>#DIV/0!</v>
      </c>
      <c r="AP8" s="179" t="e">
        <f t="shared" si="1"/>
        <v>#DIV/0!</v>
      </c>
      <c r="AQ8" s="179" t="e">
        <f t="shared" si="1"/>
        <v>#DIV/0!</v>
      </c>
      <c r="AR8" s="179">
        <f t="shared" si="1"/>
        <v>0</v>
      </c>
    </row>
    <row r="9" spans="1:45">
      <c r="A9" s="164">
        <v>6</v>
      </c>
      <c r="B9" s="165" t="s">
        <v>349</v>
      </c>
      <c r="C9" s="165" t="s">
        <v>370</v>
      </c>
      <c r="D9" s="165" t="s">
        <v>351</v>
      </c>
      <c r="E9" s="165" t="s">
        <v>357</v>
      </c>
      <c r="F9" s="166" t="s">
        <v>375</v>
      </c>
      <c r="G9" s="180" t="s">
        <v>376</v>
      </c>
      <c r="H9" s="180" t="s">
        <v>377</v>
      </c>
      <c r="I9" s="180">
        <v>18170016633</v>
      </c>
      <c r="J9" s="180" t="s">
        <v>378</v>
      </c>
      <c r="K9" s="180">
        <v>18414200232</v>
      </c>
      <c r="L9" s="180"/>
      <c r="M9" s="169"/>
      <c r="N9" s="170">
        <v>5</v>
      </c>
      <c r="O9" s="171">
        <v>600</v>
      </c>
      <c r="P9" s="171"/>
      <c r="Q9" s="171">
        <v>1800</v>
      </c>
      <c r="R9" s="171">
        <v>300</v>
      </c>
      <c r="S9" s="171">
        <v>300</v>
      </c>
      <c r="T9" s="172">
        <f t="shared" si="2"/>
        <v>13320</v>
      </c>
      <c r="U9" s="171">
        <v>180</v>
      </c>
      <c r="V9" s="171">
        <v>0</v>
      </c>
      <c r="W9" s="172">
        <f t="shared" si="0"/>
        <v>2934</v>
      </c>
      <c r="X9" s="173">
        <f t="shared" si="3"/>
        <v>16254</v>
      </c>
      <c r="Y9" s="174"/>
      <c r="Z9" s="174"/>
      <c r="AA9" s="174"/>
      <c r="AB9" s="174"/>
      <c r="AC9" s="174"/>
      <c r="AD9" s="177"/>
      <c r="AE9" s="175"/>
      <c r="AF9" s="175"/>
      <c r="AG9" s="177"/>
      <c r="AH9" s="182"/>
      <c r="AI9" s="179">
        <f t="shared" si="1"/>
        <v>0</v>
      </c>
      <c r="AJ9" s="179" t="e">
        <f t="shared" si="1"/>
        <v>#DIV/0!</v>
      </c>
      <c r="AK9" s="179">
        <f t="shared" si="1"/>
        <v>0</v>
      </c>
      <c r="AL9" s="179">
        <f t="shared" si="1"/>
        <v>0</v>
      </c>
      <c r="AM9" s="179">
        <f t="shared" si="1"/>
        <v>0</v>
      </c>
      <c r="AN9" s="179">
        <f t="shared" si="1"/>
        <v>0</v>
      </c>
      <c r="AO9" s="179">
        <f t="shared" si="1"/>
        <v>0</v>
      </c>
      <c r="AP9" s="179" t="e">
        <f t="shared" si="1"/>
        <v>#DIV/0!</v>
      </c>
      <c r="AQ9" s="179">
        <f t="shared" si="1"/>
        <v>0</v>
      </c>
      <c r="AR9" s="179">
        <f t="shared" si="1"/>
        <v>0</v>
      </c>
    </row>
    <row r="10" spans="1:45">
      <c r="A10" s="164">
        <v>7</v>
      </c>
      <c r="B10" s="165" t="s">
        <v>349</v>
      </c>
      <c r="C10" s="165" t="s">
        <v>370</v>
      </c>
      <c r="D10" s="165" t="s">
        <v>379</v>
      </c>
      <c r="E10" s="165" t="s">
        <v>380</v>
      </c>
      <c r="F10" s="166" t="s">
        <v>381</v>
      </c>
      <c r="G10" s="180" t="s">
        <v>382</v>
      </c>
      <c r="H10" s="180" t="s">
        <v>383</v>
      </c>
      <c r="I10" s="180">
        <v>13870666328</v>
      </c>
      <c r="J10" s="180" t="s">
        <v>384</v>
      </c>
      <c r="K10" s="180">
        <v>13970978276</v>
      </c>
      <c r="L10" s="180"/>
      <c r="M10" s="169"/>
      <c r="N10" s="170">
        <v>35</v>
      </c>
      <c r="O10" s="171">
        <v>300</v>
      </c>
      <c r="P10" s="171"/>
      <c r="Q10" s="171">
        <v>0</v>
      </c>
      <c r="R10" s="171">
        <v>180</v>
      </c>
      <c r="S10" s="171">
        <v>180</v>
      </c>
      <c r="T10" s="172">
        <f t="shared" si="2"/>
        <v>4512</v>
      </c>
      <c r="U10" s="171">
        <v>90</v>
      </c>
      <c r="V10" s="171">
        <v>30</v>
      </c>
      <c r="W10" s="172">
        <f t="shared" si="0"/>
        <v>1770</v>
      </c>
      <c r="X10" s="173">
        <f t="shared" si="3"/>
        <v>6282</v>
      </c>
      <c r="Y10" s="174"/>
      <c r="Z10" s="174"/>
      <c r="AA10" s="174"/>
      <c r="AB10" s="174"/>
      <c r="AC10" s="174"/>
      <c r="AD10" s="177"/>
      <c r="AE10" s="175"/>
      <c r="AF10" s="175"/>
      <c r="AG10" s="177"/>
      <c r="AH10" s="178"/>
      <c r="AI10" s="179">
        <f t="shared" si="1"/>
        <v>0</v>
      </c>
      <c r="AJ10" s="179" t="e">
        <f t="shared" si="1"/>
        <v>#DIV/0!</v>
      </c>
      <c r="AK10" s="179" t="e">
        <f t="shared" si="1"/>
        <v>#DIV/0!</v>
      </c>
      <c r="AL10" s="179">
        <f t="shared" si="1"/>
        <v>0</v>
      </c>
      <c r="AM10" s="179">
        <f t="shared" si="1"/>
        <v>0</v>
      </c>
      <c r="AN10" s="179">
        <f t="shared" si="1"/>
        <v>0</v>
      </c>
      <c r="AO10" s="179">
        <f t="shared" si="1"/>
        <v>0</v>
      </c>
      <c r="AP10" s="179">
        <f t="shared" si="1"/>
        <v>0</v>
      </c>
      <c r="AQ10" s="179">
        <f t="shared" si="1"/>
        <v>0</v>
      </c>
      <c r="AR10" s="179">
        <f t="shared" si="1"/>
        <v>0</v>
      </c>
    </row>
    <row r="11" spans="1:45">
      <c r="A11" s="164">
        <v>8</v>
      </c>
      <c r="B11" s="165" t="s">
        <v>349</v>
      </c>
      <c r="C11" s="165" t="s">
        <v>370</v>
      </c>
      <c r="D11" s="165" t="s">
        <v>379</v>
      </c>
      <c r="E11" s="165" t="s">
        <v>365</v>
      </c>
      <c r="F11" s="166" t="s">
        <v>385</v>
      </c>
      <c r="G11" s="180" t="s">
        <v>386</v>
      </c>
      <c r="H11" s="180" t="s">
        <v>387</v>
      </c>
      <c r="I11" s="180">
        <v>13807093381</v>
      </c>
      <c r="J11" s="180" t="s">
        <v>388</v>
      </c>
      <c r="K11" s="180">
        <v>15079127328</v>
      </c>
      <c r="L11" s="180"/>
      <c r="M11" s="169"/>
      <c r="N11" s="170">
        <v>120</v>
      </c>
      <c r="O11" s="171">
        <v>600</v>
      </c>
      <c r="P11" s="171"/>
      <c r="Q11" s="171">
        <v>300</v>
      </c>
      <c r="R11" s="171">
        <v>180</v>
      </c>
      <c r="S11" s="171">
        <v>90</v>
      </c>
      <c r="T11" s="172">
        <f t="shared" si="2"/>
        <v>6036</v>
      </c>
      <c r="U11" s="171">
        <v>0</v>
      </c>
      <c r="V11" s="171">
        <v>0</v>
      </c>
      <c r="W11" s="172">
        <f t="shared" si="0"/>
        <v>0</v>
      </c>
      <c r="X11" s="173">
        <f t="shared" si="3"/>
        <v>6036</v>
      </c>
      <c r="Y11" s="174"/>
      <c r="Z11" s="174"/>
      <c r="AA11" s="174"/>
      <c r="AB11" s="174"/>
      <c r="AC11" s="174"/>
      <c r="AD11" s="177"/>
      <c r="AE11" s="175"/>
      <c r="AF11" s="175"/>
      <c r="AG11" s="177"/>
      <c r="AH11" s="178"/>
      <c r="AI11" s="179">
        <f t="shared" si="1"/>
        <v>0</v>
      </c>
      <c r="AJ11" s="179" t="e">
        <f t="shared" si="1"/>
        <v>#DIV/0!</v>
      </c>
      <c r="AK11" s="179">
        <f t="shared" si="1"/>
        <v>0</v>
      </c>
      <c r="AL11" s="179">
        <f t="shared" si="1"/>
        <v>0</v>
      </c>
      <c r="AM11" s="179">
        <f t="shared" si="1"/>
        <v>0</v>
      </c>
      <c r="AN11" s="179">
        <f t="shared" si="1"/>
        <v>0</v>
      </c>
      <c r="AO11" s="179" t="e">
        <f t="shared" si="1"/>
        <v>#DIV/0!</v>
      </c>
      <c r="AP11" s="179" t="e">
        <f t="shared" si="1"/>
        <v>#DIV/0!</v>
      </c>
      <c r="AQ11" s="179" t="e">
        <f t="shared" si="1"/>
        <v>#DIV/0!</v>
      </c>
      <c r="AR11" s="179">
        <f t="shared" si="1"/>
        <v>0</v>
      </c>
    </row>
    <row r="12" spans="1:45" s="193" customFormat="1">
      <c r="A12" s="183"/>
      <c r="B12" s="184" t="s">
        <v>349</v>
      </c>
      <c r="C12" s="184" t="s">
        <v>389</v>
      </c>
      <c r="D12" s="184" t="s">
        <v>379</v>
      </c>
      <c r="E12" s="184"/>
      <c r="F12" s="185" t="s">
        <v>390</v>
      </c>
      <c r="G12" s="186"/>
      <c r="H12" s="187"/>
      <c r="I12" s="187"/>
      <c r="J12" s="187"/>
      <c r="K12" s="187"/>
      <c r="L12" s="187"/>
      <c r="M12" s="188"/>
      <c r="N12" s="189"/>
      <c r="O12" s="190"/>
      <c r="P12" s="190"/>
      <c r="Q12" s="190"/>
      <c r="R12" s="190"/>
      <c r="S12" s="190"/>
      <c r="T12" s="191"/>
      <c r="U12" s="190"/>
      <c r="V12" s="190"/>
      <c r="W12" s="191"/>
      <c r="X12" s="182"/>
      <c r="Y12" s="190"/>
      <c r="Z12" s="190"/>
      <c r="AA12" s="190"/>
      <c r="AB12" s="190"/>
      <c r="AC12" s="190"/>
      <c r="AD12" s="191"/>
      <c r="AE12" s="190"/>
      <c r="AF12" s="190"/>
      <c r="AG12" s="191"/>
      <c r="AH12" s="182"/>
      <c r="AI12" s="192"/>
      <c r="AJ12" s="192"/>
      <c r="AK12" s="192"/>
      <c r="AL12" s="192"/>
      <c r="AM12" s="192"/>
      <c r="AN12" s="192"/>
      <c r="AO12" s="192"/>
      <c r="AP12" s="192"/>
      <c r="AQ12" s="192"/>
      <c r="AR12" s="192"/>
    </row>
    <row r="13" spans="1:45" s="204" customFormat="1">
      <c r="A13" s="194" t="s">
        <v>349</v>
      </c>
      <c r="B13" s="195"/>
      <c r="C13" s="196" t="s">
        <v>391</v>
      </c>
      <c r="D13" s="197">
        <f>SUM(X13)</f>
        <v>110544.6</v>
      </c>
      <c r="E13" s="196"/>
      <c r="F13" s="198"/>
      <c r="G13" s="199"/>
      <c r="H13" s="200"/>
      <c r="I13" s="200"/>
      <c r="J13" s="200"/>
      <c r="K13" s="200"/>
      <c r="L13" s="200"/>
      <c r="M13" s="201"/>
      <c r="N13" s="202">
        <f>SUM(N4:N11)</f>
        <v>462</v>
      </c>
      <c r="O13" s="202">
        <f t="shared" ref="O13:AH13" si="4">SUM(O4:O11)</f>
        <v>5226</v>
      </c>
      <c r="P13" s="202">
        <f t="shared" si="4"/>
        <v>0</v>
      </c>
      <c r="Q13" s="202">
        <f t="shared" si="4"/>
        <v>5190</v>
      </c>
      <c r="R13" s="202">
        <f t="shared" si="4"/>
        <v>3210</v>
      </c>
      <c r="S13" s="202">
        <f t="shared" si="4"/>
        <v>2814</v>
      </c>
      <c r="T13" s="202">
        <f t="shared" si="4"/>
        <v>93003.6</v>
      </c>
      <c r="U13" s="202">
        <f t="shared" si="4"/>
        <v>630</v>
      </c>
      <c r="V13" s="202">
        <f t="shared" si="4"/>
        <v>720</v>
      </c>
      <c r="W13" s="202">
        <f t="shared" si="4"/>
        <v>17541</v>
      </c>
      <c r="X13" s="202">
        <f t="shared" si="4"/>
        <v>110544.6</v>
      </c>
      <c r="Y13" s="202">
        <f t="shared" si="4"/>
        <v>0</v>
      </c>
      <c r="Z13" s="202">
        <f t="shared" si="4"/>
        <v>0</v>
      </c>
      <c r="AA13" s="202">
        <f t="shared" si="4"/>
        <v>0</v>
      </c>
      <c r="AB13" s="202">
        <f t="shared" si="4"/>
        <v>0</v>
      </c>
      <c r="AC13" s="202">
        <f t="shared" si="4"/>
        <v>0</v>
      </c>
      <c r="AD13" s="202">
        <f t="shared" si="4"/>
        <v>0</v>
      </c>
      <c r="AE13" s="202">
        <f t="shared" si="4"/>
        <v>0</v>
      </c>
      <c r="AF13" s="202">
        <f t="shared" si="4"/>
        <v>0</v>
      </c>
      <c r="AG13" s="202">
        <f t="shared" si="4"/>
        <v>0</v>
      </c>
      <c r="AH13" s="202">
        <f t="shared" si="4"/>
        <v>0</v>
      </c>
      <c r="AI13" s="203">
        <f t="shared" si="1"/>
        <v>0</v>
      </c>
      <c r="AJ13" s="203" t="e">
        <f t="shared" si="1"/>
        <v>#DIV/0!</v>
      </c>
      <c r="AK13" s="203">
        <f t="shared" si="1"/>
        <v>0</v>
      </c>
      <c r="AL13" s="203">
        <f t="shared" si="1"/>
        <v>0</v>
      </c>
      <c r="AM13" s="203">
        <f t="shared" si="1"/>
        <v>0</v>
      </c>
      <c r="AN13" s="203">
        <f t="shared" si="1"/>
        <v>0</v>
      </c>
      <c r="AO13" s="203">
        <f t="shared" si="1"/>
        <v>0</v>
      </c>
      <c r="AP13" s="203">
        <f t="shared" si="1"/>
        <v>0</v>
      </c>
      <c r="AQ13" s="203">
        <f t="shared" si="1"/>
        <v>0</v>
      </c>
      <c r="AR13" s="203">
        <f t="shared" si="1"/>
        <v>0</v>
      </c>
      <c r="AS13" s="141"/>
    </row>
    <row r="14" spans="1:45">
      <c r="A14" s="164">
        <v>12</v>
      </c>
      <c r="B14" s="165" t="s">
        <v>392</v>
      </c>
      <c r="C14" s="165" t="s">
        <v>393</v>
      </c>
      <c r="D14" s="165" t="s">
        <v>394</v>
      </c>
      <c r="E14" s="165" t="s">
        <v>365</v>
      </c>
      <c r="F14" s="166" t="s">
        <v>395</v>
      </c>
      <c r="G14" s="180" t="s">
        <v>396</v>
      </c>
      <c r="H14" s="180" t="s">
        <v>397</v>
      </c>
      <c r="I14" s="180">
        <v>13576188283</v>
      </c>
      <c r="J14" s="180" t="s">
        <v>397</v>
      </c>
      <c r="K14" s="180">
        <v>13576188283</v>
      </c>
      <c r="L14" s="180"/>
      <c r="M14" s="169"/>
      <c r="N14" s="205">
        <v>3</v>
      </c>
      <c r="O14" s="206">
        <v>27</v>
      </c>
      <c r="P14" s="206"/>
      <c r="Q14" s="206">
        <v>0</v>
      </c>
      <c r="R14" s="206">
        <v>0</v>
      </c>
      <c r="S14" s="206">
        <v>45</v>
      </c>
      <c r="T14" s="207">
        <f t="shared" si="2"/>
        <v>396</v>
      </c>
      <c r="U14" s="206">
        <v>0</v>
      </c>
      <c r="V14" s="206">
        <v>0</v>
      </c>
      <c r="W14" s="207">
        <f t="shared" ref="W14:W80" si="5">U14*16.3+V14*10.1</f>
        <v>0</v>
      </c>
      <c r="X14" s="208">
        <f t="shared" si="3"/>
        <v>396</v>
      </c>
      <c r="Y14" s="174"/>
      <c r="Z14" s="174"/>
      <c r="AA14" s="174"/>
      <c r="AB14" s="174"/>
      <c r="AC14" s="209"/>
      <c r="AD14" s="210">
        <f>Y14*4+Z14*18+AA14*3+AB14*12+AC14*6.4</f>
        <v>0</v>
      </c>
      <c r="AE14" s="174"/>
      <c r="AF14" s="174"/>
      <c r="AG14" s="210">
        <f>AE14*16.3+AF14*10.1</f>
        <v>0</v>
      </c>
      <c r="AH14" s="178">
        <f t="shared" ref="AH14:AH80" si="6">SUM(AD14+AG14)</f>
        <v>0</v>
      </c>
      <c r="AI14" s="179">
        <f t="shared" si="1"/>
        <v>0</v>
      </c>
      <c r="AJ14" s="179" t="e">
        <f t="shared" si="1"/>
        <v>#DIV/0!</v>
      </c>
      <c r="AK14" s="179" t="e">
        <f t="shared" si="1"/>
        <v>#DIV/0!</v>
      </c>
      <c r="AL14" s="179" t="e">
        <f t="shared" si="1"/>
        <v>#DIV/0!</v>
      </c>
      <c r="AM14" s="179">
        <f t="shared" si="1"/>
        <v>0</v>
      </c>
      <c r="AN14" s="179">
        <f t="shared" si="1"/>
        <v>0</v>
      </c>
      <c r="AO14" s="179" t="e">
        <f t="shared" si="1"/>
        <v>#DIV/0!</v>
      </c>
      <c r="AP14" s="179" t="e">
        <f t="shared" si="1"/>
        <v>#DIV/0!</v>
      </c>
      <c r="AQ14" s="179" t="e">
        <f t="shared" si="1"/>
        <v>#DIV/0!</v>
      </c>
      <c r="AR14" s="179">
        <f t="shared" si="1"/>
        <v>0</v>
      </c>
    </row>
    <row r="15" spans="1:45">
      <c r="A15" s="164">
        <v>13</v>
      </c>
      <c r="B15" s="165" t="s">
        <v>392</v>
      </c>
      <c r="C15" s="165" t="s">
        <v>393</v>
      </c>
      <c r="D15" s="165" t="s">
        <v>394</v>
      </c>
      <c r="E15" s="165" t="s">
        <v>365</v>
      </c>
      <c r="F15" s="166" t="s">
        <v>398</v>
      </c>
      <c r="G15" s="180" t="s">
        <v>399</v>
      </c>
      <c r="H15" s="180" t="s">
        <v>400</v>
      </c>
      <c r="I15" s="180">
        <v>13907951291</v>
      </c>
      <c r="J15" s="180" t="s">
        <v>401</v>
      </c>
      <c r="K15" s="180">
        <v>13870575953</v>
      </c>
      <c r="L15" s="180"/>
      <c r="M15" s="169"/>
      <c r="N15" s="170">
        <v>8</v>
      </c>
      <c r="O15" s="171">
        <v>0</v>
      </c>
      <c r="P15" s="171"/>
      <c r="Q15" s="171">
        <v>0</v>
      </c>
      <c r="R15" s="171">
        <v>0</v>
      </c>
      <c r="S15" s="171">
        <v>57.599999999999994</v>
      </c>
      <c r="T15" s="172">
        <f t="shared" si="2"/>
        <v>368.64</v>
      </c>
      <c r="U15" s="171">
        <v>0</v>
      </c>
      <c r="V15" s="171">
        <v>0</v>
      </c>
      <c r="W15" s="172">
        <f t="shared" si="5"/>
        <v>0</v>
      </c>
      <c r="X15" s="173">
        <f t="shared" si="3"/>
        <v>368.64</v>
      </c>
      <c r="Y15" s="174"/>
      <c r="Z15" s="174"/>
      <c r="AA15" s="174"/>
      <c r="AB15" s="174"/>
      <c r="AC15" s="209"/>
      <c r="AD15" s="210">
        <f t="shared" ref="AD15:AD80" si="7">Y15*4+Z15*18+AA15*3+AB15*12+AC15*6.4</f>
        <v>0</v>
      </c>
      <c r="AE15" s="174"/>
      <c r="AF15" s="174"/>
      <c r="AG15" s="210">
        <f>AE15*16.3+AF15*10.1</f>
        <v>0</v>
      </c>
      <c r="AH15" s="178">
        <f t="shared" si="6"/>
        <v>0</v>
      </c>
      <c r="AI15" s="179" t="e">
        <f t="shared" si="1"/>
        <v>#DIV/0!</v>
      </c>
      <c r="AJ15" s="179" t="e">
        <f t="shared" si="1"/>
        <v>#DIV/0!</v>
      </c>
      <c r="AK15" s="179" t="e">
        <f t="shared" si="1"/>
        <v>#DIV/0!</v>
      </c>
      <c r="AL15" s="179" t="e">
        <f t="shared" si="1"/>
        <v>#DIV/0!</v>
      </c>
      <c r="AM15" s="179">
        <f t="shared" si="1"/>
        <v>0</v>
      </c>
      <c r="AN15" s="179">
        <f t="shared" si="1"/>
        <v>0</v>
      </c>
      <c r="AO15" s="179" t="e">
        <f t="shared" si="1"/>
        <v>#DIV/0!</v>
      </c>
      <c r="AP15" s="179" t="e">
        <f t="shared" si="1"/>
        <v>#DIV/0!</v>
      </c>
      <c r="AQ15" s="179" t="e">
        <f t="shared" si="1"/>
        <v>#DIV/0!</v>
      </c>
      <c r="AR15" s="179">
        <f t="shared" si="1"/>
        <v>0</v>
      </c>
    </row>
    <row r="16" spans="1:45">
      <c r="A16" s="164">
        <v>15</v>
      </c>
      <c r="B16" s="165" t="s">
        <v>392</v>
      </c>
      <c r="C16" s="165" t="s">
        <v>393</v>
      </c>
      <c r="D16" s="165" t="s">
        <v>394</v>
      </c>
      <c r="E16" s="165" t="s">
        <v>365</v>
      </c>
      <c r="F16" s="166" t="s">
        <v>402</v>
      </c>
      <c r="G16" s="180" t="s">
        <v>403</v>
      </c>
      <c r="H16" s="180"/>
      <c r="I16" s="180"/>
      <c r="J16" s="180" t="s">
        <v>404</v>
      </c>
      <c r="K16" s="180">
        <v>15216212065</v>
      </c>
      <c r="L16" s="180"/>
      <c r="M16" s="169"/>
      <c r="N16" s="170">
        <v>8</v>
      </c>
      <c r="O16" s="171">
        <v>0</v>
      </c>
      <c r="P16" s="171"/>
      <c r="Q16" s="171">
        <v>0</v>
      </c>
      <c r="R16" s="171">
        <v>0</v>
      </c>
      <c r="S16" s="171">
        <v>115.19999999999999</v>
      </c>
      <c r="T16" s="172">
        <f t="shared" si="2"/>
        <v>737.28</v>
      </c>
      <c r="U16" s="171">
        <v>100.8</v>
      </c>
      <c r="V16" s="171">
        <v>129.6</v>
      </c>
      <c r="W16" s="172">
        <f t="shared" si="5"/>
        <v>2952</v>
      </c>
      <c r="X16" s="173">
        <f t="shared" si="3"/>
        <v>3689.2799999999997</v>
      </c>
      <c r="Y16" s="174"/>
      <c r="Z16" s="174"/>
      <c r="AA16" s="174"/>
      <c r="AB16" s="174"/>
      <c r="AC16" s="209"/>
      <c r="AD16" s="210">
        <f t="shared" si="7"/>
        <v>0</v>
      </c>
      <c r="AE16" s="174"/>
      <c r="AF16" s="174"/>
      <c r="AG16" s="210">
        <f>AE16*16.3+AF16*10.1</f>
        <v>0</v>
      </c>
      <c r="AH16" s="178">
        <f t="shared" si="6"/>
        <v>0</v>
      </c>
      <c r="AI16" s="179" t="e">
        <f t="shared" si="1"/>
        <v>#DIV/0!</v>
      </c>
      <c r="AJ16" s="179" t="e">
        <f t="shared" si="1"/>
        <v>#DIV/0!</v>
      </c>
      <c r="AK16" s="179" t="e">
        <f t="shared" si="1"/>
        <v>#DIV/0!</v>
      </c>
      <c r="AL16" s="179" t="e">
        <f t="shared" si="1"/>
        <v>#DIV/0!</v>
      </c>
      <c r="AM16" s="179">
        <f t="shared" si="1"/>
        <v>0</v>
      </c>
      <c r="AN16" s="179">
        <f t="shared" si="1"/>
        <v>0</v>
      </c>
      <c r="AO16" s="179">
        <f t="shared" si="1"/>
        <v>0</v>
      </c>
      <c r="AP16" s="179">
        <f t="shared" si="1"/>
        <v>0</v>
      </c>
      <c r="AQ16" s="179">
        <f t="shared" si="1"/>
        <v>0</v>
      </c>
      <c r="AR16" s="179">
        <f t="shared" si="1"/>
        <v>0</v>
      </c>
    </row>
    <row r="17" spans="1:45" s="204" customFormat="1">
      <c r="A17" s="194" t="s">
        <v>392</v>
      </c>
      <c r="B17" s="195"/>
      <c r="C17" s="196" t="s">
        <v>391</v>
      </c>
      <c r="D17" s="197">
        <f>SUM(X17)</f>
        <v>4453.92</v>
      </c>
      <c r="E17" s="196"/>
      <c r="F17" s="198"/>
      <c r="G17" s="199"/>
      <c r="H17" s="200"/>
      <c r="I17" s="200"/>
      <c r="J17" s="200"/>
      <c r="K17" s="200"/>
      <c r="L17" s="200"/>
      <c r="M17" s="201"/>
      <c r="N17" s="202">
        <f t="shared" ref="N17:Y17" si="8">SUM(N14:N16)</f>
        <v>19</v>
      </c>
      <c r="O17" s="211">
        <f t="shared" si="8"/>
        <v>27</v>
      </c>
      <c r="P17" s="211">
        <f t="shared" si="8"/>
        <v>0</v>
      </c>
      <c r="Q17" s="211">
        <f t="shared" si="8"/>
        <v>0</v>
      </c>
      <c r="R17" s="211">
        <f t="shared" si="8"/>
        <v>0</v>
      </c>
      <c r="S17" s="211">
        <f t="shared" si="8"/>
        <v>217.79999999999998</v>
      </c>
      <c r="T17" s="211">
        <f t="shared" si="8"/>
        <v>1501.92</v>
      </c>
      <c r="U17" s="211">
        <f t="shared" si="8"/>
        <v>100.8</v>
      </c>
      <c r="V17" s="211">
        <f t="shared" si="8"/>
        <v>129.6</v>
      </c>
      <c r="W17" s="211">
        <f t="shared" si="8"/>
        <v>2952</v>
      </c>
      <c r="X17" s="211">
        <f t="shared" si="8"/>
        <v>4453.92</v>
      </c>
      <c r="Y17" s="212">
        <f t="shared" si="8"/>
        <v>0</v>
      </c>
      <c r="Z17" s="212"/>
      <c r="AA17" s="212">
        <f>SUM(AA14:AA16)</f>
        <v>0</v>
      </c>
      <c r="AB17" s="212">
        <f>SUM(AB14:AB16)</f>
        <v>0</v>
      </c>
      <c r="AC17" s="212">
        <f>SUM(AC14:AC16)</f>
        <v>0</v>
      </c>
      <c r="AD17" s="177">
        <f t="shared" si="7"/>
        <v>0</v>
      </c>
      <c r="AE17" s="212">
        <f>SUM(AE14:AE16)</f>
        <v>0</v>
      </c>
      <c r="AF17" s="212">
        <f>SUM(AF14:AF16)</f>
        <v>0</v>
      </c>
      <c r="AG17" s="213">
        <f>SUM(AG14:AG16)</f>
        <v>0</v>
      </c>
      <c r="AH17" s="178">
        <f t="shared" si="6"/>
        <v>0</v>
      </c>
      <c r="AI17" s="179">
        <f t="shared" si="1"/>
        <v>0</v>
      </c>
      <c r="AJ17" s="179" t="e">
        <f t="shared" si="1"/>
        <v>#DIV/0!</v>
      </c>
      <c r="AK17" s="179" t="e">
        <f t="shared" si="1"/>
        <v>#DIV/0!</v>
      </c>
      <c r="AL17" s="179" t="e">
        <f t="shared" si="1"/>
        <v>#DIV/0!</v>
      </c>
      <c r="AM17" s="179">
        <f t="shared" si="1"/>
        <v>0</v>
      </c>
      <c r="AN17" s="179">
        <f t="shared" si="1"/>
        <v>0</v>
      </c>
      <c r="AO17" s="179">
        <f t="shared" si="1"/>
        <v>0</v>
      </c>
      <c r="AP17" s="179">
        <f t="shared" si="1"/>
        <v>0</v>
      </c>
      <c r="AQ17" s="179">
        <f t="shared" si="1"/>
        <v>0</v>
      </c>
      <c r="AR17" s="179">
        <f t="shared" si="1"/>
        <v>0</v>
      </c>
      <c r="AS17" s="204">
        <f>SUM(AS14:AS16)</f>
        <v>0</v>
      </c>
    </row>
    <row r="18" spans="1:45">
      <c r="A18" s="214">
        <v>16</v>
      </c>
      <c r="B18" s="215" t="s">
        <v>405</v>
      </c>
      <c r="C18" s="216" t="s">
        <v>406</v>
      </c>
      <c r="D18" s="165" t="s">
        <v>407</v>
      </c>
      <c r="E18" s="215" t="s">
        <v>365</v>
      </c>
      <c r="F18" s="217" t="s">
        <v>408</v>
      </c>
      <c r="G18" s="180" t="s">
        <v>409</v>
      </c>
      <c r="H18" s="180" t="s">
        <v>410</v>
      </c>
      <c r="I18" s="180">
        <v>13907039119</v>
      </c>
      <c r="J18" s="180" t="s">
        <v>411</v>
      </c>
      <c r="K18" s="180">
        <v>13367931102</v>
      </c>
      <c r="L18" s="180"/>
      <c r="M18" s="169"/>
      <c r="N18" s="170">
        <v>16</v>
      </c>
      <c r="O18" s="171">
        <v>30</v>
      </c>
      <c r="P18" s="171"/>
      <c r="Q18" s="171">
        <v>0</v>
      </c>
      <c r="R18" s="171">
        <v>43.199999999999996</v>
      </c>
      <c r="S18" s="171">
        <v>144</v>
      </c>
      <c r="T18" s="172">
        <f t="shared" si="2"/>
        <v>1560</v>
      </c>
      <c r="U18" s="171">
        <v>0</v>
      </c>
      <c r="V18" s="171">
        <v>0</v>
      </c>
      <c r="W18" s="172">
        <f t="shared" si="5"/>
        <v>0</v>
      </c>
      <c r="X18" s="173">
        <f t="shared" si="3"/>
        <v>1560</v>
      </c>
      <c r="Y18" s="174"/>
      <c r="Z18" s="174"/>
      <c r="AA18" s="174"/>
      <c r="AB18" s="174"/>
      <c r="AC18" s="218"/>
      <c r="AD18" s="177">
        <f t="shared" si="7"/>
        <v>0</v>
      </c>
      <c r="AE18" s="175"/>
      <c r="AF18" s="175"/>
      <c r="AG18" s="177">
        <f t="shared" ref="AG18:AG27" si="9">AE18*16.3+AF18*10.1</f>
        <v>0</v>
      </c>
      <c r="AH18" s="178">
        <f t="shared" si="6"/>
        <v>0</v>
      </c>
      <c r="AI18" s="179">
        <f t="shared" si="1"/>
        <v>0</v>
      </c>
      <c r="AJ18" s="179" t="e">
        <f t="shared" si="1"/>
        <v>#DIV/0!</v>
      </c>
      <c r="AK18" s="179" t="e">
        <f t="shared" si="1"/>
        <v>#DIV/0!</v>
      </c>
      <c r="AL18" s="179">
        <f t="shared" si="1"/>
        <v>0</v>
      </c>
      <c r="AM18" s="179">
        <f t="shared" si="1"/>
        <v>0</v>
      </c>
      <c r="AN18" s="179">
        <f t="shared" si="1"/>
        <v>0</v>
      </c>
      <c r="AO18" s="179" t="e">
        <f t="shared" si="1"/>
        <v>#DIV/0!</v>
      </c>
      <c r="AP18" s="179" t="e">
        <f t="shared" si="1"/>
        <v>#DIV/0!</v>
      </c>
      <c r="AQ18" s="179" t="e">
        <f t="shared" si="1"/>
        <v>#DIV/0!</v>
      </c>
      <c r="AR18" s="179">
        <f t="shared" si="1"/>
        <v>0</v>
      </c>
    </row>
    <row r="19" spans="1:45" ht="24">
      <c r="A19" s="164">
        <v>17</v>
      </c>
      <c r="B19" s="165" t="s">
        <v>405</v>
      </c>
      <c r="C19" s="216" t="s">
        <v>412</v>
      </c>
      <c r="D19" s="165" t="s">
        <v>407</v>
      </c>
      <c r="E19" s="165" t="s">
        <v>365</v>
      </c>
      <c r="F19" s="166" t="s">
        <v>413</v>
      </c>
      <c r="G19" s="180" t="s">
        <v>414</v>
      </c>
      <c r="H19" s="180" t="s">
        <v>415</v>
      </c>
      <c r="I19" s="180" t="s">
        <v>416</v>
      </c>
      <c r="J19" s="180" t="s">
        <v>417</v>
      </c>
      <c r="K19" s="180">
        <v>18079915599</v>
      </c>
      <c r="L19" s="180"/>
      <c r="M19" s="169"/>
      <c r="N19" s="170">
        <v>40</v>
      </c>
      <c r="O19" s="171">
        <v>0</v>
      </c>
      <c r="P19" s="171"/>
      <c r="Q19" s="171">
        <v>0</v>
      </c>
      <c r="R19" s="171">
        <v>0</v>
      </c>
      <c r="S19" s="171">
        <v>144</v>
      </c>
      <c r="T19" s="172">
        <f t="shared" si="2"/>
        <v>921.6</v>
      </c>
      <c r="U19" s="171">
        <v>0</v>
      </c>
      <c r="V19" s="171">
        <v>0</v>
      </c>
      <c r="W19" s="172">
        <f t="shared" si="5"/>
        <v>0</v>
      </c>
      <c r="X19" s="173">
        <f t="shared" si="3"/>
        <v>921.6</v>
      </c>
      <c r="Y19" s="174"/>
      <c r="Z19" s="174"/>
      <c r="AA19" s="174"/>
      <c r="AB19" s="174"/>
      <c r="AC19" s="218"/>
      <c r="AD19" s="177">
        <f t="shared" si="7"/>
        <v>0</v>
      </c>
      <c r="AE19" s="175"/>
      <c r="AF19" s="175"/>
      <c r="AG19" s="177">
        <f t="shared" si="9"/>
        <v>0</v>
      </c>
      <c r="AH19" s="178">
        <f t="shared" si="6"/>
        <v>0</v>
      </c>
      <c r="AI19" s="179" t="e">
        <f t="shared" si="1"/>
        <v>#DIV/0!</v>
      </c>
      <c r="AJ19" s="179" t="e">
        <f t="shared" si="1"/>
        <v>#DIV/0!</v>
      </c>
      <c r="AK19" s="179" t="e">
        <f t="shared" si="1"/>
        <v>#DIV/0!</v>
      </c>
      <c r="AL19" s="179" t="e">
        <f t="shared" si="1"/>
        <v>#DIV/0!</v>
      </c>
      <c r="AM19" s="179">
        <f t="shared" si="1"/>
        <v>0</v>
      </c>
      <c r="AN19" s="179">
        <f t="shared" si="1"/>
        <v>0</v>
      </c>
      <c r="AO19" s="179" t="e">
        <f t="shared" si="1"/>
        <v>#DIV/0!</v>
      </c>
      <c r="AP19" s="179" t="e">
        <f t="shared" si="1"/>
        <v>#DIV/0!</v>
      </c>
      <c r="AQ19" s="179" t="e">
        <f t="shared" si="1"/>
        <v>#DIV/0!</v>
      </c>
      <c r="AR19" s="179">
        <f t="shared" si="1"/>
        <v>0</v>
      </c>
    </row>
    <row r="20" spans="1:45" ht="24">
      <c r="A20" s="214">
        <v>18</v>
      </c>
      <c r="B20" s="165" t="s">
        <v>405</v>
      </c>
      <c r="C20" s="165" t="s">
        <v>412</v>
      </c>
      <c r="D20" s="165" t="s">
        <v>407</v>
      </c>
      <c r="E20" s="165" t="s">
        <v>365</v>
      </c>
      <c r="F20" s="166" t="s">
        <v>418</v>
      </c>
      <c r="G20" s="180" t="s">
        <v>419</v>
      </c>
      <c r="H20" s="180" t="s">
        <v>420</v>
      </c>
      <c r="I20" s="180">
        <v>13970356491</v>
      </c>
      <c r="J20" s="180" t="s">
        <v>420</v>
      </c>
      <c r="K20" s="180">
        <v>13970356491</v>
      </c>
      <c r="L20" s="180"/>
      <c r="M20" s="169"/>
      <c r="N20" s="170">
        <v>8</v>
      </c>
      <c r="O20" s="171">
        <v>0</v>
      </c>
      <c r="P20" s="171"/>
      <c r="Q20" s="171">
        <v>60</v>
      </c>
      <c r="R20" s="171">
        <v>0</v>
      </c>
      <c r="S20" s="171">
        <v>60</v>
      </c>
      <c r="T20" s="172">
        <f t="shared" si="2"/>
        <v>564</v>
      </c>
      <c r="U20" s="171">
        <v>0</v>
      </c>
      <c r="V20" s="171">
        <v>0</v>
      </c>
      <c r="W20" s="172">
        <f t="shared" si="5"/>
        <v>0</v>
      </c>
      <c r="X20" s="173">
        <f t="shared" si="3"/>
        <v>564</v>
      </c>
      <c r="Y20" s="174"/>
      <c r="Z20" s="174"/>
      <c r="AA20" s="174"/>
      <c r="AB20" s="174"/>
      <c r="AC20" s="176"/>
      <c r="AD20" s="177">
        <f t="shared" si="7"/>
        <v>0</v>
      </c>
      <c r="AE20" s="175"/>
      <c r="AF20" s="175"/>
      <c r="AG20" s="177">
        <f t="shared" si="9"/>
        <v>0</v>
      </c>
      <c r="AH20" s="178">
        <f t="shared" si="6"/>
        <v>0</v>
      </c>
      <c r="AI20" s="179" t="e">
        <f t="shared" ref="AI20:AR97" si="10">Y20/O20</f>
        <v>#DIV/0!</v>
      </c>
      <c r="AJ20" s="179" t="e">
        <f t="shared" si="10"/>
        <v>#DIV/0!</v>
      </c>
      <c r="AK20" s="179">
        <f t="shared" si="10"/>
        <v>0</v>
      </c>
      <c r="AL20" s="179" t="e">
        <f t="shared" si="10"/>
        <v>#DIV/0!</v>
      </c>
      <c r="AM20" s="179">
        <f t="shared" si="10"/>
        <v>0</v>
      </c>
      <c r="AN20" s="179">
        <f t="shared" si="10"/>
        <v>0</v>
      </c>
      <c r="AO20" s="179" t="e">
        <f t="shared" si="10"/>
        <v>#DIV/0!</v>
      </c>
      <c r="AP20" s="179" t="e">
        <f t="shared" si="10"/>
        <v>#DIV/0!</v>
      </c>
      <c r="AQ20" s="179" t="e">
        <f t="shared" si="10"/>
        <v>#DIV/0!</v>
      </c>
      <c r="AR20" s="179">
        <f t="shared" si="10"/>
        <v>0</v>
      </c>
    </row>
    <row r="21" spans="1:45" ht="24">
      <c r="A21" s="214">
        <v>20</v>
      </c>
      <c r="B21" s="165" t="s">
        <v>405</v>
      </c>
      <c r="C21" s="165" t="s">
        <v>412</v>
      </c>
      <c r="D21" s="165" t="s">
        <v>407</v>
      </c>
      <c r="E21" s="165" t="s">
        <v>365</v>
      </c>
      <c r="F21" s="166" t="s">
        <v>421</v>
      </c>
      <c r="G21" s="180" t="s">
        <v>422</v>
      </c>
      <c r="H21" s="180"/>
      <c r="I21" s="180"/>
      <c r="J21" s="180" t="s">
        <v>423</v>
      </c>
      <c r="K21" s="180">
        <v>18979818810</v>
      </c>
      <c r="L21" s="180"/>
      <c r="M21" s="169"/>
      <c r="N21" s="170">
        <v>6</v>
      </c>
      <c r="O21" s="171">
        <v>0</v>
      </c>
      <c r="P21" s="171"/>
      <c r="Q21" s="171">
        <v>0</v>
      </c>
      <c r="R21" s="171">
        <v>0</v>
      </c>
      <c r="S21" s="171">
        <v>0</v>
      </c>
      <c r="T21" s="172">
        <f t="shared" si="2"/>
        <v>0</v>
      </c>
      <c r="U21" s="171">
        <v>0</v>
      </c>
      <c r="V21" s="171">
        <v>0</v>
      </c>
      <c r="W21" s="172">
        <f t="shared" si="5"/>
        <v>0</v>
      </c>
      <c r="X21" s="173">
        <f t="shared" si="3"/>
        <v>0</v>
      </c>
      <c r="Y21" s="174"/>
      <c r="Z21" s="174"/>
      <c r="AA21" s="174"/>
      <c r="AB21" s="174"/>
      <c r="AC21" s="176"/>
      <c r="AD21" s="177">
        <f t="shared" si="7"/>
        <v>0</v>
      </c>
      <c r="AE21" s="175"/>
      <c r="AF21" s="175"/>
      <c r="AG21" s="177">
        <f t="shared" si="9"/>
        <v>0</v>
      </c>
      <c r="AH21" s="178">
        <f t="shared" si="6"/>
        <v>0</v>
      </c>
      <c r="AI21" s="179" t="e">
        <f t="shared" si="10"/>
        <v>#DIV/0!</v>
      </c>
      <c r="AJ21" s="179" t="e">
        <f t="shared" si="10"/>
        <v>#DIV/0!</v>
      </c>
      <c r="AK21" s="179" t="e">
        <f t="shared" si="10"/>
        <v>#DIV/0!</v>
      </c>
      <c r="AL21" s="179" t="e">
        <f t="shared" si="10"/>
        <v>#DIV/0!</v>
      </c>
      <c r="AM21" s="179" t="e">
        <f t="shared" si="10"/>
        <v>#DIV/0!</v>
      </c>
      <c r="AN21" s="179" t="e">
        <f t="shared" si="10"/>
        <v>#DIV/0!</v>
      </c>
      <c r="AO21" s="179" t="e">
        <f t="shared" si="10"/>
        <v>#DIV/0!</v>
      </c>
      <c r="AP21" s="179" t="e">
        <f t="shared" si="10"/>
        <v>#DIV/0!</v>
      </c>
      <c r="AQ21" s="179" t="e">
        <f t="shared" si="10"/>
        <v>#DIV/0!</v>
      </c>
      <c r="AR21" s="179" t="e">
        <f t="shared" si="10"/>
        <v>#DIV/0!</v>
      </c>
    </row>
    <row r="22" spans="1:45" ht="24">
      <c r="A22" s="164">
        <v>21</v>
      </c>
      <c r="B22" s="165" t="s">
        <v>405</v>
      </c>
      <c r="C22" s="165" t="s">
        <v>412</v>
      </c>
      <c r="D22" s="165" t="s">
        <v>407</v>
      </c>
      <c r="E22" s="165" t="s">
        <v>352</v>
      </c>
      <c r="F22" s="166" t="s">
        <v>424</v>
      </c>
      <c r="G22" s="180" t="s">
        <v>425</v>
      </c>
      <c r="H22" s="180" t="s">
        <v>426</v>
      </c>
      <c r="I22" s="180">
        <v>13507039998</v>
      </c>
      <c r="J22" s="180" t="s">
        <v>426</v>
      </c>
      <c r="K22" s="180">
        <v>13507039998</v>
      </c>
      <c r="L22" s="180"/>
      <c r="M22" s="169"/>
      <c r="N22" s="170">
        <v>27</v>
      </c>
      <c r="O22" s="171">
        <v>0</v>
      </c>
      <c r="P22" s="171"/>
      <c r="Q22" s="171">
        <v>360</v>
      </c>
      <c r="R22" s="171">
        <v>0</v>
      </c>
      <c r="S22" s="171">
        <v>360</v>
      </c>
      <c r="T22" s="172">
        <f t="shared" si="2"/>
        <v>3384</v>
      </c>
      <c r="U22" s="171">
        <v>50.4</v>
      </c>
      <c r="V22" s="171">
        <v>50.4</v>
      </c>
      <c r="W22" s="172">
        <f t="shared" si="5"/>
        <v>1330.56</v>
      </c>
      <c r="X22" s="173">
        <f t="shared" si="3"/>
        <v>4714.5599999999995</v>
      </c>
      <c r="Y22" s="174"/>
      <c r="Z22" s="174"/>
      <c r="AA22" s="174"/>
      <c r="AB22" s="174"/>
      <c r="AC22" s="176"/>
      <c r="AD22" s="177">
        <f t="shared" si="7"/>
        <v>0</v>
      </c>
      <c r="AE22" s="175"/>
      <c r="AF22" s="175"/>
      <c r="AG22" s="177">
        <f t="shared" si="9"/>
        <v>0</v>
      </c>
      <c r="AH22" s="178">
        <f t="shared" si="6"/>
        <v>0</v>
      </c>
      <c r="AI22" s="179" t="e">
        <f t="shared" si="10"/>
        <v>#DIV/0!</v>
      </c>
      <c r="AJ22" s="179" t="e">
        <f t="shared" si="10"/>
        <v>#DIV/0!</v>
      </c>
      <c r="AK22" s="179">
        <f t="shared" si="10"/>
        <v>0</v>
      </c>
      <c r="AL22" s="179" t="e">
        <f t="shared" si="10"/>
        <v>#DIV/0!</v>
      </c>
      <c r="AM22" s="179">
        <f t="shared" si="10"/>
        <v>0</v>
      </c>
      <c r="AN22" s="179">
        <f t="shared" si="10"/>
        <v>0</v>
      </c>
      <c r="AO22" s="179">
        <f t="shared" si="10"/>
        <v>0</v>
      </c>
      <c r="AP22" s="179">
        <f t="shared" si="10"/>
        <v>0</v>
      </c>
      <c r="AQ22" s="179">
        <f t="shared" si="10"/>
        <v>0</v>
      </c>
      <c r="AR22" s="179">
        <f t="shared" si="10"/>
        <v>0</v>
      </c>
    </row>
    <row r="23" spans="1:45" ht="24">
      <c r="A23" s="164"/>
      <c r="B23" s="165" t="s">
        <v>405</v>
      </c>
      <c r="C23" s="165" t="s">
        <v>412</v>
      </c>
      <c r="D23" s="165" t="s">
        <v>407</v>
      </c>
      <c r="E23" s="165"/>
      <c r="F23" s="219" t="s">
        <v>427</v>
      </c>
      <c r="G23" s="220"/>
      <c r="H23" s="221"/>
      <c r="I23" s="221"/>
      <c r="J23" s="221"/>
      <c r="K23" s="221"/>
      <c r="L23" s="221"/>
      <c r="M23" s="222"/>
      <c r="N23" s="170"/>
      <c r="O23" s="171"/>
      <c r="P23" s="171"/>
      <c r="Q23" s="171"/>
      <c r="R23" s="171"/>
      <c r="S23" s="171"/>
      <c r="T23" s="172"/>
      <c r="U23" s="171"/>
      <c r="V23" s="171"/>
      <c r="W23" s="172"/>
      <c r="X23" s="173"/>
      <c r="Y23" s="174"/>
      <c r="Z23" s="174"/>
      <c r="AA23" s="174"/>
      <c r="AB23" s="174"/>
      <c r="AC23" s="176"/>
      <c r="AD23" s="177"/>
      <c r="AE23" s="175"/>
      <c r="AF23" s="175"/>
      <c r="AG23" s="177"/>
      <c r="AH23" s="178"/>
      <c r="AI23" s="179"/>
      <c r="AJ23" s="179"/>
      <c r="AK23" s="179"/>
      <c r="AL23" s="179"/>
      <c r="AM23" s="179"/>
      <c r="AN23" s="179"/>
      <c r="AO23" s="179"/>
      <c r="AP23" s="179"/>
      <c r="AQ23" s="179"/>
      <c r="AR23" s="179"/>
    </row>
    <row r="24" spans="1:45" ht="24">
      <c r="A24" s="164"/>
      <c r="B24" s="165" t="s">
        <v>405</v>
      </c>
      <c r="C24" s="165" t="s">
        <v>412</v>
      </c>
      <c r="D24" s="165" t="s">
        <v>407</v>
      </c>
      <c r="E24" s="165"/>
      <c r="F24" s="219" t="s">
        <v>428</v>
      </c>
      <c r="G24" s="220"/>
      <c r="H24" s="221"/>
      <c r="I24" s="221"/>
      <c r="J24" s="221"/>
      <c r="K24" s="221"/>
      <c r="L24" s="221"/>
      <c r="M24" s="222"/>
      <c r="N24" s="170"/>
      <c r="O24" s="171"/>
      <c r="P24" s="171"/>
      <c r="Q24" s="171"/>
      <c r="R24" s="171"/>
      <c r="S24" s="171"/>
      <c r="T24" s="172"/>
      <c r="U24" s="171"/>
      <c r="V24" s="171"/>
      <c r="W24" s="172"/>
      <c r="X24" s="173"/>
      <c r="Y24" s="174"/>
      <c r="Z24" s="174"/>
      <c r="AA24" s="174"/>
      <c r="AB24" s="174"/>
      <c r="AC24" s="176"/>
      <c r="AD24" s="177"/>
      <c r="AE24" s="175"/>
      <c r="AF24" s="175"/>
      <c r="AG24" s="177"/>
      <c r="AH24" s="178"/>
      <c r="AI24" s="179"/>
      <c r="AJ24" s="179"/>
      <c r="AK24" s="179"/>
      <c r="AL24" s="179"/>
      <c r="AM24" s="179"/>
      <c r="AN24" s="179"/>
      <c r="AO24" s="179"/>
      <c r="AP24" s="179"/>
      <c r="AQ24" s="179"/>
      <c r="AR24" s="179"/>
    </row>
    <row r="25" spans="1:45" s="204" customFormat="1">
      <c r="A25" s="194" t="s">
        <v>405</v>
      </c>
      <c r="B25" s="195"/>
      <c r="C25" s="196" t="s">
        <v>391</v>
      </c>
      <c r="D25" s="197">
        <f>SUM(X25)</f>
        <v>16272</v>
      </c>
      <c r="E25" s="196"/>
      <c r="F25" s="198"/>
      <c r="G25" s="199"/>
      <c r="H25" s="200"/>
      <c r="I25" s="200"/>
      <c r="J25" s="200"/>
      <c r="K25" s="200"/>
      <c r="L25" s="200"/>
      <c r="M25" s="201"/>
      <c r="N25" s="202">
        <f t="shared" ref="N25:Y25" si="11">SUM(N15:N22)</f>
        <v>132</v>
      </c>
      <c r="O25" s="211">
        <f t="shared" si="11"/>
        <v>57</v>
      </c>
      <c r="P25" s="211">
        <f t="shared" si="11"/>
        <v>0</v>
      </c>
      <c r="Q25" s="211">
        <f t="shared" si="11"/>
        <v>420</v>
      </c>
      <c r="R25" s="211">
        <f t="shared" si="11"/>
        <v>43.199999999999996</v>
      </c>
      <c r="S25" s="211">
        <f t="shared" si="11"/>
        <v>1098.5999999999999</v>
      </c>
      <c r="T25" s="211">
        <f t="shared" si="11"/>
        <v>9037.44</v>
      </c>
      <c r="U25" s="211">
        <f t="shared" si="11"/>
        <v>252</v>
      </c>
      <c r="V25" s="211">
        <f t="shared" si="11"/>
        <v>309.59999999999997</v>
      </c>
      <c r="W25" s="211">
        <f t="shared" si="11"/>
        <v>7234.5599999999995</v>
      </c>
      <c r="X25" s="211">
        <f t="shared" si="11"/>
        <v>16272</v>
      </c>
      <c r="Y25" s="212">
        <f t="shared" si="11"/>
        <v>0</v>
      </c>
      <c r="Z25" s="212"/>
      <c r="AA25" s="212">
        <f t="shared" ref="AA25:AH25" si="12">SUM(AA15:AA22)</f>
        <v>0</v>
      </c>
      <c r="AB25" s="212">
        <f t="shared" si="12"/>
        <v>0</v>
      </c>
      <c r="AC25" s="212">
        <f t="shared" si="12"/>
        <v>0</v>
      </c>
      <c r="AD25" s="212">
        <f t="shared" si="12"/>
        <v>0</v>
      </c>
      <c r="AE25" s="212">
        <f t="shared" si="12"/>
        <v>0</v>
      </c>
      <c r="AF25" s="212">
        <f t="shared" si="12"/>
        <v>0</v>
      </c>
      <c r="AG25" s="213">
        <f t="shared" si="12"/>
        <v>0</v>
      </c>
      <c r="AH25" s="178">
        <f t="shared" si="12"/>
        <v>0</v>
      </c>
      <c r="AI25" s="179">
        <f t="shared" ref="AI25:AR25" si="13">Y25/O25</f>
        <v>0</v>
      </c>
      <c r="AJ25" s="179" t="e">
        <f t="shared" si="13"/>
        <v>#DIV/0!</v>
      </c>
      <c r="AK25" s="179">
        <f t="shared" si="13"/>
        <v>0</v>
      </c>
      <c r="AL25" s="179">
        <f t="shared" si="13"/>
        <v>0</v>
      </c>
      <c r="AM25" s="179">
        <f t="shared" si="13"/>
        <v>0</v>
      </c>
      <c r="AN25" s="179">
        <f t="shared" si="13"/>
        <v>0</v>
      </c>
      <c r="AO25" s="179">
        <f t="shared" si="13"/>
        <v>0</v>
      </c>
      <c r="AP25" s="179">
        <f t="shared" si="13"/>
        <v>0</v>
      </c>
      <c r="AQ25" s="179">
        <f t="shared" si="13"/>
        <v>0</v>
      </c>
      <c r="AR25" s="179">
        <f t="shared" si="13"/>
        <v>0</v>
      </c>
      <c r="AS25" s="204">
        <f>SUM(AS15:AS22)</f>
        <v>0</v>
      </c>
    </row>
    <row r="26" spans="1:45">
      <c r="A26" s="164">
        <v>19</v>
      </c>
      <c r="B26" s="223" t="s">
        <v>429</v>
      </c>
      <c r="C26" s="165" t="s">
        <v>430</v>
      </c>
      <c r="D26" s="165" t="s">
        <v>431</v>
      </c>
      <c r="E26" s="165" t="s">
        <v>365</v>
      </c>
      <c r="F26" s="166" t="s">
        <v>432</v>
      </c>
      <c r="G26" s="180" t="s">
        <v>433</v>
      </c>
      <c r="H26" s="180" t="s">
        <v>434</v>
      </c>
      <c r="I26" s="180"/>
      <c r="J26" s="180" t="s">
        <v>435</v>
      </c>
      <c r="K26" s="180">
        <v>18907933344</v>
      </c>
      <c r="L26" s="180"/>
      <c r="M26" s="169"/>
      <c r="N26" s="170">
        <v>31</v>
      </c>
      <c r="O26" s="171">
        <v>360</v>
      </c>
      <c r="P26" s="171"/>
      <c r="Q26" s="171">
        <v>0</v>
      </c>
      <c r="R26" s="171">
        <v>0</v>
      </c>
      <c r="S26" s="171">
        <v>144</v>
      </c>
      <c r="T26" s="172">
        <f t="shared" si="2"/>
        <v>2361.6</v>
      </c>
      <c r="U26" s="171">
        <v>0</v>
      </c>
      <c r="V26" s="171">
        <v>0</v>
      </c>
      <c r="W26" s="172">
        <f t="shared" si="5"/>
        <v>0</v>
      </c>
      <c r="X26" s="173">
        <f t="shared" si="3"/>
        <v>2361.6</v>
      </c>
      <c r="Y26" s="174"/>
      <c r="Z26" s="174"/>
      <c r="AA26" s="174"/>
      <c r="AB26" s="174"/>
      <c r="AC26" s="176"/>
      <c r="AD26" s="177">
        <f t="shared" si="7"/>
        <v>0</v>
      </c>
      <c r="AE26" s="175"/>
      <c r="AF26" s="175"/>
      <c r="AG26" s="177">
        <f t="shared" si="9"/>
        <v>0</v>
      </c>
      <c r="AH26" s="178">
        <f t="shared" si="6"/>
        <v>0</v>
      </c>
      <c r="AI26" s="179">
        <f t="shared" si="10"/>
        <v>0</v>
      </c>
      <c r="AJ26" s="179" t="e">
        <f t="shared" si="10"/>
        <v>#DIV/0!</v>
      </c>
      <c r="AK26" s="179" t="e">
        <f t="shared" si="10"/>
        <v>#DIV/0!</v>
      </c>
      <c r="AL26" s="179" t="e">
        <f t="shared" si="10"/>
        <v>#DIV/0!</v>
      </c>
      <c r="AM26" s="179">
        <f t="shared" si="10"/>
        <v>0</v>
      </c>
      <c r="AN26" s="179">
        <f t="shared" si="10"/>
        <v>0</v>
      </c>
      <c r="AO26" s="179" t="e">
        <f t="shared" si="10"/>
        <v>#DIV/0!</v>
      </c>
      <c r="AP26" s="179" t="e">
        <f t="shared" si="10"/>
        <v>#DIV/0!</v>
      </c>
      <c r="AQ26" s="179" t="e">
        <f t="shared" si="10"/>
        <v>#DIV/0!</v>
      </c>
      <c r="AR26" s="179">
        <f t="shared" si="10"/>
        <v>0</v>
      </c>
    </row>
    <row r="27" spans="1:45">
      <c r="A27" s="214">
        <v>22</v>
      </c>
      <c r="B27" s="223" t="s">
        <v>429</v>
      </c>
      <c r="C27" s="165" t="s">
        <v>430</v>
      </c>
      <c r="D27" s="165" t="s">
        <v>431</v>
      </c>
      <c r="E27" s="165" t="s">
        <v>352</v>
      </c>
      <c r="F27" s="166" t="s">
        <v>436</v>
      </c>
      <c r="G27" s="180" t="s">
        <v>437</v>
      </c>
      <c r="H27" s="180" t="s">
        <v>438</v>
      </c>
      <c r="I27" s="180">
        <v>13879821333</v>
      </c>
      <c r="J27" s="180" t="s">
        <v>439</v>
      </c>
      <c r="K27" s="180">
        <v>18907988837</v>
      </c>
      <c r="L27" s="180"/>
      <c r="M27" s="169"/>
      <c r="N27" s="170">
        <v>7</v>
      </c>
      <c r="O27" s="171">
        <v>0</v>
      </c>
      <c r="P27" s="171"/>
      <c r="Q27" s="171">
        <v>60</v>
      </c>
      <c r="R27" s="171">
        <v>0</v>
      </c>
      <c r="S27" s="171">
        <v>60</v>
      </c>
      <c r="T27" s="172">
        <f t="shared" si="2"/>
        <v>564</v>
      </c>
      <c r="U27" s="171">
        <v>0</v>
      </c>
      <c r="V27" s="171">
        <v>0</v>
      </c>
      <c r="W27" s="172">
        <f t="shared" si="5"/>
        <v>0</v>
      </c>
      <c r="X27" s="173">
        <f t="shared" si="3"/>
        <v>564</v>
      </c>
      <c r="Y27" s="175"/>
      <c r="Z27" s="175"/>
      <c r="AA27" s="175"/>
      <c r="AB27" s="175"/>
      <c r="AC27" s="176"/>
      <c r="AD27" s="177">
        <f t="shared" si="7"/>
        <v>0</v>
      </c>
      <c r="AE27" s="175"/>
      <c r="AF27" s="175"/>
      <c r="AG27" s="177">
        <f t="shared" si="9"/>
        <v>0</v>
      </c>
      <c r="AH27" s="178">
        <f t="shared" si="6"/>
        <v>0</v>
      </c>
      <c r="AI27" s="179" t="e">
        <f t="shared" si="10"/>
        <v>#DIV/0!</v>
      </c>
      <c r="AJ27" s="179" t="e">
        <f t="shared" si="10"/>
        <v>#DIV/0!</v>
      </c>
      <c r="AK27" s="179">
        <f t="shared" si="10"/>
        <v>0</v>
      </c>
      <c r="AL27" s="179" t="e">
        <f t="shared" si="10"/>
        <v>#DIV/0!</v>
      </c>
      <c r="AM27" s="179">
        <f t="shared" si="10"/>
        <v>0</v>
      </c>
      <c r="AN27" s="179">
        <f t="shared" si="10"/>
        <v>0</v>
      </c>
      <c r="AO27" s="179" t="e">
        <f t="shared" si="10"/>
        <v>#DIV/0!</v>
      </c>
      <c r="AP27" s="179" t="e">
        <f t="shared" si="10"/>
        <v>#DIV/0!</v>
      </c>
      <c r="AQ27" s="179" t="e">
        <f t="shared" si="10"/>
        <v>#DIV/0!</v>
      </c>
      <c r="AR27" s="179">
        <f t="shared" si="10"/>
        <v>0</v>
      </c>
    </row>
    <row r="28" spans="1:45" s="204" customFormat="1">
      <c r="A28" s="224" t="s">
        <v>429</v>
      </c>
      <c r="B28" s="195"/>
      <c r="C28" s="196" t="s">
        <v>391</v>
      </c>
      <c r="D28" s="197">
        <f>SUM(X28)</f>
        <v>26957.759999999998</v>
      </c>
      <c r="E28" s="196"/>
      <c r="F28" s="198"/>
      <c r="G28" s="199"/>
      <c r="H28" s="200"/>
      <c r="I28" s="200"/>
      <c r="J28" s="200"/>
      <c r="K28" s="200"/>
      <c r="L28" s="200"/>
      <c r="M28" s="201"/>
      <c r="N28" s="202">
        <f t="shared" ref="N28:Y28" si="14">SUM(N18:N27)</f>
        <v>267</v>
      </c>
      <c r="O28" s="211">
        <f t="shared" si="14"/>
        <v>447</v>
      </c>
      <c r="P28" s="211">
        <f t="shared" si="14"/>
        <v>0</v>
      </c>
      <c r="Q28" s="211">
        <f t="shared" si="14"/>
        <v>900</v>
      </c>
      <c r="R28" s="211">
        <f t="shared" si="14"/>
        <v>86.399999999999991</v>
      </c>
      <c r="S28" s="211">
        <f t="shared" si="14"/>
        <v>2010.6</v>
      </c>
      <c r="T28" s="211">
        <f t="shared" si="14"/>
        <v>18392.64</v>
      </c>
      <c r="U28" s="211">
        <f t="shared" si="14"/>
        <v>302.39999999999998</v>
      </c>
      <c r="V28" s="211">
        <f t="shared" si="14"/>
        <v>359.99999999999994</v>
      </c>
      <c r="W28" s="211">
        <f t="shared" si="14"/>
        <v>8565.119999999999</v>
      </c>
      <c r="X28" s="211">
        <f t="shared" si="14"/>
        <v>26957.759999999998</v>
      </c>
      <c r="Y28" s="212">
        <f t="shared" si="14"/>
        <v>0</v>
      </c>
      <c r="Z28" s="212"/>
      <c r="AA28" s="212">
        <f t="shared" ref="AA28:AH28" si="15">SUM(AA18:AA27)</f>
        <v>0</v>
      </c>
      <c r="AB28" s="212">
        <f t="shared" si="15"/>
        <v>0</v>
      </c>
      <c r="AC28" s="212">
        <f t="shared" si="15"/>
        <v>0</v>
      </c>
      <c r="AD28" s="212">
        <f t="shared" si="15"/>
        <v>0</v>
      </c>
      <c r="AE28" s="212">
        <f t="shared" si="15"/>
        <v>0</v>
      </c>
      <c r="AF28" s="212">
        <f t="shared" si="15"/>
        <v>0</v>
      </c>
      <c r="AG28" s="213">
        <f t="shared" si="15"/>
        <v>0</v>
      </c>
      <c r="AH28" s="178">
        <f t="shared" si="15"/>
        <v>0</v>
      </c>
      <c r="AI28" s="179">
        <f t="shared" si="10"/>
        <v>0</v>
      </c>
      <c r="AJ28" s="179" t="e">
        <f t="shared" si="10"/>
        <v>#DIV/0!</v>
      </c>
      <c r="AK28" s="179">
        <f t="shared" si="10"/>
        <v>0</v>
      </c>
      <c r="AL28" s="179">
        <f t="shared" si="10"/>
        <v>0</v>
      </c>
      <c r="AM28" s="179">
        <f t="shared" si="10"/>
        <v>0</v>
      </c>
      <c r="AN28" s="179">
        <f t="shared" si="10"/>
        <v>0</v>
      </c>
      <c r="AO28" s="179">
        <f t="shared" si="10"/>
        <v>0</v>
      </c>
      <c r="AP28" s="179">
        <f t="shared" si="10"/>
        <v>0</v>
      </c>
      <c r="AQ28" s="179">
        <f t="shared" si="10"/>
        <v>0</v>
      </c>
      <c r="AR28" s="179">
        <f t="shared" si="10"/>
        <v>0</v>
      </c>
      <c r="AS28" s="204">
        <f>SUM(AS18:AS27)</f>
        <v>0</v>
      </c>
    </row>
    <row r="29" spans="1:45">
      <c r="A29" s="164">
        <v>29</v>
      </c>
      <c r="B29" s="165" t="s">
        <v>440</v>
      </c>
      <c r="C29" s="165" t="s">
        <v>441</v>
      </c>
      <c r="D29" s="165" t="s">
        <v>431</v>
      </c>
      <c r="E29" s="165" t="s">
        <v>365</v>
      </c>
      <c r="F29" s="166" t="s">
        <v>442</v>
      </c>
      <c r="G29" s="180" t="s">
        <v>443</v>
      </c>
      <c r="H29" s="180" t="s">
        <v>444</v>
      </c>
      <c r="I29" s="180">
        <v>13879498192</v>
      </c>
      <c r="J29" s="180" t="s">
        <v>445</v>
      </c>
      <c r="K29" s="180">
        <v>18279430658</v>
      </c>
      <c r="L29" s="180"/>
      <c r="M29" s="169"/>
      <c r="N29" s="170">
        <v>102</v>
      </c>
      <c r="O29" s="171">
        <v>0</v>
      </c>
      <c r="P29" s="171"/>
      <c r="Q29" s="171">
        <v>0</v>
      </c>
      <c r="R29" s="171">
        <v>0</v>
      </c>
      <c r="S29" s="171">
        <v>0</v>
      </c>
      <c r="T29" s="172">
        <f t="shared" si="2"/>
        <v>0</v>
      </c>
      <c r="U29" s="171">
        <v>0</v>
      </c>
      <c r="V29" s="171">
        <v>0</v>
      </c>
      <c r="W29" s="172">
        <f t="shared" si="5"/>
        <v>0</v>
      </c>
      <c r="X29" s="173">
        <f t="shared" si="3"/>
        <v>0</v>
      </c>
      <c r="Y29" s="175"/>
      <c r="Z29" s="175"/>
      <c r="AA29" s="175"/>
      <c r="AB29" s="175"/>
      <c r="AC29" s="176"/>
      <c r="AD29" s="177">
        <f t="shared" si="7"/>
        <v>0</v>
      </c>
      <c r="AE29" s="175"/>
      <c r="AF29" s="175"/>
      <c r="AG29" s="177">
        <f>AE29*16.3+AF29*10.1</f>
        <v>0</v>
      </c>
      <c r="AH29" s="178">
        <f t="shared" si="6"/>
        <v>0</v>
      </c>
      <c r="AI29" s="179" t="e">
        <f t="shared" si="10"/>
        <v>#DIV/0!</v>
      </c>
      <c r="AJ29" s="179" t="e">
        <f t="shared" si="10"/>
        <v>#DIV/0!</v>
      </c>
      <c r="AK29" s="179" t="e">
        <f t="shared" si="10"/>
        <v>#DIV/0!</v>
      </c>
      <c r="AL29" s="179" t="e">
        <f t="shared" si="10"/>
        <v>#DIV/0!</v>
      </c>
      <c r="AM29" s="179" t="e">
        <f t="shared" si="10"/>
        <v>#DIV/0!</v>
      </c>
      <c r="AN29" s="179" t="e">
        <f t="shared" si="10"/>
        <v>#DIV/0!</v>
      </c>
      <c r="AO29" s="179" t="e">
        <f t="shared" si="10"/>
        <v>#DIV/0!</v>
      </c>
      <c r="AP29" s="179" t="e">
        <f t="shared" si="10"/>
        <v>#DIV/0!</v>
      </c>
      <c r="AQ29" s="179" t="e">
        <f t="shared" si="10"/>
        <v>#DIV/0!</v>
      </c>
      <c r="AR29" s="179" t="e">
        <f t="shared" si="10"/>
        <v>#DIV/0!</v>
      </c>
    </row>
    <row r="30" spans="1:45">
      <c r="A30" s="164">
        <v>30</v>
      </c>
      <c r="B30" s="165" t="s">
        <v>440</v>
      </c>
      <c r="C30" s="165" t="s">
        <v>441</v>
      </c>
      <c r="D30" s="165" t="s">
        <v>431</v>
      </c>
      <c r="E30" s="165" t="s">
        <v>365</v>
      </c>
      <c r="F30" s="166" t="s">
        <v>446</v>
      </c>
      <c r="G30" s="180"/>
      <c r="H30" s="180"/>
      <c r="I30" s="180"/>
      <c r="J30" s="180"/>
      <c r="K30" s="180"/>
      <c r="L30" s="180"/>
      <c r="M30" s="169"/>
      <c r="N30" s="170">
        <v>33</v>
      </c>
      <c r="O30" s="171">
        <v>0</v>
      </c>
      <c r="P30" s="171"/>
      <c r="Q30" s="171">
        <v>0</v>
      </c>
      <c r="R30" s="171">
        <v>0</v>
      </c>
      <c r="S30" s="171">
        <v>0</v>
      </c>
      <c r="T30" s="172">
        <f t="shared" si="2"/>
        <v>0</v>
      </c>
      <c r="U30" s="171">
        <v>0</v>
      </c>
      <c r="V30" s="171">
        <v>0</v>
      </c>
      <c r="W30" s="172">
        <f t="shared" si="5"/>
        <v>0</v>
      </c>
      <c r="X30" s="173">
        <f t="shared" si="3"/>
        <v>0</v>
      </c>
      <c r="Y30" s="175"/>
      <c r="Z30" s="175"/>
      <c r="AA30" s="175"/>
      <c r="AB30" s="175"/>
      <c r="AC30" s="176"/>
      <c r="AD30" s="177">
        <f t="shared" si="7"/>
        <v>0</v>
      </c>
      <c r="AE30" s="175"/>
      <c r="AF30" s="175"/>
      <c r="AG30" s="177">
        <f>AE30*16.3+AF30*10.1</f>
        <v>0</v>
      </c>
      <c r="AH30" s="178">
        <f t="shared" si="6"/>
        <v>0</v>
      </c>
      <c r="AI30" s="179" t="e">
        <f t="shared" si="10"/>
        <v>#DIV/0!</v>
      </c>
      <c r="AJ30" s="179" t="e">
        <f t="shared" si="10"/>
        <v>#DIV/0!</v>
      </c>
      <c r="AK30" s="179" t="e">
        <f t="shared" si="10"/>
        <v>#DIV/0!</v>
      </c>
      <c r="AL30" s="179" t="e">
        <f t="shared" si="10"/>
        <v>#DIV/0!</v>
      </c>
      <c r="AM30" s="179" t="e">
        <f t="shared" si="10"/>
        <v>#DIV/0!</v>
      </c>
      <c r="AN30" s="179" t="e">
        <f t="shared" si="10"/>
        <v>#DIV/0!</v>
      </c>
      <c r="AO30" s="179" t="e">
        <f t="shared" si="10"/>
        <v>#DIV/0!</v>
      </c>
      <c r="AP30" s="179" t="e">
        <f t="shared" si="10"/>
        <v>#DIV/0!</v>
      </c>
      <c r="AQ30" s="179" t="e">
        <f t="shared" si="10"/>
        <v>#DIV/0!</v>
      </c>
      <c r="AR30" s="179" t="e">
        <f t="shared" si="10"/>
        <v>#DIV/0!</v>
      </c>
    </row>
    <row r="31" spans="1:45">
      <c r="A31" s="164">
        <v>31</v>
      </c>
      <c r="B31" s="165" t="s">
        <v>440</v>
      </c>
      <c r="C31" s="165" t="s">
        <v>441</v>
      </c>
      <c r="D31" s="165" t="s">
        <v>431</v>
      </c>
      <c r="E31" s="165" t="s">
        <v>365</v>
      </c>
      <c r="F31" s="166" t="s">
        <v>447</v>
      </c>
      <c r="G31" s="180" t="s">
        <v>448</v>
      </c>
      <c r="H31" s="180" t="s">
        <v>449</v>
      </c>
      <c r="I31" s="180">
        <v>18702686658</v>
      </c>
      <c r="J31" s="180" t="s">
        <v>450</v>
      </c>
      <c r="K31" s="180">
        <v>18879461366</v>
      </c>
      <c r="L31" s="180"/>
      <c r="M31" s="169"/>
      <c r="N31" s="170">
        <v>55</v>
      </c>
      <c r="O31" s="171">
        <v>200</v>
      </c>
      <c r="P31" s="171"/>
      <c r="Q31" s="171">
        <v>100</v>
      </c>
      <c r="R31" s="171">
        <v>200</v>
      </c>
      <c r="S31" s="171">
        <v>300</v>
      </c>
      <c r="T31" s="172">
        <f t="shared" si="2"/>
        <v>5420</v>
      </c>
      <c r="U31" s="171">
        <v>151.19999999999999</v>
      </c>
      <c r="V31" s="171">
        <v>194.4</v>
      </c>
      <c r="W31" s="172">
        <f t="shared" si="5"/>
        <v>4428</v>
      </c>
      <c r="X31" s="173">
        <f t="shared" si="3"/>
        <v>9848</v>
      </c>
      <c r="Y31" s="175"/>
      <c r="Z31" s="175"/>
      <c r="AA31" s="175"/>
      <c r="AB31" s="175"/>
      <c r="AC31" s="176"/>
      <c r="AD31" s="177">
        <f t="shared" si="7"/>
        <v>0</v>
      </c>
      <c r="AE31" s="175"/>
      <c r="AF31" s="175"/>
      <c r="AG31" s="177">
        <f>AE31*16.3+AF31*10.1</f>
        <v>0</v>
      </c>
      <c r="AH31" s="178">
        <f t="shared" si="6"/>
        <v>0</v>
      </c>
      <c r="AI31" s="179">
        <f t="shared" si="10"/>
        <v>0</v>
      </c>
      <c r="AJ31" s="179" t="e">
        <f t="shared" si="10"/>
        <v>#DIV/0!</v>
      </c>
      <c r="AK31" s="179">
        <f t="shared" si="10"/>
        <v>0</v>
      </c>
      <c r="AL31" s="179">
        <f t="shared" si="10"/>
        <v>0</v>
      </c>
      <c r="AM31" s="179">
        <f t="shared" si="10"/>
        <v>0</v>
      </c>
      <c r="AN31" s="179">
        <f t="shared" si="10"/>
        <v>0</v>
      </c>
      <c r="AO31" s="179">
        <f t="shared" si="10"/>
        <v>0</v>
      </c>
      <c r="AP31" s="179">
        <f t="shared" si="10"/>
        <v>0</v>
      </c>
      <c r="AQ31" s="179">
        <f t="shared" si="10"/>
        <v>0</v>
      </c>
      <c r="AR31" s="179">
        <f t="shared" si="10"/>
        <v>0</v>
      </c>
    </row>
    <row r="32" spans="1:45">
      <c r="A32" s="164">
        <v>32</v>
      </c>
      <c r="B32" s="165" t="s">
        <v>440</v>
      </c>
      <c r="C32" s="165" t="s">
        <v>441</v>
      </c>
      <c r="D32" s="165" t="s">
        <v>431</v>
      </c>
      <c r="E32" s="165" t="s">
        <v>352</v>
      </c>
      <c r="F32" s="166" t="s">
        <v>451</v>
      </c>
      <c r="G32" s="180" t="s">
        <v>452</v>
      </c>
      <c r="H32" s="180" t="s">
        <v>453</v>
      </c>
      <c r="I32" s="180"/>
      <c r="J32" s="180" t="s">
        <v>454</v>
      </c>
      <c r="K32" s="180">
        <v>13907949691</v>
      </c>
      <c r="L32" s="180"/>
      <c r="M32" s="169"/>
      <c r="N32" s="225">
        <v>40</v>
      </c>
      <c r="O32" s="171">
        <v>200</v>
      </c>
      <c r="P32" s="171"/>
      <c r="Q32" s="171">
        <v>0</v>
      </c>
      <c r="R32" s="171">
        <v>100</v>
      </c>
      <c r="S32" s="171">
        <v>384</v>
      </c>
      <c r="T32" s="172">
        <f t="shared" si="2"/>
        <v>4457.6000000000004</v>
      </c>
      <c r="U32" s="171">
        <v>0</v>
      </c>
      <c r="V32" s="171">
        <v>0</v>
      </c>
      <c r="W32" s="172">
        <f t="shared" si="5"/>
        <v>0</v>
      </c>
      <c r="X32" s="173">
        <f t="shared" si="3"/>
        <v>4457.6000000000004</v>
      </c>
      <c r="Y32" s="175"/>
      <c r="Z32" s="175"/>
      <c r="AA32" s="175"/>
      <c r="AB32" s="175"/>
      <c r="AC32" s="176"/>
      <c r="AD32" s="177">
        <f t="shared" si="7"/>
        <v>0</v>
      </c>
      <c r="AE32" s="175"/>
      <c r="AF32" s="175"/>
      <c r="AG32" s="177">
        <f>AE32*16.3+AF32*10.1</f>
        <v>0</v>
      </c>
      <c r="AH32" s="178">
        <f t="shared" si="6"/>
        <v>0</v>
      </c>
      <c r="AI32" s="179">
        <f t="shared" si="10"/>
        <v>0</v>
      </c>
      <c r="AJ32" s="179" t="e">
        <f t="shared" si="10"/>
        <v>#DIV/0!</v>
      </c>
      <c r="AK32" s="179" t="e">
        <f t="shared" si="10"/>
        <v>#DIV/0!</v>
      </c>
      <c r="AL32" s="179">
        <f t="shared" si="10"/>
        <v>0</v>
      </c>
      <c r="AM32" s="179">
        <f t="shared" si="10"/>
        <v>0</v>
      </c>
      <c r="AN32" s="179">
        <f t="shared" si="10"/>
        <v>0</v>
      </c>
      <c r="AO32" s="179" t="e">
        <f t="shared" si="10"/>
        <v>#DIV/0!</v>
      </c>
      <c r="AP32" s="179" t="e">
        <f t="shared" si="10"/>
        <v>#DIV/0!</v>
      </c>
      <c r="AQ32" s="179" t="e">
        <f t="shared" si="10"/>
        <v>#DIV/0!</v>
      </c>
      <c r="AR32" s="179">
        <f t="shared" si="10"/>
        <v>0</v>
      </c>
    </row>
    <row r="33" spans="1:44">
      <c r="A33" s="164">
        <v>33</v>
      </c>
      <c r="B33" s="165" t="s">
        <v>440</v>
      </c>
      <c r="C33" s="165" t="s">
        <v>455</v>
      </c>
      <c r="D33" s="165" t="s">
        <v>379</v>
      </c>
      <c r="E33" s="165" t="s">
        <v>352</v>
      </c>
      <c r="F33" s="166" t="s">
        <v>456</v>
      </c>
      <c r="G33" s="180" t="s">
        <v>457</v>
      </c>
      <c r="H33" s="180"/>
      <c r="I33" s="180"/>
      <c r="J33" s="180" t="s">
        <v>458</v>
      </c>
      <c r="K33" s="180">
        <v>13607019252</v>
      </c>
      <c r="L33" s="180"/>
      <c r="M33" s="169"/>
      <c r="N33" s="225">
        <v>11</v>
      </c>
      <c r="O33" s="171">
        <v>0</v>
      </c>
      <c r="P33" s="171"/>
      <c r="Q33" s="171">
        <v>0</v>
      </c>
      <c r="R33" s="171">
        <v>0</v>
      </c>
      <c r="S33" s="171">
        <v>0</v>
      </c>
      <c r="T33" s="172">
        <f t="shared" si="2"/>
        <v>0</v>
      </c>
      <c r="U33" s="171">
        <v>0</v>
      </c>
      <c r="V33" s="171">
        <v>0</v>
      </c>
      <c r="W33" s="172">
        <f t="shared" si="5"/>
        <v>0</v>
      </c>
      <c r="X33" s="173">
        <f t="shared" si="3"/>
        <v>0</v>
      </c>
      <c r="Y33" s="175"/>
      <c r="Z33" s="175"/>
      <c r="AA33" s="175"/>
      <c r="AB33" s="175"/>
      <c r="AC33" s="176"/>
      <c r="AD33" s="177">
        <f t="shared" si="7"/>
        <v>0</v>
      </c>
      <c r="AE33" s="175"/>
      <c r="AF33" s="175"/>
      <c r="AG33" s="177">
        <f>AE33*16.3+AF33*10.1</f>
        <v>0</v>
      </c>
      <c r="AH33" s="178">
        <f t="shared" si="6"/>
        <v>0</v>
      </c>
      <c r="AI33" s="179" t="e">
        <f t="shared" si="10"/>
        <v>#DIV/0!</v>
      </c>
      <c r="AJ33" s="179" t="e">
        <f t="shared" si="10"/>
        <v>#DIV/0!</v>
      </c>
      <c r="AK33" s="179" t="e">
        <f t="shared" si="10"/>
        <v>#DIV/0!</v>
      </c>
      <c r="AL33" s="179" t="e">
        <f t="shared" si="10"/>
        <v>#DIV/0!</v>
      </c>
      <c r="AM33" s="179" t="e">
        <f t="shared" si="10"/>
        <v>#DIV/0!</v>
      </c>
      <c r="AN33" s="179" t="e">
        <f t="shared" si="10"/>
        <v>#DIV/0!</v>
      </c>
      <c r="AO33" s="179" t="e">
        <f t="shared" si="10"/>
        <v>#DIV/0!</v>
      </c>
      <c r="AP33" s="179" t="e">
        <f t="shared" si="10"/>
        <v>#DIV/0!</v>
      </c>
      <c r="AQ33" s="179" t="e">
        <f t="shared" si="10"/>
        <v>#DIV/0!</v>
      </c>
      <c r="AR33" s="179" t="e">
        <f t="shared" si="10"/>
        <v>#DIV/0!</v>
      </c>
    </row>
    <row r="34" spans="1:44" s="204" customFormat="1">
      <c r="A34" s="194" t="s">
        <v>440</v>
      </c>
      <c r="B34" s="195"/>
      <c r="C34" s="196" t="s">
        <v>391</v>
      </c>
      <c r="D34" s="197">
        <f>SUM(X34)</f>
        <v>14305.6</v>
      </c>
      <c r="E34" s="196"/>
      <c r="F34" s="198"/>
      <c r="G34" s="199"/>
      <c r="H34" s="200"/>
      <c r="I34" s="200"/>
      <c r="J34" s="200"/>
      <c r="K34" s="200"/>
      <c r="L34" s="200"/>
      <c r="M34" s="201"/>
      <c r="N34" s="226">
        <f>SUM(N29:N33)</f>
        <v>241</v>
      </c>
      <c r="O34" s="211">
        <f>SUM(O29:O33)</f>
        <v>400</v>
      </c>
      <c r="P34" s="211">
        <f t="shared" ref="P34:X34" si="16">SUM(P29:P33)</f>
        <v>0</v>
      </c>
      <c r="Q34" s="211">
        <f t="shared" si="16"/>
        <v>100</v>
      </c>
      <c r="R34" s="211">
        <f t="shared" si="16"/>
        <v>300</v>
      </c>
      <c r="S34" s="211">
        <f t="shared" si="16"/>
        <v>684</v>
      </c>
      <c r="T34" s="211">
        <f t="shared" si="16"/>
        <v>9877.6</v>
      </c>
      <c r="U34" s="211">
        <f t="shared" si="16"/>
        <v>151.19999999999999</v>
      </c>
      <c r="V34" s="211">
        <f t="shared" si="16"/>
        <v>194.4</v>
      </c>
      <c r="W34" s="211">
        <f t="shared" si="16"/>
        <v>4428</v>
      </c>
      <c r="X34" s="211">
        <f t="shared" si="16"/>
        <v>14305.6</v>
      </c>
      <c r="Y34" s="227">
        <f>SUM(Y29:Y33)</f>
        <v>0</v>
      </c>
      <c r="Z34" s="227"/>
      <c r="AA34" s="227">
        <f>SUM(AA29:AA33)</f>
        <v>0</v>
      </c>
      <c r="AB34" s="227">
        <f>SUM(AB29:AB33)</f>
        <v>0</v>
      </c>
      <c r="AC34" s="227">
        <f>SUM(AC29:AC33)</f>
        <v>0</v>
      </c>
      <c r="AD34" s="177">
        <f t="shared" si="7"/>
        <v>0</v>
      </c>
      <c r="AE34" s="227">
        <f>SUM(AE29:AE33)</f>
        <v>0</v>
      </c>
      <c r="AF34" s="227">
        <f>SUM(AF29:AF33)</f>
        <v>0</v>
      </c>
      <c r="AG34" s="228">
        <f>SUM(AG29:AG33)</f>
        <v>0</v>
      </c>
      <c r="AH34" s="178">
        <f t="shared" si="6"/>
        <v>0</v>
      </c>
      <c r="AI34" s="179">
        <f t="shared" si="10"/>
        <v>0</v>
      </c>
      <c r="AJ34" s="179" t="e">
        <f t="shared" si="10"/>
        <v>#DIV/0!</v>
      </c>
      <c r="AK34" s="179">
        <f t="shared" si="10"/>
        <v>0</v>
      </c>
      <c r="AL34" s="179">
        <f t="shared" si="10"/>
        <v>0</v>
      </c>
      <c r="AM34" s="179">
        <f t="shared" si="10"/>
        <v>0</v>
      </c>
      <c r="AN34" s="179">
        <f t="shared" si="10"/>
        <v>0</v>
      </c>
      <c r="AO34" s="179">
        <f t="shared" si="10"/>
        <v>0</v>
      </c>
      <c r="AP34" s="179">
        <f t="shared" si="10"/>
        <v>0</v>
      </c>
      <c r="AQ34" s="179">
        <f t="shared" si="10"/>
        <v>0</v>
      </c>
      <c r="AR34" s="179">
        <f t="shared" si="10"/>
        <v>0</v>
      </c>
    </row>
    <row r="35" spans="1:44">
      <c r="A35" s="164">
        <v>34</v>
      </c>
      <c r="B35" s="165" t="s">
        <v>459</v>
      </c>
      <c r="C35" s="216" t="s">
        <v>460</v>
      </c>
      <c r="D35" s="165" t="s">
        <v>461</v>
      </c>
      <c r="E35" s="165" t="s">
        <v>365</v>
      </c>
      <c r="F35" s="166" t="s">
        <v>462</v>
      </c>
      <c r="G35" s="180" t="s">
        <v>463</v>
      </c>
      <c r="H35" s="180"/>
      <c r="I35" s="180"/>
      <c r="J35" s="180" t="s">
        <v>464</v>
      </c>
      <c r="K35" s="180" t="s">
        <v>465</v>
      </c>
      <c r="L35" s="180"/>
      <c r="M35" s="169"/>
      <c r="N35" s="225">
        <v>50</v>
      </c>
      <c r="O35" s="171">
        <v>180</v>
      </c>
      <c r="P35" s="171"/>
      <c r="Q35" s="171">
        <v>0</v>
      </c>
      <c r="R35" s="171">
        <v>0</v>
      </c>
      <c r="S35" s="171">
        <v>57.599999999999994</v>
      </c>
      <c r="T35" s="172">
        <f t="shared" si="2"/>
        <v>1088.6399999999999</v>
      </c>
      <c r="U35" s="171">
        <v>0</v>
      </c>
      <c r="V35" s="171">
        <v>0</v>
      </c>
      <c r="W35" s="172">
        <f>U35*16.3+V35*10.1</f>
        <v>0</v>
      </c>
      <c r="X35" s="173">
        <f t="shared" si="3"/>
        <v>1088.6399999999999</v>
      </c>
      <c r="Y35" s="175"/>
      <c r="Z35" s="175"/>
      <c r="AA35" s="175"/>
      <c r="AB35" s="175"/>
      <c r="AC35" s="176"/>
      <c r="AD35" s="177">
        <f t="shared" si="7"/>
        <v>0</v>
      </c>
      <c r="AE35" s="175"/>
      <c r="AF35" s="175"/>
      <c r="AG35" s="177">
        <f>AE35*16.3+AF35*10.1</f>
        <v>0</v>
      </c>
      <c r="AH35" s="178">
        <f t="shared" si="6"/>
        <v>0</v>
      </c>
      <c r="AI35" s="179">
        <f t="shared" si="10"/>
        <v>0</v>
      </c>
      <c r="AJ35" s="179" t="e">
        <f t="shared" si="10"/>
        <v>#DIV/0!</v>
      </c>
      <c r="AK35" s="179" t="e">
        <f t="shared" si="10"/>
        <v>#DIV/0!</v>
      </c>
      <c r="AL35" s="179" t="e">
        <f t="shared" si="10"/>
        <v>#DIV/0!</v>
      </c>
      <c r="AM35" s="179">
        <f t="shared" si="10"/>
        <v>0</v>
      </c>
      <c r="AN35" s="179">
        <f t="shared" si="10"/>
        <v>0</v>
      </c>
      <c r="AO35" s="179" t="e">
        <f t="shared" si="10"/>
        <v>#DIV/0!</v>
      </c>
      <c r="AP35" s="179" t="e">
        <f t="shared" si="10"/>
        <v>#DIV/0!</v>
      </c>
      <c r="AQ35" s="179" t="e">
        <f t="shared" si="10"/>
        <v>#DIV/0!</v>
      </c>
      <c r="AR35" s="179">
        <f t="shared" si="10"/>
        <v>0</v>
      </c>
    </row>
    <row r="36" spans="1:44">
      <c r="A36" s="164">
        <v>35</v>
      </c>
      <c r="B36" s="165" t="s">
        <v>459</v>
      </c>
      <c r="C36" s="216" t="s">
        <v>460</v>
      </c>
      <c r="D36" s="165" t="s">
        <v>461</v>
      </c>
      <c r="E36" s="165" t="s">
        <v>365</v>
      </c>
      <c r="F36" s="166" t="s">
        <v>466</v>
      </c>
      <c r="G36" s="180" t="s">
        <v>467</v>
      </c>
      <c r="H36" s="180"/>
      <c r="I36" s="180"/>
      <c r="J36" s="180" t="s">
        <v>468</v>
      </c>
      <c r="K36" s="180" t="s">
        <v>469</v>
      </c>
      <c r="L36" s="180"/>
      <c r="M36" s="169"/>
      <c r="N36" s="225">
        <v>90</v>
      </c>
      <c r="O36" s="171">
        <v>360</v>
      </c>
      <c r="P36" s="171"/>
      <c r="Q36" s="171">
        <v>0</v>
      </c>
      <c r="R36" s="171">
        <v>57.599999999999994</v>
      </c>
      <c r="S36" s="171">
        <v>57.599999999999994</v>
      </c>
      <c r="T36" s="172">
        <f t="shared" si="2"/>
        <v>2499.8399999999997</v>
      </c>
      <c r="U36" s="171">
        <v>97.8</v>
      </c>
      <c r="V36" s="171">
        <v>259.2</v>
      </c>
      <c r="W36" s="172">
        <f>U36*16.3+V36*10.1</f>
        <v>4212.0599999999995</v>
      </c>
      <c r="X36" s="173">
        <f t="shared" si="3"/>
        <v>6711.9</v>
      </c>
      <c r="Y36" s="175"/>
      <c r="Z36" s="175"/>
      <c r="AA36" s="175"/>
      <c r="AB36" s="175"/>
      <c r="AC36" s="176"/>
      <c r="AD36" s="177">
        <f t="shared" si="7"/>
        <v>0</v>
      </c>
      <c r="AE36" s="175"/>
      <c r="AF36" s="175"/>
      <c r="AG36" s="177">
        <f>AE36*16.3+AF36*10.1</f>
        <v>0</v>
      </c>
      <c r="AH36" s="178">
        <f t="shared" si="6"/>
        <v>0</v>
      </c>
      <c r="AI36" s="179">
        <f t="shared" si="10"/>
        <v>0</v>
      </c>
      <c r="AJ36" s="179" t="e">
        <f t="shared" si="10"/>
        <v>#DIV/0!</v>
      </c>
      <c r="AK36" s="179" t="e">
        <f t="shared" si="10"/>
        <v>#DIV/0!</v>
      </c>
      <c r="AL36" s="179">
        <f t="shared" si="10"/>
        <v>0</v>
      </c>
      <c r="AM36" s="179">
        <f t="shared" si="10"/>
        <v>0</v>
      </c>
      <c r="AN36" s="179">
        <f t="shared" si="10"/>
        <v>0</v>
      </c>
      <c r="AO36" s="179">
        <f t="shared" si="10"/>
        <v>0</v>
      </c>
      <c r="AP36" s="179">
        <f t="shared" si="10"/>
        <v>0</v>
      </c>
      <c r="AQ36" s="179">
        <f t="shared" si="10"/>
        <v>0</v>
      </c>
      <c r="AR36" s="179">
        <f t="shared" si="10"/>
        <v>0</v>
      </c>
    </row>
    <row r="37" spans="1:44">
      <c r="A37" s="164">
        <v>36</v>
      </c>
      <c r="B37" s="165" t="s">
        <v>459</v>
      </c>
      <c r="C37" s="216" t="s">
        <v>460</v>
      </c>
      <c r="D37" s="165" t="s">
        <v>461</v>
      </c>
      <c r="E37" s="165" t="s">
        <v>365</v>
      </c>
      <c r="F37" s="166" t="s">
        <v>470</v>
      </c>
      <c r="G37" s="180" t="s">
        <v>471</v>
      </c>
      <c r="H37" s="180"/>
      <c r="I37" s="180"/>
      <c r="J37" s="180" t="s">
        <v>472</v>
      </c>
      <c r="K37" s="180" t="s">
        <v>473</v>
      </c>
      <c r="L37" s="180"/>
      <c r="M37" s="169"/>
      <c r="N37" s="225">
        <v>10</v>
      </c>
      <c r="O37" s="171">
        <v>180</v>
      </c>
      <c r="P37" s="171"/>
      <c r="Q37" s="171">
        <v>0</v>
      </c>
      <c r="R37" s="171">
        <v>0</v>
      </c>
      <c r="S37" s="171">
        <v>28.799999999999997</v>
      </c>
      <c r="T37" s="172">
        <f t="shared" si="2"/>
        <v>904.31999999999994</v>
      </c>
      <c r="U37" s="171">
        <v>0</v>
      </c>
      <c r="V37" s="171">
        <v>64.8</v>
      </c>
      <c r="W37" s="172">
        <f>U37*16.3+V37*10.1</f>
        <v>654.4799999999999</v>
      </c>
      <c r="X37" s="173">
        <f t="shared" si="3"/>
        <v>1558.7999999999997</v>
      </c>
      <c r="Y37" s="175"/>
      <c r="Z37" s="175"/>
      <c r="AA37" s="175"/>
      <c r="AB37" s="175"/>
      <c r="AC37" s="176"/>
      <c r="AD37" s="177">
        <f t="shared" si="7"/>
        <v>0</v>
      </c>
      <c r="AE37" s="175"/>
      <c r="AF37" s="175"/>
      <c r="AG37" s="177">
        <f>AE37*16.3+AF37*10.1</f>
        <v>0</v>
      </c>
      <c r="AH37" s="178">
        <f t="shared" si="6"/>
        <v>0</v>
      </c>
      <c r="AI37" s="179">
        <f t="shared" si="10"/>
        <v>0</v>
      </c>
      <c r="AJ37" s="179" t="e">
        <f t="shared" si="10"/>
        <v>#DIV/0!</v>
      </c>
      <c r="AK37" s="179" t="e">
        <f t="shared" si="10"/>
        <v>#DIV/0!</v>
      </c>
      <c r="AL37" s="179" t="e">
        <f t="shared" si="10"/>
        <v>#DIV/0!</v>
      </c>
      <c r="AM37" s="179">
        <f t="shared" si="10"/>
        <v>0</v>
      </c>
      <c r="AN37" s="179">
        <f t="shared" si="10"/>
        <v>0</v>
      </c>
      <c r="AO37" s="179" t="e">
        <f t="shared" si="10"/>
        <v>#DIV/0!</v>
      </c>
      <c r="AP37" s="179">
        <f t="shared" si="10"/>
        <v>0</v>
      </c>
      <c r="AQ37" s="179">
        <f t="shared" si="10"/>
        <v>0</v>
      </c>
      <c r="AR37" s="179">
        <f t="shared" si="10"/>
        <v>0</v>
      </c>
    </row>
    <row r="38" spans="1:44">
      <c r="A38" s="164">
        <v>37</v>
      </c>
      <c r="B38" s="165" t="s">
        <v>459</v>
      </c>
      <c r="C38" s="216" t="s">
        <v>460</v>
      </c>
      <c r="D38" s="165" t="s">
        <v>461</v>
      </c>
      <c r="E38" s="165" t="s">
        <v>352</v>
      </c>
      <c r="F38" s="166" t="s">
        <v>474</v>
      </c>
      <c r="G38" s="180" t="s">
        <v>475</v>
      </c>
      <c r="H38" s="180"/>
      <c r="I38" s="180"/>
      <c r="J38" s="180" t="s">
        <v>476</v>
      </c>
      <c r="K38" s="180" t="s">
        <v>477</v>
      </c>
      <c r="L38" s="180"/>
      <c r="M38" s="169"/>
      <c r="N38" s="225">
        <v>60</v>
      </c>
      <c r="O38" s="171">
        <v>0</v>
      </c>
      <c r="P38" s="171"/>
      <c r="Q38" s="171">
        <v>0</v>
      </c>
      <c r="R38" s="171">
        <v>0</v>
      </c>
      <c r="S38" s="171">
        <v>0</v>
      </c>
      <c r="T38" s="172">
        <f t="shared" si="2"/>
        <v>0</v>
      </c>
      <c r="U38" s="171">
        <v>0</v>
      </c>
      <c r="V38" s="171">
        <v>0</v>
      </c>
      <c r="W38" s="172">
        <f>U38*16.3+V38*10.1</f>
        <v>0</v>
      </c>
      <c r="X38" s="173">
        <f t="shared" si="3"/>
        <v>0</v>
      </c>
      <c r="Y38" s="175"/>
      <c r="Z38" s="175"/>
      <c r="AA38" s="175"/>
      <c r="AB38" s="175"/>
      <c r="AC38" s="176"/>
      <c r="AD38" s="177">
        <f t="shared" si="7"/>
        <v>0</v>
      </c>
      <c r="AE38" s="175"/>
      <c r="AF38" s="175"/>
      <c r="AG38" s="177">
        <f>AE38*16.3+AF38*10.1</f>
        <v>0</v>
      </c>
      <c r="AH38" s="178">
        <f t="shared" si="6"/>
        <v>0</v>
      </c>
      <c r="AI38" s="179" t="e">
        <f t="shared" si="10"/>
        <v>#DIV/0!</v>
      </c>
      <c r="AJ38" s="179" t="e">
        <f t="shared" si="10"/>
        <v>#DIV/0!</v>
      </c>
      <c r="AK38" s="179" t="e">
        <f t="shared" si="10"/>
        <v>#DIV/0!</v>
      </c>
      <c r="AL38" s="179" t="e">
        <f t="shared" si="10"/>
        <v>#DIV/0!</v>
      </c>
      <c r="AM38" s="179" t="e">
        <f t="shared" si="10"/>
        <v>#DIV/0!</v>
      </c>
      <c r="AN38" s="179" t="e">
        <f t="shared" si="10"/>
        <v>#DIV/0!</v>
      </c>
      <c r="AO38" s="179" t="e">
        <f t="shared" si="10"/>
        <v>#DIV/0!</v>
      </c>
      <c r="AP38" s="179" t="e">
        <f t="shared" si="10"/>
        <v>#DIV/0!</v>
      </c>
      <c r="AQ38" s="179" t="e">
        <f t="shared" si="10"/>
        <v>#DIV/0!</v>
      </c>
      <c r="AR38" s="179" t="e">
        <f t="shared" si="10"/>
        <v>#DIV/0!</v>
      </c>
    </row>
    <row r="39" spans="1:44" s="193" customFormat="1" ht="13.5">
      <c r="A39" s="183"/>
      <c r="B39" s="184" t="s">
        <v>459</v>
      </c>
      <c r="C39" s="229" t="s">
        <v>460</v>
      </c>
      <c r="D39" s="184" t="s">
        <v>461</v>
      </c>
      <c r="E39" s="184" t="s">
        <v>365</v>
      </c>
      <c r="F39" s="230" t="s">
        <v>478</v>
      </c>
      <c r="G39" s="186"/>
      <c r="H39" s="187"/>
      <c r="I39" s="187"/>
      <c r="J39" s="187"/>
      <c r="K39" s="187"/>
      <c r="L39" s="187"/>
      <c r="M39" s="188"/>
      <c r="N39" s="231"/>
      <c r="O39" s="190"/>
      <c r="P39" s="190"/>
      <c r="Q39" s="190"/>
      <c r="R39" s="190"/>
      <c r="S39" s="190"/>
      <c r="T39" s="191"/>
      <c r="U39" s="190"/>
      <c r="V39" s="190"/>
      <c r="W39" s="191"/>
      <c r="X39" s="182"/>
      <c r="Y39" s="190"/>
      <c r="Z39" s="190"/>
      <c r="AA39" s="190"/>
      <c r="AB39" s="190"/>
      <c r="AC39" s="232"/>
      <c r="AD39" s="191"/>
      <c r="AE39" s="190"/>
      <c r="AF39" s="190"/>
      <c r="AG39" s="191"/>
      <c r="AH39" s="182"/>
      <c r="AI39" s="192"/>
      <c r="AJ39" s="192"/>
      <c r="AK39" s="192"/>
      <c r="AL39" s="192"/>
      <c r="AM39" s="192"/>
      <c r="AN39" s="192"/>
      <c r="AO39" s="192"/>
      <c r="AP39" s="192"/>
      <c r="AQ39" s="192"/>
      <c r="AR39" s="192"/>
    </row>
    <row r="40" spans="1:44" s="193" customFormat="1" ht="13.5">
      <c r="A40" s="183"/>
      <c r="B40" s="184" t="s">
        <v>459</v>
      </c>
      <c r="C40" s="229" t="s">
        <v>460</v>
      </c>
      <c r="D40" s="184" t="s">
        <v>461</v>
      </c>
      <c r="E40" s="184" t="s">
        <v>365</v>
      </c>
      <c r="F40" s="230" t="s">
        <v>479</v>
      </c>
      <c r="G40" s="186"/>
      <c r="H40" s="187"/>
      <c r="I40" s="187"/>
      <c r="J40" s="187"/>
      <c r="K40" s="187"/>
      <c r="L40" s="187"/>
      <c r="M40" s="188"/>
      <c r="N40" s="231"/>
      <c r="O40" s="190"/>
      <c r="P40" s="190"/>
      <c r="Q40" s="190"/>
      <c r="R40" s="190"/>
      <c r="S40" s="190"/>
      <c r="T40" s="191"/>
      <c r="U40" s="190"/>
      <c r="V40" s="190"/>
      <c r="W40" s="191"/>
      <c r="X40" s="182"/>
      <c r="Y40" s="190"/>
      <c r="Z40" s="190"/>
      <c r="AA40" s="190"/>
      <c r="AB40" s="190"/>
      <c r="AC40" s="232"/>
      <c r="AD40" s="191"/>
      <c r="AE40" s="190"/>
      <c r="AF40" s="190"/>
      <c r="AG40" s="191"/>
      <c r="AH40" s="182"/>
      <c r="AI40" s="192"/>
      <c r="AJ40" s="192"/>
      <c r="AK40" s="192"/>
      <c r="AL40" s="192"/>
      <c r="AM40" s="192"/>
      <c r="AN40" s="192"/>
      <c r="AO40" s="192"/>
      <c r="AP40" s="192"/>
      <c r="AQ40" s="192"/>
      <c r="AR40" s="192"/>
    </row>
    <row r="41" spans="1:44" s="193" customFormat="1" ht="13.5">
      <c r="A41" s="183"/>
      <c r="B41" s="184" t="s">
        <v>459</v>
      </c>
      <c r="C41" s="229" t="s">
        <v>460</v>
      </c>
      <c r="D41" s="184" t="s">
        <v>461</v>
      </c>
      <c r="E41" s="184" t="s">
        <v>365</v>
      </c>
      <c r="F41" s="230" t="s">
        <v>480</v>
      </c>
      <c r="G41" s="186"/>
      <c r="H41" s="187"/>
      <c r="I41" s="187"/>
      <c r="J41" s="187"/>
      <c r="K41" s="187"/>
      <c r="L41" s="187"/>
      <c r="M41" s="188"/>
      <c r="N41" s="231"/>
      <c r="O41" s="190"/>
      <c r="P41" s="190"/>
      <c r="Q41" s="190"/>
      <c r="R41" s="190"/>
      <c r="S41" s="190"/>
      <c r="T41" s="191"/>
      <c r="U41" s="190"/>
      <c r="V41" s="190"/>
      <c r="W41" s="191"/>
      <c r="X41" s="182"/>
      <c r="Y41" s="190"/>
      <c r="Z41" s="190"/>
      <c r="AA41" s="190"/>
      <c r="AB41" s="190"/>
      <c r="AC41" s="232"/>
      <c r="AD41" s="191"/>
      <c r="AE41" s="190"/>
      <c r="AF41" s="190"/>
      <c r="AG41" s="191"/>
      <c r="AH41" s="182"/>
      <c r="AI41" s="192"/>
      <c r="AJ41" s="192"/>
      <c r="AK41" s="192"/>
      <c r="AL41" s="192"/>
      <c r="AM41" s="192"/>
      <c r="AN41" s="192"/>
      <c r="AO41" s="192"/>
      <c r="AP41" s="192"/>
      <c r="AQ41" s="192"/>
      <c r="AR41" s="192"/>
    </row>
    <row r="42" spans="1:44">
      <c r="A42" s="194" t="s">
        <v>459</v>
      </c>
      <c r="B42" s="195"/>
      <c r="C42" s="196" t="s">
        <v>391</v>
      </c>
      <c r="D42" s="197">
        <f>SUM(X42)</f>
        <v>9359.3399999999983</v>
      </c>
      <c r="E42" s="196"/>
      <c r="F42" s="198"/>
      <c r="G42" s="233"/>
      <c r="H42" s="234"/>
      <c r="I42" s="234"/>
      <c r="J42" s="234"/>
      <c r="K42" s="234"/>
      <c r="L42" s="234"/>
      <c r="M42" s="235"/>
      <c r="N42" s="226">
        <f t="shared" ref="N42:Y42" si="17">SUM(N35:N38)</f>
        <v>210</v>
      </c>
      <c r="O42" s="211">
        <f t="shared" si="17"/>
        <v>720</v>
      </c>
      <c r="P42" s="211">
        <f t="shared" si="17"/>
        <v>0</v>
      </c>
      <c r="Q42" s="211">
        <f t="shared" si="17"/>
        <v>0</v>
      </c>
      <c r="R42" s="211">
        <f t="shared" si="17"/>
        <v>57.599999999999994</v>
      </c>
      <c r="S42" s="211">
        <f t="shared" si="17"/>
        <v>144</v>
      </c>
      <c r="T42" s="211">
        <f t="shared" si="17"/>
        <v>4492.7999999999993</v>
      </c>
      <c r="U42" s="211">
        <f t="shared" si="17"/>
        <v>97.8</v>
      </c>
      <c r="V42" s="211">
        <f t="shared" si="17"/>
        <v>324</v>
      </c>
      <c r="W42" s="211">
        <f t="shared" si="17"/>
        <v>4866.5399999999991</v>
      </c>
      <c r="X42" s="211">
        <f t="shared" si="17"/>
        <v>9359.3399999999983</v>
      </c>
      <c r="Y42" s="227">
        <f t="shared" si="17"/>
        <v>0</v>
      </c>
      <c r="Z42" s="227"/>
      <c r="AA42" s="227">
        <f>SUM(AA35:AA38)</f>
        <v>0</v>
      </c>
      <c r="AB42" s="227">
        <f>SUM(AB35:AB38)</f>
        <v>0</v>
      </c>
      <c r="AC42" s="227">
        <f>SUM(AC35:AC38)</f>
        <v>0</v>
      </c>
      <c r="AD42" s="177">
        <f t="shared" si="7"/>
        <v>0</v>
      </c>
      <c r="AE42" s="227">
        <f>SUM(AE35:AE38)</f>
        <v>0</v>
      </c>
      <c r="AF42" s="227">
        <f>SUM(AF35:AF38)</f>
        <v>0</v>
      </c>
      <c r="AG42" s="228">
        <f>SUM(AG35:AG38)</f>
        <v>0</v>
      </c>
      <c r="AH42" s="178">
        <f t="shared" si="6"/>
        <v>0</v>
      </c>
      <c r="AI42" s="179">
        <f t="shared" si="10"/>
        <v>0</v>
      </c>
      <c r="AJ42" s="179" t="e">
        <f t="shared" si="10"/>
        <v>#DIV/0!</v>
      </c>
      <c r="AK42" s="179" t="e">
        <f t="shared" si="10"/>
        <v>#DIV/0!</v>
      </c>
      <c r="AL42" s="179">
        <f t="shared" si="10"/>
        <v>0</v>
      </c>
      <c r="AM42" s="179">
        <f t="shared" si="10"/>
        <v>0</v>
      </c>
      <c r="AN42" s="179">
        <f t="shared" si="10"/>
        <v>0</v>
      </c>
      <c r="AO42" s="179">
        <f t="shared" si="10"/>
        <v>0</v>
      </c>
      <c r="AP42" s="179">
        <f t="shared" si="10"/>
        <v>0</v>
      </c>
      <c r="AQ42" s="179">
        <f t="shared" si="10"/>
        <v>0</v>
      </c>
      <c r="AR42" s="179">
        <f t="shared" si="10"/>
        <v>0</v>
      </c>
    </row>
    <row r="43" spans="1:44">
      <c r="A43" s="164">
        <v>38</v>
      </c>
      <c r="B43" s="165" t="s">
        <v>481</v>
      </c>
      <c r="C43" s="165" t="s">
        <v>482</v>
      </c>
      <c r="D43" s="165" t="s">
        <v>461</v>
      </c>
      <c r="E43" s="165" t="s">
        <v>352</v>
      </c>
      <c r="F43" s="166" t="s">
        <v>483</v>
      </c>
      <c r="G43" s="180" t="s">
        <v>484</v>
      </c>
      <c r="H43" s="180" t="s">
        <v>485</v>
      </c>
      <c r="I43" s="180" t="s">
        <v>486</v>
      </c>
      <c r="J43" s="180" t="s">
        <v>487</v>
      </c>
      <c r="K43" s="180" t="s">
        <v>488</v>
      </c>
      <c r="L43" s="180"/>
      <c r="M43" s="169"/>
      <c r="N43" s="225">
        <v>60</v>
      </c>
      <c r="O43" s="171">
        <v>0</v>
      </c>
      <c r="P43" s="171"/>
      <c r="Q43" s="171">
        <v>0</v>
      </c>
      <c r="R43" s="171">
        <v>0</v>
      </c>
      <c r="S43" s="171">
        <v>0</v>
      </c>
      <c r="T43" s="172">
        <f t="shared" si="2"/>
        <v>0</v>
      </c>
      <c r="U43" s="171">
        <v>0</v>
      </c>
      <c r="V43" s="171">
        <v>0</v>
      </c>
      <c r="W43" s="172">
        <f t="shared" si="5"/>
        <v>0</v>
      </c>
      <c r="X43" s="173">
        <f t="shared" si="3"/>
        <v>0</v>
      </c>
      <c r="Y43" s="175"/>
      <c r="Z43" s="175"/>
      <c r="AA43" s="175"/>
      <c r="AB43" s="175"/>
      <c r="AC43" s="176"/>
      <c r="AD43" s="177"/>
      <c r="AE43" s="175"/>
      <c r="AF43" s="175"/>
      <c r="AG43" s="177"/>
      <c r="AH43" s="178"/>
      <c r="AI43" s="179" t="e">
        <f t="shared" si="10"/>
        <v>#DIV/0!</v>
      </c>
      <c r="AJ43" s="179" t="e">
        <f t="shared" si="10"/>
        <v>#DIV/0!</v>
      </c>
      <c r="AK43" s="179" t="e">
        <f t="shared" si="10"/>
        <v>#DIV/0!</v>
      </c>
      <c r="AL43" s="179" t="e">
        <f t="shared" si="10"/>
        <v>#DIV/0!</v>
      </c>
      <c r="AM43" s="179" t="e">
        <f t="shared" si="10"/>
        <v>#DIV/0!</v>
      </c>
      <c r="AN43" s="179" t="e">
        <f t="shared" si="10"/>
        <v>#DIV/0!</v>
      </c>
      <c r="AO43" s="179" t="e">
        <f t="shared" si="10"/>
        <v>#DIV/0!</v>
      </c>
      <c r="AP43" s="179" t="e">
        <f t="shared" si="10"/>
        <v>#DIV/0!</v>
      </c>
      <c r="AQ43" s="179" t="e">
        <f t="shared" si="10"/>
        <v>#DIV/0!</v>
      </c>
      <c r="AR43" s="179" t="e">
        <f t="shared" si="10"/>
        <v>#DIV/0!</v>
      </c>
    </row>
    <row r="44" spans="1:44">
      <c r="A44" s="164">
        <v>39</v>
      </c>
      <c r="B44" s="165" t="s">
        <v>481</v>
      </c>
      <c r="C44" s="165" t="s">
        <v>482</v>
      </c>
      <c r="D44" s="165" t="s">
        <v>461</v>
      </c>
      <c r="E44" s="165" t="s">
        <v>365</v>
      </c>
      <c r="F44" s="166" t="s">
        <v>489</v>
      </c>
      <c r="G44" s="180" t="s">
        <v>490</v>
      </c>
      <c r="H44" s="180" t="s">
        <v>491</v>
      </c>
      <c r="I44" s="180" t="s">
        <v>492</v>
      </c>
      <c r="J44" s="180" t="s">
        <v>493</v>
      </c>
      <c r="K44" s="180" t="s">
        <v>494</v>
      </c>
      <c r="L44" s="180"/>
      <c r="M44" s="169"/>
      <c r="N44" s="225">
        <v>50</v>
      </c>
      <c r="O44" s="171">
        <v>540</v>
      </c>
      <c r="P44" s="171"/>
      <c r="Q44" s="171">
        <v>0</v>
      </c>
      <c r="R44" s="171">
        <v>0</v>
      </c>
      <c r="S44" s="171">
        <v>540</v>
      </c>
      <c r="T44" s="172">
        <f t="shared" si="2"/>
        <v>5616</v>
      </c>
      <c r="U44" s="171">
        <v>100.8</v>
      </c>
      <c r="V44" s="171">
        <v>129.6</v>
      </c>
      <c r="W44" s="172">
        <f t="shared" si="5"/>
        <v>2952</v>
      </c>
      <c r="X44" s="173">
        <f t="shared" si="3"/>
        <v>8568</v>
      </c>
      <c r="Y44" s="175"/>
      <c r="Z44" s="175"/>
      <c r="AA44" s="175"/>
      <c r="AB44" s="175"/>
      <c r="AC44" s="176"/>
      <c r="AD44" s="177"/>
      <c r="AE44" s="175"/>
      <c r="AF44" s="175"/>
      <c r="AG44" s="177"/>
      <c r="AH44" s="178"/>
      <c r="AI44" s="179">
        <f t="shared" si="10"/>
        <v>0</v>
      </c>
      <c r="AJ44" s="179" t="e">
        <f t="shared" si="10"/>
        <v>#DIV/0!</v>
      </c>
      <c r="AK44" s="179" t="e">
        <f t="shared" si="10"/>
        <v>#DIV/0!</v>
      </c>
      <c r="AL44" s="179" t="e">
        <f t="shared" si="10"/>
        <v>#DIV/0!</v>
      </c>
      <c r="AM44" s="179">
        <f t="shared" si="10"/>
        <v>0</v>
      </c>
      <c r="AN44" s="179">
        <f t="shared" si="10"/>
        <v>0</v>
      </c>
      <c r="AO44" s="179">
        <f t="shared" si="10"/>
        <v>0</v>
      </c>
      <c r="AP44" s="179">
        <f t="shared" si="10"/>
        <v>0</v>
      </c>
      <c r="AQ44" s="179">
        <f t="shared" si="10"/>
        <v>0</v>
      </c>
      <c r="AR44" s="179">
        <f t="shared" si="10"/>
        <v>0</v>
      </c>
    </row>
    <row r="45" spans="1:44">
      <c r="A45" s="164">
        <v>40</v>
      </c>
      <c r="B45" s="165" t="s">
        <v>481</v>
      </c>
      <c r="C45" s="165" t="s">
        <v>482</v>
      </c>
      <c r="D45" s="165" t="s">
        <v>461</v>
      </c>
      <c r="E45" s="165" t="s">
        <v>365</v>
      </c>
      <c r="F45" s="166" t="s">
        <v>495</v>
      </c>
      <c r="G45" s="180" t="s">
        <v>496</v>
      </c>
      <c r="H45" s="180" t="s">
        <v>497</v>
      </c>
      <c r="I45" s="180" t="s">
        <v>498</v>
      </c>
      <c r="J45" s="180" t="s">
        <v>499</v>
      </c>
      <c r="K45" s="180" t="s">
        <v>488</v>
      </c>
      <c r="L45" s="180"/>
      <c r="M45" s="169"/>
      <c r="N45" s="225">
        <v>6</v>
      </c>
      <c r="O45" s="171">
        <v>180</v>
      </c>
      <c r="P45" s="171"/>
      <c r="Q45" s="171">
        <v>0</v>
      </c>
      <c r="R45" s="171">
        <v>0</v>
      </c>
      <c r="S45" s="171">
        <v>0</v>
      </c>
      <c r="T45" s="172">
        <f t="shared" si="2"/>
        <v>720</v>
      </c>
      <c r="U45" s="171">
        <v>100.8</v>
      </c>
      <c r="V45" s="171">
        <v>129.6</v>
      </c>
      <c r="W45" s="172">
        <f t="shared" si="5"/>
        <v>2952</v>
      </c>
      <c r="X45" s="173">
        <f t="shared" si="3"/>
        <v>3672</v>
      </c>
      <c r="Y45" s="175"/>
      <c r="Z45" s="175"/>
      <c r="AA45" s="175"/>
      <c r="AB45" s="175"/>
      <c r="AC45" s="176"/>
      <c r="AD45" s="177"/>
      <c r="AE45" s="175"/>
      <c r="AF45" s="175"/>
      <c r="AG45" s="177"/>
      <c r="AH45" s="178"/>
      <c r="AI45" s="179">
        <f t="shared" si="10"/>
        <v>0</v>
      </c>
      <c r="AJ45" s="179" t="e">
        <f t="shared" si="10"/>
        <v>#DIV/0!</v>
      </c>
      <c r="AK45" s="179" t="e">
        <f t="shared" si="10"/>
        <v>#DIV/0!</v>
      </c>
      <c r="AL45" s="179" t="e">
        <f t="shared" si="10"/>
        <v>#DIV/0!</v>
      </c>
      <c r="AM45" s="179" t="e">
        <f t="shared" si="10"/>
        <v>#DIV/0!</v>
      </c>
      <c r="AN45" s="179">
        <f t="shared" si="10"/>
        <v>0</v>
      </c>
      <c r="AO45" s="179">
        <f t="shared" si="10"/>
        <v>0</v>
      </c>
      <c r="AP45" s="179">
        <f t="shared" si="10"/>
        <v>0</v>
      </c>
      <c r="AQ45" s="179">
        <f t="shared" si="10"/>
        <v>0</v>
      </c>
      <c r="AR45" s="179">
        <f t="shared" si="10"/>
        <v>0</v>
      </c>
    </row>
    <row r="46" spans="1:44">
      <c r="A46" s="164">
        <v>41</v>
      </c>
      <c r="B46" s="165" t="s">
        <v>481</v>
      </c>
      <c r="C46" s="165" t="s">
        <v>482</v>
      </c>
      <c r="D46" s="165" t="s">
        <v>461</v>
      </c>
      <c r="E46" s="165" t="s">
        <v>365</v>
      </c>
      <c r="F46" s="166" t="s">
        <v>500</v>
      </c>
      <c r="G46" s="180" t="s">
        <v>501</v>
      </c>
      <c r="H46" s="180" t="s">
        <v>449</v>
      </c>
      <c r="I46" s="180" t="s">
        <v>502</v>
      </c>
      <c r="J46" s="180" t="s">
        <v>454</v>
      </c>
      <c r="K46" s="180" t="s">
        <v>503</v>
      </c>
      <c r="L46" s="180"/>
      <c r="M46" s="169"/>
      <c r="N46" s="225">
        <v>40</v>
      </c>
      <c r="O46" s="171">
        <v>0</v>
      </c>
      <c r="P46" s="171"/>
      <c r="Q46" s="171">
        <v>0</v>
      </c>
      <c r="R46" s="171">
        <v>0</v>
      </c>
      <c r="S46" s="171">
        <v>0</v>
      </c>
      <c r="T46" s="172">
        <f t="shared" si="2"/>
        <v>0</v>
      </c>
      <c r="U46" s="171">
        <v>0</v>
      </c>
      <c r="V46" s="171">
        <v>0</v>
      </c>
      <c r="W46" s="172">
        <f t="shared" si="5"/>
        <v>0</v>
      </c>
      <c r="X46" s="173">
        <f t="shared" si="3"/>
        <v>0</v>
      </c>
      <c r="Y46" s="175"/>
      <c r="Z46" s="175"/>
      <c r="AA46" s="175"/>
      <c r="AB46" s="175"/>
      <c r="AC46" s="176"/>
      <c r="AD46" s="177"/>
      <c r="AE46" s="175"/>
      <c r="AF46" s="175"/>
      <c r="AG46" s="177"/>
      <c r="AH46" s="178"/>
      <c r="AI46" s="179" t="e">
        <f t="shared" si="10"/>
        <v>#DIV/0!</v>
      </c>
      <c r="AJ46" s="179" t="e">
        <f t="shared" si="10"/>
        <v>#DIV/0!</v>
      </c>
      <c r="AK46" s="179" t="e">
        <f t="shared" si="10"/>
        <v>#DIV/0!</v>
      </c>
      <c r="AL46" s="179" t="e">
        <f t="shared" si="10"/>
        <v>#DIV/0!</v>
      </c>
      <c r="AM46" s="179" t="e">
        <f t="shared" si="10"/>
        <v>#DIV/0!</v>
      </c>
      <c r="AN46" s="179" t="e">
        <f t="shared" si="10"/>
        <v>#DIV/0!</v>
      </c>
      <c r="AO46" s="179" t="e">
        <f t="shared" si="10"/>
        <v>#DIV/0!</v>
      </c>
      <c r="AP46" s="179" t="e">
        <f t="shared" si="10"/>
        <v>#DIV/0!</v>
      </c>
      <c r="AQ46" s="179" t="e">
        <f t="shared" si="10"/>
        <v>#DIV/0!</v>
      </c>
      <c r="AR46" s="179" t="e">
        <f t="shared" si="10"/>
        <v>#DIV/0!</v>
      </c>
    </row>
    <row r="47" spans="1:44">
      <c r="A47" s="164">
        <v>23</v>
      </c>
      <c r="B47" s="165" t="s">
        <v>481</v>
      </c>
      <c r="C47" s="216" t="s">
        <v>504</v>
      </c>
      <c r="D47" s="165" t="s">
        <v>461</v>
      </c>
      <c r="E47" s="165" t="s">
        <v>365</v>
      </c>
      <c r="F47" s="166" t="s">
        <v>505</v>
      </c>
      <c r="G47" s="180" t="s">
        <v>506</v>
      </c>
      <c r="H47" s="180" t="s">
        <v>507</v>
      </c>
      <c r="I47" s="180">
        <v>15521110805</v>
      </c>
      <c r="J47" s="180" t="s">
        <v>508</v>
      </c>
      <c r="K47" s="180"/>
      <c r="L47" s="180"/>
      <c r="M47" s="169"/>
      <c r="N47" s="170">
        <v>50</v>
      </c>
      <c r="O47" s="171">
        <v>540</v>
      </c>
      <c r="P47" s="171"/>
      <c r="Q47" s="171">
        <v>0</v>
      </c>
      <c r="R47" s="171">
        <v>0</v>
      </c>
      <c r="S47" s="171">
        <v>0</v>
      </c>
      <c r="T47" s="172">
        <f t="shared" si="2"/>
        <v>2160</v>
      </c>
      <c r="U47" s="171">
        <v>100.8</v>
      </c>
      <c r="V47" s="171">
        <v>129.6</v>
      </c>
      <c r="W47" s="172">
        <f t="shared" si="5"/>
        <v>2952</v>
      </c>
      <c r="X47" s="173">
        <f t="shared" si="3"/>
        <v>5112</v>
      </c>
      <c r="Y47" s="175"/>
      <c r="Z47" s="175"/>
      <c r="AA47" s="175"/>
      <c r="AB47" s="175"/>
      <c r="AC47" s="176"/>
      <c r="AD47" s="177"/>
      <c r="AE47" s="175"/>
      <c r="AF47" s="175"/>
      <c r="AG47" s="177"/>
      <c r="AH47" s="178"/>
      <c r="AI47" s="179">
        <f t="shared" si="10"/>
        <v>0</v>
      </c>
      <c r="AJ47" s="179" t="e">
        <f t="shared" si="10"/>
        <v>#DIV/0!</v>
      </c>
      <c r="AK47" s="179" t="e">
        <f t="shared" si="10"/>
        <v>#DIV/0!</v>
      </c>
      <c r="AL47" s="179" t="e">
        <f t="shared" si="10"/>
        <v>#DIV/0!</v>
      </c>
      <c r="AM47" s="179" t="e">
        <f t="shared" si="10"/>
        <v>#DIV/0!</v>
      </c>
      <c r="AN47" s="179">
        <f t="shared" si="10"/>
        <v>0</v>
      </c>
      <c r="AO47" s="179">
        <f t="shared" si="10"/>
        <v>0</v>
      </c>
      <c r="AP47" s="179">
        <f t="shared" si="10"/>
        <v>0</v>
      </c>
      <c r="AQ47" s="179">
        <f t="shared" si="10"/>
        <v>0</v>
      </c>
      <c r="AR47" s="179">
        <f t="shared" si="10"/>
        <v>0</v>
      </c>
    </row>
    <row r="48" spans="1:44">
      <c r="A48" s="164">
        <v>24</v>
      </c>
      <c r="B48" s="165" t="s">
        <v>481</v>
      </c>
      <c r="C48" s="216" t="s">
        <v>504</v>
      </c>
      <c r="D48" s="165" t="s">
        <v>461</v>
      </c>
      <c r="E48" s="165" t="s">
        <v>365</v>
      </c>
      <c r="F48" s="166" t="s">
        <v>509</v>
      </c>
      <c r="G48" s="180" t="s">
        <v>510</v>
      </c>
      <c r="H48" s="180" t="s">
        <v>511</v>
      </c>
      <c r="I48" s="180">
        <v>18178961723</v>
      </c>
      <c r="J48" s="180" t="s">
        <v>512</v>
      </c>
      <c r="K48" s="180">
        <v>18178961720</v>
      </c>
      <c r="L48" s="180"/>
      <c r="M48" s="169"/>
      <c r="N48" s="170">
        <v>45</v>
      </c>
      <c r="O48" s="171">
        <v>540</v>
      </c>
      <c r="P48" s="171"/>
      <c r="Q48" s="171">
        <v>0</v>
      </c>
      <c r="R48" s="171">
        <v>0</v>
      </c>
      <c r="S48" s="171">
        <v>0</v>
      </c>
      <c r="T48" s="172">
        <f t="shared" si="2"/>
        <v>2160</v>
      </c>
      <c r="U48" s="171">
        <v>100.8</v>
      </c>
      <c r="V48" s="171">
        <v>129.6</v>
      </c>
      <c r="W48" s="172">
        <f t="shared" si="5"/>
        <v>2952</v>
      </c>
      <c r="X48" s="173">
        <f t="shared" si="3"/>
        <v>5112</v>
      </c>
      <c r="Y48" s="175"/>
      <c r="Z48" s="175"/>
      <c r="AA48" s="175"/>
      <c r="AB48" s="175"/>
      <c r="AC48" s="176"/>
      <c r="AD48" s="177"/>
      <c r="AE48" s="175"/>
      <c r="AF48" s="175"/>
      <c r="AG48" s="177"/>
      <c r="AH48" s="178"/>
      <c r="AI48" s="179">
        <f t="shared" si="10"/>
        <v>0</v>
      </c>
      <c r="AJ48" s="179" t="e">
        <f t="shared" si="10"/>
        <v>#DIV/0!</v>
      </c>
      <c r="AK48" s="179" t="e">
        <f t="shared" si="10"/>
        <v>#DIV/0!</v>
      </c>
      <c r="AL48" s="179" t="e">
        <f t="shared" si="10"/>
        <v>#DIV/0!</v>
      </c>
      <c r="AM48" s="179" t="e">
        <f t="shared" si="10"/>
        <v>#DIV/0!</v>
      </c>
      <c r="AN48" s="179">
        <f t="shared" si="10"/>
        <v>0</v>
      </c>
      <c r="AO48" s="179">
        <f t="shared" si="10"/>
        <v>0</v>
      </c>
      <c r="AP48" s="179">
        <f t="shared" si="10"/>
        <v>0</v>
      </c>
      <c r="AQ48" s="179">
        <f t="shared" si="10"/>
        <v>0</v>
      </c>
      <c r="AR48" s="179">
        <f t="shared" si="10"/>
        <v>0</v>
      </c>
    </row>
    <row r="49" spans="1:44">
      <c r="A49" s="164">
        <v>25</v>
      </c>
      <c r="B49" s="165" t="s">
        <v>481</v>
      </c>
      <c r="C49" s="216" t="s">
        <v>504</v>
      </c>
      <c r="D49" s="165" t="s">
        <v>461</v>
      </c>
      <c r="E49" s="165" t="s">
        <v>365</v>
      </c>
      <c r="F49" s="166" t="s">
        <v>513</v>
      </c>
      <c r="G49" s="180" t="s">
        <v>514</v>
      </c>
      <c r="H49" s="180"/>
      <c r="I49" s="180"/>
      <c r="J49" s="180" t="s">
        <v>515</v>
      </c>
      <c r="K49" s="180">
        <v>13970111182</v>
      </c>
      <c r="L49" s="180"/>
      <c r="M49" s="169"/>
      <c r="N49" s="170">
        <v>3</v>
      </c>
      <c r="O49" s="171">
        <v>180</v>
      </c>
      <c r="P49" s="171"/>
      <c r="Q49" s="171">
        <v>0</v>
      </c>
      <c r="R49" s="171">
        <v>0</v>
      </c>
      <c r="S49" s="171">
        <v>0</v>
      </c>
      <c r="T49" s="172">
        <f t="shared" si="2"/>
        <v>720</v>
      </c>
      <c r="U49" s="171">
        <v>100.8</v>
      </c>
      <c r="V49" s="171">
        <v>129.6</v>
      </c>
      <c r="W49" s="172">
        <f t="shared" si="5"/>
        <v>2952</v>
      </c>
      <c r="X49" s="173">
        <f t="shared" si="3"/>
        <v>3672</v>
      </c>
      <c r="Y49" s="175"/>
      <c r="Z49" s="175"/>
      <c r="AA49" s="175"/>
      <c r="AB49" s="175"/>
      <c r="AC49" s="176"/>
      <c r="AD49" s="177"/>
      <c r="AE49" s="175"/>
      <c r="AF49" s="175"/>
      <c r="AG49" s="177"/>
      <c r="AH49" s="178"/>
      <c r="AI49" s="179">
        <f t="shared" si="10"/>
        <v>0</v>
      </c>
      <c r="AJ49" s="179" t="e">
        <f t="shared" si="10"/>
        <v>#DIV/0!</v>
      </c>
      <c r="AK49" s="179" t="e">
        <f t="shared" si="10"/>
        <v>#DIV/0!</v>
      </c>
      <c r="AL49" s="179" t="e">
        <f t="shared" si="10"/>
        <v>#DIV/0!</v>
      </c>
      <c r="AM49" s="179" t="e">
        <f t="shared" si="10"/>
        <v>#DIV/0!</v>
      </c>
      <c r="AN49" s="179">
        <f t="shared" si="10"/>
        <v>0</v>
      </c>
      <c r="AO49" s="179">
        <f t="shared" si="10"/>
        <v>0</v>
      </c>
      <c r="AP49" s="179">
        <f t="shared" si="10"/>
        <v>0</v>
      </c>
      <c r="AQ49" s="179">
        <f t="shared" si="10"/>
        <v>0</v>
      </c>
      <c r="AR49" s="179">
        <f t="shared" si="10"/>
        <v>0</v>
      </c>
    </row>
    <row r="50" spans="1:44">
      <c r="A50" s="164">
        <v>27</v>
      </c>
      <c r="B50" s="165" t="s">
        <v>481</v>
      </c>
      <c r="C50" s="216" t="s">
        <v>504</v>
      </c>
      <c r="D50" s="165" t="s">
        <v>461</v>
      </c>
      <c r="E50" s="165" t="s">
        <v>365</v>
      </c>
      <c r="F50" s="166" t="s">
        <v>516</v>
      </c>
      <c r="G50" s="180" t="s">
        <v>517</v>
      </c>
      <c r="H50" s="180" t="s">
        <v>518</v>
      </c>
      <c r="I50" s="180">
        <v>18178961723</v>
      </c>
      <c r="J50" s="180" t="s">
        <v>519</v>
      </c>
      <c r="K50" s="180">
        <v>18178961723</v>
      </c>
      <c r="L50" s="180"/>
      <c r="M50" s="169"/>
      <c r="N50" s="170">
        <v>14</v>
      </c>
      <c r="O50" s="171">
        <v>180</v>
      </c>
      <c r="P50" s="171"/>
      <c r="Q50" s="171">
        <v>0</v>
      </c>
      <c r="R50" s="171">
        <v>0</v>
      </c>
      <c r="S50" s="171">
        <v>0</v>
      </c>
      <c r="T50" s="172">
        <f t="shared" si="2"/>
        <v>720</v>
      </c>
      <c r="U50" s="171">
        <v>100.8</v>
      </c>
      <c r="V50" s="171">
        <v>129.6</v>
      </c>
      <c r="W50" s="172">
        <f t="shared" si="5"/>
        <v>2952</v>
      </c>
      <c r="X50" s="173">
        <f t="shared" si="3"/>
        <v>3672</v>
      </c>
      <c r="Y50" s="175"/>
      <c r="Z50" s="175"/>
      <c r="AA50" s="175"/>
      <c r="AB50" s="175"/>
      <c r="AC50" s="176"/>
      <c r="AD50" s="177"/>
      <c r="AE50" s="175"/>
      <c r="AF50" s="175"/>
      <c r="AG50" s="177"/>
      <c r="AH50" s="178"/>
      <c r="AI50" s="179">
        <f t="shared" si="10"/>
        <v>0</v>
      </c>
      <c r="AJ50" s="179" t="e">
        <f t="shared" si="10"/>
        <v>#DIV/0!</v>
      </c>
      <c r="AK50" s="179" t="e">
        <f t="shared" si="10"/>
        <v>#DIV/0!</v>
      </c>
      <c r="AL50" s="179" t="e">
        <f t="shared" si="10"/>
        <v>#DIV/0!</v>
      </c>
      <c r="AM50" s="179" t="e">
        <f t="shared" si="10"/>
        <v>#DIV/0!</v>
      </c>
      <c r="AN50" s="179">
        <f t="shared" si="10"/>
        <v>0</v>
      </c>
      <c r="AO50" s="179">
        <f t="shared" si="10"/>
        <v>0</v>
      </c>
      <c r="AP50" s="179">
        <f t="shared" si="10"/>
        <v>0</v>
      </c>
      <c r="AQ50" s="179">
        <f t="shared" si="10"/>
        <v>0</v>
      </c>
      <c r="AR50" s="179">
        <f t="shared" si="10"/>
        <v>0</v>
      </c>
    </row>
    <row r="51" spans="1:44">
      <c r="A51" s="164">
        <v>28</v>
      </c>
      <c r="B51" s="165" t="s">
        <v>481</v>
      </c>
      <c r="C51" s="216" t="s">
        <v>504</v>
      </c>
      <c r="D51" s="165" t="s">
        <v>461</v>
      </c>
      <c r="E51" s="165" t="s">
        <v>365</v>
      </c>
      <c r="F51" s="166" t="s">
        <v>520</v>
      </c>
      <c r="G51" s="180" t="s">
        <v>521</v>
      </c>
      <c r="H51" s="180" t="s">
        <v>522</v>
      </c>
      <c r="I51" s="180">
        <v>13237074667</v>
      </c>
      <c r="J51" s="180"/>
      <c r="K51" s="180"/>
      <c r="L51" s="180"/>
      <c r="M51" s="169"/>
      <c r="N51" s="236">
        <v>70</v>
      </c>
      <c r="O51" s="171">
        <v>180</v>
      </c>
      <c r="P51" s="171"/>
      <c r="Q51" s="171">
        <v>0</v>
      </c>
      <c r="R51" s="171">
        <v>0</v>
      </c>
      <c r="S51" s="171">
        <v>0</v>
      </c>
      <c r="T51" s="172">
        <f t="shared" si="2"/>
        <v>720</v>
      </c>
      <c r="U51" s="171">
        <v>100.8</v>
      </c>
      <c r="V51" s="171">
        <v>129.6</v>
      </c>
      <c r="W51" s="172">
        <f t="shared" si="5"/>
        <v>2952</v>
      </c>
      <c r="X51" s="173">
        <f t="shared" si="3"/>
        <v>3672</v>
      </c>
      <c r="Y51" s="175"/>
      <c r="Z51" s="175"/>
      <c r="AA51" s="175"/>
      <c r="AB51" s="175"/>
      <c r="AC51" s="176"/>
      <c r="AD51" s="177"/>
      <c r="AE51" s="175"/>
      <c r="AF51" s="175"/>
      <c r="AG51" s="177"/>
      <c r="AH51" s="178"/>
      <c r="AI51" s="179">
        <f t="shared" si="10"/>
        <v>0</v>
      </c>
      <c r="AJ51" s="179" t="e">
        <f t="shared" si="10"/>
        <v>#DIV/0!</v>
      </c>
      <c r="AK51" s="179" t="e">
        <f t="shared" si="10"/>
        <v>#DIV/0!</v>
      </c>
      <c r="AL51" s="179" t="e">
        <f t="shared" si="10"/>
        <v>#DIV/0!</v>
      </c>
      <c r="AM51" s="179" t="e">
        <f t="shared" si="10"/>
        <v>#DIV/0!</v>
      </c>
      <c r="AN51" s="179">
        <f t="shared" ref="AN51:AR128" si="18">AD51/T51</f>
        <v>0</v>
      </c>
      <c r="AO51" s="179">
        <f t="shared" si="18"/>
        <v>0</v>
      </c>
      <c r="AP51" s="179">
        <f t="shared" si="18"/>
        <v>0</v>
      </c>
      <c r="AQ51" s="179">
        <f t="shared" si="18"/>
        <v>0</v>
      </c>
      <c r="AR51" s="179">
        <f t="shared" si="18"/>
        <v>0</v>
      </c>
    </row>
    <row r="52" spans="1:44">
      <c r="A52" s="194" t="s">
        <v>481</v>
      </c>
      <c r="B52" s="195"/>
      <c r="C52" s="196" t="s">
        <v>391</v>
      </c>
      <c r="D52" s="197">
        <f>SUM(X52)</f>
        <v>33480</v>
      </c>
      <c r="E52" s="165"/>
      <c r="F52" s="198"/>
      <c r="G52" s="233"/>
      <c r="H52" s="234"/>
      <c r="I52" s="234"/>
      <c r="J52" s="234"/>
      <c r="K52" s="234"/>
      <c r="L52" s="234"/>
      <c r="M52" s="235"/>
      <c r="N52" s="226">
        <f>SUM(N43:N46)</f>
        <v>156</v>
      </c>
      <c r="O52" s="211">
        <f>SUM(O43:O51)</f>
        <v>2340</v>
      </c>
      <c r="P52" s="211">
        <f t="shared" ref="P52:X52" si="19">SUM(P43:P51)</f>
        <v>0</v>
      </c>
      <c r="Q52" s="211">
        <f t="shared" si="19"/>
        <v>0</v>
      </c>
      <c r="R52" s="211">
        <f t="shared" si="19"/>
        <v>0</v>
      </c>
      <c r="S52" s="211">
        <f t="shared" si="19"/>
        <v>540</v>
      </c>
      <c r="T52" s="211">
        <f t="shared" si="19"/>
        <v>12816</v>
      </c>
      <c r="U52" s="211">
        <f t="shared" si="19"/>
        <v>705.59999999999991</v>
      </c>
      <c r="V52" s="211">
        <f t="shared" si="19"/>
        <v>907.2</v>
      </c>
      <c r="W52" s="211">
        <f t="shared" si="19"/>
        <v>20664</v>
      </c>
      <c r="X52" s="211">
        <f t="shared" si="19"/>
        <v>33480</v>
      </c>
      <c r="Y52" s="227">
        <f>SUM(Y43:Y51)</f>
        <v>0</v>
      </c>
      <c r="Z52" s="227"/>
      <c r="AA52" s="227">
        <f t="shared" ref="AA52:AG52" si="20">SUM(AA43:AA51)</f>
        <v>0</v>
      </c>
      <c r="AB52" s="227">
        <f t="shared" si="20"/>
        <v>0</v>
      </c>
      <c r="AC52" s="227">
        <f t="shared" si="20"/>
        <v>0</v>
      </c>
      <c r="AD52" s="177">
        <f t="shared" si="7"/>
        <v>0</v>
      </c>
      <c r="AE52" s="227">
        <f t="shared" si="20"/>
        <v>0</v>
      </c>
      <c r="AF52" s="227">
        <f t="shared" si="20"/>
        <v>0</v>
      </c>
      <c r="AG52" s="227">
        <f t="shared" si="20"/>
        <v>0</v>
      </c>
      <c r="AH52" s="178">
        <f t="shared" si="6"/>
        <v>0</v>
      </c>
      <c r="AI52" s="179">
        <f t="shared" ref="AI52:AR129" si="21">Y52/O52</f>
        <v>0</v>
      </c>
      <c r="AJ52" s="179" t="e">
        <f t="shared" si="21"/>
        <v>#DIV/0!</v>
      </c>
      <c r="AK52" s="179" t="e">
        <f t="shared" si="21"/>
        <v>#DIV/0!</v>
      </c>
      <c r="AL52" s="179" t="e">
        <f t="shared" si="21"/>
        <v>#DIV/0!</v>
      </c>
      <c r="AM52" s="179">
        <f t="shared" si="21"/>
        <v>0</v>
      </c>
      <c r="AN52" s="179">
        <f t="shared" si="18"/>
        <v>0</v>
      </c>
      <c r="AO52" s="179">
        <f t="shared" si="18"/>
        <v>0</v>
      </c>
      <c r="AP52" s="179">
        <f t="shared" si="18"/>
        <v>0</v>
      </c>
      <c r="AQ52" s="179">
        <f t="shared" si="18"/>
        <v>0</v>
      </c>
      <c r="AR52" s="179">
        <f t="shared" si="18"/>
        <v>0</v>
      </c>
    </row>
    <row r="53" spans="1:44" s="193" customFormat="1" ht="13.5">
      <c r="A53" s="237"/>
      <c r="B53" s="238" t="s">
        <v>523</v>
      </c>
      <c r="C53" s="239" t="s">
        <v>524</v>
      </c>
      <c r="D53" s="240" t="s">
        <v>525</v>
      </c>
      <c r="E53" s="184" t="s">
        <v>365</v>
      </c>
      <c r="F53" s="230" t="s">
        <v>526</v>
      </c>
      <c r="G53" s="186"/>
      <c r="H53" s="187"/>
      <c r="I53" s="187"/>
      <c r="J53" s="187"/>
      <c r="K53" s="187"/>
      <c r="L53" s="187"/>
      <c r="M53" s="241"/>
      <c r="N53" s="242"/>
      <c r="O53" s="243"/>
      <c r="P53" s="243"/>
      <c r="Q53" s="243"/>
      <c r="R53" s="243"/>
      <c r="S53" s="243"/>
      <c r="T53" s="243"/>
      <c r="U53" s="243"/>
      <c r="V53" s="243"/>
      <c r="W53" s="243"/>
      <c r="X53" s="243"/>
      <c r="Y53" s="244"/>
      <c r="Z53" s="244"/>
      <c r="AA53" s="244"/>
      <c r="AB53" s="244"/>
      <c r="AC53" s="244"/>
      <c r="AD53" s="191"/>
      <c r="AE53" s="244"/>
      <c r="AF53" s="244"/>
      <c r="AG53" s="244"/>
      <c r="AH53" s="182"/>
      <c r="AI53" s="192"/>
      <c r="AJ53" s="192"/>
      <c r="AK53" s="192"/>
      <c r="AL53" s="192"/>
      <c r="AM53" s="192"/>
      <c r="AN53" s="192"/>
      <c r="AO53" s="192"/>
      <c r="AP53" s="192"/>
      <c r="AQ53" s="192"/>
      <c r="AR53" s="192"/>
    </row>
    <row r="54" spans="1:44" s="193" customFormat="1" ht="13.5">
      <c r="A54" s="237"/>
      <c r="B54" s="245" t="s">
        <v>523</v>
      </c>
      <c r="C54" s="239" t="s">
        <v>524</v>
      </c>
      <c r="D54" s="240" t="s">
        <v>525</v>
      </c>
      <c r="E54" s="184" t="s">
        <v>365</v>
      </c>
      <c r="F54" s="230" t="s">
        <v>527</v>
      </c>
      <c r="G54" s="186"/>
      <c r="H54" s="187"/>
      <c r="I54" s="187"/>
      <c r="J54" s="187"/>
      <c r="K54" s="187"/>
      <c r="L54" s="187"/>
      <c r="M54" s="241"/>
      <c r="N54" s="242"/>
      <c r="O54" s="243"/>
      <c r="P54" s="243"/>
      <c r="Q54" s="243"/>
      <c r="R54" s="243"/>
      <c r="S54" s="243"/>
      <c r="T54" s="243"/>
      <c r="U54" s="243"/>
      <c r="V54" s="243"/>
      <c r="W54" s="243"/>
      <c r="X54" s="243"/>
      <c r="Y54" s="244"/>
      <c r="Z54" s="244"/>
      <c r="AA54" s="244"/>
      <c r="AB54" s="244"/>
      <c r="AC54" s="244"/>
      <c r="AD54" s="191"/>
      <c r="AE54" s="244"/>
      <c r="AF54" s="244"/>
      <c r="AG54" s="244"/>
      <c r="AH54" s="182"/>
      <c r="AI54" s="192"/>
      <c r="AJ54" s="192"/>
      <c r="AK54" s="192"/>
      <c r="AL54" s="192"/>
      <c r="AM54" s="192"/>
      <c r="AN54" s="192"/>
      <c r="AO54" s="192"/>
      <c r="AP54" s="192"/>
      <c r="AQ54" s="192"/>
      <c r="AR54" s="192"/>
    </row>
    <row r="55" spans="1:44" s="193" customFormat="1" ht="13.5">
      <c r="A55" s="237"/>
      <c r="B55" s="238" t="s">
        <v>523</v>
      </c>
      <c r="C55" s="239" t="s">
        <v>524</v>
      </c>
      <c r="D55" s="240" t="s">
        <v>525</v>
      </c>
      <c r="E55" s="184" t="s">
        <v>365</v>
      </c>
      <c r="F55" s="230" t="s">
        <v>528</v>
      </c>
      <c r="G55" s="186"/>
      <c r="H55" s="187"/>
      <c r="I55" s="187"/>
      <c r="J55" s="187"/>
      <c r="K55" s="187"/>
      <c r="L55" s="187"/>
      <c r="M55" s="241"/>
      <c r="N55" s="242"/>
      <c r="O55" s="243"/>
      <c r="P55" s="243"/>
      <c r="Q55" s="243"/>
      <c r="R55" s="243"/>
      <c r="S55" s="243"/>
      <c r="T55" s="243"/>
      <c r="U55" s="243"/>
      <c r="V55" s="243"/>
      <c r="W55" s="243"/>
      <c r="X55" s="243"/>
      <c r="Y55" s="244"/>
      <c r="Z55" s="244"/>
      <c r="AA55" s="244"/>
      <c r="AB55" s="244"/>
      <c r="AC55" s="244"/>
      <c r="AD55" s="191"/>
      <c r="AE55" s="244"/>
      <c r="AF55" s="244"/>
      <c r="AG55" s="244"/>
      <c r="AH55" s="182"/>
      <c r="AI55" s="192"/>
      <c r="AJ55" s="192"/>
      <c r="AK55" s="192"/>
      <c r="AL55" s="192"/>
      <c r="AM55" s="192"/>
      <c r="AN55" s="192"/>
      <c r="AO55" s="192"/>
      <c r="AP55" s="192"/>
      <c r="AQ55" s="192"/>
      <c r="AR55" s="192"/>
    </row>
    <row r="56" spans="1:44" s="193" customFormat="1" ht="13.5">
      <c r="A56" s="246"/>
      <c r="B56" s="238" t="s">
        <v>523</v>
      </c>
      <c r="C56" s="239" t="s">
        <v>529</v>
      </c>
      <c r="D56" s="240" t="s">
        <v>525</v>
      </c>
      <c r="E56" s="184"/>
      <c r="F56" s="247" t="s">
        <v>530</v>
      </c>
      <c r="G56" s="186"/>
      <c r="H56" s="187"/>
      <c r="I56" s="187"/>
      <c r="J56" s="187"/>
      <c r="K56" s="187"/>
      <c r="L56" s="187"/>
      <c r="M56" s="241"/>
      <c r="N56" s="242"/>
      <c r="O56" s="243"/>
      <c r="P56" s="243"/>
      <c r="Q56" s="243"/>
      <c r="R56" s="243"/>
      <c r="S56" s="243"/>
      <c r="T56" s="243"/>
      <c r="U56" s="243"/>
      <c r="V56" s="243"/>
      <c r="W56" s="243"/>
      <c r="X56" s="243"/>
      <c r="Y56" s="244"/>
      <c r="Z56" s="244"/>
      <c r="AA56" s="244"/>
      <c r="AB56" s="244"/>
      <c r="AC56" s="244"/>
      <c r="AD56" s="191"/>
      <c r="AE56" s="244"/>
      <c r="AF56" s="244"/>
      <c r="AG56" s="244"/>
      <c r="AH56" s="182"/>
      <c r="AI56" s="192"/>
      <c r="AJ56" s="192"/>
      <c r="AK56" s="192"/>
      <c r="AL56" s="192"/>
      <c r="AM56" s="192"/>
      <c r="AN56" s="192"/>
      <c r="AO56" s="192"/>
      <c r="AP56" s="192"/>
      <c r="AQ56" s="192"/>
      <c r="AR56" s="192"/>
    </row>
    <row r="57" spans="1:44" s="193" customFormat="1" ht="13.5">
      <c r="A57" s="238"/>
      <c r="B57" s="238" t="s">
        <v>523</v>
      </c>
      <c r="C57" s="196" t="s">
        <v>391</v>
      </c>
      <c r="D57" s="240"/>
      <c r="E57" s="184"/>
      <c r="F57" s="230"/>
      <c r="G57" s="186"/>
      <c r="H57" s="187"/>
      <c r="I57" s="187"/>
      <c r="J57" s="187"/>
      <c r="K57" s="187"/>
      <c r="L57" s="187"/>
      <c r="M57" s="241"/>
      <c r="N57" s="242"/>
      <c r="O57" s="243"/>
      <c r="P57" s="243"/>
      <c r="Q57" s="243"/>
      <c r="R57" s="243"/>
      <c r="S57" s="243"/>
      <c r="T57" s="243"/>
      <c r="U57" s="243"/>
      <c r="V57" s="243"/>
      <c r="W57" s="243"/>
      <c r="X57" s="243"/>
      <c r="Y57" s="244"/>
      <c r="Z57" s="244"/>
      <c r="AA57" s="244"/>
      <c r="AB57" s="244"/>
      <c r="AC57" s="244"/>
      <c r="AD57" s="191"/>
      <c r="AE57" s="244"/>
      <c r="AF57" s="244"/>
      <c r="AG57" s="244"/>
      <c r="AH57" s="182"/>
      <c r="AI57" s="192"/>
      <c r="AJ57" s="192"/>
      <c r="AK57" s="192"/>
      <c r="AL57" s="192"/>
      <c r="AM57" s="192"/>
      <c r="AN57" s="192"/>
      <c r="AO57" s="192"/>
      <c r="AP57" s="192"/>
      <c r="AQ57" s="192"/>
      <c r="AR57" s="192"/>
    </row>
    <row r="58" spans="1:44">
      <c r="A58" s="164">
        <v>42</v>
      </c>
      <c r="B58" s="165" t="s">
        <v>531</v>
      </c>
      <c r="C58" s="216" t="s">
        <v>532</v>
      </c>
      <c r="D58" s="165" t="s">
        <v>394</v>
      </c>
      <c r="E58" s="165" t="s">
        <v>365</v>
      </c>
      <c r="F58" s="166" t="s">
        <v>533</v>
      </c>
      <c r="G58" s="180"/>
      <c r="H58" s="180"/>
      <c r="I58" s="180"/>
      <c r="J58" s="180"/>
      <c r="K58" s="180"/>
      <c r="L58" s="180"/>
      <c r="M58" s="169"/>
      <c r="N58" s="225">
        <v>172</v>
      </c>
      <c r="O58" s="171">
        <v>0</v>
      </c>
      <c r="P58" s="171"/>
      <c r="Q58" s="171">
        <v>0</v>
      </c>
      <c r="R58" s="171">
        <v>0</v>
      </c>
      <c r="S58" s="171">
        <v>0</v>
      </c>
      <c r="T58" s="172">
        <f t="shared" si="2"/>
        <v>0</v>
      </c>
      <c r="U58" s="171">
        <v>151.19999999999999</v>
      </c>
      <c r="V58" s="171">
        <v>129.6</v>
      </c>
      <c r="W58" s="172">
        <f t="shared" si="5"/>
        <v>3773.5199999999995</v>
      </c>
      <c r="X58" s="173">
        <f t="shared" si="3"/>
        <v>3773.5199999999995</v>
      </c>
      <c r="Y58" s="175"/>
      <c r="Z58" s="175"/>
      <c r="AA58" s="175"/>
      <c r="AB58" s="175"/>
      <c r="AC58" s="176"/>
      <c r="AD58" s="177">
        <f t="shared" si="7"/>
        <v>0</v>
      </c>
      <c r="AE58" s="175"/>
      <c r="AF58" s="175"/>
      <c r="AG58" s="177">
        <f t="shared" ref="AG58:AG67" si="22">AE58*16.3+AF58*10.1</f>
        <v>0</v>
      </c>
      <c r="AH58" s="178">
        <f t="shared" si="6"/>
        <v>0</v>
      </c>
      <c r="AI58" s="179" t="e">
        <f t="shared" si="21"/>
        <v>#DIV/0!</v>
      </c>
      <c r="AJ58" s="179" t="e">
        <f t="shared" si="21"/>
        <v>#DIV/0!</v>
      </c>
      <c r="AK58" s="179" t="e">
        <f t="shared" si="21"/>
        <v>#DIV/0!</v>
      </c>
      <c r="AL58" s="179" t="e">
        <f t="shared" si="21"/>
        <v>#DIV/0!</v>
      </c>
      <c r="AM58" s="179" t="e">
        <f t="shared" si="21"/>
        <v>#DIV/0!</v>
      </c>
      <c r="AN58" s="179" t="e">
        <f t="shared" si="18"/>
        <v>#DIV/0!</v>
      </c>
      <c r="AO58" s="179">
        <f t="shared" si="18"/>
        <v>0</v>
      </c>
      <c r="AP58" s="179">
        <f t="shared" si="18"/>
        <v>0</v>
      </c>
      <c r="AQ58" s="179">
        <f t="shared" si="18"/>
        <v>0</v>
      </c>
      <c r="AR58" s="179">
        <f t="shared" si="18"/>
        <v>0</v>
      </c>
    </row>
    <row r="59" spans="1:44">
      <c r="A59" s="164">
        <v>43</v>
      </c>
      <c r="B59" s="165" t="s">
        <v>531</v>
      </c>
      <c r="C59" s="216" t="s">
        <v>532</v>
      </c>
      <c r="D59" s="165" t="s">
        <v>394</v>
      </c>
      <c r="E59" s="165" t="s">
        <v>365</v>
      </c>
      <c r="F59" s="166" t="s">
        <v>534</v>
      </c>
      <c r="G59" s="180"/>
      <c r="H59" s="180"/>
      <c r="I59" s="180"/>
      <c r="J59" s="180"/>
      <c r="K59" s="180"/>
      <c r="L59" s="180"/>
      <c r="M59" s="169"/>
      <c r="N59" s="225">
        <v>102</v>
      </c>
      <c r="O59" s="171">
        <v>0</v>
      </c>
      <c r="P59" s="171"/>
      <c r="Q59" s="171">
        <v>0</v>
      </c>
      <c r="R59" s="171">
        <v>0</v>
      </c>
      <c r="S59" s="171">
        <v>144</v>
      </c>
      <c r="T59" s="172">
        <f t="shared" si="2"/>
        <v>921.6</v>
      </c>
      <c r="U59" s="171">
        <v>151.19999999999999</v>
      </c>
      <c r="V59" s="171">
        <v>194.4</v>
      </c>
      <c r="W59" s="172">
        <f t="shared" si="5"/>
        <v>4428</v>
      </c>
      <c r="X59" s="173">
        <f t="shared" si="3"/>
        <v>5349.6</v>
      </c>
      <c r="Y59" s="175"/>
      <c r="Z59" s="175"/>
      <c r="AA59" s="175"/>
      <c r="AB59" s="175"/>
      <c r="AC59" s="176"/>
      <c r="AD59" s="177">
        <f t="shared" si="7"/>
        <v>0</v>
      </c>
      <c r="AE59" s="175"/>
      <c r="AF59" s="175"/>
      <c r="AG59" s="177">
        <f t="shared" si="22"/>
        <v>0</v>
      </c>
      <c r="AH59" s="178">
        <f t="shared" si="6"/>
        <v>0</v>
      </c>
      <c r="AI59" s="179" t="e">
        <f t="shared" si="21"/>
        <v>#DIV/0!</v>
      </c>
      <c r="AJ59" s="179" t="e">
        <f t="shared" si="21"/>
        <v>#DIV/0!</v>
      </c>
      <c r="AK59" s="179" t="e">
        <f t="shared" si="21"/>
        <v>#DIV/0!</v>
      </c>
      <c r="AL59" s="179" t="e">
        <f t="shared" si="21"/>
        <v>#DIV/0!</v>
      </c>
      <c r="AM59" s="179">
        <f t="shared" si="21"/>
        <v>0</v>
      </c>
      <c r="AN59" s="179">
        <f t="shared" si="18"/>
        <v>0</v>
      </c>
      <c r="AO59" s="179">
        <f t="shared" si="18"/>
        <v>0</v>
      </c>
      <c r="AP59" s="179">
        <f t="shared" si="18"/>
        <v>0</v>
      </c>
      <c r="AQ59" s="179">
        <f t="shared" si="18"/>
        <v>0</v>
      </c>
      <c r="AR59" s="179">
        <f t="shared" si="18"/>
        <v>0</v>
      </c>
    </row>
    <row r="60" spans="1:44">
      <c r="A60" s="164">
        <v>44</v>
      </c>
      <c r="B60" s="165" t="s">
        <v>531</v>
      </c>
      <c r="C60" s="165" t="s">
        <v>532</v>
      </c>
      <c r="D60" s="165" t="s">
        <v>394</v>
      </c>
      <c r="E60" s="165" t="s">
        <v>365</v>
      </c>
      <c r="F60" s="166" t="s">
        <v>535</v>
      </c>
      <c r="G60" s="180"/>
      <c r="H60" s="180"/>
      <c r="I60" s="180"/>
      <c r="J60" s="180"/>
      <c r="K60" s="180"/>
      <c r="L60" s="180"/>
      <c r="M60" s="169"/>
      <c r="N60" s="225">
        <v>70</v>
      </c>
      <c r="O60" s="171">
        <v>0</v>
      </c>
      <c r="P60" s="171"/>
      <c r="Q60" s="171">
        <v>0</v>
      </c>
      <c r="R60" s="171">
        <v>0</v>
      </c>
      <c r="S60" s="171">
        <v>144</v>
      </c>
      <c r="T60" s="172">
        <f t="shared" si="2"/>
        <v>921.6</v>
      </c>
      <c r="U60" s="171">
        <v>151.19999999999999</v>
      </c>
      <c r="V60" s="171">
        <v>129.6</v>
      </c>
      <c r="W60" s="172">
        <f t="shared" si="5"/>
        <v>3773.5199999999995</v>
      </c>
      <c r="X60" s="173">
        <f t="shared" si="3"/>
        <v>4695.12</v>
      </c>
      <c r="Y60" s="175"/>
      <c r="Z60" s="175"/>
      <c r="AA60" s="175"/>
      <c r="AB60" s="175"/>
      <c r="AC60" s="176"/>
      <c r="AD60" s="177">
        <f t="shared" si="7"/>
        <v>0</v>
      </c>
      <c r="AE60" s="175"/>
      <c r="AF60" s="175"/>
      <c r="AG60" s="177">
        <f t="shared" si="22"/>
        <v>0</v>
      </c>
      <c r="AH60" s="178">
        <f t="shared" si="6"/>
        <v>0</v>
      </c>
      <c r="AI60" s="179" t="e">
        <f t="shared" si="21"/>
        <v>#DIV/0!</v>
      </c>
      <c r="AJ60" s="179" t="e">
        <f t="shared" si="21"/>
        <v>#DIV/0!</v>
      </c>
      <c r="AK60" s="179" t="e">
        <f t="shared" si="21"/>
        <v>#DIV/0!</v>
      </c>
      <c r="AL60" s="179" t="e">
        <f t="shared" si="21"/>
        <v>#DIV/0!</v>
      </c>
      <c r="AM60" s="179">
        <f t="shared" si="21"/>
        <v>0</v>
      </c>
      <c r="AN60" s="179">
        <f t="shared" si="18"/>
        <v>0</v>
      </c>
      <c r="AO60" s="179">
        <f t="shared" si="18"/>
        <v>0</v>
      </c>
      <c r="AP60" s="179">
        <f t="shared" si="18"/>
        <v>0</v>
      </c>
      <c r="AQ60" s="179">
        <f t="shared" si="18"/>
        <v>0</v>
      </c>
      <c r="AR60" s="179">
        <f t="shared" si="18"/>
        <v>0</v>
      </c>
    </row>
    <row r="61" spans="1:44">
      <c r="A61" s="164">
        <v>45</v>
      </c>
      <c r="B61" s="165" t="s">
        <v>531</v>
      </c>
      <c r="C61" s="223" t="s">
        <v>536</v>
      </c>
      <c r="D61" s="165" t="s">
        <v>394</v>
      </c>
      <c r="E61" s="165" t="s">
        <v>352</v>
      </c>
      <c r="F61" s="166" t="s">
        <v>537</v>
      </c>
      <c r="G61" s="180"/>
      <c r="H61" s="180"/>
      <c r="I61" s="180"/>
      <c r="J61" s="180"/>
      <c r="K61" s="180"/>
      <c r="L61" s="180"/>
      <c r="M61" s="169"/>
      <c r="N61" s="225">
        <v>7</v>
      </c>
      <c r="O61" s="171">
        <v>0</v>
      </c>
      <c r="P61" s="171"/>
      <c r="Q61" s="171">
        <v>0</v>
      </c>
      <c r="R61" s="171">
        <v>0</v>
      </c>
      <c r="S61" s="171">
        <v>0</v>
      </c>
      <c r="T61" s="172">
        <f t="shared" si="2"/>
        <v>0</v>
      </c>
      <c r="U61" s="171">
        <v>0</v>
      </c>
      <c r="V61" s="171">
        <v>0</v>
      </c>
      <c r="W61" s="172">
        <f t="shared" si="5"/>
        <v>0</v>
      </c>
      <c r="X61" s="173">
        <f t="shared" si="3"/>
        <v>0</v>
      </c>
      <c r="Y61" s="175"/>
      <c r="Z61" s="175"/>
      <c r="AA61" s="175"/>
      <c r="AB61" s="175"/>
      <c r="AC61" s="176"/>
      <c r="AD61" s="177">
        <f t="shared" si="7"/>
        <v>0</v>
      </c>
      <c r="AE61" s="175"/>
      <c r="AF61" s="175"/>
      <c r="AG61" s="177">
        <f t="shared" si="22"/>
        <v>0</v>
      </c>
      <c r="AH61" s="178">
        <f t="shared" si="6"/>
        <v>0</v>
      </c>
      <c r="AI61" s="179" t="e">
        <f t="shared" si="21"/>
        <v>#DIV/0!</v>
      </c>
      <c r="AJ61" s="179" t="e">
        <f t="shared" si="21"/>
        <v>#DIV/0!</v>
      </c>
      <c r="AK61" s="179" t="e">
        <f t="shared" si="21"/>
        <v>#DIV/0!</v>
      </c>
      <c r="AL61" s="179" t="e">
        <f t="shared" si="21"/>
        <v>#DIV/0!</v>
      </c>
      <c r="AM61" s="179" t="e">
        <f t="shared" si="21"/>
        <v>#DIV/0!</v>
      </c>
      <c r="AN61" s="179" t="e">
        <f t="shared" si="18"/>
        <v>#DIV/0!</v>
      </c>
      <c r="AO61" s="179" t="e">
        <f t="shared" si="18"/>
        <v>#DIV/0!</v>
      </c>
      <c r="AP61" s="179" t="e">
        <f t="shared" si="18"/>
        <v>#DIV/0!</v>
      </c>
      <c r="AQ61" s="179" t="e">
        <f t="shared" si="18"/>
        <v>#DIV/0!</v>
      </c>
      <c r="AR61" s="179" t="e">
        <f t="shared" si="18"/>
        <v>#DIV/0!</v>
      </c>
    </row>
    <row r="62" spans="1:44" s="193" customFormat="1" ht="13.5">
      <c r="A62" s="183"/>
      <c r="B62" s="165" t="s">
        <v>531</v>
      </c>
      <c r="C62" s="223" t="s">
        <v>536</v>
      </c>
      <c r="D62" s="184" t="s">
        <v>394</v>
      </c>
      <c r="E62" s="184"/>
      <c r="F62" s="230" t="s">
        <v>538</v>
      </c>
      <c r="G62" s="186"/>
      <c r="H62" s="187"/>
      <c r="I62" s="187"/>
      <c r="J62" s="187"/>
      <c r="K62" s="187"/>
      <c r="L62" s="187"/>
      <c r="M62" s="188"/>
      <c r="N62" s="231"/>
      <c r="O62" s="190"/>
      <c r="P62" s="190"/>
      <c r="Q62" s="190"/>
      <c r="R62" s="190"/>
      <c r="S62" s="190"/>
      <c r="T62" s="191"/>
      <c r="U62" s="190"/>
      <c r="V62" s="190"/>
      <c r="W62" s="191"/>
      <c r="X62" s="182"/>
      <c r="Y62" s="190"/>
      <c r="Z62" s="190"/>
      <c r="AA62" s="190"/>
      <c r="AB62" s="190"/>
      <c r="AC62" s="232"/>
      <c r="AD62" s="191"/>
      <c r="AE62" s="190"/>
      <c r="AF62" s="190"/>
      <c r="AG62" s="191"/>
      <c r="AH62" s="182"/>
      <c r="AI62" s="192"/>
      <c r="AJ62" s="192"/>
      <c r="AK62" s="192"/>
      <c r="AL62" s="192"/>
      <c r="AM62" s="192"/>
      <c r="AN62" s="192"/>
      <c r="AO62" s="192"/>
      <c r="AP62" s="192"/>
      <c r="AQ62" s="192"/>
      <c r="AR62" s="192"/>
    </row>
    <row r="63" spans="1:44">
      <c r="A63" s="194" t="s">
        <v>531</v>
      </c>
      <c r="B63" s="195"/>
      <c r="C63" s="196" t="s">
        <v>391</v>
      </c>
      <c r="D63" s="197">
        <f>SUM(X63)</f>
        <v>58314.239999999998</v>
      </c>
      <c r="E63" s="196"/>
      <c r="F63" s="198"/>
      <c r="G63" s="233"/>
      <c r="H63" s="234"/>
      <c r="I63" s="234"/>
      <c r="J63" s="234"/>
      <c r="K63" s="234"/>
      <c r="L63" s="234"/>
      <c r="M63" s="235"/>
      <c r="N63" s="226">
        <f t="shared" ref="N63:Y63" si="23">SUM(N49:N60)</f>
        <v>587</v>
      </c>
      <c r="O63" s="211">
        <f t="shared" si="23"/>
        <v>2880</v>
      </c>
      <c r="P63" s="211">
        <f t="shared" si="23"/>
        <v>0</v>
      </c>
      <c r="Q63" s="211">
        <f t="shared" si="23"/>
        <v>0</v>
      </c>
      <c r="R63" s="211">
        <f t="shared" si="23"/>
        <v>0</v>
      </c>
      <c r="S63" s="211">
        <f t="shared" si="23"/>
        <v>828</v>
      </c>
      <c r="T63" s="211">
        <f t="shared" si="23"/>
        <v>16819.2</v>
      </c>
      <c r="U63" s="211">
        <f t="shared" si="23"/>
        <v>1461.6</v>
      </c>
      <c r="V63" s="211">
        <f t="shared" si="23"/>
        <v>1749.6</v>
      </c>
      <c r="W63" s="211">
        <f t="shared" si="23"/>
        <v>41495.039999999994</v>
      </c>
      <c r="X63" s="211">
        <f t="shared" si="23"/>
        <v>58314.239999999998</v>
      </c>
      <c r="Y63" s="227">
        <f t="shared" si="23"/>
        <v>0</v>
      </c>
      <c r="Z63" s="227"/>
      <c r="AA63" s="227">
        <f>SUM(AA49:AA60)</f>
        <v>0</v>
      </c>
      <c r="AB63" s="227">
        <f>SUM(AB49:AB60)</f>
        <v>0</v>
      </c>
      <c r="AC63" s="227">
        <f>SUM(AC49:AC60)</f>
        <v>0</v>
      </c>
      <c r="AD63" s="177">
        <f t="shared" ref="AD63" si="24">Y63*4+Z63*18+AA63*3+AB63*12+AC63*6.4</f>
        <v>0</v>
      </c>
      <c r="AE63" s="227">
        <f>SUM(AE49:AE60)</f>
        <v>0</v>
      </c>
      <c r="AF63" s="227">
        <f>SUM(AF49:AF60)</f>
        <v>0</v>
      </c>
      <c r="AG63" s="228">
        <f>SUM(AG49:AG60)</f>
        <v>0</v>
      </c>
      <c r="AH63" s="178">
        <f t="shared" ref="AH63" si="25">SUM(AD63+AG63)</f>
        <v>0</v>
      </c>
      <c r="AI63" s="179">
        <f t="shared" ref="AI63:AR63" si="26">Y63/O63</f>
        <v>0</v>
      </c>
      <c r="AJ63" s="179" t="e">
        <f t="shared" si="26"/>
        <v>#DIV/0!</v>
      </c>
      <c r="AK63" s="179" t="e">
        <f t="shared" si="26"/>
        <v>#DIV/0!</v>
      </c>
      <c r="AL63" s="179" t="e">
        <f t="shared" si="26"/>
        <v>#DIV/0!</v>
      </c>
      <c r="AM63" s="179">
        <f t="shared" si="26"/>
        <v>0</v>
      </c>
      <c r="AN63" s="179">
        <f t="shared" si="26"/>
        <v>0</v>
      </c>
      <c r="AO63" s="179">
        <f t="shared" si="26"/>
        <v>0</v>
      </c>
      <c r="AP63" s="179">
        <f t="shared" si="26"/>
        <v>0</v>
      </c>
      <c r="AQ63" s="179">
        <f t="shared" si="26"/>
        <v>0</v>
      </c>
      <c r="AR63" s="179">
        <f t="shared" si="26"/>
        <v>0</v>
      </c>
    </row>
    <row r="64" spans="1:44">
      <c r="A64" s="164">
        <v>46</v>
      </c>
      <c r="B64" s="223" t="s">
        <v>539</v>
      </c>
      <c r="C64" s="165" t="s">
        <v>393</v>
      </c>
      <c r="D64" s="165" t="s">
        <v>394</v>
      </c>
      <c r="E64" s="165" t="s">
        <v>365</v>
      </c>
      <c r="F64" s="166" t="s">
        <v>540</v>
      </c>
      <c r="G64" s="180"/>
      <c r="H64" s="180"/>
      <c r="I64" s="180"/>
      <c r="J64" s="180"/>
      <c r="K64" s="180"/>
      <c r="L64" s="180"/>
      <c r="M64" s="169"/>
      <c r="N64" s="225">
        <v>30</v>
      </c>
      <c r="O64" s="171">
        <v>0</v>
      </c>
      <c r="P64" s="171"/>
      <c r="Q64" s="171">
        <v>0</v>
      </c>
      <c r="R64" s="171">
        <v>0</v>
      </c>
      <c r="S64" s="171">
        <v>144</v>
      </c>
      <c r="T64" s="172">
        <f t="shared" si="2"/>
        <v>921.6</v>
      </c>
      <c r="U64" s="171">
        <v>100.8</v>
      </c>
      <c r="V64" s="171">
        <v>194.4</v>
      </c>
      <c r="W64" s="172">
        <f t="shared" si="5"/>
        <v>3606.48</v>
      </c>
      <c r="X64" s="173">
        <f t="shared" si="3"/>
        <v>4528.08</v>
      </c>
      <c r="Y64" s="175"/>
      <c r="Z64" s="175"/>
      <c r="AA64" s="175"/>
      <c r="AB64" s="175"/>
      <c r="AC64" s="176"/>
      <c r="AD64" s="177">
        <f t="shared" si="7"/>
        <v>0</v>
      </c>
      <c r="AE64" s="175"/>
      <c r="AF64" s="175"/>
      <c r="AG64" s="177">
        <f t="shared" si="22"/>
        <v>0</v>
      </c>
      <c r="AH64" s="178">
        <f t="shared" si="6"/>
        <v>0</v>
      </c>
      <c r="AI64" s="179" t="e">
        <f t="shared" si="21"/>
        <v>#DIV/0!</v>
      </c>
      <c r="AJ64" s="179" t="e">
        <f t="shared" si="21"/>
        <v>#DIV/0!</v>
      </c>
      <c r="AK64" s="179" t="e">
        <f t="shared" si="21"/>
        <v>#DIV/0!</v>
      </c>
      <c r="AL64" s="179" t="e">
        <f t="shared" si="21"/>
        <v>#DIV/0!</v>
      </c>
      <c r="AM64" s="179">
        <f t="shared" si="21"/>
        <v>0</v>
      </c>
      <c r="AN64" s="179">
        <f t="shared" si="18"/>
        <v>0</v>
      </c>
      <c r="AO64" s="179">
        <f t="shared" si="18"/>
        <v>0</v>
      </c>
      <c r="AP64" s="179">
        <f t="shared" si="18"/>
        <v>0</v>
      </c>
      <c r="AQ64" s="179">
        <f t="shared" si="18"/>
        <v>0</v>
      </c>
      <c r="AR64" s="179">
        <f t="shared" si="18"/>
        <v>0</v>
      </c>
    </row>
    <row r="65" spans="1:44">
      <c r="A65" s="164">
        <v>47</v>
      </c>
      <c r="B65" s="223" t="s">
        <v>539</v>
      </c>
      <c r="C65" s="165" t="s">
        <v>393</v>
      </c>
      <c r="D65" s="165" t="s">
        <v>394</v>
      </c>
      <c r="E65" s="165" t="s">
        <v>365</v>
      </c>
      <c r="F65" s="166" t="s">
        <v>541</v>
      </c>
      <c r="G65" s="180"/>
      <c r="H65" s="180"/>
      <c r="I65" s="180"/>
      <c r="J65" s="180"/>
      <c r="K65" s="180"/>
      <c r="L65" s="180"/>
      <c r="M65" s="169"/>
      <c r="N65" s="225">
        <v>30</v>
      </c>
      <c r="O65" s="171">
        <v>0</v>
      </c>
      <c r="P65" s="171"/>
      <c r="Q65" s="171">
        <v>0</v>
      </c>
      <c r="R65" s="171">
        <v>0</v>
      </c>
      <c r="S65" s="171">
        <v>0</v>
      </c>
      <c r="T65" s="172">
        <f t="shared" si="2"/>
        <v>0</v>
      </c>
      <c r="U65" s="171">
        <v>0</v>
      </c>
      <c r="V65" s="171">
        <v>0</v>
      </c>
      <c r="W65" s="172">
        <f t="shared" si="5"/>
        <v>0</v>
      </c>
      <c r="X65" s="173">
        <f t="shared" si="3"/>
        <v>0</v>
      </c>
      <c r="Y65" s="175"/>
      <c r="Z65" s="175"/>
      <c r="AA65" s="175"/>
      <c r="AB65" s="175"/>
      <c r="AC65" s="176"/>
      <c r="AD65" s="177">
        <f t="shared" si="7"/>
        <v>0</v>
      </c>
      <c r="AE65" s="175"/>
      <c r="AF65" s="175"/>
      <c r="AG65" s="177">
        <f t="shared" si="22"/>
        <v>0</v>
      </c>
      <c r="AH65" s="178">
        <f t="shared" si="6"/>
        <v>0</v>
      </c>
      <c r="AI65" s="179" t="e">
        <f t="shared" si="21"/>
        <v>#DIV/0!</v>
      </c>
      <c r="AJ65" s="179" t="e">
        <f t="shared" si="21"/>
        <v>#DIV/0!</v>
      </c>
      <c r="AK65" s="179" t="e">
        <f t="shared" si="21"/>
        <v>#DIV/0!</v>
      </c>
      <c r="AL65" s="179" t="e">
        <f t="shared" si="21"/>
        <v>#DIV/0!</v>
      </c>
      <c r="AM65" s="179" t="e">
        <f t="shared" si="21"/>
        <v>#DIV/0!</v>
      </c>
      <c r="AN65" s="179" t="e">
        <f t="shared" si="18"/>
        <v>#DIV/0!</v>
      </c>
      <c r="AO65" s="179" t="e">
        <f t="shared" si="18"/>
        <v>#DIV/0!</v>
      </c>
      <c r="AP65" s="179" t="e">
        <f t="shared" si="18"/>
        <v>#DIV/0!</v>
      </c>
      <c r="AQ65" s="179" t="e">
        <f t="shared" si="18"/>
        <v>#DIV/0!</v>
      </c>
      <c r="AR65" s="179" t="e">
        <f t="shared" si="18"/>
        <v>#DIV/0!</v>
      </c>
    </row>
    <row r="66" spans="1:44">
      <c r="A66" s="164">
        <v>47</v>
      </c>
      <c r="B66" s="223" t="s">
        <v>539</v>
      </c>
      <c r="C66" s="165" t="s">
        <v>393</v>
      </c>
      <c r="D66" s="165" t="s">
        <v>394</v>
      </c>
      <c r="E66" s="165" t="s">
        <v>365</v>
      </c>
      <c r="F66" s="166" t="s">
        <v>542</v>
      </c>
      <c r="G66" s="180"/>
      <c r="H66" s="180"/>
      <c r="I66" s="180"/>
      <c r="J66" s="180"/>
      <c r="K66" s="180"/>
      <c r="L66" s="180"/>
      <c r="M66" s="169"/>
      <c r="N66" s="225">
        <v>10</v>
      </c>
      <c r="O66" s="171">
        <v>0</v>
      </c>
      <c r="P66" s="171"/>
      <c r="Q66" s="171">
        <v>0</v>
      </c>
      <c r="R66" s="171">
        <v>0</v>
      </c>
      <c r="S66" s="171">
        <v>0</v>
      </c>
      <c r="T66" s="172">
        <f t="shared" si="2"/>
        <v>0</v>
      </c>
      <c r="U66" s="171">
        <v>100.8</v>
      </c>
      <c r="V66" s="171">
        <v>129.6</v>
      </c>
      <c r="W66" s="172">
        <f t="shared" si="5"/>
        <v>2952</v>
      </c>
      <c r="X66" s="173">
        <f t="shared" si="3"/>
        <v>2952</v>
      </c>
      <c r="Y66" s="175"/>
      <c r="Z66" s="175"/>
      <c r="AA66" s="175"/>
      <c r="AB66" s="175"/>
      <c r="AC66" s="176"/>
      <c r="AD66" s="177">
        <f t="shared" si="7"/>
        <v>0</v>
      </c>
      <c r="AE66" s="175"/>
      <c r="AF66" s="175"/>
      <c r="AG66" s="177">
        <f t="shared" si="22"/>
        <v>0</v>
      </c>
      <c r="AH66" s="178">
        <f t="shared" si="6"/>
        <v>0</v>
      </c>
      <c r="AI66" s="179" t="e">
        <f t="shared" si="21"/>
        <v>#DIV/0!</v>
      </c>
      <c r="AJ66" s="179" t="e">
        <f t="shared" si="21"/>
        <v>#DIV/0!</v>
      </c>
      <c r="AK66" s="179" t="e">
        <f t="shared" si="21"/>
        <v>#DIV/0!</v>
      </c>
      <c r="AL66" s="179" t="e">
        <f t="shared" si="21"/>
        <v>#DIV/0!</v>
      </c>
      <c r="AM66" s="179" t="e">
        <f t="shared" si="21"/>
        <v>#DIV/0!</v>
      </c>
      <c r="AN66" s="179" t="e">
        <f t="shared" si="18"/>
        <v>#DIV/0!</v>
      </c>
      <c r="AO66" s="179">
        <f t="shared" si="18"/>
        <v>0</v>
      </c>
      <c r="AP66" s="179">
        <f t="shared" si="18"/>
        <v>0</v>
      </c>
      <c r="AQ66" s="179">
        <f t="shared" si="18"/>
        <v>0</v>
      </c>
      <c r="AR66" s="179">
        <f t="shared" si="18"/>
        <v>0</v>
      </c>
    </row>
    <row r="67" spans="1:44">
      <c r="A67" s="164">
        <v>48</v>
      </c>
      <c r="B67" s="223" t="s">
        <v>539</v>
      </c>
      <c r="C67" s="165" t="s">
        <v>393</v>
      </c>
      <c r="D67" s="165" t="s">
        <v>394</v>
      </c>
      <c r="E67" s="165" t="s">
        <v>365</v>
      </c>
      <c r="F67" s="166" t="s">
        <v>543</v>
      </c>
      <c r="G67" s="180"/>
      <c r="H67" s="180"/>
      <c r="I67" s="180"/>
      <c r="J67" s="180"/>
      <c r="K67" s="180"/>
      <c r="L67" s="180"/>
      <c r="M67" s="169"/>
      <c r="N67" s="225">
        <v>1</v>
      </c>
      <c r="O67" s="171">
        <v>0</v>
      </c>
      <c r="P67" s="171"/>
      <c r="Q67" s="171">
        <v>0</v>
      </c>
      <c r="R67" s="171">
        <v>0</v>
      </c>
      <c r="S67" s="171">
        <v>0</v>
      </c>
      <c r="T67" s="172">
        <f t="shared" si="2"/>
        <v>0</v>
      </c>
      <c r="U67" s="171">
        <v>0</v>
      </c>
      <c r="V67" s="171">
        <v>0</v>
      </c>
      <c r="W67" s="172">
        <f t="shared" si="5"/>
        <v>0</v>
      </c>
      <c r="X67" s="173">
        <f t="shared" si="3"/>
        <v>0</v>
      </c>
      <c r="Y67" s="175"/>
      <c r="Z67" s="175"/>
      <c r="AA67" s="175"/>
      <c r="AB67" s="175"/>
      <c r="AC67" s="176"/>
      <c r="AD67" s="177">
        <f t="shared" si="7"/>
        <v>0</v>
      </c>
      <c r="AE67" s="175"/>
      <c r="AF67" s="175"/>
      <c r="AG67" s="177">
        <f t="shared" si="22"/>
        <v>0</v>
      </c>
      <c r="AH67" s="178">
        <f t="shared" si="6"/>
        <v>0</v>
      </c>
      <c r="AI67" s="179" t="e">
        <f t="shared" si="21"/>
        <v>#DIV/0!</v>
      </c>
      <c r="AJ67" s="179" t="e">
        <f t="shared" si="21"/>
        <v>#DIV/0!</v>
      </c>
      <c r="AK67" s="179" t="e">
        <f t="shared" si="21"/>
        <v>#DIV/0!</v>
      </c>
      <c r="AL67" s="179" t="e">
        <f t="shared" si="21"/>
        <v>#DIV/0!</v>
      </c>
      <c r="AM67" s="179" t="e">
        <f t="shared" si="21"/>
        <v>#DIV/0!</v>
      </c>
      <c r="AN67" s="179" t="e">
        <f t="shared" si="18"/>
        <v>#DIV/0!</v>
      </c>
      <c r="AO67" s="179" t="e">
        <f t="shared" si="18"/>
        <v>#DIV/0!</v>
      </c>
      <c r="AP67" s="179" t="e">
        <f t="shared" si="18"/>
        <v>#DIV/0!</v>
      </c>
      <c r="AQ67" s="179" t="e">
        <f t="shared" si="18"/>
        <v>#DIV/0!</v>
      </c>
      <c r="AR67" s="179" t="e">
        <f t="shared" si="18"/>
        <v>#DIV/0!</v>
      </c>
    </row>
    <row r="68" spans="1:44">
      <c r="A68" s="164">
        <v>14</v>
      </c>
      <c r="B68" s="223" t="s">
        <v>539</v>
      </c>
      <c r="C68" s="165" t="s">
        <v>393</v>
      </c>
      <c r="D68" s="165" t="s">
        <v>394</v>
      </c>
      <c r="E68" s="165" t="s">
        <v>365</v>
      </c>
      <c r="F68" s="166" t="s">
        <v>544</v>
      </c>
      <c r="G68" s="180" t="s">
        <v>545</v>
      </c>
      <c r="H68" s="180"/>
      <c r="I68" s="180"/>
      <c r="J68" s="180" t="s">
        <v>546</v>
      </c>
      <c r="K68" s="180">
        <v>18979916252</v>
      </c>
      <c r="L68" s="180"/>
      <c r="M68" s="169"/>
      <c r="N68" s="170">
        <v>7</v>
      </c>
      <c r="O68" s="171">
        <v>0</v>
      </c>
      <c r="P68" s="171"/>
      <c r="Q68" s="171">
        <v>0</v>
      </c>
      <c r="R68" s="171">
        <v>0</v>
      </c>
      <c r="S68" s="171">
        <v>0</v>
      </c>
      <c r="T68" s="172">
        <f>O68*4+P68*18+Q68*3+R68*12+S68*6.4</f>
        <v>0</v>
      </c>
      <c r="U68" s="171">
        <v>0</v>
      </c>
      <c r="V68" s="171">
        <v>0</v>
      </c>
      <c r="W68" s="172">
        <f>U68*16.3+V68*10.1</f>
        <v>0</v>
      </c>
      <c r="X68" s="173">
        <f>SUM(T68+W68)</f>
        <v>0</v>
      </c>
      <c r="Y68" s="174"/>
      <c r="Z68" s="174"/>
      <c r="AA68" s="174"/>
      <c r="AB68" s="174"/>
      <c r="AC68" s="209"/>
      <c r="AD68" s="210">
        <f>Y68*4+Z68*18+AA68*3+AB68*12+AC68*6.4</f>
        <v>0</v>
      </c>
      <c r="AE68" s="174"/>
      <c r="AF68" s="174"/>
      <c r="AG68" s="210">
        <f>AE68*16.3+AF68*10.1</f>
        <v>0</v>
      </c>
      <c r="AH68" s="178">
        <f>SUM(AD68+AG68)</f>
        <v>0</v>
      </c>
      <c r="AI68" s="179" t="e">
        <f t="shared" si="21"/>
        <v>#DIV/0!</v>
      </c>
      <c r="AJ68" s="179" t="e">
        <f t="shared" si="21"/>
        <v>#DIV/0!</v>
      </c>
      <c r="AK68" s="179" t="e">
        <f t="shared" si="21"/>
        <v>#DIV/0!</v>
      </c>
      <c r="AL68" s="179" t="e">
        <f t="shared" si="21"/>
        <v>#DIV/0!</v>
      </c>
      <c r="AM68" s="179" t="e">
        <f t="shared" si="21"/>
        <v>#DIV/0!</v>
      </c>
      <c r="AN68" s="179" t="e">
        <f t="shared" si="21"/>
        <v>#DIV/0!</v>
      </c>
      <c r="AO68" s="179" t="e">
        <f t="shared" si="21"/>
        <v>#DIV/0!</v>
      </c>
      <c r="AP68" s="179" t="e">
        <f t="shared" si="21"/>
        <v>#DIV/0!</v>
      </c>
      <c r="AQ68" s="179" t="e">
        <f t="shared" si="21"/>
        <v>#DIV/0!</v>
      </c>
      <c r="AR68" s="179" t="e">
        <f t="shared" si="21"/>
        <v>#DIV/0!</v>
      </c>
    </row>
    <row r="69" spans="1:44">
      <c r="A69" s="164">
        <v>9</v>
      </c>
      <c r="B69" s="223" t="s">
        <v>539</v>
      </c>
      <c r="C69" s="165" t="s">
        <v>547</v>
      </c>
      <c r="D69" s="165" t="s">
        <v>394</v>
      </c>
      <c r="E69" s="165" t="s">
        <v>352</v>
      </c>
      <c r="F69" s="166" t="s">
        <v>548</v>
      </c>
      <c r="G69" s="180" t="s">
        <v>549</v>
      </c>
      <c r="H69" s="180" t="s">
        <v>508</v>
      </c>
      <c r="I69" s="180" t="s">
        <v>550</v>
      </c>
      <c r="J69" s="180"/>
      <c r="K69" s="180"/>
      <c r="L69" s="180"/>
      <c r="M69" s="169"/>
      <c r="N69" s="205">
        <v>10</v>
      </c>
      <c r="O69" s="206"/>
      <c r="P69" s="206">
        <f>SUM(P8:P13)</f>
        <v>0</v>
      </c>
      <c r="Q69" s="206"/>
      <c r="R69" s="206"/>
      <c r="S69" s="206"/>
      <c r="T69" s="207">
        <f>O69*4+P69*18+Q69*3+R69*12+S69*6.4</f>
        <v>0</v>
      </c>
      <c r="U69" s="206"/>
      <c r="V69" s="206"/>
      <c r="W69" s="206"/>
      <c r="X69" s="208">
        <f>SUM(T69+W69)</f>
        <v>0</v>
      </c>
      <c r="Y69" s="174"/>
      <c r="Z69" s="174"/>
      <c r="AA69" s="174"/>
      <c r="AB69" s="174"/>
      <c r="AC69" s="209"/>
      <c r="AD69" s="210">
        <f>Y69*4+Z69*18+AA69*3+AB69*12+AC69*6.4</f>
        <v>0</v>
      </c>
      <c r="AE69" s="174"/>
      <c r="AF69" s="174"/>
      <c r="AG69" s="210">
        <f>AE69*16.3+AF69*10.1</f>
        <v>0</v>
      </c>
      <c r="AH69" s="178">
        <f>SUM(AD69+AG69)</f>
        <v>0</v>
      </c>
      <c r="AI69" s="179" t="e">
        <f t="shared" si="21"/>
        <v>#DIV/0!</v>
      </c>
      <c r="AJ69" s="179" t="e">
        <f t="shared" si="21"/>
        <v>#DIV/0!</v>
      </c>
      <c r="AK69" s="179" t="e">
        <f t="shared" si="21"/>
        <v>#DIV/0!</v>
      </c>
      <c r="AL69" s="179" t="e">
        <f t="shared" si="21"/>
        <v>#DIV/0!</v>
      </c>
      <c r="AM69" s="179" t="e">
        <f t="shared" si="21"/>
        <v>#DIV/0!</v>
      </c>
      <c r="AN69" s="179" t="e">
        <f t="shared" si="21"/>
        <v>#DIV/0!</v>
      </c>
      <c r="AO69" s="179" t="e">
        <f t="shared" si="21"/>
        <v>#DIV/0!</v>
      </c>
      <c r="AP69" s="179" t="e">
        <f t="shared" si="21"/>
        <v>#DIV/0!</v>
      </c>
      <c r="AQ69" s="179" t="e">
        <f t="shared" si="21"/>
        <v>#DIV/0!</v>
      </c>
      <c r="AR69" s="179" t="e">
        <f t="shared" si="21"/>
        <v>#DIV/0!</v>
      </c>
    </row>
    <row r="70" spans="1:44" s="193" customFormat="1" ht="13.5">
      <c r="A70" s="183"/>
      <c r="B70" s="248" t="s">
        <v>539</v>
      </c>
      <c r="C70" s="184" t="s">
        <v>547</v>
      </c>
      <c r="D70" s="184" t="s">
        <v>394</v>
      </c>
      <c r="E70" s="184"/>
      <c r="F70" s="230" t="s">
        <v>551</v>
      </c>
      <c r="G70" s="186"/>
      <c r="H70" s="187"/>
      <c r="I70" s="187"/>
      <c r="J70" s="187"/>
      <c r="K70" s="187"/>
      <c r="L70" s="187"/>
      <c r="M70" s="188"/>
      <c r="N70" s="249"/>
      <c r="O70" s="250"/>
      <c r="P70" s="250"/>
      <c r="Q70" s="250"/>
      <c r="R70" s="250"/>
      <c r="S70" s="250"/>
      <c r="T70" s="251"/>
      <c r="U70" s="250"/>
      <c r="V70" s="250"/>
      <c r="W70" s="250"/>
      <c r="X70" s="252"/>
      <c r="Y70" s="190"/>
      <c r="Z70" s="190"/>
      <c r="AA70" s="190"/>
      <c r="AB70" s="190"/>
      <c r="AC70" s="232"/>
      <c r="AD70" s="191"/>
      <c r="AE70" s="190"/>
      <c r="AF70" s="190"/>
      <c r="AG70" s="191"/>
      <c r="AH70" s="182"/>
      <c r="AI70" s="192"/>
      <c r="AJ70" s="192"/>
      <c r="AK70" s="192"/>
      <c r="AL70" s="192"/>
      <c r="AM70" s="192"/>
      <c r="AN70" s="192"/>
      <c r="AO70" s="192"/>
      <c r="AP70" s="192"/>
      <c r="AQ70" s="192"/>
      <c r="AR70" s="192"/>
    </row>
    <row r="71" spans="1:44" s="193" customFormat="1" ht="13.5">
      <c r="A71" s="183"/>
      <c r="B71" s="248" t="s">
        <v>539</v>
      </c>
      <c r="C71" s="184" t="s">
        <v>547</v>
      </c>
      <c r="D71" s="184" t="s">
        <v>394</v>
      </c>
      <c r="E71" s="184"/>
      <c r="F71" s="219" t="s">
        <v>552</v>
      </c>
      <c r="G71" s="186"/>
      <c r="H71" s="187"/>
      <c r="I71" s="187"/>
      <c r="J71" s="187"/>
      <c r="K71" s="187"/>
      <c r="L71" s="187"/>
      <c r="M71" s="188"/>
      <c r="N71" s="249"/>
      <c r="O71" s="250"/>
      <c r="P71" s="250"/>
      <c r="Q71" s="250"/>
      <c r="R71" s="250"/>
      <c r="S71" s="250"/>
      <c r="T71" s="251"/>
      <c r="U71" s="250"/>
      <c r="V71" s="250"/>
      <c r="W71" s="250"/>
      <c r="X71" s="252"/>
      <c r="Y71" s="190"/>
      <c r="Z71" s="190"/>
      <c r="AA71" s="190"/>
      <c r="AB71" s="190"/>
      <c r="AC71" s="232"/>
      <c r="AD71" s="191"/>
      <c r="AE71" s="190"/>
      <c r="AF71" s="190"/>
      <c r="AG71" s="191"/>
      <c r="AH71" s="182"/>
      <c r="AI71" s="192"/>
      <c r="AJ71" s="192"/>
      <c r="AK71" s="192"/>
      <c r="AL71" s="192"/>
      <c r="AM71" s="192"/>
      <c r="AN71" s="192"/>
      <c r="AO71" s="192"/>
      <c r="AP71" s="192"/>
      <c r="AQ71" s="192"/>
      <c r="AR71" s="192"/>
    </row>
    <row r="72" spans="1:44" s="193" customFormat="1" ht="13.5">
      <c r="A72" s="183"/>
      <c r="B72" s="248" t="s">
        <v>539</v>
      </c>
      <c r="C72" s="184" t="s">
        <v>547</v>
      </c>
      <c r="D72" s="184" t="s">
        <v>394</v>
      </c>
      <c r="E72" s="184"/>
      <c r="F72" s="219" t="s">
        <v>553</v>
      </c>
      <c r="G72" s="186"/>
      <c r="H72" s="187"/>
      <c r="I72" s="187"/>
      <c r="J72" s="187"/>
      <c r="K72" s="187"/>
      <c r="L72" s="187"/>
      <c r="M72" s="188"/>
      <c r="N72" s="249"/>
      <c r="O72" s="250"/>
      <c r="P72" s="250"/>
      <c r="Q72" s="250"/>
      <c r="R72" s="250"/>
      <c r="S72" s="250"/>
      <c r="T72" s="251"/>
      <c r="U72" s="250"/>
      <c r="V72" s="250"/>
      <c r="W72" s="250"/>
      <c r="X72" s="252"/>
      <c r="Y72" s="190"/>
      <c r="Z72" s="190"/>
      <c r="AA72" s="190"/>
      <c r="AB72" s="190"/>
      <c r="AC72" s="232"/>
      <c r="AD72" s="191"/>
      <c r="AE72" s="190"/>
      <c r="AF72" s="190"/>
      <c r="AG72" s="191"/>
      <c r="AH72" s="182"/>
      <c r="AI72" s="192"/>
      <c r="AJ72" s="192"/>
      <c r="AK72" s="192"/>
      <c r="AL72" s="192"/>
      <c r="AM72" s="192"/>
      <c r="AN72" s="192"/>
      <c r="AO72" s="192"/>
      <c r="AP72" s="192"/>
      <c r="AQ72" s="192"/>
      <c r="AR72" s="192"/>
    </row>
    <row r="73" spans="1:44" s="193" customFormat="1" ht="13.5">
      <c r="A73" s="183"/>
      <c r="B73" s="248" t="s">
        <v>539</v>
      </c>
      <c r="C73" s="184" t="s">
        <v>547</v>
      </c>
      <c r="D73" s="184" t="s">
        <v>394</v>
      </c>
      <c r="E73" s="184"/>
      <c r="F73" s="219" t="s">
        <v>554</v>
      </c>
      <c r="G73" s="186"/>
      <c r="H73" s="187"/>
      <c r="I73" s="187"/>
      <c r="J73" s="187"/>
      <c r="K73" s="187"/>
      <c r="L73" s="187"/>
      <c r="M73" s="188"/>
      <c r="N73" s="249"/>
      <c r="O73" s="250"/>
      <c r="P73" s="250"/>
      <c r="Q73" s="250"/>
      <c r="R73" s="250"/>
      <c r="S73" s="250"/>
      <c r="T73" s="251"/>
      <c r="U73" s="250"/>
      <c r="V73" s="250"/>
      <c r="W73" s="250"/>
      <c r="X73" s="252"/>
      <c r="Y73" s="190"/>
      <c r="Z73" s="190"/>
      <c r="AA73" s="190"/>
      <c r="AB73" s="190"/>
      <c r="AC73" s="232"/>
      <c r="AD73" s="191"/>
      <c r="AE73" s="190"/>
      <c r="AF73" s="190"/>
      <c r="AG73" s="191"/>
      <c r="AH73" s="182"/>
      <c r="AI73" s="192"/>
      <c r="AJ73" s="192"/>
      <c r="AK73" s="192"/>
      <c r="AL73" s="192"/>
      <c r="AM73" s="192"/>
      <c r="AN73" s="192"/>
      <c r="AO73" s="192"/>
      <c r="AP73" s="192"/>
      <c r="AQ73" s="192"/>
      <c r="AR73" s="192"/>
    </row>
    <row r="74" spans="1:44">
      <c r="A74" s="194" t="s">
        <v>555</v>
      </c>
      <c r="B74" s="195"/>
      <c r="C74" s="196" t="s">
        <v>391</v>
      </c>
      <c r="D74" s="197">
        <f>SUM(X74)</f>
        <v>79612.56</v>
      </c>
      <c r="E74" s="196"/>
      <c r="F74" s="198"/>
      <c r="G74" s="233"/>
      <c r="H74" s="234"/>
      <c r="I74" s="234"/>
      <c r="J74" s="234"/>
      <c r="K74" s="234"/>
      <c r="L74" s="234"/>
      <c r="M74" s="235"/>
      <c r="N74" s="226">
        <f t="shared" ref="N74:Y74" si="27">SUM(N58:N67)</f>
        <v>1009</v>
      </c>
      <c r="O74" s="211">
        <f t="shared" si="27"/>
        <v>2880</v>
      </c>
      <c r="P74" s="211">
        <f t="shared" si="27"/>
        <v>0</v>
      </c>
      <c r="Q74" s="211">
        <f t="shared" si="27"/>
        <v>0</v>
      </c>
      <c r="R74" s="211">
        <f t="shared" si="27"/>
        <v>0</v>
      </c>
      <c r="S74" s="211">
        <f t="shared" si="27"/>
        <v>1260</v>
      </c>
      <c r="T74" s="211">
        <f t="shared" si="27"/>
        <v>19584</v>
      </c>
      <c r="U74" s="211">
        <f t="shared" si="27"/>
        <v>2116.7999999999997</v>
      </c>
      <c r="V74" s="211">
        <f t="shared" si="27"/>
        <v>2527.1999999999998</v>
      </c>
      <c r="W74" s="211">
        <f t="shared" si="27"/>
        <v>60028.56</v>
      </c>
      <c r="X74" s="211">
        <f t="shared" si="27"/>
        <v>79612.56</v>
      </c>
      <c r="Y74" s="227">
        <f t="shared" si="27"/>
        <v>0</v>
      </c>
      <c r="Z74" s="227"/>
      <c r="AA74" s="227">
        <f>SUM(AA58:AA67)</f>
        <v>0</v>
      </c>
      <c r="AB74" s="227">
        <f>SUM(AB58:AB67)</f>
        <v>0</v>
      </c>
      <c r="AC74" s="227">
        <f>SUM(AC58:AC67)</f>
        <v>0</v>
      </c>
      <c r="AD74" s="177">
        <f t="shared" si="7"/>
        <v>0</v>
      </c>
      <c r="AE74" s="227">
        <f>SUM(AE58:AE67)</f>
        <v>0</v>
      </c>
      <c r="AF74" s="227">
        <f>SUM(AF58:AF67)</f>
        <v>0</v>
      </c>
      <c r="AG74" s="228">
        <f>SUM(AG58:AG67)</f>
        <v>0</v>
      </c>
      <c r="AH74" s="178">
        <f t="shared" si="6"/>
        <v>0</v>
      </c>
      <c r="AI74" s="179">
        <f t="shared" si="21"/>
        <v>0</v>
      </c>
      <c r="AJ74" s="179" t="e">
        <f t="shared" si="21"/>
        <v>#DIV/0!</v>
      </c>
      <c r="AK74" s="179" t="e">
        <f t="shared" si="21"/>
        <v>#DIV/0!</v>
      </c>
      <c r="AL74" s="179" t="e">
        <f t="shared" si="21"/>
        <v>#DIV/0!</v>
      </c>
      <c r="AM74" s="179">
        <f t="shared" si="21"/>
        <v>0</v>
      </c>
      <c r="AN74" s="179">
        <f t="shared" si="18"/>
        <v>0</v>
      </c>
      <c r="AO74" s="179">
        <f t="shared" si="18"/>
        <v>0</v>
      </c>
      <c r="AP74" s="179">
        <f t="shared" si="18"/>
        <v>0</v>
      </c>
      <c r="AQ74" s="179">
        <f t="shared" si="18"/>
        <v>0</v>
      </c>
      <c r="AR74" s="179">
        <f t="shared" si="18"/>
        <v>0</v>
      </c>
    </row>
    <row r="75" spans="1:44">
      <c r="A75" s="164">
        <v>49</v>
      </c>
      <c r="B75" s="253" t="s">
        <v>556</v>
      </c>
      <c r="C75" s="254" t="s">
        <v>557</v>
      </c>
      <c r="D75" s="165" t="s">
        <v>407</v>
      </c>
      <c r="E75" s="165" t="s">
        <v>365</v>
      </c>
      <c r="F75" s="166" t="s">
        <v>558</v>
      </c>
      <c r="G75" s="180"/>
      <c r="H75" s="180"/>
      <c r="I75" s="180"/>
      <c r="J75" s="180"/>
      <c r="K75" s="180"/>
      <c r="L75" s="180"/>
      <c r="M75" s="169"/>
      <c r="N75" s="225">
        <v>14</v>
      </c>
      <c r="O75" s="171">
        <v>450</v>
      </c>
      <c r="P75" s="171"/>
      <c r="Q75" s="171">
        <v>450</v>
      </c>
      <c r="R75" s="171">
        <v>450</v>
      </c>
      <c r="S75" s="171">
        <v>540</v>
      </c>
      <c r="T75" s="172">
        <f t="shared" si="2"/>
        <v>12006</v>
      </c>
      <c r="U75" s="171">
        <v>300</v>
      </c>
      <c r="V75" s="171">
        <v>450</v>
      </c>
      <c r="W75" s="172">
        <f t="shared" si="5"/>
        <v>9435</v>
      </c>
      <c r="X75" s="173">
        <f t="shared" si="3"/>
        <v>21441</v>
      </c>
      <c r="Y75" s="175"/>
      <c r="Z75" s="175"/>
      <c r="AA75" s="175"/>
      <c r="AB75" s="175"/>
      <c r="AC75" s="176"/>
      <c r="AD75" s="177">
        <f t="shared" si="7"/>
        <v>0</v>
      </c>
      <c r="AE75" s="175"/>
      <c r="AF75" s="175"/>
      <c r="AG75" s="177">
        <f t="shared" ref="AG75:AG80" si="28">AE75*16.3+AF75*10.1</f>
        <v>0</v>
      </c>
      <c r="AH75" s="178">
        <f t="shared" si="6"/>
        <v>0</v>
      </c>
      <c r="AI75" s="179">
        <f t="shared" si="21"/>
        <v>0</v>
      </c>
      <c r="AJ75" s="179" t="e">
        <f t="shared" si="21"/>
        <v>#DIV/0!</v>
      </c>
      <c r="AK75" s="179">
        <f t="shared" si="21"/>
        <v>0</v>
      </c>
      <c r="AL75" s="179">
        <f t="shared" si="21"/>
        <v>0</v>
      </c>
      <c r="AM75" s="179">
        <f t="shared" si="21"/>
        <v>0</v>
      </c>
      <c r="AN75" s="179">
        <f t="shared" si="18"/>
        <v>0</v>
      </c>
      <c r="AO75" s="179">
        <f t="shared" si="18"/>
        <v>0</v>
      </c>
      <c r="AP75" s="179">
        <f t="shared" si="18"/>
        <v>0</v>
      </c>
      <c r="AQ75" s="179">
        <f t="shared" si="18"/>
        <v>0</v>
      </c>
      <c r="AR75" s="179">
        <f t="shared" si="18"/>
        <v>0</v>
      </c>
    </row>
    <row r="76" spans="1:44">
      <c r="A76" s="164">
        <v>50</v>
      </c>
      <c r="B76" s="253" t="s">
        <v>556</v>
      </c>
      <c r="C76" s="254" t="s">
        <v>557</v>
      </c>
      <c r="D76" s="165" t="s">
        <v>407</v>
      </c>
      <c r="E76" s="165" t="s">
        <v>365</v>
      </c>
      <c r="F76" s="166" t="s">
        <v>559</v>
      </c>
      <c r="G76" s="180"/>
      <c r="H76" s="180"/>
      <c r="I76" s="180"/>
      <c r="J76" s="180"/>
      <c r="K76" s="180"/>
      <c r="L76" s="180"/>
      <c r="M76" s="169"/>
      <c r="N76" s="225">
        <v>32</v>
      </c>
      <c r="O76" s="171">
        <v>150</v>
      </c>
      <c r="P76" s="171"/>
      <c r="Q76" s="171">
        <v>0</v>
      </c>
      <c r="R76" s="171">
        <v>0</v>
      </c>
      <c r="S76" s="171">
        <v>0</v>
      </c>
      <c r="T76" s="172">
        <f t="shared" si="2"/>
        <v>600</v>
      </c>
      <c r="U76" s="171">
        <v>60</v>
      </c>
      <c r="V76" s="171">
        <v>30</v>
      </c>
      <c r="W76" s="172">
        <f t="shared" si="5"/>
        <v>1281</v>
      </c>
      <c r="X76" s="173">
        <f t="shared" si="3"/>
        <v>1881</v>
      </c>
      <c r="Y76" s="175"/>
      <c r="Z76" s="175"/>
      <c r="AA76" s="175"/>
      <c r="AB76" s="175"/>
      <c r="AC76" s="176"/>
      <c r="AD76" s="177">
        <f t="shared" si="7"/>
        <v>0</v>
      </c>
      <c r="AE76" s="175"/>
      <c r="AF76" s="175"/>
      <c r="AG76" s="177">
        <f t="shared" si="28"/>
        <v>0</v>
      </c>
      <c r="AH76" s="178">
        <f t="shared" si="6"/>
        <v>0</v>
      </c>
      <c r="AI76" s="179">
        <f t="shared" si="21"/>
        <v>0</v>
      </c>
      <c r="AJ76" s="179" t="e">
        <f t="shared" si="21"/>
        <v>#DIV/0!</v>
      </c>
      <c r="AK76" s="179" t="e">
        <f t="shared" si="21"/>
        <v>#DIV/0!</v>
      </c>
      <c r="AL76" s="179" t="e">
        <f t="shared" si="21"/>
        <v>#DIV/0!</v>
      </c>
      <c r="AM76" s="179" t="e">
        <f t="shared" si="21"/>
        <v>#DIV/0!</v>
      </c>
      <c r="AN76" s="179">
        <f t="shared" si="18"/>
        <v>0</v>
      </c>
      <c r="AO76" s="179">
        <f t="shared" si="18"/>
        <v>0</v>
      </c>
      <c r="AP76" s="179">
        <f t="shared" si="18"/>
        <v>0</v>
      </c>
      <c r="AQ76" s="179">
        <f t="shared" si="18"/>
        <v>0</v>
      </c>
      <c r="AR76" s="179">
        <f t="shared" si="18"/>
        <v>0</v>
      </c>
    </row>
    <row r="77" spans="1:44">
      <c r="A77" s="164">
        <v>51</v>
      </c>
      <c r="B77" s="253" t="s">
        <v>556</v>
      </c>
      <c r="C77" s="254" t="s">
        <v>557</v>
      </c>
      <c r="D77" s="165" t="s">
        <v>407</v>
      </c>
      <c r="E77" s="165" t="s">
        <v>365</v>
      </c>
      <c r="F77" s="166" t="s">
        <v>560</v>
      </c>
      <c r="G77" s="180"/>
      <c r="H77" s="180"/>
      <c r="I77" s="180"/>
      <c r="J77" s="180"/>
      <c r="K77" s="180"/>
      <c r="L77" s="180"/>
      <c r="M77" s="169"/>
      <c r="N77" s="225">
        <v>16</v>
      </c>
      <c r="O77" s="171">
        <v>0</v>
      </c>
      <c r="P77" s="171"/>
      <c r="Q77" s="171">
        <v>0</v>
      </c>
      <c r="R77" s="171">
        <v>0</v>
      </c>
      <c r="S77" s="171">
        <v>0</v>
      </c>
      <c r="T77" s="172">
        <f t="shared" si="2"/>
        <v>0</v>
      </c>
      <c r="U77" s="171">
        <v>0</v>
      </c>
      <c r="V77" s="171">
        <v>0</v>
      </c>
      <c r="W77" s="172">
        <f t="shared" si="5"/>
        <v>0</v>
      </c>
      <c r="X77" s="173">
        <f t="shared" si="3"/>
        <v>0</v>
      </c>
      <c r="Y77" s="175"/>
      <c r="Z77" s="175"/>
      <c r="AA77" s="175"/>
      <c r="AB77" s="175"/>
      <c r="AC77" s="176"/>
      <c r="AD77" s="177">
        <f t="shared" si="7"/>
        <v>0</v>
      </c>
      <c r="AE77" s="175"/>
      <c r="AF77" s="175"/>
      <c r="AG77" s="177">
        <f t="shared" si="28"/>
        <v>0</v>
      </c>
      <c r="AH77" s="178">
        <f t="shared" si="6"/>
        <v>0</v>
      </c>
      <c r="AI77" s="179" t="e">
        <f t="shared" si="21"/>
        <v>#DIV/0!</v>
      </c>
      <c r="AJ77" s="179" t="e">
        <f t="shared" si="21"/>
        <v>#DIV/0!</v>
      </c>
      <c r="AK77" s="179" t="e">
        <f t="shared" si="21"/>
        <v>#DIV/0!</v>
      </c>
      <c r="AL77" s="179" t="e">
        <f t="shared" si="21"/>
        <v>#DIV/0!</v>
      </c>
      <c r="AM77" s="179" t="e">
        <f t="shared" si="21"/>
        <v>#DIV/0!</v>
      </c>
      <c r="AN77" s="179" t="e">
        <f t="shared" si="18"/>
        <v>#DIV/0!</v>
      </c>
      <c r="AO77" s="179" t="e">
        <f t="shared" si="18"/>
        <v>#DIV/0!</v>
      </c>
      <c r="AP77" s="179" t="e">
        <f t="shared" si="18"/>
        <v>#DIV/0!</v>
      </c>
      <c r="AQ77" s="179" t="e">
        <f t="shared" si="18"/>
        <v>#DIV/0!</v>
      </c>
      <c r="AR77" s="179" t="e">
        <f t="shared" si="18"/>
        <v>#DIV/0!</v>
      </c>
    </row>
    <row r="78" spans="1:44">
      <c r="A78" s="164">
        <v>52</v>
      </c>
      <c r="B78" s="253" t="s">
        <v>556</v>
      </c>
      <c r="C78" s="254" t="s">
        <v>557</v>
      </c>
      <c r="D78" s="165" t="s">
        <v>407</v>
      </c>
      <c r="E78" s="165" t="s">
        <v>365</v>
      </c>
      <c r="F78" s="166" t="s">
        <v>561</v>
      </c>
      <c r="G78" s="180"/>
      <c r="H78" s="180"/>
      <c r="I78" s="180"/>
      <c r="J78" s="180"/>
      <c r="K78" s="180"/>
      <c r="L78" s="180"/>
      <c r="M78" s="169"/>
      <c r="N78" s="225">
        <v>15</v>
      </c>
      <c r="O78" s="171">
        <v>0</v>
      </c>
      <c r="P78" s="171"/>
      <c r="Q78" s="171">
        <v>0</v>
      </c>
      <c r="R78" s="171">
        <v>0</v>
      </c>
      <c r="S78" s="171">
        <v>0</v>
      </c>
      <c r="T78" s="172">
        <f t="shared" si="2"/>
        <v>0</v>
      </c>
      <c r="U78" s="171">
        <v>0</v>
      </c>
      <c r="V78" s="171">
        <v>0</v>
      </c>
      <c r="W78" s="172">
        <f t="shared" si="5"/>
        <v>0</v>
      </c>
      <c r="X78" s="173">
        <f t="shared" si="3"/>
        <v>0</v>
      </c>
      <c r="Y78" s="175"/>
      <c r="Z78" s="175"/>
      <c r="AA78" s="175"/>
      <c r="AB78" s="175"/>
      <c r="AC78" s="176"/>
      <c r="AD78" s="177">
        <f t="shared" si="7"/>
        <v>0</v>
      </c>
      <c r="AE78" s="175"/>
      <c r="AF78" s="175"/>
      <c r="AG78" s="177">
        <f t="shared" si="28"/>
        <v>0</v>
      </c>
      <c r="AH78" s="178">
        <f t="shared" si="6"/>
        <v>0</v>
      </c>
      <c r="AI78" s="179" t="e">
        <f t="shared" si="21"/>
        <v>#DIV/0!</v>
      </c>
      <c r="AJ78" s="179" t="e">
        <f t="shared" si="21"/>
        <v>#DIV/0!</v>
      </c>
      <c r="AK78" s="179" t="e">
        <f t="shared" si="21"/>
        <v>#DIV/0!</v>
      </c>
      <c r="AL78" s="179" t="e">
        <f t="shared" si="21"/>
        <v>#DIV/0!</v>
      </c>
      <c r="AM78" s="179" t="e">
        <f t="shared" si="21"/>
        <v>#DIV/0!</v>
      </c>
      <c r="AN78" s="179" t="e">
        <f t="shared" si="18"/>
        <v>#DIV/0!</v>
      </c>
      <c r="AO78" s="179" t="e">
        <f t="shared" si="18"/>
        <v>#DIV/0!</v>
      </c>
      <c r="AP78" s="179" t="e">
        <f t="shared" si="18"/>
        <v>#DIV/0!</v>
      </c>
      <c r="AQ78" s="179" t="e">
        <f t="shared" si="18"/>
        <v>#DIV/0!</v>
      </c>
      <c r="AR78" s="179" t="e">
        <f t="shared" si="18"/>
        <v>#DIV/0!</v>
      </c>
    </row>
    <row r="79" spans="1:44">
      <c r="A79" s="164">
        <v>52</v>
      </c>
      <c r="B79" s="253" t="s">
        <v>556</v>
      </c>
      <c r="C79" s="254" t="s">
        <v>557</v>
      </c>
      <c r="D79" s="165" t="s">
        <v>407</v>
      </c>
      <c r="E79" s="165" t="s">
        <v>365</v>
      </c>
      <c r="F79" s="166" t="s">
        <v>562</v>
      </c>
      <c r="G79" s="180"/>
      <c r="H79" s="180"/>
      <c r="I79" s="180"/>
      <c r="J79" s="180"/>
      <c r="K79" s="180"/>
      <c r="L79" s="180"/>
      <c r="M79" s="169"/>
      <c r="N79" s="225">
        <v>15</v>
      </c>
      <c r="O79" s="171">
        <v>0</v>
      </c>
      <c r="P79" s="171"/>
      <c r="Q79" s="171">
        <v>0</v>
      </c>
      <c r="R79" s="171">
        <v>0</v>
      </c>
      <c r="S79" s="171">
        <v>0</v>
      </c>
      <c r="T79" s="172">
        <f>O79*4+P79*18+Q79*3+R79*12+S79*6.4</f>
        <v>0</v>
      </c>
      <c r="U79" s="171">
        <v>0</v>
      </c>
      <c r="V79" s="171">
        <v>0</v>
      </c>
      <c r="W79" s="172">
        <f>U79*16.3+V79*10.1</f>
        <v>0</v>
      </c>
      <c r="X79" s="173">
        <f>SUM(T79+W79)</f>
        <v>0</v>
      </c>
      <c r="Y79" s="175"/>
      <c r="Z79" s="175"/>
      <c r="AA79" s="175"/>
      <c r="AB79" s="175"/>
      <c r="AC79" s="176"/>
      <c r="AD79" s="177">
        <f>Y79*4+Z79*18+AA79*3+AB79*12+AC79*6.4</f>
        <v>0</v>
      </c>
      <c r="AE79" s="175"/>
      <c r="AF79" s="175"/>
      <c r="AG79" s="177">
        <f>AE79*16.3+AF79*10.1</f>
        <v>0</v>
      </c>
      <c r="AH79" s="178">
        <f>SUM(AD79+AG79)</f>
        <v>0</v>
      </c>
      <c r="AI79" s="179" t="e">
        <f t="shared" si="21"/>
        <v>#DIV/0!</v>
      </c>
      <c r="AJ79" s="179" t="e">
        <f t="shared" si="21"/>
        <v>#DIV/0!</v>
      </c>
      <c r="AK79" s="179" t="e">
        <f t="shared" si="21"/>
        <v>#DIV/0!</v>
      </c>
      <c r="AL79" s="179" t="e">
        <f t="shared" si="21"/>
        <v>#DIV/0!</v>
      </c>
      <c r="AM79" s="179" t="e">
        <f t="shared" si="21"/>
        <v>#DIV/0!</v>
      </c>
      <c r="AN79" s="179" t="e">
        <f t="shared" si="21"/>
        <v>#DIV/0!</v>
      </c>
      <c r="AO79" s="179" t="e">
        <f t="shared" si="21"/>
        <v>#DIV/0!</v>
      </c>
      <c r="AP79" s="179" t="e">
        <f t="shared" si="21"/>
        <v>#DIV/0!</v>
      </c>
      <c r="AQ79" s="179" t="e">
        <f t="shared" si="21"/>
        <v>#DIV/0!</v>
      </c>
      <c r="AR79" s="179" t="e">
        <f t="shared" si="21"/>
        <v>#DIV/0!</v>
      </c>
    </row>
    <row r="80" spans="1:44">
      <c r="A80" s="164">
        <v>53</v>
      </c>
      <c r="B80" s="253" t="s">
        <v>556</v>
      </c>
      <c r="C80" s="254" t="s">
        <v>557</v>
      </c>
      <c r="D80" s="165" t="s">
        <v>407</v>
      </c>
      <c r="E80" s="165" t="s">
        <v>352</v>
      </c>
      <c r="F80" s="166" t="s">
        <v>563</v>
      </c>
      <c r="G80" s="180"/>
      <c r="H80" s="180"/>
      <c r="I80" s="180"/>
      <c r="J80" s="180"/>
      <c r="K80" s="180"/>
      <c r="L80" s="180"/>
      <c r="M80" s="169"/>
      <c r="N80" s="225">
        <v>10</v>
      </c>
      <c r="O80" s="171">
        <v>0</v>
      </c>
      <c r="P80" s="171"/>
      <c r="Q80" s="171">
        <v>0</v>
      </c>
      <c r="R80" s="171">
        <v>0</v>
      </c>
      <c r="S80" s="171">
        <v>0</v>
      </c>
      <c r="T80" s="172">
        <f t="shared" si="2"/>
        <v>0</v>
      </c>
      <c r="U80" s="171">
        <v>0</v>
      </c>
      <c r="V80" s="171">
        <v>0</v>
      </c>
      <c r="W80" s="172">
        <f t="shared" si="5"/>
        <v>0</v>
      </c>
      <c r="X80" s="173">
        <f t="shared" si="3"/>
        <v>0</v>
      </c>
      <c r="Y80" s="175"/>
      <c r="Z80" s="175"/>
      <c r="AA80" s="175"/>
      <c r="AB80" s="175"/>
      <c r="AC80" s="176"/>
      <c r="AD80" s="177">
        <f t="shared" si="7"/>
        <v>0</v>
      </c>
      <c r="AE80" s="175"/>
      <c r="AF80" s="175"/>
      <c r="AG80" s="177">
        <f t="shared" si="28"/>
        <v>0</v>
      </c>
      <c r="AH80" s="178">
        <f t="shared" si="6"/>
        <v>0</v>
      </c>
      <c r="AI80" s="179" t="e">
        <f t="shared" si="21"/>
        <v>#DIV/0!</v>
      </c>
      <c r="AJ80" s="179" t="e">
        <f t="shared" si="21"/>
        <v>#DIV/0!</v>
      </c>
      <c r="AK80" s="179" t="e">
        <f t="shared" si="21"/>
        <v>#DIV/0!</v>
      </c>
      <c r="AL80" s="179" t="e">
        <f t="shared" si="21"/>
        <v>#DIV/0!</v>
      </c>
      <c r="AM80" s="179" t="e">
        <f t="shared" si="21"/>
        <v>#DIV/0!</v>
      </c>
      <c r="AN80" s="179" t="e">
        <f t="shared" si="18"/>
        <v>#DIV/0!</v>
      </c>
      <c r="AO80" s="179" t="e">
        <f t="shared" si="18"/>
        <v>#DIV/0!</v>
      </c>
      <c r="AP80" s="179" t="e">
        <f t="shared" si="18"/>
        <v>#DIV/0!</v>
      </c>
      <c r="AQ80" s="179" t="e">
        <f t="shared" si="18"/>
        <v>#DIV/0!</v>
      </c>
      <c r="AR80" s="179" t="e">
        <f t="shared" si="18"/>
        <v>#DIV/0!</v>
      </c>
    </row>
    <row r="81" spans="1:44">
      <c r="A81" s="255" t="s">
        <v>564</v>
      </c>
      <c r="B81" s="256"/>
      <c r="C81" s="196" t="s">
        <v>391</v>
      </c>
      <c r="D81" s="197">
        <f>SUM(X81)</f>
        <v>23322</v>
      </c>
      <c r="E81" s="196"/>
      <c r="F81" s="198"/>
      <c r="G81" s="257"/>
      <c r="H81" s="258"/>
      <c r="I81" s="258"/>
      <c r="J81" s="258"/>
      <c r="K81" s="258"/>
      <c r="L81" s="258"/>
      <c r="M81" s="259"/>
      <c r="N81" s="226">
        <f>SUM(N75:N80)</f>
        <v>102</v>
      </c>
      <c r="O81" s="211">
        <f>SUM(O75:O80)</f>
        <v>600</v>
      </c>
      <c r="P81" s="211">
        <f t="shared" ref="P81:AH81" si="29">SUM(P75:P80)</f>
        <v>0</v>
      </c>
      <c r="Q81" s="211">
        <f t="shared" si="29"/>
        <v>450</v>
      </c>
      <c r="R81" s="211">
        <f t="shared" si="29"/>
        <v>450</v>
      </c>
      <c r="S81" s="211">
        <f t="shared" si="29"/>
        <v>540</v>
      </c>
      <c r="T81" s="211">
        <f t="shared" si="29"/>
        <v>12606</v>
      </c>
      <c r="U81" s="211">
        <f t="shared" si="29"/>
        <v>360</v>
      </c>
      <c r="V81" s="211">
        <f t="shared" si="29"/>
        <v>480</v>
      </c>
      <c r="W81" s="211">
        <f t="shared" si="29"/>
        <v>10716</v>
      </c>
      <c r="X81" s="211">
        <f t="shared" si="29"/>
        <v>23322</v>
      </c>
      <c r="Y81" s="227">
        <f t="shared" si="29"/>
        <v>0</v>
      </c>
      <c r="Z81" s="227">
        <f t="shared" si="29"/>
        <v>0</v>
      </c>
      <c r="AA81" s="227">
        <f t="shared" si="29"/>
        <v>0</v>
      </c>
      <c r="AB81" s="227">
        <f t="shared" si="29"/>
        <v>0</v>
      </c>
      <c r="AC81" s="227">
        <f t="shared" si="29"/>
        <v>0</v>
      </c>
      <c r="AD81" s="227">
        <f t="shared" si="29"/>
        <v>0</v>
      </c>
      <c r="AE81" s="227">
        <f t="shared" si="29"/>
        <v>0</v>
      </c>
      <c r="AF81" s="227">
        <f t="shared" si="29"/>
        <v>0</v>
      </c>
      <c r="AG81" s="227">
        <f t="shared" si="29"/>
        <v>0</v>
      </c>
      <c r="AH81" s="227">
        <f t="shared" si="29"/>
        <v>0</v>
      </c>
      <c r="AI81" s="179">
        <f t="shared" si="21"/>
        <v>0</v>
      </c>
      <c r="AJ81" s="179" t="e">
        <f t="shared" si="21"/>
        <v>#DIV/0!</v>
      </c>
      <c r="AK81" s="179">
        <f t="shared" si="21"/>
        <v>0</v>
      </c>
      <c r="AL81" s="179">
        <f t="shared" si="21"/>
        <v>0</v>
      </c>
      <c r="AM81" s="179">
        <f t="shared" si="21"/>
        <v>0</v>
      </c>
      <c r="AN81" s="179">
        <f t="shared" si="18"/>
        <v>0</v>
      </c>
      <c r="AO81" s="179">
        <f t="shared" si="18"/>
        <v>0</v>
      </c>
      <c r="AP81" s="179">
        <f t="shared" si="18"/>
        <v>0</v>
      </c>
      <c r="AQ81" s="179">
        <f t="shared" si="18"/>
        <v>0</v>
      </c>
      <c r="AR81" s="179">
        <f t="shared" si="18"/>
        <v>0</v>
      </c>
    </row>
    <row r="82" spans="1:44" s="265" customFormat="1" ht="12.75" thickBot="1">
      <c r="A82" s="260" t="s">
        <v>565</v>
      </c>
      <c r="B82" s="261"/>
      <c r="C82" s="262" t="s">
        <v>391</v>
      </c>
      <c r="D82" s="262" t="e">
        <f>SUM(#REF!+D13+D17+D28+#REF!+D34+D42+D52+D74+D81)</f>
        <v>#REF!</v>
      </c>
      <c r="E82" s="262" t="s">
        <v>566</v>
      </c>
      <c r="F82" s="263">
        <f t="shared" ref="F82:AH82" si="30">F81+F74+F52+F42+F34+F28+F13+F17</f>
        <v>0</v>
      </c>
      <c r="G82" s="264">
        <f t="shared" si="30"/>
        <v>0</v>
      </c>
      <c r="H82" s="264">
        <f t="shared" si="30"/>
        <v>0</v>
      </c>
      <c r="I82" s="264">
        <f t="shared" si="30"/>
        <v>0</v>
      </c>
      <c r="J82" s="264">
        <f t="shared" si="30"/>
        <v>0</v>
      </c>
      <c r="K82" s="264">
        <f t="shared" si="30"/>
        <v>0</v>
      </c>
      <c r="L82" s="264">
        <f t="shared" si="30"/>
        <v>0</v>
      </c>
      <c r="M82" s="264">
        <f t="shared" si="30"/>
        <v>0</v>
      </c>
      <c r="N82" s="264">
        <f t="shared" si="30"/>
        <v>2466</v>
      </c>
      <c r="O82" s="264">
        <f t="shared" si="30"/>
        <v>12640</v>
      </c>
      <c r="P82" s="264">
        <f t="shared" si="30"/>
        <v>0</v>
      </c>
      <c r="Q82" s="264">
        <f t="shared" si="30"/>
        <v>6640</v>
      </c>
      <c r="R82" s="264">
        <f t="shared" si="30"/>
        <v>4104</v>
      </c>
      <c r="S82" s="264">
        <f t="shared" si="30"/>
        <v>8210.4</v>
      </c>
      <c r="T82" s="264">
        <f t="shared" si="30"/>
        <v>172274.56000000003</v>
      </c>
      <c r="U82" s="264">
        <f t="shared" si="30"/>
        <v>4464.5999999999995</v>
      </c>
      <c r="V82" s="264">
        <f t="shared" si="30"/>
        <v>5642.4</v>
      </c>
      <c r="W82" s="264">
        <f t="shared" si="30"/>
        <v>129761.21999999999</v>
      </c>
      <c r="X82" s="264">
        <f t="shared" si="30"/>
        <v>302035.77999999997</v>
      </c>
      <c r="Y82" s="264">
        <f t="shared" si="30"/>
        <v>0</v>
      </c>
      <c r="Z82" s="264">
        <f t="shared" si="30"/>
        <v>0</v>
      </c>
      <c r="AA82" s="264">
        <f t="shared" si="30"/>
        <v>0</v>
      </c>
      <c r="AB82" s="264">
        <f t="shared" si="30"/>
        <v>0</v>
      </c>
      <c r="AC82" s="264">
        <f t="shared" si="30"/>
        <v>0</v>
      </c>
      <c r="AD82" s="264">
        <f t="shared" si="30"/>
        <v>0</v>
      </c>
      <c r="AE82" s="264">
        <f t="shared" si="30"/>
        <v>0</v>
      </c>
      <c r="AF82" s="264">
        <f t="shared" si="30"/>
        <v>0</v>
      </c>
      <c r="AG82" s="264">
        <f t="shared" si="30"/>
        <v>0</v>
      </c>
      <c r="AH82" s="264">
        <f t="shared" si="30"/>
        <v>0</v>
      </c>
      <c r="AI82" s="179">
        <f t="shared" si="21"/>
        <v>0</v>
      </c>
      <c r="AJ82" s="179" t="e">
        <f t="shared" si="21"/>
        <v>#DIV/0!</v>
      </c>
      <c r="AK82" s="179">
        <f t="shared" si="21"/>
        <v>0</v>
      </c>
      <c r="AL82" s="179">
        <f t="shared" si="21"/>
        <v>0</v>
      </c>
      <c r="AM82" s="179">
        <f t="shared" si="21"/>
        <v>0</v>
      </c>
      <c r="AN82" s="179">
        <f t="shared" si="18"/>
        <v>0</v>
      </c>
      <c r="AO82" s="179">
        <f t="shared" si="18"/>
        <v>0</v>
      </c>
      <c r="AP82" s="179">
        <f t="shared" si="18"/>
        <v>0</v>
      </c>
      <c r="AQ82" s="179">
        <f t="shared" si="18"/>
        <v>0</v>
      </c>
      <c r="AR82" s="179">
        <f t="shared" si="18"/>
        <v>0</v>
      </c>
    </row>
    <row r="88" spans="1:44">
      <c r="B88" s="141"/>
      <c r="C88" s="141"/>
      <c r="F88" s="266" t="e">
        <f>[1]拜耳连锁指标!D64+[1]拜耳商业指标!C31</f>
        <v>#REF!</v>
      </c>
      <c r="G88" s="141"/>
      <c r="H88" s="141"/>
      <c r="I88" s="141"/>
      <c r="J88" s="141"/>
      <c r="K88" s="141"/>
      <c r="L88" s="141"/>
      <c r="N88" s="141"/>
      <c r="O88" s="141"/>
      <c r="P88" s="141"/>
      <c r="Q88" s="141"/>
      <c r="R88" s="141"/>
      <c r="S88" s="141"/>
      <c r="T88" s="141"/>
      <c r="U88" s="141"/>
      <c r="V88" s="141"/>
      <c r="W88" s="141"/>
      <c r="X88" s="141"/>
      <c r="Y88" s="141"/>
      <c r="Z88" s="141"/>
      <c r="AA88" s="141"/>
      <c r="AB88" s="141"/>
      <c r="AC88" s="141"/>
      <c r="AD88" s="141"/>
      <c r="AE88" s="141"/>
      <c r="AF88" s="141"/>
      <c r="AG88" s="141"/>
      <c r="AH88" s="141"/>
      <c r="AI88" s="141"/>
      <c r="AJ88" s="141"/>
      <c r="AK88" s="141"/>
      <c r="AL88" s="141"/>
      <c r="AM88" s="141"/>
      <c r="AN88" s="141"/>
      <c r="AO88" s="141"/>
      <c r="AP88" s="141"/>
      <c r="AQ88" s="141"/>
      <c r="AR88" s="141"/>
    </row>
  </sheetData>
  <mergeCells count="22">
    <mergeCell ref="A81:B81"/>
    <mergeCell ref="G81:M81"/>
    <mergeCell ref="A82:B82"/>
    <mergeCell ref="A52:B52"/>
    <mergeCell ref="G52:M52"/>
    <mergeCell ref="A63:B63"/>
    <mergeCell ref="G63:M63"/>
    <mergeCell ref="A74:B74"/>
    <mergeCell ref="G74:M74"/>
    <mergeCell ref="A28:B28"/>
    <mergeCell ref="G28:M28"/>
    <mergeCell ref="A34:B34"/>
    <mergeCell ref="G34:M34"/>
    <mergeCell ref="A42:B42"/>
    <mergeCell ref="G42:M42"/>
    <mergeCell ref="A1:X1"/>
    <mergeCell ref="A13:B13"/>
    <mergeCell ref="G13:M13"/>
    <mergeCell ref="A17:B17"/>
    <mergeCell ref="G17:M17"/>
    <mergeCell ref="A25:B25"/>
    <mergeCell ref="G25:M25"/>
  </mergeCells>
  <phoneticPr fontId="1" type="noConversion"/>
  <pageMargins left="0.7" right="0.7" top="0.75" bottom="0.75" header="0.3" footer="0.3"/>
  <pageSetup paperSize="9" orientation="portrait" horizontalDpi="200" verticalDpi="2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AK37"/>
  <sheetViews>
    <sheetView tabSelected="1" workbookViewId="0">
      <selection activeCell="E8" sqref="E8"/>
    </sheetView>
  </sheetViews>
  <sheetFormatPr defaultRowHeight="13.5"/>
  <cols>
    <col min="1" max="1" width="6.375" style="283" customWidth="1"/>
    <col min="2" max="4" width="9" style="283"/>
    <col min="5" max="5" width="23.5" style="283" customWidth="1"/>
    <col min="6" max="6" width="9" style="283" customWidth="1"/>
    <col min="7" max="15" width="9" style="283" hidden="1" customWidth="1"/>
    <col min="16" max="16" width="10.375" style="282" customWidth="1"/>
    <col min="17" max="17" width="11" style="282" customWidth="1"/>
    <col min="18" max="24" width="9" style="282"/>
    <col min="25" max="25" width="9" style="283"/>
    <col min="26" max="35" width="9" style="284"/>
    <col min="36" max="36" width="10.25" style="285" bestFit="1" customWidth="1"/>
    <col min="37" max="16384" width="9" style="283"/>
  </cols>
  <sheetData>
    <row r="1" spans="1:37" ht="33" customHeight="1" thickBot="1">
      <c r="A1" s="137" t="s">
        <v>567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</row>
    <row r="2" spans="1:37" ht="72">
      <c r="A2" s="142" t="s">
        <v>299</v>
      </c>
      <c r="B2" s="143" t="s">
        <v>300</v>
      </c>
      <c r="C2" s="143" t="s">
        <v>301</v>
      </c>
      <c r="D2" s="143" t="s">
        <v>568</v>
      </c>
      <c r="E2" s="143" t="s">
        <v>569</v>
      </c>
      <c r="F2" s="147" t="s">
        <v>313</v>
      </c>
      <c r="G2" s="147" t="s">
        <v>314</v>
      </c>
      <c r="H2" s="147" t="s">
        <v>315</v>
      </c>
      <c r="I2" s="147" t="s">
        <v>316</v>
      </c>
      <c r="J2" s="148" t="s">
        <v>317</v>
      </c>
      <c r="K2" s="149" t="s">
        <v>318</v>
      </c>
      <c r="L2" s="147" t="s">
        <v>319</v>
      </c>
      <c r="M2" s="147" t="s">
        <v>320</v>
      </c>
      <c r="N2" s="149" t="s">
        <v>321</v>
      </c>
      <c r="O2" s="286" t="s">
        <v>322</v>
      </c>
      <c r="P2" s="151" t="s">
        <v>323</v>
      </c>
      <c r="Q2" s="151" t="s">
        <v>324</v>
      </c>
      <c r="R2" s="151" t="s">
        <v>325</v>
      </c>
      <c r="S2" s="151" t="s">
        <v>326</v>
      </c>
      <c r="T2" s="152" t="s">
        <v>327</v>
      </c>
      <c r="U2" s="153" t="s">
        <v>328</v>
      </c>
      <c r="V2" s="151" t="s">
        <v>329</v>
      </c>
      <c r="W2" s="151" t="s">
        <v>330</v>
      </c>
      <c r="X2" s="153" t="s">
        <v>331</v>
      </c>
      <c r="Y2" s="286" t="s">
        <v>322</v>
      </c>
      <c r="Z2" s="155" t="s">
        <v>332</v>
      </c>
      <c r="AA2" s="155" t="s">
        <v>333</v>
      </c>
      <c r="AB2" s="155" t="s">
        <v>334</v>
      </c>
      <c r="AC2" s="155" t="s">
        <v>335</v>
      </c>
      <c r="AD2" s="156" t="s">
        <v>336</v>
      </c>
      <c r="AE2" s="157" t="s">
        <v>337</v>
      </c>
      <c r="AF2" s="155" t="s">
        <v>338</v>
      </c>
      <c r="AG2" s="155" t="s">
        <v>339</v>
      </c>
      <c r="AH2" s="157" t="s">
        <v>340</v>
      </c>
      <c r="AI2" s="158" t="s">
        <v>322</v>
      </c>
    </row>
    <row r="3" spans="1:37" ht="43.5" customHeight="1">
      <c r="A3" s="159"/>
      <c r="B3" s="160"/>
      <c r="C3" s="160"/>
      <c r="D3" s="160"/>
      <c r="E3" s="160"/>
      <c r="F3" s="147"/>
      <c r="G3" s="147"/>
      <c r="H3" s="147"/>
      <c r="I3" s="147"/>
      <c r="J3" s="148"/>
      <c r="K3" s="149"/>
      <c r="L3" s="147"/>
      <c r="M3" s="147"/>
      <c r="N3" s="149"/>
      <c r="O3" s="286"/>
      <c r="P3" s="151" t="s">
        <v>342</v>
      </c>
      <c r="Q3" s="151" t="s">
        <v>343</v>
      </c>
      <c r="R3" s="151" t="s">
        <v>344</v>
      </c>
      <c r="S3" s="151" t="s">
        <v>345</v>
      </c>
      <c r="T3" s="152" t="s">
        <v>346</v>
      </c>
      <c r="U3" s="153"/>
      <c r="V3" s="151" t="s">
        <v>347</v>
      </c>
      <c r="W3" s="151" t="s">
        <v>348</v>
      </c>
      <c r="X3" s="153"/>
      <c r="Y3" s="286"/>
      <c r="Z3" s="155"/>
      <c r="AA3" s="155"/>
      <c r="AB3" s="155"/>
      <c r="AC3" s="155"/>
      <c r="AD3" s="156"/>
      <c r="AE3" s="157"/>
      <c r="AF3" s="155"/>
      <c r="AG3" s="155"/>
      <c r="AH3" s="157"/>
      <c r="AI3" s="158"/>
    </row>
    <row r="4" spans="1:37">
      <c r="A4" s="164">
        <v>1</v>
      </c>
      <c r="B4" s="165" t="s">
        <v>349</v>
      </c>
      <c r="C4" s="165" t="s">
        <v>350</v>
      </c>
      <c r="D4" s="165" t="s">
        <v>570</v>
      </c>
      <c r="E4" s="165" t="s">
        <v>571</v>
      </c>
      <c r="F4" s="287">
        <v>60</v>
      </c>
      <c r="G4" s="287">
        <v>0</v>
      </c>
      <c r="H4" s="287">
        <v>0</v>
      </c>
      <c r="I4" s="287">
        <v>738</v>
      </c>
      <c r="J4" s="287">
        <v>0</v>
      </c>
      <c r="K4" s="172">
        <f>F4*4+G4*18+H4*3+I4*12+J4*6.4</f>
        <v>9096</v>
      </c>
      <c r="L4" s="288">
        <v>0</v>
      </c>
      <c r="M4" s="288"/>
      <c r="N4" s="172">
        <f>L4*16.3+M4*10.1</f>
        <v>0</v>
      </c>
      <c r="O4" s="289">
        <f>SUM(K4+N4)</f>
        <v>9096</v>
      </c>
      <c r="P4" s="290"/>
      <c r="Q4" s="290"/>
      <c r="R4" s="290"/>
      <c r="S4" s="290"/>
      <c r="T4" s="290"/>
      <c r="U4" s="177">
        <f>P4*4+Q4*18+R4*3+S4*12+T4*6.4</f>
        <v>0</v>
      </c>
      <c r="V4" s="291"/>
      <c r="W4" s="291"/>
      <c r="X4" s="177">
        <f>V4*16.3+W4*10.1</f>
        <v>0</v>
      </c>
      <c r="Y4" s="289">
        <f>SUM(U4+X4)</f>
        <v>0</v>
      </c>
      <c r="Z4" s="292">
        <f>P4/F4</f>
        <v>0</v>
      </c>
      <c r="AA4" s="292" t="e">
        <f t="shared" ref="AA4:AI19" si="0">Q4/G4</f>
        <v>#DIV/0!</v>
      </c>
      <c r="AB4" s="292" t="e">
        <f t="shared" si="0"/>
        <v>#DIV/0!</v>
      </c>
      <c r="AC4" s="292">
        <f t="shared" si="0"/>
        <v>0</v>
      </c>
      <c r="AD4" s="292" t="e">
        <f t="shared" si="0"/>
        <v>#DIV/0!</v>
      </c>
      <c r="AE4" s="292">
        <f t="shared" si="0"/>
        <v>0</v>
      </c>
      <c r="AF4" s="292" t="e">
        <f t="shared" si="0"/>
        <v>#DIV/0!</v>
      </c>
      <c r="AG4" s="292" t="e">
        <f t="shared" si="0"/>
        <v>#DIV/0!</v>
      </c>
      <c r="AH4" s="292" t="e">
        <f t="shared" si="0"/>
        <v>#DIV/0!</v>
      </c>
      <c r="AI4" s="292">
        <f t="shared" si="0"/>
        <v>0</v>
      </c>
    </row>
    <row r="5" spans="1:37">
      <c r="A5" s="164">
        <v>2</v>
      </c>
      <c r="B5" s="165" t="s">
        <v>349</v>
      </c>
      <c r="C5" s="165" t="s">
        <v>350</v>
      </c>
      <c r="D5" s="165" t="s">
        <v>570</v>
      </c>
      <c r="E5" s="165" t="s">
        <v>572</v>
      </c>
      <c r="F5" s="287">
        <v>90</v>
      </c>
      <c r="G5" s="287">
        <v>0</v>
      </c>
      <c r="H5" s="287">
        <v>0</v>
      </c>
      <c r="I5" s="287">
        <v>240</v>
      </c>
      <c r="J5" s="287">
        <v>0</v>
      </c>
      <c r="K5" s="172">
        <f t="shared" ref="K5:K33" si="1">F5*4+G5*18+H5*3+I5*12+J5*6.4</f>
        <v>3240</v>
      </c>
      <c r="L5" s="288">
        <v>240</v>
      </c>
      <c r="M5" s="288">
        <v>600</v>
      </c>
      <c r="N5" s="172">
        <f>L5*16.3+M5*10.1</f>
        <v>9972</v>
      </c>
      <c r="O5" s="289">
        <f t="shared" ref="O5:O33" si="2">SUM(K5+N5)</f>
        <v>13212</v>
      </c>
      <c r="P5" s="290"/>
      <c r="Q5" s="290"/>
      <c r="R5" s="290"/>
      <c r="S5" s="290"/>
      <c r="T5" s="290"/>
      <c r="U5" s="177">
        <f t="shared" ref="U5:U34" si="3">P5*4+Q5*18+R5*3+S5*12+T5*6.4</f>
        <v>0</v>
      </c>
      <c r="V5" s="291"/>
      <c r="W5" s="291"/>
      <c r="X5" s="177">
        <f>V5*16.3+W5*10.1</f>
        <v>0</v>
      </c>
      <c r="Y5" s="289">
        <f t="shared" ref="Y5:Y9" si="4">SUM(U5+X5)</f>
        <v>0</v>
      </c>
      <c r="Z5" s="292">
        <f t="shared" ref="Z5:AI35" si="5">P5/F5</f>
        <v>0</v>
      </c>
      <c r="AA5" s="292" t="e">
        <f t="shared" si="0"/>
        <v>#DIV/0!</v>
      </c>
      <c r="AB5" s="292" t="e">
        <f t="shared" si="0"/>
        <v>#DIV/0!</v>
      </c>
      <c r="AC5" s="292">
        <f t="shared" si="0"/>
        <v>0</v>
      </c>
      <c r="AD5" s="292" t="e">
        <f t="shared" si="0"/>
        <v>#DIV/0!</v>
      </c>
      <c r="AE5" s="292">
        <f t="shared" si="0"/>
        <v>0</v>
      </c>
      <c r="AF5" s="292">
        <f t="shared" si="0"/>
        <v>0</v>
      </c>
      <c r="AG5" s="292">
        <f t="shared" si="0"/>
        <v>0</v>
      </c>
      <c r="AH5" s="292">
        <f t="shared" si="0"/>
        <v>0</v>
      </c>
      <c r="AI5" s="292">
        <f t="shared" si="0"/>
        <v>0</v>
      </c>
    </row>
    <row r="6" spans="1:37">
      <c r="A6" s="164">
        <v>3</v>
      </c>
      <c r="B6" s="165" t="s">
        <v>349</v>
      </c>
      <c r="C6" s="165" t="s">
        <v>350</v>
      </c>
      <c r="D6" s="165" t="s">
        <v>570</v>
      </c>
      <c r="E6" s="165" t="s">
        <v>573</v>
      </c>
      <c r="F6" s="287">
        <v>0</v>
      </c>
      <c r="G6" s="287">
        <v>0</v>
      </c>
      <c r="H6" s="287">
        <v>0</v>
      </c>
      <c r="I6" s="287">
        <v>1200</v>
      </c>
      <c r="J6" s="287">
        <v>0</v>
      </c>
      <c r="K6" s="172">
        <f t="shared" si="1"/>
        <v>14400</v>
      </c>
      <c r="L6" s="288">
        <v>0</v>
      </c>
      <c r="M6" s="288">
        <v>300</v>
      </c>
      <c r="N6" s="172">
        <f>L6*16.3+M6*10.1</f>
        <v>3030</v>
      </c>
      <c r="O6" s="289">
        <f t="shared" si="2"/>
        <v>17430</v>
      </c>
      <c r="P6" s="290"/>
      <c r="Q6" s="290"/>
      <c r="R6" s="290"/>
      <c r="S6" s="290"/>
      <c r="T6" s="290"/>
      <c r="U6" s="177">
        <f t="shared" si="3"/>
        <v>0</v>
      </c>
      <c r="V6" s="291"/>
      <c r="W6" s="291"/>
      <c r="X6" s="177">
        <f>V6*16.3+W6*10.1</f>
        <v>0</v>
      </c>
      <c r="Y6" s="289">
        <f t="shared" si="4"/>
        <v>0</v>
      </c>
      <c r="Z6" s="292" t="e">
        <f t="shared" si="5"/>
        <v>#DIV/0!</v>
      </c>
      <c r="AA6" s="292" t="e">
        <f t="shared" si="0"/>
        <v>#DIV/0!</v>
      </c>
      <c r="AB6" s="292" t="e">
        <f t="shared" si="0"/>
        <v>#DIV/0!</v>
      </c>
      <c r="AC6" s="292">
        <f t="shared" si="0"/>
        <v>0</v>
      </c>
      <c r="AD6" s="292" t="e">
        <f t="shared" si="0"/>
        <v>#DIV/0!</v>
      </c>
      <c r="AE6" s="292">
        <f t="shared" si="0"/>
        <v>0</v>
      </c>
      <c r="AF6" s="292" t="e">
        <f t="shared" si="0"/>
        <v>#DIV/0!</v>
      </c>
      <c r="AG6" s="292">
        <f t="shared" si="0"/>
        <v>0</v>
      </c>
      <c r="AH6" s="292">
        <f t="shared" si="0"/>
        <v>0</v>
      </c>
      <c r="AI6" s="292">
        <f t="shared" si="0"/>
        <v>0</v>
      </c>
    </row>
    <row r="7" spans="1:37">
      <c r="A7" s="164">
        <v>5</v>
      </c>
      <c r="B7" s="165" t="s">
        <v>349</v>
      </c>
      <c r="C7" s="165" t="s">
        <v>370</v>
      </c>
      <c r="D7" s="165" t="s">
        <v>570</v>
      </c>
      <c r="E7" s="165" t="s">
        <v>574</v>
      </c>
      <c r="F7" s="287">
        <v>1080</v>
      </c>
      <c r="G7" s="287">
        <v>0</v>
      </c>
      <c r="H7" s="287">
        <v>1800</v>
      </c>
      <c r="I7" s="287">
        <v>0</v>
      </c>
      <c r="J7" s="287">
        <v>0</v>
      </c>
      <c r="K7" s="172">
        <f t="shared" si="1"/>
        <v>9720</v>
      </c>
      <c r="L7" s="288">
        <v>0</v>
      </c>
      <c r="M7" s="288">
        <v>0</v>
      </c>
      <c r="N7" s="172">
        <f>L7*16.3+M7*10.1</f>
        <v>0</v>
      </c>
      <c r="O7" s="289">
        <f t="shared" si="2"/>
        <v>9720</v>
      </c>
      <c r="P7" s="290"/>
      <c r="Q7" s="290"/>
      <c r="R7" s="290"/>
      <c r="S7" s="290"/>
      <c r="T7" s="290"/>
      <c r="U7" s="177">
        <f t="shared" si="3"/>
        <v>0</v>
      </c>
      <c r="V7" s="291"/>
      <c r="W7" s="291"/>
      <c r="X7" s="177">
        <f>V7*16.3+W7*10.1</f>
        <v>0</v>
      </c>
      <c r="Y7" s="289">
        <f t="shared" si="4"/>
        <v>0</v>
      </c>
      <c r="Z7" s="292">
        <f t="shared" si="5"/>
        <v>0</v>
      </c>
      <c r="AA7" s="292" t="e">
        <f t="shared" si="0"/>
        <v>#DIV/0!</v>
      </c>
      <c r="AB7" s="292">
        <f t="shared" si="0"/>
        <v>0</v>
      </c>
      <c r="AC7" s="292" t="e">
        <f t="shared" si="0"/>
        <v>#DIV/0!</v>
      </c>
      <c r="AD7" s="292" t="e">
        <f t="shared" si="0"/>
        <v>#DIV/0!</v>
      </c>
      <c r="AE7" s="292">
        <f t="shared" si="0"/>
        <v>0</v>
      </c>
      <c r="AF7" s="292" t="e">
        <f t="shared" si="0"/>
        <v>#DIV/0!</v>
      </c>
      <c r="AG7" s="292" t="e">
        <f t="shared" si="0"/>
        <v>#DIV/0!</v>
      </c>
      <c r="AH7" s="292" t="e">
        <f t="shared" si="0"/>
        <v>#DIV/0!</v>
      </c>
      <c r="AI7" s="292">
        <f t="shared" si="0"/>
        <v>0</v>
      </c>
    </row>
    <row r="8" spans="1:37">
      <c r="A8" s="164">
        <v>6</v>
      </c>
      <c r="B8" s="165" t="s">
        <v>349</v>
      </c>
      <c r="C8" s="165" t="s">
        <v>370</v>
      </c>
      <c r="D8" s="165" t="s">
        <v>570</v>
      </c>
      <c r="E8" s="165" t="s">
        <v>575</v>
      </c>
      <c r="F8" s="287">
        <v>1080</v>
      </c>
      <c r="G8" s="287">
        <v>0</v>
      </c>
      <c r="H8" s="287">
        <v>1800</v>
      </c>
      <c r="I8" s="287">
        <v>0</v>
      </c>
      <c r="J8" s="287">
        <v>0</v>
      </c>
      <c r="K8" s="172">
        <f t="shared" si="1"/>
        <v>9720</v>
      </c>
      <c r="L8" s="288">
        <v>0</v>
      </c>
      <c r="M8" s="288">
        <v>0</v>
      </c>
      <c r="N8" s="172"/>
      <c r="O8" s="289">
        <f t="shared" si="2"/>
        <v>9720</v>
      </c>
      <c r="P8" s="290"/>
      <c r="Q8" s="290"/>
      <c r="R8" s="290"/>
      <c r="S8" s="290"/>
      <c r="T8" s="290"/>
      <c r="U8" s="177">
        <f t="shared" si="3"/>
        <v>0</v>
      </c>
      <c r="V8" s="291"/>
      <c r="W8" s="291"/>
      <c r="X8" s="177"/>
      <c r="Y8" s="289">
        <f t="shared" si="4"/>
        <v>0</v>
      </c>
      <c r="Z8" s="292">
        <f t="shared" si="5"/>
        <v>0</v>
      </c>
      <c r="AA8" s="292" t="e">
        <f t="shared" si="0"/>
        <v>#DIV/0!</v>
      </c>
      <c r="AB8" s="292">
        <f t="shared" si="0"/>
        <v>0</v>
      </c>
      <c r="AC8" s="292" t="e">
        <f t="shared" si="0"/>
        <v>#DIV/0!</v>
      </c>
      <c r="AD8" s="292" t="e">
        <f t="shared" si="0"/>
        <v>#DIV/0!</v>
      </c>
      <c r="AE8" s="292">
        <f t="shared" si="0"/>
        <v>0</v>
      </c>
      <c r="AF8" s="292" t="e">
        <f t="shared" si="0"/>
        <v>#DIV/0!</v>
      </c>
      <c r="AG8" s="292" t="e">
        <f t="shared" si="0"/>
        <v>#DIV/0!</v>
      </c>
      <c r="AH8" s="292" t="e">
        <f t="shared" si="0"/>
        <v>#DIV/0!</v>
      </c>
      <c r="AI8" s="292">
        <f t="shared" si="0"/>
        <v>0</v>
      </c>
    </row>
    <row r="9" spans="1:37">
      <c r="A9" s="164">
        <v>7</v>
      </c>
      <c r="B9" s="165" t="s">
        <v>349</v>
      </c>
      <c r="C9" s="165" t="s">
        <v>370</v>
      </c>
      <c r="D9" s="165" t="s">
        <v>570</v>
      </c>
      <c r="E9" s="165" t="s">
        <v>576</v>
      </c>
      <c r="F9" s="287">
        <v>0</v>
      </c>
      <c r="G9" s="287">
        <v>0</v>
      </c>
      <c r="H9" s="287">
        <v>390</v>
      </c>
      <c r="I9" s="287">
        <v>0</v>
      </c>
      <c r="J9" s="287">
        <v>0</v>
      </c>
      <c r="K9" s="172">
        <f t="shared" si="1"/>
        <v>1170</v>
      </c>
      <c r="L9" s="288">
        <v>0</v>
      </c>
      <c r="M9" s="288">
        <v>0</v>
      </c>
      <c r="N9" s="172">
        <f>L9*16.3+M9*10.1</f>
        <v>0</v>
      </c>
      <c r="O9" s="289">
        <f t="shared" si="2"/>
        <v>1170</v>
      </c>
      <c r="P9" s="290"/>
      <c r="Q9" s="290"/>
      <c r="R9" s="290"/>
      <c r="S9" s="290"/>
      <c r="T9" s="290"/>
      <c r="U9" s="177">
        <f t="shared" si="3"/>
        <v>0</v>
      </c>
      <c r="V9" s="291"/>
      <c r="W9" s="291"/>
      <c r="X9" s="177">
        <f>V9*16.3+W9*10.1</f>
        <v>0</v>
      </c>
      <c r="Y9" s="289">
        <f t="shared" si="4"/>
        <v>0</v>
      </c>
      <c r="Z9" s="292" t="e">
        <f t="shared" si="5"/>
        <v>#DIV/0!</v>
      </c>
      <c r="AA9" s="292" t="e">
        <f t="shared" si="0"/>
        <v>#DIV/0!</v>
      </c>
      <c r="AB9" s="292">
        <f t="shared" si="0"/>
        <v>0</v>
      </c>
      <c r="AC9" s="292" t="e">
        <f t="shared" si="0"/>
        <v>#DIV/0!</v>
      </c>
      <c r="AD9" s="292" t="e">
        <f t="shared" si="0"/>
        <v>#DIV/0!</v>
      </c>
      <c r="AE9" s="292">
        <f t="shared" si="0"/>
        <v>0</v>
      </c>
      <c r="AF9" s="292" t="e">
        <f t="shared" si="0"/>
        <v>#DIV/0!</v>
      </c>
      <c r="AG9" s="292" t="e">
        <f t="shared" si="0"/>
        <v>#DIV/0!</v>
      </c>
      <c r="AH9" s="292" t="e">
        <f t="shared" si="0"/>
        <v>#DIV/0!</v>
      </c>
      <c r="AI9" s="292">
        <f t="shared" si="0"/>
        <v>0</v>
      </c>
    </row>
    <row r="10" spans="1:37">
      <c r="A10" s="293" t="s">
        <v>349</v>
      </c>
      <c r="B10" s="196" t="s">
        <v>391</v>
      </c>
      <c r="C10" s="196">
        <f>O10</f>
        <v>60348</v>
      </c>
      <c r="D10" s="196"/>
      <c r="E10" s="196"/>
      <c r="F10" s="294">
        <f>SUM(F4:F9)</f>
        <v>2310</v>
      </c>
      <c r="G10" s="294">
        <f t="shared" ref="G10:Y10" si="6">SUM(G4:G9)</f>
        <v>0</v>
      </c>
      <c r="H10" s="294">
        <f t="shared" si="6"/>
        <v>3990</v>
      </c>
      <c r="I10" s="294">
        <f t="shared" si="6"/>
        <v>2178</v>
      </c>
      <c r="J10" s="294">
        <f t="shared" si="6"/>
        <v>0</v>
      </c>
      <c r="K10" s="294">
        <f t="shared" si="6"/>
        <v>47346</v>
      </c>
      <c r="L10" s="294">
        <f t="shared" si="6"/>
        <v>240</v>
      </c>
      <c r="M10" s="294">
        <f t="shared" si="6"/>
        <v>900</v>
      </c>
      <c r="N10" s="294">
        <f t="shared" si="6"/>
        <v>13002</v>
      </c>
      <c r="O10" s="294">
        <f t="shared" si="6"/>
        <v>60348</v>
      </c>
      <c r="P10" s="294">
        <f t="shared" si="6"/>
        <v>0</v>
      </c>
      <c r="Q10" s="294">
        <f t="shared" si="6"/>
        <v>0</v>
      </c>
      <c r="R10" s="294">
        <f t="shared" si="6"/>
        <v>0</v>
      </c>
      <c r="S10" s="294">
        <f t="shared" si="6"/>
        <v>0</v>
      </c>
      <c r="T10" s="294">
        <f t="shared" si="6"/>
        <v>0</v>
      </c>
      <c r="U10" s="294">
        <f t="shared" si="6"/>
        <v>0</v>
      </c>
      <c r="V10" s="294">
        <f t="shared" si="6"/>
        <v>0</v>
      </c>
      <c r="W10" s="294">
        <f t="shared" si="6"/>
        <v>0</v>
      </c>
      <c r="X10" s="294">
        <f t="shared" si="6"/>
        <v>0</v>
      </c>
      <c r="Y10" s="294">
        <f t="shared" si="6"/>
        <v>0</v>
      </c>
      <c r="Z10" s="292">
        <f t="shared" si="5"/>
        <v>0</v>
      </c>
      <c r="AA10" s="292" t="e">
        <f t="shared" si="0"/>
        <v>#DIV/0!</v>
      </c>
      <c r="AB10" s="292">
        <f t="shared" si="0"/>
        <v>0</v>
      </c>
      <c r="AC10" s="292">
        <f t="shared" si="0"/>
        <v>0</v>
      </c>
      <c r="AD10" s="292" t="e">
        <f t="shared" si="0"/>
        <v>#DIV/0!</v>
      </c>
      <c r="AE10" s="292">
        <f t="shared" si="0"/>
        <v>0</v>
      </c>
      <c r="AF10" s="292">
        <f t="shared" si="0"/>
        <v>0</v>
      </c>
      <c r="AG10" s="292">
        <f t="shared" si="0"/>
        <v>0</v>
      </c>
      <c r="AH10" s="292">
        <f t="shared" si="0"/>
        <v>0</v>
      </c>
      <c r="AI10" s="292">
        <f t="shared" si="0"/>
        <v>0</v>
      </c>
    </row>
    <row r="11" spans="1:37">
      <c r="A11" s="164">
        <v>11</v>
      </c>
      <c r="B11" s="165" t="s">
        <v>392</v>
      </c>
      <c r="C11" s="165" t="s">
        <v>393</v>
      </c>
      <c r="D11" s="165" t="s">
        <v>570</v>
      </c>
      <c r="E11" s="165" t="s">
        <v>577</v>
      </c>
      <c r="F11" s="287">
        <v>0</v>
      </c>
      <c r="G11" s="287">
        <v>0</v>
      </c>
      <c r="H11" s="287">
        <v>0</v>
      </c>
      <c r="I11" s="287">
        <v>0</v>
      </c>
      <c r="J11" s="287">
        <v>0</v>
      </c>
      <c r="K11" s="172">
        <f t="shared" si="1"/>
        <v>0</v>
      </c>
      <c r="L11" s="288">
        <v>0</v>
      </c>
      <c r="M11" s="288">
        <v>0</v>
      </c>
      <c r="N11" s="172">
        <f t="shared" ref="N11:N31" si="7">L11*16.3+M11*10.1</f>
        <v>0</v>
      </c>
      <c r="O11" s="289">
        <f t="shared" si="2"/>
        <v>0</v>
      </c>
      <c r="P11" s="290"/>
      <c r="Q11" s="290"/>
      <c r="R11" s="290"/>
      <c r="S11" s="290"/>
      <c r="T11" s="290"/>
      <c r="U11" s="177">
        <f t="shared" si="3"/>
        <v>0</v>
      </c>
      <c r="V11" s="291"/>
      <c r="W11" s="291"/>
      <c r="X11" s="177">
        <f t="shared" ref="X11:X17" si="8">V11*16.3+W11*10.1</f>
        <v>0</v>
      </c>
      <c r="Y11" s="289">
        <f t="shared" ref="Y11:Y34" si="9">SUM(U11+X11)</f>
        <v>0</v>
      </c>
      <c r="Z11" s="292" t="e">
        <f t="shared" si="5"/>
        <v>#DIV/0!</v>
      </c>
      <c r="AA11" s="292" t="e">
        <f t="shared" si="0"/>
        <v>#DIV/0!</v>
      </c>
      <c r="AB11" s="292" t="e">
        <f t="shared" si="0"/>
        <v>#DIV/0!</v>
      </c>
      <c r="AC11" s="292" t="e">
        <f t="shared" si="0"/>
        <v>#DIV/0!</v>
      </c>
      <c r="AD11" s="292" t="e">
        <f t="shared" si="0"/>
        <v>#DIV/0!</v>
      </c>
      <c r="AE11" s="292" t="e">
        <f t="shared" si="0"/>
        <v>#DIV/0!</v>
      </c>
      <c r="AF11" s="292" t="e">
        <f t="shared" si="0"/>
        <v>#DIV/0!</v>
      </c>
      <c r="AG11" s="292" t="e">
        <f t="shared" si="0"/>
        <v>#DIV/0!</v>
      </c>
      <c r="AH11" s="292" t="e">
        <f t="shared" si="0"/>
        <v>#DIV/0!</v>
      </c>
      <c r="AI11" s="292" t="e">
        <f t="shared" si="0"/>
        <v>#DIV/0!</v>
      </c>
    </row>
    <row r="12" spans="1:37">
      <c r="A12" s="164">
        <v>12</v>
      </c>
      <c r="B12" s="165" t="s">
        <v>392</v>
      </c>
      <c r="C12" s="165" t="s">
        <v>393</v>
      </c>
      <c r="D12" s="165" t="s">
        <v>570</v>
      </c>
      <c r="E12" s="165" t="s">
        <v>578</v>
      </c>
      <c r="F12" s="287">
        <v>0</v>
      </c>
      <c r="G12" s="287">
        <v>90</v>
      </c>
      <c r="H12" s="287">
        <v>540</v>
      </c>
      <c r="I12" s="287">
        <v>0</v>
      </c>
      <c r="J12" s="287">
        <v>600</v>
      </c>
      <c r="K12" s="172">
        <f t="shared" si="1"/>
        <v>7080</v>
      </c>
      <c r="L12" s="288">
        <v>0</v>
      </c>
      <c r="M12" s="288">
        <v>0</v>
      </c>
      <c r="N12" s="172">
        <f t="shared" si="7"/>
        <v>0</v>
      </c>
      <c r="O12" s="289">
        <f t="shared" si="2"/>
        <v>7080</v>
      </c>
      <c r="P12" s="290"/>
      <c r="Q12" s="290"/>
      <c r="R12" s="290"/>
      <c r="S12" s="290"/>
      <c r="T12" s="290"/>
      <c r="U12" s="177">
        <f t="shared" si="3"/>
        <v>0</v>
      </c>
      <c r="V12" s="291"/>
      <c r="W12" s="291"/>
      <c r="X12" s="177">
        <f t="shared" si="8"/>
        <v>0</v>
      </c>
      <c r="Y12" s="289">
        <f t="shared" si="9"/>
        <v>0</v>
      </c>
      <c r="Z12" s="292" t="e">
        <f t="shared" si="5"/>
        <v>#DIV/0!</v>
      </c>
      <c r="AA12" s="292">
        <f t="shared" si="0"/>
        <v>0</v>
      </c>
      <c r="AB12" s="292">
        <f t="shared" si="0"/>
        <v>0</v>
      </c>
      <c r="AC12" s="292" t="e">
        <f t="shared" si="0"/>
        <v>#DIV/0!</v>
      </c>
      <c r="AD12" s="292">
        <f t="shared" si="0"/>
        <v>0</v>
      </c>
      <c r="AE12" s="292">
        <f t="shared" si="0"/>
        <v>0</v>
      </c>
      <c r="AF12" s="292" t="e">
        <f t="shared" si="0"/>
        <v>#DIV/0!</v>
      </c>
      <c r="AG12" s="292" t="e">
        <f t="shared" si="0"/>
        <v>#DIV/0!</v>
      </c>
      <c r="AH12" s="292" t="e">
        <f t="shared" si="0"/>
        <v>#DIV/0!</v>
      </c>
      <c r="AI12" s="292">
        <f t="shared" si="0"/>
        <v>0</v>
      </c>
      <c r="AK12" s="295"/>
    </row>
    <row r="13" spans="1:37">
      <c r="A13" s="164">
        <v>13</v>
      </c>
      <c r="B13" s="165" t="s">
        <v>392</v>
      </c>
      <c r="C13" s="165" t="s">
        <v>393</v>
      </c>
      <c r="D13" s="165" t="s">
        <v>570</v>
      </c>
      <c r="E13" s="165" t="s">
        <v>579</v>
      </c>
      <c r="F13" s="287">
        <v>0</v>
      </c>
      <c r="G13" s="287">
        <v>180</v>
      </c>
      <c r="H13" s="287">
        <v>540</v>
      </c>
      <c r="I13" s="287">
        <v>0</v>
      </c>
      <c r="J13" s="287">
        <v>900</v>
      </c>
      <c r="K13" s="172">
        <f t="shared" si="1"/>
        <v>10620</v>
      </c>
      <c r="L13" s="288">
        <v>0</v>
      </c>
      <c r="M13" s="288">
        <v>0</v>
      </c>
      <c r="N13" s="172">
        <f t="shared" si="7"/>
        <v>0</v>
      </c>
      <c r="O13" s="289">
        <f t="shared" si="2"/>
        <v>10620</v>
      </c>
      <c r="P13" s="290"/>
      <c r="Q13" s="290"/>
      <c r="R13" s="290"/>
      <c r="S13" s="290"/>
      <c r="T13" s="290"/>
      <c r="U13" s="177">
        <f t="shared" si="3"/>
        <v>0</v>
      </c>
      <c r="V13" s="291"/>
      <c r="W13" s="291"/>
      <c r="X13" s="177">
        <f t="shared" si="8"/>
        <v>0</v>
      </c>
      <c r="Y13" s="289">
        <f t="shared" si="9"/>
        <v>0</v>
      </c>
      <c r="Z13" s="292" t="e">
        <f t="shared" si="5"/>
        <v>#DIV/0!</v>
      </c>
      <c r="AA13" s="292">
        <f t="shared" si="0"/>
        <v>0</v>
      </c>
      <c r="AB13" s="292">
        <f t="shared" si="0"/>
        <v>0</v>
      </c>
      <c r="AC13" s="292" t="e">
        <f t="shared" si="0"/>
        <v>#DIV/0!</v>
      </c>
      <c r="AD13" s="292">
        <f t="shared" si="0"/>
        <v>0</v>
      </c>
      <c r="AE13" s="292">
        <f t="shared" si="0"/>
        <v>0</v>
      </c>
      <c r="AF13" s="292" t="e">
        <f t="shared" si="0"/>
        <v>#DIV/0!</v>
      </c>
      <c r="AG13" s="292" t="e">
        <f t="shared" si="0"/>
        <v>#DIV/0!</v>
      </c>
      <c r="AH13" s="292" t="e">
        <f t="shared" si="0"/>
        <v>#DIV/0!</v>
      </c>
      <c r="AI13" s="292">
        <f t="shared" si="0"/>
        <v>0</v>
      </c>
    </row>
    <row r="14" spans="1:37">
      <c r="A14" s="164">
        <v>11</v>
      </c>
      <c r="B14" s="165" t="s">
        <v>392</v>
      </c>
      <c r="C14" s="165" t="s">
        <v>393</v>
      </c>
      <c r="D14" s="165" t="s">
        <v>570</v>
      </c>
      <c r="E14" s="165" t="s">
        <v>580</v>
      </c>
      <c r="F14" s="287">
        <v>0</v>
      </c>
      <c r="G14" s="287">
        <v>90</v>
      </c>
      <c r="H14" s="287">
        <v>0</v>
      </c>
      <c r="I14" s="287">
        <v>0</v>
      </c>
      <c r="J14" s="287">
        <v>0</v>
      </c>
      <c r="K14" s="172">
        <f t="shared" si="1"/>
        <v>1620</v>
      </c>
      <c r="L14" s="288">
        <v>0</v>
      </c>
      <c r="M14" s="288">
        <v>0</v>
      </c>
      <c r="N14" s="172">
        <f t="shared" si="7"/>
        <v>0</v>
      </c>
      <c r="O14" s="289">
        <f t="shared" si="2"/>
        <v>1620</v>
      </c>
      <c r="P14" s="290"/>
      <c r="Q14" s="290"/>
      <c r="R14" s="290"/>
      <c r="S14" s="290"/>
      <c r="T14" s="290"/>
      <c r="U14" s="177">
        <f t="shared" si="3"/>
        <v>0</v>
      </c>
      <c r="V14" s="291"/>
      <c r="W14" s="291"/>
      <c r="X14" s="177">
        <f t="shared" si="8"/>
        <v>0</v>
      </c>
      <c r="Y14" s="289">
        <f t="shared" si="9"/>
        <v>0</v>
      </c>
      <c r="Z14" s="292" t="e">
        <f t="shared" si="5"/>
        <v>#DIV/0!</v>
      </c>
      <c r="AA14" s="292">
        <f t="shared" si="0"/>
        <v>0</v>
      </c>
      <c r="AB14" s="292" t="e">
        <f t="shared" si="0"/>
        <v>#DIV/0!</v>
      </c>
      <c r="AC14" s="292" t="e">
        <f t="shared" si="0"/>
        <v>#DIV/0!</v>
      </c>
      <c r="AD14" s="292" t="e">
        <f t="shared" si="0"/>
        <v>#DIV/0!</v>
      </c>
      <c r="AE14" s="292">
        <f t="shared" si="0"/>
        <v>0</v>
      </c>
      <c r="AF14" s="292" t="e">
        <f t="shared" si="0"/>
        <v>#DIV/0!</v>
      </c>
      <c r="AG14" s="292" t="e">
        <f t="shared" si="0"/>
        <v>#DIV/0!</v>
      </c>
      <c r="AH14" s="292" t="e">
        <f t="shared" si="0"/>
        <v>#DIV/0!</v>
      </c>
      <c r="AI14" s="292">
        <f t="shared" si="0"/>
        <v>0</v>
      </c>
    </row>
    <row r="15" spans="1:37">
      <c r="A15" s="164">
        <v>12</v>
      </c>
      <c r="B15" s="165" t="s">
        <v>392</v>
      </c>
      <c r="C15" s="165" t="s">
        <v>393</v>
      </c>
      <c r="D15" s="165" t="s">
        <v>570</v>
      </c>
      <c r="E15" s="165" t="s">
        <v>581</v>
      </c>
      <c r="F15" s="287">
        <v>0</v>
      </c>
      <c r="G15" s="287">
        <v>90</v>
      </c>
      <c r="H15" s="287">
        <v>540</v>
      </c>
      <c r="I15" s="287">
        <v>0</v>
      </c>
      <c r="J15" s="287">
        <v>540</v>
      </c>
      <c r="K15" s="172">
        <f t="shared" si="1"/>
        <v>6696</v>
      </c>
      <c r="L15" s="288">
        <v>0</v>
      </c>
      <c r="M15" s="288">
        <v>0</v>
      </c>
      <c r="N15" s="172">
        <f t="shared" si="7"/>
        <v>0</v>
      </c>
      <c r="O15" s="289">
        <f t="shared" si="2"/>
        <v>6696</v>
      </c>
      <c r="P15" s="290"/>
      <c r="Q15" s="290"/>
      <c r="R15" s="290"/>
      <c r="S15" s="290"/>
      <c r="T15" s="290"/>
      <c r="U15" s="177">
        <f t="shared" si="3"/>
        <v>0</v>
      </c>
      <c r="V15" s="291"/>
      <c r="W15" s="291"/>
      <c r="X15" s="177">
        <f t="shared" si="8"/>
        <v>0</v>
      </c>
      <c r="Y15" s="289">
        <f t="shared" si="9"/>
        <v>0</v>
      </c>
      <c r="Z15" s="292" t="e">
        <f t="shared" si="5"/>
        <v>#DIV/0!</v>
      </c>
      <c r="AA15" s="292">
        <f t="shared" si="0"/>
        <v>0</v>
      </c>
      <c r="AB15" s="292">
        <f t="shared" si="0"/>
        <v>0</v>
      </c>
      <c r="AC15" s="292" t="e">
        <f t="shared" si="0"/>
        <v>#DIV/0!</v>
      </c>
      <c r="AD15" s="292">
        <f t="shared" si="0"/>
        <v>0</v>
      </c>
      <c r="AE15" s="292">
        <f t="shared" si="0"/>
        <v>0</v>
      </c>
      <c r="AF15" s="292" t="e">
        <f t="shared" si="0"/>
        <v>#DIV/0!</v>
      </c>
      <c r="AG15" s="292" t="e">
        <f t="shared" si="0"/>
        <v>#DIV/0!</v>
      </c>
      <c r="AH15" s="292" t="e">
        <f t="shared" si="0"/>
        <v>#DIV/0!</v>
      </c>
      <c r="AI15" s="292">
        <f t="shared" si="0"/>
        <v>0</v>
      </c>
    </row>
    <row r="16" spans="1:37">
      <c r="A16" s="164">
        <v>13</v>
      </c>
      <c r="B16" s="165" t="s">
        <v>392</v>
      </c>
      <c r="C16" s="165" t="s">
        <v>393</v>
      </c>
      <c r="D16" s="165" t="s">
        <v>570</v>
      </c>
      <c r="E16" s="165" t="s">
        <v>582</v>
      </c>
      <c r="F16" s="287">
        <v>0</v>
      </c>
      <c r="G16" s="287">
        <v>90</v>
      </c>
      <c r="H16" s="287">
        <v>540</v>
      </c>
      <c r="I16" s="287">
        <v>0</v>
      </c>
      <c r="J16" s="287">
        <v>540</v>
      </c>
      <c r="K16" s="172">
        <f t="shared" si="1"/>
        <v>6696</v>
      </c>
      <c r="L16" s="288">
        <v>0</v>
      </c>
      <c r="M16" s="288">
        <v>0</v>
      </c>
      <c r="N16" s="172">
        <f t="shared" si="7"/>
        <v>0</v>
      </c>
      <c r="O16" s="289">
        <f t="shared" si="2"/>
        <v>6696</v>
      </c>
      <c r="P16" s="290"/>
      <c r="Q16" s="290"/>
      <c r="R16" s="290"/>
      <c r="S16" s="290"/>
      <c r="T16" s="290"/>
      <c r="U16" s="177">
        <f t="shared" si="3"/>
        <v>0</v>
      </c>
      <c r="V16" s="291"/>
      <c r="W16" s="291"/>
      <c r="X16" s="177">
        <f t="shared" si="8"/>
        <v>0</v>
      </c>
      <c r="Y16" s="289">
        <f t="shared" si="9"/>
        <v>0</v>
      </c>
      <c r="Z16" s="292" t="e">
        <f t="shared" si="5"/>
        <v>#DIV/0!</v>
      </c>
      <c r="AA16" s="292">
        <f t="shared" si="0"/>
        <v>0</v>
      </c>
      <c r="AB16" s="292">
        <f t="shared" si="0"/>
        <v>0</v>
      </c>
      <c r="AC16" s="292" t="e">
        <f t="shared" si="0"/>
        <v>#DIV/0!</v>
      </c>
      <c r="AD16" s="292">
        <f t="shared" si="0"/>
        <v>0</v>
      </c>
      <c r="AE16" s="292">
        <f t="shared" si="0"/>
        <v>0</v>
      </c>
      <c r="AF16" s="292" t="e">
        <f t="shared" si="0"/>
        <v>#DIV/0!</v>
      </c>
      <c r="AG16" s="292" t="e">
        <f t="shared" si="0"/>
        <v>#DIV/0!</v>
      </c>
      <c r="AH16" s="292" t="e">
        <f t="shared" si="0"/>
        <v>#DIV/0!</v>
      </c>
      <c r="AI16" s="292">
        <f t="shared" si="0"/>
        <v>0</v>
      </c>
    </row>
    <row r="17" spans="1:36">
      <c r="A17" s="164">
        <v>14</v>
      </c>
      <c r="B17" s="165" t="s">
        <v>392</v>
      </c>
      <c r="C17" s="165" t="s">
        <v>393</v>
      </c>
      <c r="D17" s="165" t="s">
        <v>570</v>
      </c>
      <c r="E17" s="165" t="s">
        <v>583</v>
      </c>
      <c r="F17" s="287">
        <v>0</v>
      </c>
      <c r="G17" s="287">
        <v>90</v>
      </c>
      <c r="H17" s="287">
        <v>0</v>
      </c>
      <c r="I17" s="287">
        <v>0</v>
      </c>
      <c r="J17" s="287">
        <v>0</v>
      </c>
      <c r="K17" s="172">
        <f t="shared" si="1"/>
        <v>1620</v>
      </c>
      <c r="L17" s="288">
        <v>0</v>
      </c>
      <c r="M17" s="288">
        <v>0</v>
      </c>
      <c r="N17" s="172">
        <f t="shared" si="7"/>
        <v>0</v>
      </c>
      <c r="O17" s="289">
        <f t="shared" si="2"/>
        <v>1620</v>
      </c>
      <c r="P17" s="290"/>
      <c r="Q17" s="290"/>
      <c r="R17" s="290"/>
      <c r="S17" s="290"/>
      <c r="T17" s="290"/>
      <c r="U17" s="177">
        <f t="shared" si="3"/>
        <v>0</v>
      </c>
      <c r="V17" s="291"/>
      <c r="W17" s="291"/>
      <c r="X17" s="177">
        <f t="shared" si="8"/>
        <v>0</v>
      </c>
      <c r="Y17" s="289">
        <f t="shared" si="9"/>
        <v>0</v>
      </c>
      <c r="Z17" s="292" t="e">
        <f t="shared" si="5"/>
        <v>#DIV/0!</v>
      </c>
      <c r="AA17" s="292">
        <f t="shared" si="0"/>
        <v>0</v>
      </c>
      <c r="AB17" s="292" t="e">
        <f t="shared" si="0"/>
        <v>#DIV/0!</v>
      </c>
      <c r="AC17" s="292" t="e">
        <f t="shared" si="0"/>
        <v>#DIV/0!</v>
      </c>
      <c r="AD17" s="292" t="e">
        <f t="shared" si="0"/>
        <v>#DIV/0!</v>
      </c>
      <c r="AE17" s="292">
        <f t="shared" si="0"/>
        <v>0</v>
      </c>
      <c r="AF17" s="292" t="e">
        <f t="shared" si="0"/>
        <v>#DIV/0!</v>
      </c>
      <c r="AG17" s="292" t="e">
        <f t="shared" si="0"/>
        <v>#DIV/0!</v>
      </c>
      <c r="AH17" s="292" t="e">
        <f t="shared" si="0"/>
        <v>#DIV/0!</v>
      </c>
      <c r="AI17" s="292">
        <f t="shared" si="0"/>
        <v>0</v>
      </c>
    </row>
    <row r="18" spans="1:36">
      <c r="A18" s="164">
        <v>14</v>
      </c>
      <c r="B18" s="165" t="s">
        <v>392</v>
      </c>
      <c r="C18" s="165" t="s">
        <v>393</v>
      </c>
      <c r="D18" s="165" t="s">
        <v>570</v>
      </c>
      <c r="E18" s="165" t="s">
        <v>584</v>
      </c>
      <c r="F18" s="287">
        <v>0</v>
      </c>
      <c r="G18" s="287">
        <v>90</v>
      </c>
      <c r="H18" s="287">
        <v>0</v>
      </c>
      <c r="I18" s="287">
        <v>0</v>
      </c>
      <c r="J18" s="287">
        <v>0</v>
      </c>
      <c r="K18" s="172">
        <f>F18*4+G18*18+H18*3+I18*12+J18*6.4</f>
        <v>1620</v>
      </c>
      <c r="L18" s="288">
        <v>0</v>
      </c>
      <c r="M18" s="288">
        <v>0</v>
      </c>
      <c r="N18" s="172">
        <f>L18*16.3+M18*10.1</f>
        <v>0</v>
      </c>
      <c r="O18" s="289">
        <f>SUM(K18+N18)</f>
        <v>1620</v>
      </c>
      <c r="P18" s="290"/>
      <c r="Q18" s="290"/>
      <c r="R18" s="290"/>
      <c r="S18" s="290"/>
      <c r="T18" s="290"/>
      <c r="U18" s="177">
        <f>P18*4+Q18*18+R18*3+S18*12+T18*6.4</f>
        <v>0</v>
      </c>
      <c r="V18" s="291"/>
      <c r="W18" s="291"/>
      <c r="X18" s="177">
        <f>V18*16.3+W18*10.1</f>
        <v>0</v>
      </c>
      <c r="Y18" s="289">
        <f>SUM(U18+X18)</f>
        <v>0</v>
      </c>
      <c r="Z18" s="292" t="e">
        <f t="shared" si="5"/>
        <v>#DIV/0!</v>
      </c>
      <c r="AA18" s="292">
        <f t="shared" si="5"/>
        <v>0</v>
      </c>
      <c r="AB18" s="292" t="e">
        <f t="shared" si="5"/>
        <v>#DIV/0!</v>
      </c>
      <c r="AC18" s="292" t="e">
        <f t="shared" si="5"/>
        <v>#DIV/0!</v>
      </c>
      <c r="AD18" s="292" t="e">
        <f t="shared" si="5"/>
        <v>#DIV/0!</v>
      </c>
      <c r="AE18" s="292">
        <f t="shared" si="5"/>
        <v>0</v>
      </c>
      <c r="AF18" s="292" t="e">
        <f t="shared" si="5"/>
        <v>#DIV/0!</v>
      </c>
      <c r="AG18" s="292" t="e">
        <f t="shared" si="5"/>
        <v>#DIV/0!</v>
      </c>
      <c r="AH18" s="292" t="e">
        <f t="shared" si="5"/>
        <v>#DIV/0!</v>
      </c>
      <c r="AI18" s="292">
        <f t="shared" si="5"/>
        <v>0</v>
      </c>
    </row>
    <row r="19" spans="1:36">
      <c r="A19" s="296" t="s">
        <v>392</v>
      </c>
      <c r="B19" s="196" t="s">
        <v>391</v>
      </c>
      <c r="C19" s="196">
        <f>O19</f>
        <v>34332</v>
      </c>
      <c r="D19" s="196"/>
      <c r="E19" s="196"/>
      <c r="F19" s="294">
        <f t="shared" ref="F19:O19" si="10">SUM(F11:F17)</f>
        <v>0</v>
      </c>
      <c r="G19" s="294">
        <f t="shared" si="10"/>
        <v>630</v>
      </c>
      <c r="H19" s="294">
        <f t="shared" si="10"/>
        <v>2160</v>
      </c>
      <c r="I19" s="294">
        <f t="shared" si="10"/>
        <v>0</v>
      </c>
      <c r="J19" s="294">
        <f t="shared" si="10"/>
        <v>2580</v>
      </c>
      <c r="K19" s="294">
        <f t="shared" si="10"/>
        <v>34332</v>
      </c>
      <c r="L19" s="294">
        <f t="shared" si="10"/>
        <v>0</v>
      </c>
      <c r="M19" s="294">
        <f t="shared" si="10"/>
        <v>0</v>
      </c>
      <c r="N19" s="294">
        <f t="shared" si="10"/>
        <v>0</v>
      </c>
      <c r="O19" s="294">
        <f t="shared" si="10"/>
        <v>34332</v>
      </c>
      <c r="P19" s="213">
        <f>SUM(P11:P18)</f>
        <v>0</v>
      </c>
      <c r="Q19" s="213">
        <f>SUM(Q11:Q17)</f>
        <v>0</v>
      </c>
      <c r="R19" s="213">
        <f>SUM(R11:R18)</f>
        <v>0</v>
      </c>
      <c r="S19" s="213">
        <f>SUM(S11:S18)</f>
        <v>0</v>
      </c>
      <c r="T19" s="213">
        <f>SUM(T11:T18)</f>
        <v>0</v>
      </c>
      <c r="U19" s="177">
        <f t="shared" si="3"/>
        <v>0</v>
      </c>
      <c r="V19" s="213">
        <f>SUM(V11:V18)</f>
        <v>0</v>
      </c>
      <c r="W19" s="213">
        <f>SUM(W11:W18)</f>
        <v>0</v>
      </c>
      <c r="X19" s="213">
        <f>SUM(X11:X18)</f>
        <v>0</v>
      </c>
      <c r="Y19" s="289">
        <f t="shared" si="9"/>
        <v>0</v>
      </c>
      <c r="Z19" s="292" t="e">
        <f t="shared" si="5"/>
        <v>#DIV/0!</v>
      </c>
      <c r="AA19" s="292">
        <f t="shared" si="0"/>
        <v>0</v>
      </c>
      <c r="AB19" s="292">
        <f t="shared" si="0"/>
        <v>0</v>
      </c>
      <c r="AC19" s="292" t="e">
        <f t="shared" si="0"/>
        <v>#DIV/0!</v>
      </c>
      <c r="AD19" s="292">
        <f t="shared" si="0"/>
        <v>0</v>
      </c>
      <c r="AE19" s="292">
        <f t="shared" si="0"/>
        <v>0</v>
      </c>
      <c r="AF19" s="292" t="e">
        <f t="shared" si="0"/>
        <v>#DIV/0!</v>
      </c>
      <c r="AG19" s="292" t="e">
        <f t="shared" si="0"/>
        <v>#DIV/0!</v>
      </c>
      <c r="AH19" s="292" t="e">
        <f t="shared" si="0"/>
        <v>#DIV/0!</v>
      </c>
      <c r="AI19" s="292">
        <f t="shared" si="0"/>
        <v>0</v>
      </c>
    </row>
    <row r="20" spans="1:36">
      <c r="A20" s="214">
        <v>16</v>
      </c>
      <c r="B20" s="215" t="s">
        <v>405</v>
      </c>
      <c r="C20" s="216" t="s">
        <v>406</v>
      </c>
      <c r="D20" s="165" t="s">
        <v>570</v>
      </c>
      <c r="E20" s="216" t="s">
        <v>585</v>
      </c>
      <c r="F20" s="287">
        <v>0</v>
      </c>
      <c r="G20" s="287">
        <v>360</v>
      </c>
      <c r="H20" s="287">
        <v>0</v>
      </c>
      <c r="I20" s="287">
        <v>0</v>
      </c>
      <c r="J20" s="287">
        <v>0</v>
      </c>
      <c r="K20" s="172">
        <f t="shared" si="1"/>
        <v>6480</v>
      </c>
      <c r="L20" s="288">
        <v>0</v>
      </c>
      <c r="M20" s="288">
        <v>0</v>
      </c>
      <c r="N20" s="172">
        <f t="shared" si="7"/>
        <v>0</v>
      </c>
      <c r="O20" s="289">
        <f t="shared" si="2"/>
        <v>6480</v>
      </c>
      <c r="P20" s="290"/>
      <c r="Q20" s="290"/>
      <c r="R20" s="290"/>
      <c r="S20" s="290"/>
      <c r="T20" s="290"/>
      <c r="U20" s="177">
        <f t="shared" si="3"/>
        <v>0</v>
      </c>
      <c r="V20" s="297"/>
      <c r="W20" s="297"/>
      <c r="X20" s="177">
        <f>V20*16.3+W20*10.1</f>
        <v>0</v>
      </c>
      <c r="Y20" s="289">
        <f t="shared" si="9"/>
        <v>0</v>
      </c>
      <c r="Z20" s="292" t="e">
        <f t="shared" si="5"/>
        <v>#DIV/0!</v>
      </c>
      <c r="AA20" s="292">
        <f t="shared" si="5"/>
        <v>0</v>
      </c>
      <c r="AB20" s="292" t="e">
        <f t="shared" si="5"/>
        <v>#DIV/0!</v>
      </c>
      <c r="AC20" s="292" t="e">
        <f t="shared" si="5"/>
        <v>#DIV/0!</v>
      </c>
      <c r="AD20" s="292" t="e">
        <f t="shared" si="5"/>
        <v>#DIV/0!</v>
      </c>
      <c r="AE20" s="292">
        <f t="shared" si="5"/>
        <v>0</v>
      </c>
      <c r="AF20" s="292" t="e">
        <f t="shared" si="5"/>
        <v>#DIV/0!</v>
      </c>
      <c r="AG20" s="292" t="e">
        <f t="shared" si="5"/>
        <v>#DIV/0!</v>
      </c>
      <c r="AH20" s="292" t="e">
        <f t="shared" si="5"/>
        <v>#DIV/0!</v>
      </c>
      <c r="AI20" s="292">
        <f t="shared" si="5"/>
        <v>0</v>
      </c>
    </row>
    <row r="21" spans="1:36">
      <c r="A21" s="164">
        <v>17</v>
      </c>
      <c r="B21" s="165" t="s">
        <v>405</v>
      </c>
      <c r="C21" s="216" t="s">
        <v>406</v>
      </c>
      <c r="D21" s="165" t="s">
        <v>570</v>
      </c>
      <c r="E21" s="216" t="s">
        <v>586</v>
      </c>
      <c r="F21" s="287">
        <v>0</v>
      </c>
      <c r="G21" s="287">
        <v>450</v>
      </c>
      <c r="H21" s="287">
        <v>0</v>
      </c>
      <c r="I21" s="287">
        <v>0</v>
      </c>
      <c r="J21" s="287">
        <v>0</v>
      </c>
      <c r="K21" s="172">
        <f t="shared" si="1"/>
        <v>8100</v>
      </c>
      <c r="L21" s="288">
        <v>0</v>
      </c>
      <c r="M21" s="288">
        <v>0</v>
      </c>
      <c r="N21" s="172">
        <f t="shared" si="7"/>
        <v>0</v>
      </c>
      <c r="O21" s="289">
        <f t="shared" si="2"/>
        <v>8100</v>
      </c>
      <c r="P21" s="290"/>
      <c r="Q21" s="290"/>
      <c r="R21" s="290"/>
      <c r="S21" s="290"/>
      <c r="T21" s="290"/>
      <c r="U21" s="177">
        <f t="shared" si="3"/>
        <v>0</v>
      </c>
      <c r="V21" s="297"/>
      <c r="W21" s="297"/>
      <c r="X21" s="177">
        <f>V21*16.3+W21*10.1</f>
        <v>0</v>
      </c>
      <c r="Y21" s="289">
        <f t="shared" si="9"/>
        <v>0</v>
      </c>
      <c r="Z21" s="292" t="e">
        <f t="shared" si="5"/>
        <v>#DIV/0!</v>
      </c>
      <c r="AA21" s="292">
        <f t="shared" si="5"/>
        <v>0</v>
      </c>
      <c r="AB21" s="292" t="e">
        <f t="shared" si="5"/>
        <v>#DIV/0!</v>
      </c>
      <c r="AC21" s="292" t="e">
        <f t="shared" si="5"/>
        <v>#DIV/0!</v>
      </c>
      <c r="AD21" s="292" t="e">
        <f t="shared" si="5"/>
        <v>#DIV/0!</v>
      </c>
      <c r="AE21" s="292">
        <f t="shared" si="5"/>
        <v>0</v>
      </c>
      <c r="AF21" s="292" t="e">
        <f t="shared" si="5"/>
        <v>#DIV/0!</v>
      </c>
      <c r="AG21" s="292" t="e">
        <f t="shared" si="5"/>
        <v>#DIV/0!</v>
      </c>
      <c r="AH21" s="292" t="e">
        <f t="shared" si="5"/>
        <v>#DIV/0!</v>
      </c>
      <c r="AI21" s="292">
        <f t="shared" si="5"/>
        <v>0</v>
      </c>
    </row>
    <row r="22" spans="1:36">
      <c r="A22" s="214">
        <v>18</v>
      </c>
      <c r="B22" s="165" t="s">
        <v>405</v>
      </c>
      <c r="C22" s="165" t="s">
        <v>406</v>
      </c>
      <c r="D22" s="165" t="s">
        <v>570</v>
      </c>
      <c r="E22" s="165" t="s">
        <v>587</v>
      </c>
      <c r="F22" s="287">
        <v>0</v>
      </c>
      <c r="G22" s="287">
        <v>450</v>
      </c>
      <c r="H22" s="287">
        <v>0</v>
      </c>
      <c r="I22" s="287">
        <v>0</v>
      </c>
      <c r="J22" s="287">
        <v>0</v>
      </c>
      <c r="K22" s="172">
        <f t="shared" si="1"/>
        <v>8100</v>
      </c>
      <c r="L22" s="288">
        <v>0</v>
      </c>
      <c r="M22" s="288">
        <v>0</v>
      </c>
      <c r="N22" s="172">
        <f t="shared" si="7"/>
        <v>0</v>
      </c>
      <c r="O22" s="289">
        <f t="shared" si="2"/>
        <v>8100</v>
      </c>
      <c r="P22" s="290"/>
      <c r="Q22" s="290"/>
      <c r="R22" s="290"/>
      <c r="S22" s="290"/>
      <c r="T22" s="290"/>
      <c r="U22" s="177">
        <f t="shared" si="3"/>
        <v>0</v>
      </c>
      <c r="V22" s="297"/>
      <c r="W22" s="297"/>
      <c r="X22" s="177">
        <f>V22*16.3+W22*10.1</f>
        <v>0</v>
      </c>
      <c r="Y22" s="289">
        <f t="shared" si="9"/>
        <v>0</v>
      </c>
      <c r="Z22" s="292" t="e">
        <f t="shared" si="5"/>
        <v>#DIV/0!</v>
      </c>
      <c r="AA22" s="292">
        <f t="shared" si="5"/>
        <v>0</v>
      </c>
      <c r="AB22" s="292" t="e">
        <f t="shared" si="5"/>
        <v>#DIV/0!</v>
      </c>
      <c r="AC22" s="292" t="e">
        <f t="shared" si="5"/>
        <v>#DIV/0!</v>
      </c>
      <c r="AD22" s="292" t="e">
        <f t="shared" si="5"/>
        <v>#DIV/0!</v>
      </c>
      <c r="AE22" s="292">
        <f t="shared" si="5"/>
        <v>0</v>
      </c>
      <c r="AF22" s="292" t="e">
        <f t="shared" si="5"/>
        <v>#DIV/0!</v>
      </c>
      <c r="AG22" s="292" t="e">
        <f t="shared" si="5"/>
        <v>#DIV/0!</v>
      </c>
      <c r="AH22" s="292" t="e">
        <f t="shared" si="5"/>
        <v>#DIV/0!</v>
      </c>
      <c r="AI22" s="292">
        <f t="shared" si="5"/>
        <v>0</v>
      </c>
    </row>
    <row r="23" spans="1:36">
      <c r="A23" s="296" t="s">
        <v>405</v>
      </c>
      <c r="B23" s="196" t="s">
        <v>391</v>
      </c>
      <c r="C23" s="196">
        <f>O23</f>
        <v>22680</v>
      </c>
      <c r="D23" s="196"/>
      <c r="E23" s="196"/>
      <c r="F23" s="294">
        <f>SUM(F20:F22)</f>
        <v>0</v>
      </c>
      <c r="G23" s="294">
        <f t="shared" ref="G23:O23" si="11">SUM(G20:G22)</f>
        <v>1260</v>
      </c>
      <c r="H23" s="294">
        <f t="shared" si="11"/>
        <v>0</v>
      </c>
      <c r="I23" s="294">
        <f t="shared" si="11"/>
        <v>0</v>
      </c>
      <c r="J23" s="294">
        <f t="shared" si="11"/>
        <v>0</v>
      </c>
      <c r="K23" s="294">
        <f t="shared" si="11"/>
        <v>22680</v>
      </c>
      <c r="L23" s="294">
        <f t="shared" si="11"/>
        <v>0</v>
      </c>
      <c r="M23" s="294">
        <f t="shared" si="11"/>
        <v>0</v>
      </c>
      <c r="N23" s="294">
        <f t="shared" si="11"/>
        <v>0</v>
      </c>
      <c r="O23" s="294">
        <f t="shared" si="11"/>
        <v>22680</v>
      </c>
      <c r="P23" s="213">
        <f>SUM(P20:P22)</f>
        <v>0</v>
      </c>
      <c r="Q23" s="213">
        <f>SUM(Q20:Q22)</f>
        <v>0</v>
      </c>
      <c r="R23" s="213">
        <f>SUM(R20:R22)</f>
        <v>0</v>
      </c>
      <c r="S23" s="213">
        <f>SUM(S20:S22)</f>
        <v>0</v>
      </c>
      <c r="T23" s="213">
        <f>SUM(T20:T22)</f>
        <v>0</v>
      </c>
      <c r="U23" s="177">
        <f t="shared" si="3"/>
        <v>0</v>
      </c>
      <c r="V23" s="213">
        <f>SUM(V20:V22)</f>
        <v>0</v>
      </c>
      <c r="W23" s="213">
        <f>SUM(W20:W22)</f>
        <v>0</v>
      </c>
      <c r="X23" s="213">
        <f>SUM(X20:X22)</f>
        <v>0</v>
      </c>
      <c r="Y23" s="289">
        <f t="shared" si="9"/>
        <v>0</v>
      </c>
      <c r="Z23" s="292" t="e">
        <f t="shared" si="5"/>
        <v>#DIV/0!</v>
      </c>
      <c r="AA23" s="292">
        <f t="shared" si="5"/>
        <v>0</v>
      </c>
      <c r="AB23" s="292" t="e">
        <f t="shared" si="5"/>
        <v>#DIV/0!</v>
      </c>
      <c r="AC23" s="292" t="e">
        <f t="shared" si="5"/>
        <v>#DIV/0!</v>
      </c>
      <c r="AD23" s="292" t="e">
        <f t="shared" si="5"/>
        <v>#DIV/0!</v>
      </c>
      <c r="AE23" s="292">
        <f t="shared" si="5"/>
        <v>0</v>
      </c>
      <c r="AF23" s="292" t="e">
        <f t="shared" si="5"/>
        <v>#DIV/0!</v>
      </c>
      <c r="AG23" s="292" t="e">
        <f t="shared" si="5"/>
        <v>#DIV/0!</v>
      </c>
      <c r="AH23" s="292" t="e">
        <f t="shared" si="5"/>
        <v>#DIV/0!</v>
      </c>
      <c r="AI23" s="292">
        <f t="shared" si="5"/>
        <v>0</v>
      </c>
    </row>
    <row r="24" spans="1:36">
      <c r="A24" s="164">
        <v>2400</v>
      </c>
      <c r="B24" s="165" t="s">
        <v>459</v>
      </c>
      <c r="C24" s="216" t="s">
        <v>504</v>
      </c>
      <c r="D24" s="165" t="s">
        <v>570</v>
      </c>
      <c r="E24" s="216" t="s">
        <v>588</v>
      </c>
      <c r="F24" s="287">
        <v>0</v>
      </c>
      <c r="G24" s="287">
        <v>0</v>
      </c>
      <c r="H24" s="287">
        <v>0</v>
      </c>
      <c r="I24" s="287">
        <v>0</v>
      </c>
      <c r="J24" s="287">
        <v>0</v>
      </c>
      <c r="K24" s="172">
        <f t="shared" si="1"/>
        <v>0</v>
      </c>
      <c r="L24" s="288">
        <v>0</v>
      </c>
      <c r="M24" s="288">
        <v>0</v>
      </c>
      <c r="N24" s="172">
        <f>L24*16.3+M24*10.1</f>
        <v>0</v>
      </c>
      <c r="O24" s="289">
        <f t="shared" si="2"/>
        <v>0</v>
      </c>
      <c r="P24" s="290"/>
      <c r="Q24" s="290"/>
      <c r="R24" s="290"/>
      <c r="S24" s="290"/>
      <c r="T24" s="290"/>
      <c r="U24" s="177">
        <f>P24*4+Q24*18+R24*3+S24*12+T24*6.4</f>
        <v>0</v>
      </c>
      <c r="V24" s="291"/>
      <c r="W24" s="291"/>
      <c r="X24" s="177">
        <f>V24*16.3+W24*10.1</f>
        <v>0</v>
      </c>
      <c r="Y24" s="289">
        <f t="shared" si="9"/>
        <v>0</v>
      </c>
      <c r="Z24" s="292" t="e">
        <f t="shared" si="5"/>
        <v>#DIV/0!</v>
      </c>
      <c r="AA24" s="292" t="e">
        <f t="shared" si="5"/>
        <v>#DIV/0!</v>
      </c>
      <c r="AB24" s="292" t="e">
        <f t="shared" si="5"/>
        <v>#DIV/0!</v>
      </c>
      <c r="AC24" s="292" t="e">
        <f t="shared" si="5"/>
        <v>#DIV/0!</v>
      </c>
      <c r="AD24" s="292" t="e">
        <f t="shared" si="5"/>
        <v>#DIV/0!</v>
      </c>
      <c r="AE24" s="292" t="e">
        <f t="shared" si="5"/>
        <v>#DIV/0!</v>
      </c>
      <c r="AF24" s="292" t="e">
        <f t="shared" si="5"/>
        <v>#DIV/0!</v>
      </c>
      <c r="AG24" s="292" t="e">
        <f t="shared" si="5"/>
        <v>#DIV/0!</v>
      </c>
      <c r="AH24" s="292" t="e">
        <f t="shared" si="5"/>
        <v>#DIV/0!</v>
      </c>
      <c r="AI24" s="292" t="e">
        <f>Y24/O24</f>
        <v>#DIV/0!</v>
      </c>
      <c r="AJ24" s="285">
        <v>2400</v>
      </c>
    </row>
    <row r="25" spans="1:36">
      <c r="A25" s="296" t="s">
        <v>459</v>
      </c>
      <c r="B25" s="196" t="s">
        <v>391</v>
      </c>
      <c r="C25" s="196">
        <f t="shared" ref="C25:C30" si="12">SUM(O24)</f>
        <v>0</v>
      </c>
      <c r="D25" s="196"/>
      <c r="E25" s="196"/>
      <c r="F25" s="294">
        <f>SUM(F24)</f>
        <v>0</v>
      </c>
      <c r="G25" s="294">
        <f t="shared" ref="G25:O25" si="13">SUM(G24)</f>
        <v>0</v>
      </c>
      <c r="H25" s="294">
        <f t="shared" si="13"/>
        <v>0</v>
      </c>
      <c r="I25" s="294">
        <f t="shared" si="13"/>
        <v>0</v>
      </c>
      <c r="J25" s="294">
        <f t="shared" si="13"/>
        <v>0</v>
      </c>
      <c r="K25" s="294">
        <f t="shared" si="13"/>
        <v>0</v>
      </c>
      <c r="L25" s="294">
        <f t="shared" si="13"/>
        <v>0</v>
      </c>
      <c r="M25" s="294">
        <f t="shared" si="13"/>
        <v>0</v>
      </c>
      <c r="N25" s="294">
        <f t="shared" si="13"/>
        <v>0</v>
      </c>
      <c r="O25" s="294">
        <f t="shared" si="13"/>
        <v>0</v>
      </c>
      <c r="P25" s="298">
        <f>SUM(P24:P24)</f>
        <v>0</v>
      </c>
      <c r="Q25" s="298">
        <f>SUM(Q24:Q24)</f>
        <v>0</v>
      </c>
      <c r="R25" s="298">
        <f>SUM(R24:R24)</f>
        <v>0</v>
      </c>
      <c r="S25" s="298">
        <f>SUM(S24:S24)</f>
        <v>0</v>
      </c>
      <c r="T25" s="298"/>
      <c r="U25" s="177">
        <f t="shared" si="3"/>
        <v>0</v>
      </c>
      <c r="V25" s="298">
        <f>SUM(V24:V24)</f>
        <v>0</v>
      </c>
      <c r="W25" s="298">
        <f>SUM(W24:W24)</f>
        <v>0</v>
      </c>
      <c r="X25" s="298">
        <f>SUM(X24:X24)</f>
        <v>0</v>
      </c>
      <c r="Y25" s="289">
        <f t="shared" si="9"/>
        <v>0</v>
      </c>
      <c r="Z25" s="292" t="e">
        <f t="shared" si="5"/>
        <v>#DIV/0!</v>
      </c>
      <c r="AA25" s="292" t="e">
        <f t="shared" si="5"/>
        <v>#DIV/0!</v>
      </c>
      <c r="AB25" s="292" t="e">
        <f t="shared" si="5"/>
        <v>#DIV/0!</v>
      </c>
      <c r="AC25" s="292" t="e">
        <f t="shared" si="5"/>
        <v>#DIV/0!</v>
      </c>
      <c r="AD25" s="292" t="e">
        <f t="shared" si="5"/>
        <v>#DIV/0!</v>
      </c>
      <c r="AE25" s="292" t="e">
        <f t="shared" si="5"/>
        <v>#DIV/0!</v>
      </c>
      <c r="AF25" s="292" t="e">
        <f t="shared" si="5"/>
        <v>#DIV/0!</v>
      </c>
      <c r="AG25" s="292" t="e">
        <f t="shared" si="5"/>
        <v>#DIV/0!</v>
      </c>
      <c r="AH25" s="292" t="e">
        <f t="shared" si="5"/>
        <v>#DIV/0!</v>
      </c>
      <c r="AI25" s="292" t="e">
        <f t="shared" si="5"/>
        <v>#DIV/0!</v>
      </c>
      <c r="AJ25" s="299">
        <f>AJ24</f>
        <v>2400</v>
      </c>
    </row>
    <row r="26" spans="1:36">
      <c r="A26" s="164">
        <v>23</v>
      </c>
      <c r="B26" s="165" t="s">
        <v>440</v>
      </c>
      <c r="C26" s="216" t="s">
        <v>504</v>
      </c>
      <c r="D26" s="165" t="s">
        <v>570</v>
      </c>
      <c r="E26" s="216" t="s">
        <v>589</v>
      </c>
      <c r="F26" s="287">
        <v>100</v>
      </c>
      <c r="G26" s="287">
        <v>0</v>
      </c>
      <c r="H26" s="287">
        <v>100</v>
      </c>
      <c r="I26" s="287">
        <v>0</v>
      </c>
      <c r="J26" s="287">
        <v>0</v>
      </c>
      <c r="K26" s="172">
        <f t="shared" si="1"/>
        <v>700</v>
      </c>
      <c r="L26" s="288">
        <v>0</v>
      </c>
      <c r="M26" s="288">
        <v>0</v>
      </c>
      <c r="N26" s="172">
        <f>L26*16.3+M26*10.1</f>
        <v>0</v>
      </c>
      <c r="O26" s="289">
        <f t="shared" si="2"/>
        <v>700</v>
      </c>
      <c r="P26" s="290"/>
      <c r="Q26" s="290"/>
      <c r="R26" s="290"/>
      <c r="S26" s="290"/>
      <c r="T26" s="290"/>
      <c r="U26" s="177">
        <f t="shared" si="3"/>
        <v>0</v>
      </c>
      <c r="V26" s="291"/>
      <c r="W26" s="291"/>
      <c r="X26" s="177">
        <f>V26*16.3+W26*10.1</f>
        <v>0</v>
      </c>
      <c r="Y26" s="289">
        <f t="shared" si="9"/>
        <v>0</v>
      </c>
      <c r="Z26" s="292">
        <f t="shared" si="5"/>
        <v>0</v>
      </c>
      <c r="AA26" s="292" t="e">
        <f t="shared" si="5"/>
        <v>#DIV/0!</v>
      </c>
      <c r="AB26" s="292">
        <f t="shared" si="5"/>
        <v>0</v>
      </c>
      <c r="AC26" s="292" t="e">
        <f t="shared" si="5"/>
        <v>#DIV/0!</v>
      </c>
      <c r="AD26" s="292" t="e">
        <f t="shared" si="5"/>
        <v>#DIV/0!</v>
      </c>
      <c r="AE26" s="292">
        <f t="shared" si="5"/>
        <v>0</v>
      </c>
      <c r="AF26" s="292" t="e">
        <f t="shared" si="5"/>
        <v>#DIV/0!</v>
      </c>
      <c r="AG26" s="292" t="e">
        <f t="shared" si="5"/>
        <v>#DIV/0!</v>
      </c>
      <c r="AH26" s="292" t="e">
        <f t="shared" si="5"/>
        <v>#DIV/0!</v>
      </c>
      <c r="AI26" s="292">
        <f t="shared" si="5"/>
        <v>0</v>
      </c>
    </row>
    <row r="27" spans="1:36">
      <c r="A27" s="296" t="s">
        <v>440</v>
      </c>
      <c r="B27" s="196" t="s">
        <v>391</v>
      </c>
      <c r="C27" s="196">
        <f t="shared" si="12"/>
        <v>700</v>
      </c>
      <c r="D27" s="196"/>
      <c r="E27" s="196"/>
      <c r="F27" s="294">
        <f>SUM(F26)</f>
        <v>100</v>
      </c>
      <c r="G27" s="294">
        <f t="shared" ref="G27:N27" si="14">SUM(G26)</f>
        <v>0</v>
      </c>
      <c r="H27" s="294">
        <f t="shared" si="14"/>
        <v>100</v>
      </c>
      <c r="I27" s="294">
        <f t="shared" si="14"/>
        <v>0</v>
      </c>
      <c r="J27" s="294">
        <f t="shared" si="14"/>
        <v>0</v>
      </c>
      <c r="K27" s="294">
        <f t="shared" si="14"/>
        <v>700</v>
      </c>
      <c r="L27" s="294">
        <f t="shared" si="14"/>
        <v>0</v>
      </c>
      <c r="M27" s="294">
        <f t="shared" si="14"/>
        <v>0</v>
      </c>
      <c r="N27" s="294">
        <f t="shared" si="14"/>
        <v>0</v>
      </c>
      <c r="O27" s="294">
        <f>SUM(O26)</f>
        <v>700</v>
      </c>
      <c r="P27" s="298">
        <f>SUM(P26:P26)</f>
        <v>0</v>
      </c>
      <c r="Q27" s="298">
        <f>SUM(Q26:Q26)</f>
        <v>0</v>
      </c>
      <c r="R27" s="298">
        <f>SUM(R26:R26)</f>
        <v>0</v>
      </c>
      <c r="S27" s="298">
        <f>SUM(S26:S26)</f>
        <v>0</v>
      </c>
      <c r="T27" s="298">
        <f>SUM(T26:T26)</f>
        <v>0</v>
      </c>
      <c r="U27" s="177">
        <f t="shared" si="3"/>
        <v>0</v>
      </c>
      <c r="V27" s="298">
        <f>SUM(V26:V26)</f>
        <v>0</v>
      </c>
      <c r="W27" s="298">
        <f>SUM(W26:W26)</f>
        <v>0</v>
      </c>
      <c r="X27" s="298">
        <f>SUM(X26:X26)</f>
        <v>0</v>
      </c>
      <c r="Y27" s="289">
        <f t="shared" si="9"/>
        <v>0</v>
      </c>
      <c r="Z27" s="292">
        <f t="shared" si="5"/>
        <v>0</v>
      </c>
      <c r="AA27" s="292" t="e">
        <f t="shared" si="5"/>
        <v>#DIV/0!</v>
      </c>
      <c r="AB27" s="292">
        <f t="shared" si="5"/>
        <v>0</v>
      </c>
      <c r="AC27" s="292" t="e">
        <f t="shared" si="5"/>
        <v>#DIV/0!</v>
      </c>
      <c r="AD27" s="292" t="e">
        <f t="shared" si="5"/>
        <v>#DIV/0!</v>
      </c>
      <c r="AE27" s="292">
        <f t="shared" si="5"/>
        <v>0</v>
      </c>
      <c r="AF27" s="292" t="e">
        <f t="shared" si="5"/>
        <v>#DIV/0!</v>
      </c>
      <c r="AG27" s="292" t="e">
        <f t="shared" si="5"/>
        <v>#DIV/0!</v>
      </c>
      <c r="AH27" s="292" t="e">
        <f t="shared" si="5"/>
        <v>#DIV/0!</v>
      </c>
      <c r="AI27" s="292">
        <f t="shared" si="5"/>
        <v>0</v>
      </c>
    </row>
    <row r="28" spans="1:36">
      <c r="A28" s="164">
        <v>23</v>
      </c>
      <c r="B28" s="165" t="s">
        <v>481</v>
      </c>
      <c r="C28" s="216" t="s">
        <v>504</v>
      </c>
      <c r="D28" s="165" t="s">
        <v>570</v>
      </c>
      <c r="E28" s="216" t="s">
        <v>590</v>
      </c>
      <c r="F28" s="287">
        <v>0</v>
      </c>
      <c r="G28" s="287">
        <v>0</v>
      </c>
      <c r="H28" s="287">
        <v>0</v>
      </c>
      <c r="I28" s="287">
        <v>0</v>
      </c>
      <c r="J28" s="287">
        <v>0</v>
      </c>
      <c r="K28" s="172">
        <f t="shared" si="1"/>
        <v>0</v>
      </c>
      <c r="L28" s="288">
        <v>0</v>
      </c>
      <c r="M28" s="288">
        <v>0</v>
      </c>
      <c r="N28" s="172">
        <f t="shared" si="7"/>
        <v>0</v>
      </c>
      <c r="O28" s="289">
        <f t="shared" si="2"/>
        <v>0</v>
      </c>
      <c r="P28" s="290"/>
      <c r="Q28" s="290"/>
      <c r="R28" s="290"/>
      <c r="S28" s="290"/>
      <c r="T28" s="290"/>
      <c r="U28" s="177">
        <f t="shared" si="3"/>
        <v>0</v>
      </c>
      <c r="V28" s="291"/>
      <c r="W28" s="291"/>
      <c r="X28" s="177">
        <f>V28*16.3+W28*10.1</f>
        <v>0</v>
      </c>
      <c r="Y28" s="289">
        <f t="shared" si="9"/>
        <v>0</v>
      </c>
      <c r="Z28" s="292" t="e">
        <f t="shared" si="5"/>
        <v>#DIV/0!</v>
      </c>
      <c r="AA28" s="292" t="e">
        <f t="shared" si="5"/>
        <v>#DIV/0!</v>
      </c>
      <c r="AB28" s="292" t="e">
        <f t="shared" si="5"/>
        <v>#DIV/0!</v>
      </c>
      <c r="AC28" s="292" t="e">
        <f t="shared" si="5"/>
        <v>#DIV/0!</v>
      </c>
      <c r="AD28" s="292" t="e">
        <f t="shared" si="5"/>
        <v>#DIV/0!</v>
      </c>
      <c r="AE28" s="292" t="e">
        <f t="shared" si="5"/>
        <v>#DIV/0!</v>
      </c>
      <c r="AF28" s="292" t="e">
        <f t="shared" si="5"/>
        <v>#DIV/0!</v>
      </c>
      <c r="AG28" s="292" t="e">
        <f t="shared" si="5"/>
        <v>#DIV/0!</v>
      </c>
      <c r="AH28" s="292" t="e">
        <f t="shared" si="5"/>
        <v>#DIV/0!</v>
      </c>
      <c r="AI28" s="292" t="e">
        <f t="shared" si="5"/>
        <v>#DIV/0!</v>
      </c>
    </row>
    <row r="29" spans="1:36">
      <c r="A29" s="164">
        <v>38</v>
      </c>
      <c r="B29" s="165" t="s">
        <v>481</v>
      </c>
      <c r="C29" s="165" t="s">
        <v>482</v>
      </c>
      <c r="D29" s="165" t="s">
        <v>570</v>
      </c>
      <c r="E29" s="165" t="s">
        <v>591</v>
      </c>
      <c r="F29" s="287">
        <v>0</v>
      </c>
      <c r="G29" s="287">
        <v>0</v>
      </c>
      <c r="H29" s="287">
        <v>0</v>
      </c>
      <c r="I29" s="287">
        <v>0</v>
      </c>
      <c r="J29" s="287">
        <v>0</v>
      </c>
      <c r="K29" s="172">
        <f t="shared" si="1"/>
        <v>0</v>
      </c>
      <c r="L29" s="288">
        <v>0</v>
      </c>
      <c r="M29" s="288">
        <v>0</v>
      </c>
      <c r="N29" s="172">
        <f t="shared" si="7"/>
        <v>0</v>
      </c>
      <c r="O29" s="289">
        <f t="shared" si="2"/>
        <v>0</v>
      </c>
      <c r="P29" s="300"/>
      <c r="Q29" s="300"/>
      <c r="R29" s="300"/>
      <c r="S29" s="300"/>
      <c r="T29" s="300"/>
      <c r="U29" s="177">
        <f t="shared" si="3"/>
        <v>0</v>
      </c>
      <c r="V29" s="291"/>
      <c r="W29" s="291"/>
      <c r="X29" s="177">
        <f>V29*16.3+W29*10.1</f>
        <v>0</v>
      </c>
      <c r="Y29" s="289">
        <f t="shared" si="9"/>
        <v>0</v>
      </c>
      <c r="Z29" s="292" t="e">
        <f t="shared" si="5"/>
        <v>#DIV/0!</v>
      </c>
      <c r="AA29" s="292" t="e">
        <f t="shared" si="5"/>
        <v>#DIV/0!</v>
      </c>
      <c r="AB29" s="292" t="e">
        <f t="shared" si="5"/>
        <v>#DIV/0!</v>
      </c>
      <c r="AC29" s="292" t="e">
        <f t="shared" si="5"/>
        <v>#DIV/0!</v>
      </c>
      <c r="AD29" s="292" t="e">
        <f t="shared" si="5"/>
        <v>#DIV/0!</v>
      </c>
      <c r="AE29" s="292" t="e">
        <f t="shared" si="5"/>
        <v>#DIV/0!</v>
      </c>
      <c r="AF29" s="292" t="e">
        <f t="shared" si="5"/>
        <v>#DIV/0!</v>
      </c>
      <c r="AG29" s="292" t="e">
        <f t="shared" si="5"/>
        <v>#DIV/0!</v>
      </c>
      <c r="AH29" s="292" t="e">
        <f t="shared" si="5"/>
        <v>#DIV/0!</v>
      </c>
      <c r="AI29" s="292" t="e">
        <f t="shared" si="5"/>
        <v>#DIV/0!</v>
      </c>
    </row>
    <row r="30" spans="1:36">
      <c r="A30" s="296" t="s">
        <v>481</v>
      </c>
      <c r="B30" s="196" t="s">
        <v>391</v>
      </c>
      <c r="C30" s="196">
        <f t="shared" si="12"/>
        <v>0</v>
      </c>
      <c r="D30" s="196"/>
      <c r="E30" s="196"/>
      <c r="F30" s="294">
        <f>SUM(F28:F29)</f>
        <v>0</v>
      </c>
      <c r="G30" s="294">
        <f t="shared" ref="G30:N30" si="15">SUM(G28:G29)</f>
        <v>0</v>
      </c>
      <c r="H30" s="294">
        <f t="shared" si="15"/>
        <v>0</v>
      </c>
      <c r="I30" s="294">
        <f t="shared" si="15"/>
        <v>0</v>
      </c>
      <c r="J30" s="294">
        <f t="shared" si="15"/>
        <v>0</v>
      </c>
      <c r="K30" s="294">
        <f t="shared" si="15"/>
        <v>0</v>
      </c>
      <c r="L30" s="294">
        <f t="shared" si="15"/>
        <v>0</v>
      </c>
      <c r="M30" s="294">
        <f t="shared" si="15"/>
        <v>0</v>
      </c>
      <c r="N30" s="294">
        <f t="shared" si="15"/>
        <v>0</v>
      </c>
      <c r="O30" s="294">
        <f>SUM(O28:O29)</f>
        <v>0</v>
      </c>
      <c r="P30" s="228">
        <f>SUM(P29:P29)</f>
        <v>0</v>
      </c>
      <c r="Q30" s="228">
        <f>SUM(Q29:Q29)</f>
        <v>0</v>
      </c>
      <c r="R30" s="228">
        <f>SUM(R29:R29)</f>
        <v>0</v>
      </c>
      <c r="S30" s="228">
        <f>SUM(S29:S29)</f>
        <v>0</v>
      </c>
      <c r="T30" s="228">
        <f>SUM(T28:T29)</f>
        <v>0</v>
      </c>
      <c r="U30" s="177">
        <f t="shared" si="3"/>
        <v>0</v>
      </c>
      <c r="V30" s="228">
        <f>SUM(V28:V29)</f>
        <v>0</v>
      </c>
      <c r="W30" s="228">
        <f>SUM(W28:W29)</f>
        <v>0</v>
      </c>
      <c r="X30" s="228">
        <f>SUM(X28:X29)</f>
        <v>0</v>
      </c>
      <c r="Y30" s="289">
        <f t="shared" si="9"/>
        <v>0</v>
      </c>
      <c r="Z30" s="292" t="e">
        <f t="shared" si="5"/>
        <v>#DIV/0!</v>
      </c>
      <c r="AA30" s="292" t="e">
        <f t="shared" si="5"/>
        <v>#DIV/0!</v>
      </c>
      <c r="AB30" s="292" t="e">
        <f t="shared" si="5"/>
        <v>#DIV/0!</v>
      </c>
      <c r="AC30" s="292" t="e">
        <f t="shared" si="5"/>
        <v>#DIV/0!</v>
      </c>
      <c r="AD30" s="292" t="e">
        <f t="shared" si="5"/>
        <v>#DIV/0!</v>
      </c>
      <c r="AE30" s="292" t="e">
        <f t="shared" si="5"/>
        <v>#DIV/0!</v>
      </c>
      <c r="AF30" s="292" t="e">
        <f t="shared" si="5"/>
        <v>#DIV/0!</v>
      </c>
      <c r="AG30" s="292" t="e">
        <f t="shared" si="5"/>
        <v>#DIV/0!</v>
      </c>
      <c r="AH30" s="292" t="e">
        <f t="shared" si="5"/>
        <v>#DIV/0!</v>
      </c>
      <c r="AI30" s="292" t="e">
        <f t="shared" si="5"/>
        <v>#DIV/0!</v>
      </c>
    </row>
    <row r="31" spans="1:36">
      <c r="A31" s="164">
        <v>42</v>
      </c>
      <c r="B31" s="165" t="s">
        <v>531</v>
      </c>
      <c r="C31" s="216" t="s">
        <v>532</v>
      </c>
      <c r="D31" s="165" t="s">
        <v>570</v>
      </c>
      <c r="E31" s="216" t="s">
        <v>592</v>
      </c>
      <c r="F31" s="287">
        <v>0</v>
      </c>
      <c r="G31" s="287">
        <v>0</v>
      </c>
      <c r="H31" s="287">
        <v>0</v>
      </c>
      <c r="I31" s="287">
        <v>0</v>
      </c>
      <c r="J31" s="287">
        <v>0</v>
      </c>
      <c r="K31" s="172">
        <f t="shared" si="1"/>
        <v>0</v>
      </c>
      <c r="L31" s="288">
        <v>0</v>
      </c>
      <c r="M31" s="288">
        <v>0</v>
      </c>
      <c r="N31" s="172">
        <f t="shared" si="7"/>
        <v>0</v>
      </c>
      <c r="O31" s="289">
        <f t="shared" si="2"/>
        <v>0</v>
      </c>
      <c r="P31" s="300"/>
      <c r="Q31" s="300"/>
      <c r="R31" s="300"/>
      <c r="S31" s="300"/>
      <c r="T31" s="300"/>
      <c r="U31" s="177">
        <f t="shared" si="3"/>
        <v>0</v>
      </c>
      <c r="V31" s="291"/>
      <c r="W31" s="291"/>
      <c r="X31" s="177">
        <f>V31*16.3+W31*10.1</f>
        <v>0</v>
      </c>
      <c r="Y31" s="289">
        <f t="shared" si="9"/>
        <v>0</v>
      </c>
      <c r="Z31" s="292" t="e">
        <f t="shared" si="5"/>
        <v>#DIV/0!</v>
      </c>
      <c r="AA31" s="292" t="e">
        <f t="shared" si="5"/>
        <v>#DIV/0!</v>
      </c>
      <c r="AB31" s="292" t="e">
        <f t="shared" si="5"/>
        <v>#DIV/0!</v>
      </c>
      <c r="AC31" s="292" t="e">
        <f t="shared" si="5"/>
        <v>#DIV/0!</v>
      </c>
      <c r="AD31" s="292" t="e">
        <f t="shared" si="5"/>
        <v>#DIV/0!</v>
      </c>
      <c r="AE31" s="292" t="e">
        <f t="shared" si="5"/>
        <v>#DIV/0!</v>
      </c>
      <c r="AF31" s="292" t="e">
        <f t="shared" si="5"/>
        <v>#DIV/0!</v>
      </c>
      <c r="AG31" s="292" t="e">
        <f t="shared" si="5"/>
        <v>#DIV/0!</v>
      </c>
      <c r="AH31" s="292" t="e">
        <f t="shared" si="5"/>
        <v>#DIV/0!</v>
      </c>
      <c r="AI31" s="292" t="e">
        <f t="shared" si="5"/>
        <v>#DIV/0!</v>
      </c>
    </row>
    <row r="32" spans="1:36">
      <c r="A32" s="296" t="s">
        <v>531</v>
      </c>
      <c r="B32" s="196" t="s">
        <v>391</v>
      </c>
      <c r="C32" s="196">
        <f>SUM(O31)</f>
        <v>0</v>
      </c>
      <c r="D32" s="196"/>
      <c r="E32" s="196"/>
      <c r="F32" s="294">
        <f>SUM(F31)</f>
        <v>0</v>
      </c>
      <c r="G32" s="294">
        <f t="shared" ref="G32:O32" si="16">SUM(G31)</f>
        <v>0</v>
      </c>
      <c r="H32" s="294">
        <f t="shared" si="16"/>
        <v>0</v>
      </c>
      <c r="I32" s="294">
        <f t="shared" si="16"/>
        <v>0</v>
      </c>
      <c r="J32" s="294">
        <f t="shared" si="16"/>
        <v>0</v>
      </c>
      <c r="K32" s="294">
        <f t="shared" si="16"/>
        <v>0</v>
      </c>
      <c r="L32" s="294">
        <f t="shared" si="16"/>
        <v>0</v>
      </c>
      <c r="M32" s="294">
        <f t="shared" si="16"/>
        <v>0</v>
      </c>
      <c r="N32" s="294">
        <f t="shared" si="16"/>
        <v>0</v>
      </c>
      <c r="O32" s="294">
        <f t="shared" si="16"/>
        <v>0</v>
      </c>
      <c r="P32" s="228">
        <f>SUM(P31:P31)</f>
        <v>0</v>
      </c>
      <c r="Q32" s="228">
        <f>SUM(Q31:Q31)</f>
        <v>0</v>
      </c>
      <c r="R32" s="228">
        <f>SUM(R31:R31)</f>
        <v>0</v>
      </c>
      <c r="S32" s="228">
        <f>SUM(S31:S31)</f>
        <v>0</v>
      </c>
      <c r="T32" s="228">
        <f>SUM(T31:T31)</f>
        <v>0</v>
      </c>
      <c r="U32" s="177">
        <f t="shared" si="3"/>
        <v>0</v>
      </c>
      <c r="V32" s="228">
        <f>SUM(V31:V31)</f>
        <v>0</v>
      </c>
      <c r="W32" s="228">
        <f>SUM(W31:W31)</f>
        <v>0</v>
      </c>
      <c r="X32" s="228">
        <f>SUM(X31:X31)</f>
        <v>0</v>
      </c>
      <c r="Y32" s="289">
        <f t="shared" si="9"/>
        <v>0</v>
      </c>
      <c r="Z32" s="292" t="e">
        <f t="shared" si="5"/>
        <v>#DIV/0!</v>
      </c>
      <c r="AA32" s="292" t="e">
        <f t="shared" si="5"/>
        <v>#DIV/0!</v>
      </c>
      <c r="AB32" s="292" t="e">
        <f t="shared" si="5"/>
        <v>#DIV/0!</v>
      </c>
      <c r="AC32" s="292" t="e">
        <f t="shared" si="5"/>
        <v>#DIV/0!</v>
      </c>
      <c r="AD32" s="292" t="e">
        <f t="shared" si="5"/>
        <v>#DIV/0!</v>
      </c>
      <c r="AE32" s="292" t="e">
        <f t="shared" si="5"/>
        <v>#DIV/0!</v>
      </c>
      <c r="AF32" s="292" t="e">
        <f t="shared" si="5"/>
        <v>#DIV/0!</v>
      </c>
      <c r="AG32" s="292" t="e">
        <f t="shared" si="5"/>
        <v>#DIV/0!</v>
      </c>
      <c r="AH32" s="292" t="e">
        <f t="shared" si="5"/>
        <v>#DIV/0!</v>
      </c>
      <c r="AI32" s="292" t="e">
        <f t="shared" si="5"/>
        <v>#DIV/0!</v>
      </c>
    </row>
    <row r="33" spans="1:36">
      <c r="A33" s="164">
        <v>42</v>
      </c>
      <c r="B33" s="165" t="s">
        <v>556</v>
      </c>
      <c r="C33" s="216" t="s">
        <v>557</v>
      </c>
      <c r="D33" s="165" t="s">
        <v>570</v>
      </c>
      <c r="E33" s="216" t="s">
        <v>593</v>
      </c>
      <c r="F33" s="287">
        <v>90</v>
      </c>
      <c r="G33" s="287">
        <v>0</v>
      </c>
      <c r="H33" s="287">
        <v>0</v>
      </c>
      <c r="I33" s="287">
        <v>60</v>
      </c>
      <c r="J33" s="287">
        <v>0</v>
      </c>
      <c r="K33" s="172">
        <f t="shared" si="1"/>
        <v>1080</v>
      </c>
      <c r="L33" s="288">
        <v>0</v>
      </c>
      <c r="M33" s="288">
        <v>0</v>
      </c>
      <c r="N33" s="172">
        <f>L33*16.3+M33*10.1</f>
        <v>0</v>
      </c>
      <c r="O33" s="289">
        <f t="shared" si="2"/>
        <v>1080</v>
      </c>
      <c r="P33" s="300"/>
      <c r="Q33" s="300"/>
      <c r="R33" s="300"/>
      <c r="S33" s="300"/>
      <c r="T33" s="300"/>
      <c r="U33" s="177">
        <f t="shared" si="3"/>
        <v>0</v>
      </c>
      <c r="V33" s="297"/>
      <c r="W33" s="297"/>
      <c r="X33" s="177">
        <f>V33*16.3+W33*10.1</f>
        <v>0</v>
      </c>
      <c r="Y33" s="289">
        <f t="shared" si="9"/>
        <v>0</v>
      </c>
      <c r="Z33" s="292">
        <f t="shared" si="5"/>
        <v>0</v>
      </c>
      <c r="AA33" s="292" t="e">
        <f t="shared" si="5"/>
        <v>#DIV/0!</v>
      </c>
      <c r="AB33" s="292" t="e">
        <f t="shared" si="5"/>
        <v>#DIV/0!</v>
      </c>
      <c r="AC33" s="292">
        <f t="shared" si="5"/>
        <v>0</v>
      </c>
      <c r="AD33" s="292" t="e">
        <f t="shared" si="5"/>
        <v>#DIV/0!</v>
      </c>
      <c r="AE33" s="292">
        <f t="shared" si="5"/>
        <v>0</v>
      </c>
      <c r="AF33" s="292" t="e">
        <f t="shared" si="5"/>
        <v>#DIV/0!</v>
      </c>
      <c r="AG33" s="292" t="e">
        <f t="shared" si="5"/>
        <v>#DIV/0!</v>
      </c>
      <c r="AH33" s="292" t="e">
        <f t="shared" si="5"/>
        <v>#DIV/0!</v>
      </c>
      <c r="AI33" s="292">
        <f t="shared" si="5"/>
        <v>0</v>
      </c>
    </row>
    <row r="34" spans="1:36">
      <c r="A34" s="296"/>
      <c r="B34" s="196" t="s">
        <v>391</v>
      </c>
      <c r="C34" s="196">
        <f>SUM(O33)</f>
        <v>1080</v>
      </c>
      <c r="D34" s="196"/>
      <c r="E34" s="196"/>
      <c r="F34" s="294">
        <f>SUM(F33)</f>
        <v>90</v>
      </c>
      <c r="G34" s="294">
        <f t="shared" ref="G34:O34" si="17">SUM(G33)</f>
        <v>0</v>
      </c>
      <c r="H34" s="294">
        <f t="shared" si="17"/>
        <v>0</v>
      </c>
      <c r="I34" s="294">
        <f t="shared" si="17"/>
        <v>60</v>
      </c>
      <c r="J34" s="294">
        <f t="shared" si="17"/>
        <v>0</v>
      </c>
      <c r="K34" s="294">
        <f t="shared" si="17"/>
        <v>1080</v>
      </c>
      <c r="L34" s="294">
        <f t="shared" si="17"/>
        <v>0</v>
      </c>
      <c r="M34" s="294">
        <f t="shared" si="17"/>
        <v>0</v>
      </c>
      <c r="N34" s="294">
        <f t="shared" si="17"/>
        <v>0</v>
      </c>
      <c r="O34" s="294">
        <f t="shared" si="17"/>
        <v>1080</v>
      </c>
      <c r="P34" s="228">
        <f>SUM(P33:P33)</f>
        <v>0</v>
      </c>
      <c r="Q34" s="228">
        <f>SUM(Q33:Q33)</f>
        <v>0</v>
      </c>
      <c r="R34" s="228">
        <f>SUM(R33:R33)</f>
        <v>0</v>
      </c>
      <c r="S34" s="228">
        <f>SUM(S33:S33)</f>
        <v>0</v>
      </c>
      <c r="T34" s="228">
        <f>SUM(T33:T33)</f>
        <v>0</v>
      </c>
      <c r="U34" s="177">
        <f t="shared" si="3"/>
        <v>0</v>
      </c>
      <c r="V34" s="228">
        <f>SUM(V33:V33)</f>
        <v>0</v>
      </c>
      <c r="W34" s="228">
        <f>SUM(W33:W33)</f>
        <v>0</v>
      </c>
      <c r="X34" s="228">
        <f>SUM(X33:X33)</f>
        <v>0</v>
      </c>
      <c r="Y34" s="289">
        <f t="shared" si="9"/>
        <v>0</v>
      </c>
      <c r="Z34" s="292">
        <f t="shared" si="5"/>
        <v>0</v>
      </c>
      <c r="AA34" s="292" t="e">
        <f t="shared" si="5"/>
        <v>#DIV/0!</v>
      </c>
      <c r="AB34" s="292" t="e">
        <f t="shared" si="5"/>
        <v>#DIV/0!</v>
      </c>
      <c r="AC34" s="292">
        <f t="shared" si="5"/>
        <v>0</v>
      </c>
      <c r="AD34" s="292" t="e">
        <f t="shared" si="5"/>
        <v>#DIV/0!</v>
      </c>
      <c r="AE34" s="292">
        <f t="shared" si="5"/>
        <v>0</v>
      </c>
      <c r="AF34" s="292" t="e">
        <f t="shared" si="5"/>
        <v>#DIV/0!</v>
      </c>
      <c r="AG34" s="292" t="e">
        <f t="shared" si="5"/>
        <v>#DIV/0!</v>
      </c>
      <c r="AH34" s="292" t="e">
        <f t="shared" si="5"/>
        <v>#DIV/0!</v>
      </c>
      <c r="AI34" s="292">
        <f t="shared" si="5"/>
        <v>0</v>
      </c>
    </row>
    <row r="35" spans="1:36" s="304" customFormat="1" ht="14.25" thickBot="1">
      <c r="A35" s="301" t="s">
        <v>565</v>
      </c>
      <c r="B35" s="262" t="s">
        <v>391</v>
      </c>
      <c r="C35" s="196">
        <f>O35</f>
        <v>119140</v>
      </c>
      <c r="D35" s="262"/>
      <c r="E35" s="262"/>
      <c r="F35" s="302">
        <f t="shared" ref="F35:Y35" si="18">F34+F32+F30+F27+F25+F23+F19+F10</f>
        <v>2500</v>
      </c>
      <c r="G35" s="302">
        <f t="shared" si="18"/>
        <v>1890</v>
      </c>
      <c r="H35" s="302">
        <f t="shared" si="18"/>
        <v>6250</v>
      </c>
      <c r="I35" s="302">
        <f t="shared" si="18"/>
        <v>2238</v>
      </c>
      <c r="J35" s="302">
        <f t="shared" si="18"/>
        <v>2580</v>
      </c>
      <c r="K35" s="302">
        <f t="shared" si="18"/>
        <v>106138</v>
      </c>
      <c r="L35" s="302">
        <f t="shared" si="18"/>
        <v>240</v>
      </c>
      <c r="M35" s="302">
        <f t="shared" si="18"/>
        <v>900</v>
      </c>
      <c r="N35" s="302">
        <f t="shared" si="18"/>
        <v>13002</v>
      </c>
      <c r="O35" s="302">
        <f t="shared" si="18"/>
        <v>119140</v>
      </c>
      <c r="P35" s="302">
        <f t="shared" si="18"/>
        <v>0</v>
      </c>
      <c r="Q35" s="302">
        <f t="shared" si="18"/>
        <v>0</v>
      </c>
      <c r="R35" s="302">
        <f t="shared" si="18"/>
        <v>0</v>
      </c>
      <c r="S35" s="302">
        <f t="shared" si="18"/>
        <v>0</v>
      </c>
      <c r="T35" s="302">
        <f t="shared" si="18"/>
        <v>0</v>
      </c>
      <c r="U35" s="302">
        <f t="shared" si="18"/>
        <v>0</v>
      </c>
      <c r="V35" s="302">
        <f t="shared" si="18"/>
        <v>0</v>
      </c>
      <c r="W35" s="302">
        <f t="shared" si="18"/>
        <v>0</v>
      </c>
      <c r="X35" s="302">
        <f t="shared" si="18"/>
        <v>0</v>
      </c>
      <c r="Y35" s="302">
        <f t="shared" si="18"/>
        <v>0</v>
      </c>
      <c r="Z35" s="292">
        <f t="shared" si="5"/>
        <v>0</v>
      </c>
      <c r="AA35" s="292">
        <f t="shared" si="5"/>
        <v>0</v>
      </c>
      <c r="AB35" s="292">
        <f t="shared" si="5"/>
        <v>0</v>
      </c>
      <c r="AC35" s="292">
        <f t="shared" si="5"/>
        <v>0</v>
      </c>
      <c r="AD35" s="292">
        <f t="shared" si="5"/>
        <v>0</v>
      </c>
      <c r="AE35" s="292">
        <f t="shared" si="5"/>
        <v>0</v>
      </c>
      <c r="AF35" s="292">
        <f t="shared" si="5"/>
        <v>0</v>
      </c>
      <c r="AG35" s="292">
        <f t="shared" si="5"/>
        <v>0</v>
      </c>
      <c r="AH35" s="292">
        <f t="shared" si="5"/>
        <v>0</v>
      </c>
      <c r="AI35" s="292">
        <f t="shared" si="5"/>
        <v>0</v>
      </c>
      <c r="AJ35" s="303"/>
    </row>
    <row r="36" spans="1:36">
      <c r="Y36" s="305">
        <f>[1]杨森连锁指标!AD82+[1]杨森连锁指标!AG82</f>
        <v>0</v>
      </c>
    </row>
    <row r="37" spans="1:36">
      <c r="Y37" s="306">
        <f>Y36+Y35</f>
        <v>0</v>
      </c>
    </row>
  </sheetData>
  <mergeCells count="1">
    <mergeCell ref="A1:O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联系方式</vt:lpstr>
      <vt:lpstr>品种</vt:lpstr>
      <vt:lpstr>连锁客户</vt:lpstr>
      <vt:lpstr>商业客户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2016-08-30T04:02:53Z</dcterms:modified>
</cp:coreProperties>
</file>