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mit.internal\USRHome\sh3\s3953973\Downloads\"/>
    </mc:Choice>
  </mc:AlternateContent>
  <xr:revisionPtr revIDLastSave="0" documentId="13_ncr:1_{32599C20-D3F8-4A41-95F8-B37127B47281}" xr6:coauthVersionLast="47" xr6:coauthVersionMax="47" xr10:uidLastSave="{00000000-0000-0000-0000-000000000000}"/>
  <bookViews>
    <workbookView xWindow="-120" yWindow="-120" windowWidth="29040" windowHeight="15840" xr2:uid="{04878141-1CEC-4E60-8B2A-5A94C916829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W73" i="1" s="1"/>
  <c r="D72" i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E73" i="1" l="1"/>
  <c r="F73" i="1"/>
  <c r="G73" i="1"/>
  <c r="Y72" i="1"/>
  <c r="Q73" i="1"/>
  <c r="T73" i="1"/>
  <c r="L73" i="1"/>
  <c r="X73" i="1"/>
  <c r="M73" i="1"/>
  <c r="Y73" i="1"/>
  <c r="N73" i="1"/>
  <c r="O73" i="1"/>
  <c r="V73" i="1"/>
  <c r="P73" i="1"/>
  <c r="R73" i="1"/>
  <c r="S73" i="1"/>
  <c r="H73" i="1"/>
  <c r="I73" i="1"/>
  <c r="U73" i="1"/>
  <c r="J73" i="1"/>
  <c r="K73" i="1"/>
</calcChain>
</file>

<file path=xl/sharedStrings.xml><?xml version="1.0" encoding="utf-8"?>
<sst xmlns="http://schemas.openxmlformats.org/spreadsheetml/2006/main" count="81" uniqueCount="81">
  <si>
    <t>Sprint burndown chart</t>
  </si>
  <si>
    <t>Features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</si>
  <si>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</si>
  <si>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</si>
  <si>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</si>
  <si>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</si>
  <si>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</si>
  <si>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</si>
  <si>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</si>
  <si>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</si>
  <si>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</si>
  <si>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</si>
  <si>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</si>
  <si>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</si>
  <si>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</si>
  <si>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</si>
  <si>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</si>
  <si>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</si>
  <si>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 Effort</t>
  </si>
  <si>
    <t>Ideal Trend</t>
  </si>
  <si>
    <t>Day 15</t>
  </si>
  <si>
    <t>Day 16</t>
  </si>
  <si>
    <t>Day 17</t>
  </si>
  <si>
    <t>Day 18</t>
  </si>
  <si>
    <t>Day 19</t>
  </si>
  <si>
    <t>Day 20</t>
  </si>
  <si>
    <t>Day 21</t>
  </si>
  <si>
    <t>frontend/implement-subcategory-api</t>
  </si>
  <si>
    <t>frontend/add-review</t>
  </si>
  <si>
    <t>docker-setup</t>
  </si>
  <si>
    <t>backend/CartItem-API</t>
  </si>
  <si>
    <t>fix/cartItemIssue</t>
  </si>
  <si>
    <t>frontend/checkout-page</t>
  </si>
  <si>
    <t>frontend/login</t>
  </si>
  <si>
    <t>frontend/signup</t>
  </si>
  <si>
    <t>fix-notification-merge</t>
  </si>
  <si>
    <t>backend/notification-api</t>
  </si>
  <si>
    <t>fix/notification-api</t>
  </si>
  <si>
    <t>backend/user-auth-apis</t>
  </si>
  <si>
    <t>frontend/update-delete-review</t>
  </si>
  <si>
    <t>update-run-instructions</t>
  </si>
  <si>
    <t>frontend/user-sessions</t>
  </si>
  <si>
    <t>fix/docker-backend</t>
  </si>
  <si>
    <t>fix/search-categories-logged-in-issue</t>
  </si>
  <si>
    <t>frontend/offers-page</t>
  </si>
  <si>
    <t>frontend/integrate-users-with-reviews</t>
  </si>
  <si>
    <t>frontend/homepage-fix</t>
  </si>
  <si>
    <t>notification-frontend</t>
  </si>
  <si>
    <t>fix/product-discount</t>
  </si>
  <si>
    <t>frontend/test-navbar</t>
  </si>
  <si>
    <t>frontend/testing</t>
  </si>
  <si>
    <t>notification-integration</t>
  </si>
  <si>
    <t>backend/notification-api-fix</t>
  </si>
  <si>
    <t>frontend/cartItems</t>
  </si>
  <si>
    <t>notif-integration-fix</t>
  </si>
  <si>
    <t>backend/further-testing</t>
  </si>
  <si>
    <t>backend/notification-tests</t>
  </si>
  <si>
    <t>frontend/addToCart</t>
  </si>
  <si>
    <t>fix/cartItemsModelTest</t>
  </si>
  <si>
    <t>frontend/login-redirect-updates</t>
  </si>
  <si>
    <t>fix/search-page-price-issue</t>
  </si>
  <si>
    <t>backend/integration-tests-actual</t>
  </si>
  <si>
    <t>backend/cartItems-tests</t>
  </si>
  <si>
    <t>frontend/notifications-tests</t>
  </si>
  <si>
    <t>frontend/cart-test</t>
  </si>
  <si>
    <t>arch/docker-compose-ecr</t>
  </si>
  <si>
    <t>backend/address-controller</t>
  </si>
  <si>
    <t>fix/checkout-availability</t>
  </si>
  <si>
    <t>backend/checkout-tests</t>
  </si>
  <si>
    <t>remove-warnings</t>
  </si>
  <si>
    <t>fix/productName-in-checkout</t>
  </si>
  <si>
    <t>docs/Meeting_minutes</t>
  </si>
  <si>
    <t>welcome-noification</t>
  </si>
  <si>
    <t>frontend/checkout-extras</t>
  </si>
  <si>
    <t>frontend/notification-extras</t>
  </si>
  <si>
    <t>frontend/remove-category-from-navbar</t>
  </si>
  <si>
    <t>docs/sprint-retro</t>
  </si>
  <si>
    <t>docs/Meeting_minutes_fix</t>
  </si>
  <si>
    <t>fix/frontend-checkout-redirect-bug</t>
  </si>
  <si>
    <t>frontend/fix-addtocart</t>
  </si>
  <si>
    <t>backend/product-images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</si>
</sst>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17" fontId="1" fillId="3" borderId="4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Sheet1!$D$5:$Y$5</c:f>
              <c:strCache>
                <c:ptCount val="2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</c:strCache>
            </c:strRef>
          </c:cat>
          <c:val>
            <c:numRef>
              <c:f>Sheet1!$D$72:$Y$72</c:f>
              <c:numCache>
                <c:formatCode>General</c:formatCode>
                <c:ptCount val="22"/>
                <c:pt idx="0">
                  <c:v>83</c:v>
                </c:pt>
                <c:pt idx="1">
                  <c:v>83</c:v>
                </c:pt>
                <c:pt idx="2">
                  <c:v>82.5</c:v>
                </c:pt>
                <c:pt idx="3">
                  <c:v>81.900000000000006</c:v>
                </c:pt>
                <c:pt idx="4">
                  <c:v>81.5</c:v>
                </c:pt>
                <c:pt idx="5">
                  <c:v>78.5</c:v>
                </c:pt>
                <c:pt idx="6">
                  <c:v>78.5</c:v>
                </c:pt>
                <c:pt idx="7">
                  <c:v>78.5</c:v>
                </c:pt>
                <c:pt idx="8">
                  <c:v>78.5</c:v>
                </c:pt>
                <c:pt idx="9">
                  <c:v>77</c:v>
                </c:pt>
                <c:pt idx="10">
                  <c:v>69</c:v>
                </c:pt>
                <c:pt idx="11">
                  <c:v>64</c:v>
                </c:pt>
                <c:pt idx="12">
                  <c:v>59</c:v>
                </c:pt>
                <c:pt idx="13">
                  <c:v>55</c:v>
                </c:pt>
                <c:pt idx="14">
                  <c:v>50</c:v>
                </c:pt>
                <c:pt idx="15">
                  <c:v>48</c:v>
                </c:pt>
                <c:pt idx="16">
                  <c:v>48</c:v>
                </c:pt>
                <c:pt idx="17">
                  <c:v>35.700000000000003</c:v>
                </c:pt>
                <c:pt idx="18">
                  <c:v>25.300000000000004</c:v>
                </c:pt>
                <c:pt idx="19">
                  <c:v>20.500000000000004</c:v>
                </c:pt>
                <c:pt idx="20">
                  <c:v>12.500000000000004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7-406C-83A3-39A5FD0FF8B5}"/>
            </c:ext>
          </c:extLst>
        </c:ser>
        <c:ser>
          <c:idx val="1"/>
          <c:order val="1"/>
          <c:tx>
            <c:strRef>
              <c:f>Sheet1!$B$73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Sheet1!$D$5:$Y$5</c:f>
              <c:strCache>
                <c:ptCount val="2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</c:strCache>
            </c:strRef>
          </c:cat>
          <c:val>
            <c:numRef>
              <c:f>Sheet1!$D$73:$Y$73</c:f>
              <c:numCache>
                <c:formatCode>General</c:formatCode>
                <c:ptCount val="22"/>
                <c:pt idx="0">
                  <c:v>83</c:v>
                </c:pt>
                <c:pt idx="1">
                  <c:v>79.047619047619051</c:v>
                </c:pt>
                <c:pt idx="2">
                  <c:v>75.095238095238102</c:v>
                </c:pt>
                <c:pt idx="3">
                  <c:v>71.142857142857139</c:v>
                </c:pt>
                <c:pt idx="4">
                  <c:v>67.19047619047619</c:v>
                </c:pt>
                <c:pt idx="5">
                  <c:v>63.238095238095241</c:v>
                </c:pt>
                <c:pt idx="6">
                  <c:v>59.285714285714285</c:v>
                </c:pt>
                <c:pt idx="7">
                  <c:v>55.333333333333329</c:v>
                </c:pt>
                <c:pt idx="8">
                  <c:v>51.38095238095238</c:v>
                </c:pt>
                <c:pt idx="9">
                  <c:v>47.428571428571431</c:v>
                </c:pt>
                <c:pt idx="10">
                  <c:v>43.476190476190474</c:v>
                </c:pt>
                <c:pt idx="11">
                  <c:v>39.523809523809518</c:v>
                </c:pt>
                <c:pt idx="12">
                  <c:v>35.571428571428569</c:v>
                </c:pt>
                <c:pt idx="13">
                  <c:v>31.61904761904762</c:v>
                </c:pt>
                <c:pt idx="14">
                  <c:v>27.666666666666664</c:v>
                </c:pt>
                <c:pt idx="15">
                  <c:v>23.714285714285708</c:v>
                </c:pt>
                <c:pt idx="16">
                  <c:v>19.761904761904759</c:v>
                </c:pt>
                <c:pt idx="17">
                  <c:v>15.80952380952381</c:v>
                </c:pt>
                <c:pt idx="18">
                  <c:v>11.857142857142861</c:v>
                </c:pt>
                <c:pt idx="19">
                  <c:v>7.904761904761898</c:v>
                </c:pt>
                <c:pt idx="20">
                  <c:v>3.952380952380949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7-406C-83A3-39A5FD0F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99600"/>
        <c:axId val="1911201264"/>
      </c:lineChart>
      <c:catAx>
        <c:axId val="19111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01264"/>
        <c:crosses val="autoZero"/>
        <c:auto val="1"/>
        <c:lblAlgn val="ctr"/>
        <c:lblOffset val="100"/>
        <c:noMultiLvlLbl val="0"/>
      </c:catAx>
      <c:valAx>
        <c:axId val="1911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9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229539</xdr:colOff>
      <xdr:row>24</xdr:row>
      <xdr:rowOff>77643</xdr:rowOff>
    </xdr:from>
    <xdr:to>
      <xdr:col>36</xdr:col>
      <xdr:colOff>9423</xdr:colOff>
      <xdr:row>40</xdr:row>
      <xdr:rowOff>181737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52B59-7DEA-3FBB-0DDD-5DB716F0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0475-3333-496F-AED7-CC50C6A10369}">
  <dimension ref="B2:Y73"/>
  <sheetViews>
    <sheetView tabSelected="1" topLeftCell="A16" zoomScale="70" zoomScaleNormal="70" workbookViewId="0">
      <selection activeCell="AC56" sqref="AC56"/>
    </sheetView>
  </sheetViews>
  <sheetFormatPr defaultRowHeight="15" x14ac:dyDescent="0.25"/>
  <cols>
    <col min="2" max="2" width="11.85546875" customWidth="1"/>
    <col min="3" max="3" width="26.140625" customWidth="1"/>
    <col min="4" max="4" width="15.140625" customWidth="1"/>
  </cols>
  <sheetData>
    <row r="2" spans="2:25" ht="21" x14ac:dyDescent="0.35">
      <c r="B2" s="21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2:25" ht="15.75" thickBot="1" x14ac:dyDescent="0.3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2:25" x14ac:dyDescent="0.25">
      <c r="B4" s="15" t="s">
        <v>1</v>
      </c>
      <c r="C4" s="16"/>
      <c r="D4" s="2" t="s">
        <v>2</v>
      </c>
      <c r="E4" s="3">
        <v>43344</v>
      </c>
      <c r="F4" s="3">
        <v>43709</v>
      </c>
      <c r="G4" s="3">
        <v>44075</v>
      </c>
      <c r="H4" s="3">
        <v>44440</v>
      </c>
      <c r="I4" s="3">
        <v>44805</v>
      </c>
      <c r="J4" s="3">
        <v>45170</v>
      </c>
      <c r="K4" s="3">
        <v>45536</v>
      </c>
      <c r="L4" s="3">
        <v>45901</v>
      </c>
      <c r="M4" s="3">
        <v>46266</v>
      </c>
      <c r="N4" s="3">
        <v>46631</v>
      </c>
      <c r="O4" s="3">
        <v>46997</v>
      </c>
      <c r="P4" s="3">
        <v>47362</v>
      </c>
      <c r="Q4" s="3">
        <v>47727</v>
      </c>
      <c r="R4" s="3">
        <v>37165</v>
      </c>
      <c r="S4" s="3">
        <v>37530</v>
      </c>
      <c r="T4" s="3">
        <v>37895</v>
      </c>
      <c r="U4" s="3">
        <v>38261</v>
      </c>
      <c r="V4" s="3">
        <v>38626</v>
      </c>
      <c r="W4" s="3">
        <v>38991</v>
      </c>
      <c r="X4" s="3">
        <v>39356</v>
      </c>
      <c r="Y4" s="3">
        <v>39722</v>
      </c>
    </row>
    <row r="5" spans="2:25" ht="15.75" thickBot="1" x14ac:dyDescent="0.3">
      <c r="B5" s="17"/>
      <c r="C5" s="18"/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5" t="s">
        <v>17</v>
      </c>
      <c r="S5" s="5" t="s">
        <v>20</v>
      </c>
      <c r="T5" s="5" t="s">
        <v>21</v>
      </c>
      <c r="U5" s="5" t="s">
        <v>22</v>
      </c>
      <c r="V5" s="5" t="s">
        <v>23</v>
      </c>
      <c r="W5" s="5" t="s">
        <v>24</v>
      </c>
      <c r="X5" s="5" t="s">
        <v>25</v>
      </c>
      <c r="Y5" s="5" t="s">
        <v>26</v>
      </c>
    </row>
    <row r="6" spans="2:25" x14ac:dyDescent="0.25">
      <c r="B6" s="19" t="s">
        <v>27</v>
      </c>
      <c r="C6" s="19"/>
      <c r="D6" s="8">
        <v>1</v>
      </c>
      <c r="E6" s="1"/>
      <c r="F6" s="1"/>
      <c r="G6" s="1"/>
      <c r="H6" s="1"/>
      <c r="I6" s="1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x14ac:dyDescent="0.25">
      <c r="B7" s="20" t="s">
        <v>28</v>
      </c>
      <c r="C7" s="20"/>
      <c r="D7" s="9">
        <v>2</v>
      </c>
      <c r="E7" s="1"/>
      <c r="F7" s="1"/>
      <c r="G7" s="1"/>
      <c r="H7" s="1"/>
      <c r="I7" s="1"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2:25" x14ac:dyDescent="0.25">
      <c r="B8" s="20" t="s">
        <v>29</v>
      </c>
      <c r="C8" s="20"/>
      <c r="D8" s="9">
        <v>2</v>
      </c>
      <c r="E8" s="1"/>
      <c r="F8" s="1">
        <v>0.5</v>
      </c>
      <c r="G8" s="1">
        <v>0.6</v>
      </c>
      <c r="H8" s="1">
        <v>0.4</v>
      </c>
      <c r="I8" s="1"/>
      <c r="J8" s="1"/>
      <c r="K8" s="1"/>
      <c r="L8" s="1"/>
      <c r="M8" s="1"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25" x14ac:dyDescent="0.25">
      <c r="B9" s="20" t="s">
        <v>30</v>
      </c>
      <c r="C9" s="20"/>
      <c r="D9" s="9">
        <v>3</v>
      </c>
      <c r="E9" s="1"/>
      <c r="F9" s="1"/>
      <c r="G9" s="1"/>
      <c r="H9" s="1"/>
      <c r="I9" s="1"/>
      <c r="J9" s="1"/>
      <c r="K9" s="1"/>
      <c r="L9" s="1"/>
      <c r="M9" s="1"/>
      <c r="N9" s="1">
        <v>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 x14ac:dyDescent="0.25">
      <c r="B10" s="20" t="s">
        <v>31</v>
      </c>
      <c r="C10" s="20"/>
      <c r="D10" s="9">
        <v>1</v>
      </c>
      <c r="E10" s="1"/>
      <c r="F10" s="1"/>
      <c r="G10" s="1"/>
      <c r="H10" s="1"/>
      <c r="I10" s="1"/>
      <c r="J10" s="1"/>
      <c r="K10" s="1"/>
      <c r="L10" s="1"/>
      <c r="M10" s="1"/>
      <c r="N10" s="1"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25" x14ac:dyDescent="0.25">
      <c r="B11" s="20" t="s">
        <v>32</v>
      </c>
      <c r="C11" s="20"/>
      <c r="D11" s="11">
        <v>4</v>
      </c>
      <c r="E11" s="1"/>
      <c r="F11" s="1"/>
      <c r="G11" s="1"/>
      <c r="H11" s="1"/>
      <c r="I11" s="1"/>
      <c r="J11" s="1"/>
      <c r="K11" s="1"/>
      <c r="L11" s="1"/>
      <c r="M11" s="1"/>
      <c r="N11" s="1">
        <v>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2:25" x14ac:dyDescent="0.25">
      <c r="B12" s="20" t="s">
        <v>33</v>
      </c>
      <c r="C12" s="20"/>
      <c r="D12" s="1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2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x14ac:dyDescent="0.25">
      <c r="B13" s="20" t="s">
        <v>34</v>
      </c>
      <c r="C13" s="20"/>
      <c r="D13" s="11">
        <v>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3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2:25" x14ac:dyDescent="0.25">
      <c r="B14" s="20" t="s">
        <v>35</v>
      </c>
      <c r="C14" s="20"/>
      <c r="D14" s="1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</v>
      </c>
      <c r="Q14" s="1"/>
      <c r="R14" s="1"/>
      <c r="S14" s="1"/>
      <c r="T14" s="1"/>
      <c r="U14" s="1"/>
      <c r="V14" s="1"/>
      <c r="W14" s="1"/>
      <c r="X14" s="1"/>
      <c r="Y14" s="1"/>
    </row>
    <row r="15" spans="2:25" x14ac:dyDescent="0.25">
      <c r="B15" s="20" t="s">
        <v>36</v>
      </c>
      <c r="C15" s="20"/>
      <c r="D15" s="1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3</v>
      </c>
      <c r="Q15" s="1"/>
      <c r="R15" s="1"/>
      <c r="S15" s="1"/>
      <c r="T15" s="1"/>
      <c r="U15" s="1"/>
      <c r="V15" s="1"/>
      <c r="W15" s="1"/>
      <c r="X15" s="1"/>
      <c r="Y15" s="1"/>
    </row>
    <row r="16" spans="2:25" x14ac:dyDescent="0.25">
      <c r="B16" s="20" t="s">
        <v>37</v>
      </c>
      <c r="C16" s="20"/>
      <c r="D16" s="11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20" t="s">
        <v>38</v>
      </c>
      <c r="C17" s="20"/>
      <c r="D17" s="11">
        <v>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3</v>
      </c>
      <c r="R17" s="1">
        <v>1</v>
      </c>
      <c r="S17" s="1"/>
      <c r="T17" s="1"/>
      <c r="U17" s="1"/>
      <c r="V17" s="1"/>
      <c r="W17" s="1"/>
      <c r="X17" s="1"/>
      <c r="Y17" s="1"/>
    </row>
    <row r="18" spans="2:25" x14ac:dyDescent="0.25">
      <c r="B18" s="20" t="s">
        <v>39</v>
      </c>
      <c r="C18" s="20"/>
      <c r="D18" s="11">
        <v>2</v>
      </c>
      <c r="E18" s="1"/>
      <c r="F18" s="1"/>
      <c r="G18" s="1"/>
      <c r="H18" s="1"/>
      <c r="I18" s="1"/>
      <c r="J18" s="1"/>
      <c r="K18" s="1"/>
      <c r="L18" s="1"/>
      <c r="M18" s="1">
        <v>1</v>
      </c>
      <c r="N18" s="1"/>
      <c r="O18" s="1"/>
      <c r="P18" s="1"/>
      <c r="Q18" s="1">
        <v>1</v>
      </c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20" t="s">
        <v>40</v>
      </c>
      <c r="C19" s="20"/>
      <c r="D19" s="11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>
        <v>1</v>
      </c>
      <c r="S19" s="1"/>
      <c r="T19" s="1"/>
      <c r="U19" s="1"/>
      <c r="V19" s="1"/>
      <c r="W19" s="1"/>
      <c r="X19" s="1"/>
      <c r="Y19" s="1"/>
    </row>
    <row r="20" spans="2:25" x14ac:dyDescent="0.25">
      <c r="B20" s="20" t="s">
        <v>41</v>
      </c>
      <c r="C20" s="20"/>
      <c r="D20" s="11">
        <v>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v>3</v>
      </c>
      <c r="S20" s="1"/>
      <c r="T20" s="1"/>
      <c r="U20" s="1"/>
      <c r="V20" s="1"/>
      <c r="W20" s="1"/>
      <c r="X20" s="1"/>
      <c r="Y20" s="1"/>
    </row>
    <row r="21" spans="2:25" x14ac:dyDescent="0.25">
      <c r="B21" s="20" t="s">
        <v>42</v>
      </c>
      <c r="C21" s="20"/>
      <c r="D21" s="11">
        <v>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2</v>
      </c>
      <c r="T21" s="1"/>
      <c r="U21" s="1"/>
      <c r="V21" s="1"/>
      <c r="W21" s="1"/>
      <c r="X21" s="1"/>
      <c r="Y21" s="1"/>
    </row>
    <row r="22" spans="2:25" x14ac:dyDescent="0.25">
      <c r="B22" s="20" t="s">
        <v>43</v>
      </c>
      <c r="C22" s="20"/>
      <c r="D22" s="11">
        <v>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2</v>
      </c>
      <c r="V22" s="1"/>
      <c r="W22" s="1"/>
      <c r="X22" s="1"/>
      <c r="Y22" s="1"/>
    </row>
    <row r="23" spans="2:25" x14ac:dyDescent="0.25">
      <c r="B23" s="20" t="s">
        <v>44</v>
      </c>
      <c r="C23" s="20"/>
      <c r="D23" s="11">
        <v>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2</v>
      </c>
      <c r="V23" s="1"/>
      <c r="W23" s="1"/>
      <c r="X23" s="1"/>
      <c r="Y23" s="1"/>
    </row>
    <row r="24" spans="2:25" x14ac:dyDescent="0.25">
      <c r="B24" s="20" t="s">
        <v>45</v>
      </c>
      <c r="C24" s="20"/>
      <c r="D24" s="11">
        <v>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3</v>
      </c>
      <c r="V24" s="1"/>
      <c r="W24" s="1"/>
      <c r="X24" s="1"/>
      <c r="Y24" s="1"/>
    </row>
    <row r="25" spans="2:25" x14ac:dyDescent="0.25">
      <c r="B25" s="20" t="s">
        <v>46</v>
      </c>
      <c r="C25" s="20"/>
      <c r="D25" s="11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1</v>
      </c>
      <c r="V25" s="1"/>
      <c r="W25" s="1"/>
      <c r="X25" s="1"/>
      <c r="Y25" s="1"/>
    </row>
    <row r="26" spans="2:25" x14ac:dyDescent="0.25">
      <c r="B26" s="12" t="s">
        <v>47</v>
      </c>
      <c r="C26" s="12"/>
      <c r="D26" s="11">
        <v>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2</v>
      </c>
      <c r="V26" s="1"/>
      <c r="W26" s="1"/>
      <c r="X26" s="1"/>
      <c r="Y26" s="1"/>
    </row>
    <row r="27" spans="2:25" x14ac:dyDescent="0.25">
      <c r="B27" s="12" t="s">
        <v>48</v>
      </c>
      <c r="C27" s="12"/>
      <c r="D27" s="11">
        <v>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</v>
      </c>
      <c r="V27" s="1"/>
      <c r="W27" s="1"/>
      <c r="X27" s="1"/>
      <c r="Y27" s="1"/>
    </row>
    <row r="28" spans="2:25" x14ac:dyDescent="0.25">
      <c r="B28" s="12" t="s">
        <v>49</v>
      </c>
      <c r="C28" s="12"/>
      <c r="D28" s="11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v>1</v>
      </c>
      <c r="W28" s="1"/>
      <c r="X28" s="1"/>
      <c r="Y28" s="1"/>
    </row>
    <row r="29" spans="2:25" x14ac:dyDescent="0.25">
      <c r="B29" s="12" t="s">
        <v>50</v>
      </c>
      <c r="C29" s="12"/>
      <c r="D29" s="11">
        <v>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2</v>
      </c>
      <c r="W29" s="1"/>
      <c r="X29" s="1"/>
      <c r="Y29" s="1"/>
    </row>
    <row r="30" spans="2:25" x14ac:dyDescent="0.25">
      <c r="B30" s="12" t="s">
        <v>51</v>
      </c>
      <c r="C30" s="12"/>
      <c r="D30" s="11"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>
        <v>0.3</v>
      </c>
      <c r="V30" s="1">
        <v>1.7</v>
      </c>
      <c r="W30" s="1"/>
      <c r="X30" s="1"/>
      <c r="Y30" s="1"/>
    </row>
    <row r="31" spans="2:25" x14ac:dyDescent="0.25">
      <c r="B31" s="12" t="s">
        <v>52</v>
      </c>
      <c r="C31" s="12"/>
      <c r="D31" s="11">
        <v>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>
        <v>1</v>
      </c>
      <c r="V31" s="1">
        <v>2</v>
      </c>
      <c r="W31" s="1"/>
      <c r="X31" s="1"/>
      <c r="Y31" s="1"/>
    </row>
    <row r="32" spans="2:25" x14ac:dyDescent="0.25">
      <c r="B32" s="12" t="s">
        <v>53</v>
      </c>
      <c r="C32" s="12"/>
      <c r="D32" s="11">
        <v>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>
        <v>2</v>
      </c>
      <c r="W32" s="1"/>
      <c r="X32" s="1"/>
      <c r="Y32" s="1"/>
    </row>
    <row r="33" spans="2:25" x14ac:dyDescent="0.25">
      <c r="B33" s="12" t="s">
        <v>54</v>
      </c>
      <c r="C33" s="12"/>
      <c r="D33" s="1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v>1</v>
      </c>
      <c r="W33" s="1"/>
      <c r="X33" s="1"/>
      <c r="Y33" s="1"/>
    </row>
    <row r="34" spans="2:25" x14ac:dyDescent="0.25">
      <c r="B34" s="12" t="s">
        <v>55</v>
      </c>
      <c r="C34" s="12"/>
      <c r="D34" s="11">
        <v>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>
        <v>0.7</v>
      </c>
      <c r="W34" s="1">
        <v>0.3</v>
      </c>
      <c r="X34" s="1"/>
      <c r="Y34" s="1"/>
    </row>
    <row r="35" spans="2:25" x14ac:dyDescent="0.25">
      <c r="B35" s="12" t="s">
        <v>56</v>
      </c>
      <c r="C35" s="12"/>
      <c r="D35" s="11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1</v>
      </c>
      <c r="X35" s="1"/>
      <c r="Y35" s="1"/>
    </row>
    <row r="36" spans="2:25" x14ac:dyDescent="0.25">
      <c r="B36" s="12" t="s">
        <v>61</v>
      </c>
      <c r="C36" s="12"/>
      <c r="D36" s="11">
        <v>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>
        <v>2</v>
      </c>
      <c r="Y36" s="1"/>
    </row>
    <row r="37" spans="2:25" x14ac:dyDescent="0.25">
      <c r="B37" s="12" t="s">
        <v>57</v>
      </c>
      <c r="C37" s="12"/>
      <c r="D37" s="11">
        <v>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>
        <v>1</v>
      </c>
      <c r="X37" s="1">
        <v>1</v>
      </c>
      <c r="Y37" s="1"/>
    </row>
    <row r="38" spans="2:25" x14ac:dyDescent="0.25">
      <c r="B38" s="12" t="s">
        <v>58</v>
      </c>
      <c r="C38" s="12"/>
      <c r="D38" s="11">
        <v>0.5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>
        <v>0.5</v>
      </c>
      <c r="X38" s="1"/>
      <c r="Y38" s="1"/>
    </row>
    <row r="39" spans="2:25" x14ac:dyDescent="0.25">
      <c r="B39" s="12" t="s">
        <v>59</v>
      </c>
      <c r="C39" s="12"/>
      <c r="D39" s="11">
        <v>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>
        <v>1</v>
      </c>
      <c r="X39" s="1"/>
      <c r="Y39" s="1"/>
    </row>
    <row r="40" spans="2:25" x14ac:dyDescent="0.25">
      <c r="B40" s="12" t="s">
        <v>60</v>
      </c>
      <c r="C40" s="12"/>
      <c r="D40" s="11">
        <v>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1</v>
      </c>
      <c r="X40" s="1"/>
      <c r="Y40" s="1"/>
    </row>
    <row r="41" spans="2:25" x14ac:dyDescent="0.25">
      <c r="B41" s="12" t="s">
        <v>62</v>
      </c>
      <c r="C41" s="12"/>
      <c r="D41" s="11">
        <v>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>
        <v>1</v>
      </c>
      <c r="Y41" s="1"/>
    </row>
    <row r="42" spans="2:25" x14ac:dyDescent="0.25">
      <c r="B42" s="12" t="s">
        <v>63</v>
      </c>
      <c r="C42" s="12"/>
      <c r="D42" s="11">
        <v>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>
        <v>1</v>
      </c>
      <c r="Y42" s="1"/>
    </row>
    <row r="43" spans="2:25" x14ac:dyDescent="0.25">
      <c r="B43" s="12" t="s">
        <v>64</v>
      </c>
      <c r="C43" s="12"/>
      <c r="D43" s="11">
        <v>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>
        <v>1</v>
      </c>
      <c r="Y43" s="1"/>
    </row>
    <row r="44" spans="2:25" x14ac:dyDescent="0.25">
      <c r="B44" s="12" t="s">
        <v>65</v>
      </c>
      <c r="C44" s="12"/>
      <c r="D44" s="11">
        <v>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>
        <v>2</v>
      </c>
      <c r="Y44" s="1"/>
    </row>
    <row r="45" spans="2:25" x14ac:dyDescent="0.25">
      <c r="B45" s="12" t="s">
        <v>66</v>
      </c>
      <c r="C45" s="12"/>
      <c r="D45" s="11">
        <v>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2</v>
      </c>
    </row>
    <row r="46" spans="2:25" x14ac:dyDescent="0.25">
      <c r="B46" s="12" t="s">
        <v>67</v>
      </c>
      <c r="C46" s="12"/>
      <c r="D46" s="11">
        <v>0.5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>
        <v>0.5</v>
      </c>
    </row>
    <row r="47" spans="2:25" x14ac:dyDescent="0.25">
      <c r="B47" s="12" t="s">
        <v>68</v>
      </c>
      <c r="C47" s="12"/>
      <c r="D47" s="11">
        <v>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>
        <v>1</v>
      </c>
    </row>
    <row r="48" spans="2:25" x14ac:dyDescent="0.25">
      <c r="B48" s="12" t="s">
        <v>69</v>
      </c>
      <c r="C48" s="12"/>
      <c r="D48" s="11">
        <v>0.5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0.5</v>
      </c>
    </row>
    <row r="49" spans="2:25" x14ac:dyDescent="0.25">
      <c r="B49" s="12" t="s">
        <v>70</v>
      </c>
      <c r="C49" s="12"/>
      <c r="D49" s="11">
        <v>0.5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0.5</v>
      </c>
    </row>
    <row r="50" spans="2:25" x14ac:dyDescent="0.25">
      <c r="B50" s="12" t="s">
        <v>71</v>
      </c>
      <c r="C50" s="12"/>
      <c r="D50" s="11">
        <v>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v>1</v>
      </c>
    </row>
    <row r="51" spans="2:25" x14ac:dyDescent="0.25">
      <c r="B51" s="12" t="s">
        <v>72</v>
      </c>
      <c r="C51" s="12"/>
      <c r="D51" s="11">
        <v>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1</v>
      </c>
    </row>
    <row r="52" spans="2:25" x14ac:dyDescent="0.25">
      <c r="B52" s="12" t="s">
        <v>73</v>
      </c>
      <c r="C52" s="12"/>
      <c r="D52" s="11">
        <v>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>
        <v>1</v>
      </c>
    </row>
    <row r="53" spans="2:25" x14ac:dyDescent="0.25">
      <c r="B53" s="12" t="s">
        <v>74</v>
      </c>
      <c r="C53" s="12"/>
      <c r="D53" s="11"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>
        <v>1</v>
      </c>
    </row>
    <row r="54" spans="2:25" x14ac:dyDescent="0.25">
      <c r="B54" s="12" t="s">
        <v>75</v>
      </c>
      <c r="C54" s="12"/>
      <c r="D54" s="11">
        <v>0.5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0.5</v>
      </c>
    </row>
    <row r="55" spans="2:25" x14ac:dyDescent="0.25">
      <c r="B55" s="12" t="s">
        <v>76</v>
      </c>
      <c r="C55" s="12"/>
      <c r="D55" s="11">
        <v>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1</v>
      </c>
    </row>
    <row r="56" spans="2:25" x14ac:dyDescent="0.25">
      <c r="B56" s="12" t="s">
        <v>77</v>
      </c>
      <c r="C56" s="12"/>
      <c r="D56" s="11">
        <v>0.5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>
        <v>0.5</v>
      </c>
    </row>
    <row r="57" spans="2:25" x14ac:dyDescent="0.25">
      <c r="B57" s="12" t="s">
        <v>78</v>
      </c>
      <c r="C57" s="12"/>
      <c r="D57" s="11">
        <v>0.5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>
        <v>0.5</v>
      </c>
    </row>
    <row r="58" spans="2:25" x14ac:dyDescent="0.25">
      <c r="B58" s="12" t="s">
        <v>79</v>
      </c>
      <c r="C58" s="12"/>
      <c r="D58" s="11">
        <v>0.5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>
        <v>0.5</v>
      </c>
    </row>
    <row r="59" spans="2:25" x14ac:dyDescent="0.25">
      <c r="B59" s="12" t="s">
        <v>80</v>
      </c>
      <c r="C59" s="12"/>
      <c r="D59" s="11">
        <v>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>
        <v>1</v>
      </c>
    </row>
    <row r="60" spans="2:25" x14ac:dyDescent="0.25">
      <c r="B60" s="12"/>
      <c r="C60" s="12"/>
      <c r="D60" s="1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2:25" x14ac:dyDescent="0.25">
      <c r="B61" s="12"/>
      <c r="C61" s="12"/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2:25" x14ac:dyDescent="0.25">
      <c r="B62" s="12"/>
      <c r="C62" s="12"/>
      <c r="D62" s="1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2:25" x14ac:dyDescent="0.25">
      <c r="B63" s="12"/>
      <c r="C63" s="12"/>
      <c r="D63" s="1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2:25" x14ac:dyDescent="0.25">
      <c r="B64" s="12"/>
      <c r="C64" s="12"/>
      <c r="D64" s="1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5" x14ac:dyDescent="0.25">
      <c r="B65" s="12"/>
      <c r="C65" s="12"/>
      <c r="D65" s="1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2:25" x14ac:dyDescent="0.25">
      <c r="B66" s="12"/>
      <c r="C66" s="12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2:25" x14ac:dyDescent="0.25">
      <c r="B67" s="12"/>
      <c r="C67" s="12"/>
      <c r="D67" s="1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2:25" x14ac:dyDescent="0.25">
      <c r="B68" s="12"/>
      <c r="C68" s="12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2:25" x14ac:dyDescent="0.25">
      <c r="B69" s="12"/>
      <c r="C69" s="12"/>
      <c r="D69" s="1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2:25" x14ac:dyDescent="0.25">
      <c r="B70" s="12"/>
      <c r="C70" s="12"/>
      <c r="D70" s="1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2:25" ht="15.75" thickBot="1" x14ac:dyDescent="0.3">
      <c r="B71" s="12"/>
      <c r="C71" s="12"/>
      <c r="D71" s="1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2:25" x14ac:dyDescent="0.25">
      <c r="B72" s="25" t="s">
        <v>18</v>
      </c>
      <c r="C72" s="26"/>
      <c r="D72" s="6">
        <f>SUM(D6:D71)</f>
        <v>83</v>
      </c>
      <c r="E72" s="6">
        <f t="shared" ref="E72:X72" si="0">D72-SUM(E6:E71)</f>
        <v>83</v>
      </c>
      <c r="F72" s="6">
        <f t="shared" si="0"/>
        <v>82.5</v>
      </c>
      <c r="G72" s="6">
        <f t="shared" si="0"/>
        <v>81.900000000000006</v>
      </c>
      <c r="H72" s="6">
        <f t="shared" si="0"/>
        <v>81.5</v>
      </c>
      <c r="I72" s="6">
        <f t="shared" si="0"/>
        <v>78.5</v>
      </c>
      <c r="J72" s="6">
        <f t="shared" si="0"/>
        <v>78.5</v>
      </c>
      <c r="K72" s="6">
        <f t="shared" si="0"/>
        <v>78.5</v>
      </c>
      <c r="L72" s="6">
        <f t="shared" si="0"/>
        <v>78.5</v>
      </c>
      <c r="M72" s="6">
        <f t="shared" si="0"/>
        <v>77</v>
      </c>
      <c r="N72" s="6">
        <f t="shared" si="0"/>
        <v>69</v>
      </c>
      <c r="O72" s="6">
        <f t="shared" si="0"/>
        <v>64</v>
      </c>
      <c r="P72" s="6">
        <f t="shared" si="0"/>
        <v>59</v>
      </c>
      <c r="Q72" s="6">
        <f t="shared" si="0"/>
        <v>55</v>
      </c>
      <c r="R72" s="6">
        <f t="shared" si="0"/>
        <v>50</v>
      </c>
      <c r="S72" s="6">
        <f t="shared" si="0"/>
        <v>48</v>
      </c>
      <c r="T72" s="6">
        <f t="shared" si="0"/>
        <v>48</v>
      </c>
      <c r="U72" s="6">
        <f t="shared" si="0"/>
        <v>35.700000000000003</v>
      </c>
      <c r="V72" s="6">
        <f t="shared" si="0"/>
        <v>25.300000000000004</v>
      </c>
      <c r="W72" s="6">
        <f t="shared" si="0"/>
        <v>20.500000000000004</v>
      </c>
      <c r="X72" s="6">
        <f t="shared" si="0"/>
        <v>12.500000000000004</v>
      </c>
      <c r="Y72" s="6">
        <f t="shared" ref="Y72" si="1">X72-SUM(Y6:Y71)</f>
        <v>0</v>
      </c>
    </row>
    <row r="73" spans="2:25" ht="15.75" thickBot="1" x14ac:dyDescent="0.3">
      <c r="B73" s="13" t="s">
        <v>19</v>
      </c>
      <c r="C73" s="14"/>
      <c r="D73" s="7">
        <f>SUM(D6:D71)</f>
        <v>83</v>
      </c>
      <c r="E73" s="7">
        <f>$D$73-($D$73/21*1)</f>
        <v>79.047619047619051</v>
      </c>
      <c r="F73" s="7">
        <f>$D$73-($D$73/21*2)</f>
        <v>75.095238095238102</v>
      </c>
      <c r="G73" s="7">
        <f>$D$73-($D$73/21*3)</f>
        <v>71.142857142857139</v>
      </c>
      <c r="H73" s="7">
        <f>$D$73-($D$73/21*4)</f>
        <v>67.19047619047619</v>
      </c>
      <c r="I73" s="7">
        <f>$D$73-($D$73/21*5)</f>
        <v>63.238095238095241</v>
      </c>
      <c r="J73" s="7">
        <f>$D$73-($D$73/21*6)</f>
        <v>59.285714285714285</v>
      </c>
      <c r="K73" s="7">
        <f>$D$73-($D$73/21*7)</f>
        <v>55.333333333333329</v>
      </c>
      <c r="L73" s="7">
        <f>$D$73-($D$73/21*8)</f>
        <v>51.38095238095238</v>
      </c>
      <c r="M73" s="7">
        <f>$D$73-($D$73/21*9)</f>
        <v>47.428571428571431</v>
      </c>
      <c r="N73" s="7">
        <f>$D$73-($D$73/21*10)</f>
        <v>43.476190476190474</v>
      </c>
      <c r="O73" s="7">
        <f>$D$73-($D$73/21*11)</f>
        <v>39.523809523809518</v>
      </c>
      <c r="P73" s="7">
        <f>$D$73-($D$73/21*12)</f>
        <v>35.571428571428569</v>
      </c>
      <c r="Q73" s="7">
        <f>$D$73-($D$73/21*13)</f>
        <v>31.61904761904762</v>
      </c>
      <c r="R73" s="10">
        <f>$D$73-($D$73/21*14)</f>
        <v>27.666666666666664</v>
      </c>
      <c r="S73" s="10">
        <f>$D$73-($D$73/21*15)</f>
        <v>23.714285714285708</v>
      </c>
      <c r="T73" s="10">
        <f>$D$73-($D$73/21*16)</f>
        <v>19.761904761904759</v>
      </c>
      <c r="U73" s="10">
        <f>$D$73-($D$73/21*17)</f>
        <v>15.80952380952381</v>
      </c>
      <c r="V73" s="10">
        <f>$D$73-($D$73/21*18)</f>
        <v>11.857142857142861</v>
      </c>
      <c r="W73" s="10">
        <f>$D$73-($D$73/21*19)</f>
        <v>7.904761904761898</v>
      </c>
      <c r="X73" s="10">
        <f>$D$73-($D$73/21*20)</f>
        <v>3.952380952380949</v>
      </c>
      <c r="Y73" s="10">
        <f>$D$73-($D$73/21*21)</f>
        <v>0</v>
      </c>
    </row>
  </sheetData>
  <mergeCells count="71">
    <mergeCell ref="B42:C42"/>
    <mergeCell ref="B43:C43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:Y2"/>
    <mergeCell ref="B3:Y3"/>
    <mergeCell ref="B26:C26"/>
    <mergeCell ref="B72:C72"/>
    <mergeCell ref="B10:C10"/>
    <mergeCell ref="B11:C11"/>
    <mergeCell ref="B12:C12"/>
    <mergeCell ref="B13:C13"/>
    <mergeCell ref="B19:C19"/>
    <mergeCell ref="B23:C23"/>
    <mergeCell ref="B24:C24"/>
    <mergeCell ref="B25:C25"/>
    <mergeCell ref="B27:C27"/>
    <mergeCell ref="B28:C28"/>
    <mergeCell ref="B29:C29"/>
    <mergeCell ref="B30:C30"/>
    <mergeCell ref="B31:C31"/>
    <mergeCell ref="B73:C73"/>
    <mergeCell ref="B4:C5"/>
    <mergeCell ref="B6:C6"/>
    <mergeCell ref="B7:C7"/>
    <mergeCell ref="B8:C8"/>
    <mergeCell ref="B9:C9"/>
    <mergeCell ref="B14:C14"/>
    <mergeCell ref="B15:C15"/>
    <mergeCell ref="B16:C16"/>
    <mergeCell ref="B17:C17"/>
    <mergeCell ref="B18:C18"/>
    <mergeCell ref="B20:C20"/>
    <mergeCell ref="B21:C21"/>
    <mergeCell ref="B22:C22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70:C70"/>
    <mergeCell ref="B71:C71"/>
    <mergeCell ref="B65:C65"/>
    <mergeCell ref="B66:C66"/>
    <mergeCell ref="B67:C67"/>
    <mergeCell ref="B68:C68"/>
    <mergeCell ref="B69:C6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60F6E61E6AE4D86550A266A957FAC" ma:contentTypeVersion="10" ma:contentTypeDescription="Create a new document." ma:contentTypeScope="" ma:versionID="367f962f1010cdcb7172fe54f32de8a6">
  <xsd:schema xmlns:xsd="http://www.w3.org/2001/XMLSchema" xmlns:xs="http://www.w3.org/2001/XMLSchema" xmlns:p="http://schemas.microsoft.com/office/2006/metadata/properties" xmlns:ns3="dc0c2f41-7ab1-4687-a20a-eeebf4d47909" xmlns:ns4="31fea4b7-3710-48b4-a58b-77af8d8b48f3" targetNamespace="http://schemas.microsoft.com/office/2006/metadata/properties" ma:root="true" ma:fieldsID="bc12aef37f24437f3fe6b611ed394dbf" ns3:_="" ns4:_="">
    <xsd:import namespace="dc0c2f41-7ab1-4687-a20a-eeebf4d47909"/>
    <xsd:import namespace="31fea4b7-3710-48b4-a58b-77af8d8b48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c2f41-7ab1-4687-a20a-eeebf4d479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ea4b7-3710-48b4-a58b-77af8d8b48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1fea4b7-3710-48b4-a58b-77af8d8b48f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7E7F3B-766C-4193-93BB-758E5356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0c2f41-7ab1-4687-a20a-eeebf4d47909"/>
    <ds:schemaRef ds:uri="31fea4b7-3710-48b4-a58b-77af8d8b48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BD4744-FD89-48A7-83FA-A0187457A55B}">
  <ds:schemaRefs>
    <ds:schemaRef ds:uri="http://schemas.microsoft.com/office/2006/metadata/properties"/>
    <ds:schemaRef ds:uri="http://schemas.microsoft.com/office/infopath/2007/PartnerControls"/>
    <ds:schemaRef ds:uri="31fea4b7-3710-48b4-a58b-77af8d8b48f3"/>
  </ds:schemaRefs>
</ds:datastoreItem>
</file>

<file path=customXml/itemProps3.xml><?xml version="1.0" encoding="utf-8"?>
<ds:datastoreItem xmlns:ds="http://schemas.openxmlformats.org/officeDocument/2006/customXml" ds:itemID="{951A96B0-DCEC-492A-A106-92CB9E1F47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Ibrahim Al-Ashhab</dc:creator>
  <cp:keywords/>
  <dc:description/>
  <cp:lastModifiedBy>Ibrahim Al-Ashhab</cp:lastModifiedBy>
  <cp:revision/>
  <dcterms:created xsi:type="dcterms:W3CDTF">2023-09-17T05:27:52Z</dcterms:created>
  <dcterms:modified xsi:type="dcterms:W3CDTF">2023-10-08T09:45:58Z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0x0101002EE60F6E61E6AE4D86550A266A957FAC</vt:lpwstr>
  </property>
</Properties>
</file>