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0.02" sheetId="1" r:id="rId3"/>
    <sheet state="visible" name="Hoja 2" sheetId="2" r:id="rId4"/>
  </sheets>
  <definedNames/>
  <calcPr/>
</workbook>
</file>

<file path=xl/sharedStrings.xml><?xml version="1.0" encoding="utf-8"?>
<sst xmlns="http://schemas.openxmlformats.org/spreadsheetml/2006/main" count="240" uniqueCount="128">
  <si>
    <t>LOC</t>
  </si>
  <si>
    <t>CENTRO</t>
  </si>
  <si>
    <t>ID_centro</t>
  </si>
  <si>
    <t>ID_unidad</t>
  </si>
  <si>
    <t>Unidad/Servicio</t>
  </si>
  <si>
    <t>Tipo</t>
  </si>
  <si>
    <t>TransBioNet</t>
  </si>
  <si>
    <t>Pers.</t>
  </si>
  <si>
    <t>Cartera Servicios</t>
  </si>
  <si>
    <t>Tarifas</t>
  </si>
  <si>
    <t>Criterio</t>
  </si>
  <si>
    <t>Interna</t>
  </si>
  <si>
    <t>Publica</t>
  </si>
  <si>
    <t>Privada</t>
  </si>
  <si>
    <t>¿Qué incluye el coste? ¿Solo personal?</t>
  </si>
  <si>
    <t>Autofinanciación</t>
  </si>
  <si>
    <t>Observaciones</t>
  </si>
  <si>
    <t>CAT</t>
  </si>
  <si>
    <t>Institut de Recerca Vall d'Hebron (VHIR)</t>
  </si>
  <si>
    <t>VHIR</t>
  </si>
  <si>
    <t>BIOINF_BIOEST</t>
  </si>
  <si>
    <t>SI</t>
  </si>
  <si>
    <t>Si</t>
  </si>
  <si>
    <t>Por servicios y horas</t>
  </si>
  <si>
    <t>Pendientes de actualizar</t>
  </si>
  <si>
    <t>Hospital de Sant Pau</t>
  </si>
  <si>
    <t>HSP</t>
  </si>
  <si>
    <t>BIOINF</t>
  </si>
  <si>
    <t>Por horas</t>
  </si>
  <si>
    <t>Tarifas 2016</t>
  </si>
  <si>
    <t>Hospital Sant Joan de Deu</t>
  </si>
  <si>
    <t>HSJD</t>
  </si>
  <si>
    <t>Suport metodològic i estadístic</t>
  </si>
  <si>
    <t>BIOEST</t>
  </si>
  <si>
    <t>Precio medio por hora de los servicios
Las horas adicionales se tarifan 23/100/175</t>
  </si>
  <si>
    <t>IMIM</t>
  </si>
  <si>
    <t>Assessorament metodologic en Investigacio Biomèdica</t>
  </si>
  <si>
    <t>No</t>
  </si>
  <si>
    <t>Servicio interno</t>
  </si>
  <si>
    <t>IDIBELL</t>
  </si>
  <si>
    <t>IDBE</t>
  </si>
  <si>
    <t>Servei d'assessoria en estadística</t>
  </si>
  <si>
    <t>IDIBELL Bioinformatics Unit</t>
  </si>
  <si>
    <t>El servicio está subvencionado (ISCIII)</t>
  </si>
  <si>
    <t>IDIBAPS</t>
  </si>
  <si>
    <t>IDBA</t>
  </si>
  <si>
    <t>Estadística mèdica</t>
  </si>
  <si>
    <t>Presupuesto</t>
  </si>
  <si>
    <t>Tarifas no localizadas</t>
  </si>
  <si>
    <t>Institut Germans Trias i Pujol (IGTP)</t>
  </si>
  <si>
    <t>IGTP</t>
  </si>
  <si>
    <t>Por tandas y por muestra adicional</t>
  </si>
  <si>
    <t>Los precios  por hora corresponden al coste de "Análisis bioinformático avanzado"</t>
  </si>
  <si>
    <t>Centre de Regulació Genòmica (CRG)</t>
  </si>
  <si>
    <t>CRG</t>
  </si>
  <si>
    <t>Bioinformatics Unit</t>
  </si>
  <si>
    <t>Por tandas</t>
  </si>
  <si>
    <t>Los precio de "biocores" son por tandas de análissi básicos</t>
  </si>
  <si>
    <t>Precios de la web de la unidad</t>
  </si>
  <si>
    <t>Institut de Recerca Biomèdica de Lleida (IRB Lleida)</t>
  </si>
  <si>
    <t>IRBL</t>
  </si>
  <si>
    <t>Unitat de Bioestadística</t>
  </si>
  <si>
    <t>Universitat Autònoma de Barcelona (UAB)</t>
  </si>
  <si>
    <t>SEA</t>
  </si>
  <si>
    <t>Servei d'Estadística</t>
  </si>
  <si>
    <t>UAB</t>
  </si>
  <si>
    <t>Servei de Genòmica i Bioinformàtica</t>
  </si>
  <si>
    <t>Por tandas y por presupuesto</t>
  </si>
  <si>
    <t>Los servicios de genómica y bioinformática tienen web común pero (parece) que tienen personal diferenciado</t>
  </si>
  <si>
    <t>GAL</t>
  </si>
  <si>
    <t>Instituto de Investigación Sanitaria de Santiago de Compostela (IDIS)</t>
  </si>
  <si>
    <t>IDIS</t>
  </si>
  <si>
    <t xml:space="preserve">Coste 1 trabajador + amotización equipamiento + nº análisis/año </t>
  </si>
  <si>
    <t>El servicio está subvencionado para aquellos proyectos financiados por el ISCIII</t>
  </si>
  <si>
    <t>MAD</t>
  </si>
  <si>
    <t>Instituto Ramon y Cajal de Investigación Sanitaria (IRyCIS)</t>
  </si>
  <si>
    <t>IRyC</t>
  </si>
  <si>
    <t>NA</t>
  </si>
  <si>
    <t>ARA</t>
  </si>
  <si>
    <t>Instituto Aragonés de Ciencias de la Salud (IACS)</t>
  </si>
  <si>
    <t>IACS</t>
  </si>
  <si>
    <t>BIOINF_BIOEST_MEDICAL INF</t>
  </si>
  <si>
    <t>Sí</t>
  </si>
  <si>
    <t>Costes laborales + Costes puesto trabajo (Amortización equipamiento tarificada en coste computación)</t>
  </si>
  <si>
    <t>Los precios por hora corresponden a "Análisis avanzado"</t>
  </si>
  <si>
    <t>VAL</t>
  </si>
  <si>
    <t>Instituto de Investigación Sanitaria INCLIVA</t>
  </si>
  <si>
    <t>INCLIVA</t>
  </si>
  <si>
    <t>BIOINF_BIOEST_HPC</t>
  </si>
  <si>
    <t>MUR</t>
  </si>
  <si>
    <t>Instituto Murciano de Investigación Biosanitaria (IMIB)</t>
  </si>
  <si>
    <t>IMIB</t>
  </si>
  <si>
    <t>Costes laborales</t>
  </si>
  <si>
    <t xml:space="preserve">En parte
</t>
  </si>
  <si>
    <t>La mayoría del hardware que usamos lo financiamos con convocatorias públicas competitivas. También intentamos tener personal adicional concurriendo a diversas convocatorias regionales, nacionales y europeas. Por último, lo que generamos vía facturación va directamente a nuestro Instituto pero nos quedamos un 15% que usamos para viajes y dietas, formación, y para el pago a revistas open.</t>
  </si>
  <si>
    <t>IMDEA Alimentación</t>
  </si>
  <si>
    <t>IMDEA</t>
  </si>
  <si>
    <t>NO</t>
  </si>
  <si>
    <t>Costes laborales + amortización equipamiento</t>
  </si>
  <si>
    <t>En parte equipamiento</t>
  </si>
  <si>
    <t>Cada trabajo se elabora un presupuesto dependiendo de si son en colaboración o bajo subcontratación, y los análisis a realizar</t>
  </si>
  <si>
    <t>BAL</t>
  </si>
  <si>
    <t>IdISBa Institut d'Investigació Sanitària Illes Balears</t>
  </si>
  <si>
    <t>IdISBa</t>
  </si>
  <si>
    <t>IIS-Fundación Jiménez Díaz</t>
  </si>
  <si>
    <t>IISFJD</t>
  </si>
  <si>
    <t>BIOINFO_Biomedical_BigData</t>
  </si>
  <si>
    <t>Personal a cargo del ISCIII, equipamiento a través de proyectos de investigación</t>
  </si>
  <si>
    <t>La Unidad de Bioinformática está acoplada al Grupo de Hioinformática dentro del Departamento de Genética, de ahí viene el equipamiento y uno de sus miembros.</t>
  </si>
  <si>
    <t>AND</t>
  </si>
  <si>
    <t>Centro de Genómica e Investigación Oncológica (GENYO)</t>
  </si>
  <si>
    <t>GENYO</t>
  </si>
  <si>
    <t>En parte</t>
  </si>
  <si>
    <t>Instituto de Investigación Sanitaria Gregorio Marañón (IiSGM)</t>
  </si>
  <si>
    <t>IISGM</t>
  </si>
  <si>
    <t>IiSGM - Unidad de Bioinformática</t>
  </si>
  <si>
    <t>BIOINFO</t>
  </si>
  <si>
    <t>Por servicios</t>
  </si>
  <si>
    <t>Amortización de equipos</t>
  </si>
  <si>
    <t>Parcial</t>
  </si>
  <si>
    <t>Se evita facturar por horas ya que hay organismos que en el pasado han dado problemas a la hora de facturar. Se opta siempre que sea posible por facturar bloques de muestras, con precios decrecientes a medida que éstas se incrementan.</t>
  </si>
  <si>
    <t>Centro de Investigación Príncipe Felipe</t>
  </si>
  <si>
    <t>CIPF</t>
  </si>
  <si>
    <t>Por servicio, muestras y por horas</t>
  </si>
  <si>
    <t>Unidad técnica y de investigación, con el objetivo de disponer de mayores posibilidades de captación de fondos y servicios para el autofinanciamiento</t>
  </si>
  <si>
    <t>IRB Barcelona, BIST</t>
  </si>
  <si>
    <t>IRBB</t>
  </si>
  <si>
    <t>Precios internos no disponibles en el enlace público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</si>
</sst>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0.0"/>
      <color rgb="FF000000"/>
      <name val="Arial"/>
    </font>
    <font>
      <b/>
    </font>
    <font/>
    <font>
      <sz val="8.0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sz val="10.0"/>
      <color rgb="FF0000FF"/>
      <name val="Arial"/>
    </font>
    <font>
      <u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1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3" fontId="3" numFmtId="0" xfId="0" applyAlignment="1" applyFill="1" applyFont="1">
      <alignment horizontal="center" readingOrder="0" shrinkToFit="0" vertical="center" wrapText="1"/>
    </xf>
    <xf borderId="0" fillId="3" fontId="2" numFmtId="0" xfId="0" applyAlignment="1" applyFont="1">
      <alignment horizontal="left" readingOrder="0" shrinkToFit="0" vertical="center" wrapText="1"/>
    </xf>
    <xf borderId="0" fillId="3" fontId="2" numFmtId="0" xfId="0" applyAlignment="1" applyFont="1">
      <alignment horizontal="center" readingOrder="0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2" numFmtId="164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0" fillId="3" fontId="7" numFmtId="0" xfId="0" applyAlignment="1" applyFont="1">
      <alignment horizontal="center" readingOrder="0" vertical="center"/>
    </xf>
    <xf borderId="0" fillId="0" fontId="2" numFmtId="164" xfId="0" applyFont="1" applyNumberFormat="1"/>
    <xf borderId="0" fillId="3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8" numFmtId="0" xfId="0" applyAlignment="1" applyFont="1">
      <alignment horizontal="center" readingOrder="0" shrinkToFit="0" vertical="center" wrapText="1"/>
    </xf>
    <xf borderId="0" fillId="0" fontId="2" numFmtId="164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3" fontId="2" numFmtId="0" xfId="0" applyAlignment="1" applyFont="1">
      <alignment readingOrder="0" shrinkToFit="0" vertical="center" wrapText="1"/>
    </xf>
    <xf borderId="0" fillId="3" fontId="3" numFmtId="0" xfId="0" applyAlignment="1" applyFont="1">
      <alignment horizontal="center" readingOrder="0" shrinkToFit="0" vertical="center" wrapText="1"/>
    </xf>
    <xf borderId="0" fillId="3" fontId="2" numFmtId="0" xfId="0" applyAlignment="1" applyFont="1">
      <alignment horizontal="left" readingOrder="0"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10" numFmtId="0" xfId="0" applyAlignment="1" applyFont="1">
      <alignment readingOrder="0"/>
    </xf>
    <xf borderId="0" fillId="0" fontId="1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Interna, Publica y Privada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2'!$B$1</c:f>
            </c:strRef>
          </c:tx>
          <c:spPr>
            <a:solidFill>
              <a:srgbClr val="4285F4"/>
            </a:solidFill>
          </c:spPr>
          <c:cat>
            <c:strRef>
              <c:f>'Hoja 2'!$A$2:$A$29</c:f>
            </c:strRef>
          </c:cat>
          <c:val>
            <c:numRef>
              <c:f>'Hoja 2'!$B$2:$B$29</c:f>
            </c:numRef>
          </c:val>
        </c:ser>
        <c:ser>
          <c:idx val="1"/>
          <c:order val="1"/>
          <c:tx>
            <c:strRef>
              <c:f>'Hoja 2'!$C$1</c:f>
            </c:strRef>
          </c:tx>
          <c:spPr>
            <a:solidFill>
              <a:srgbClr val="DB4437"/>
            </a:solidFill>
          </c:spPr>
          <c:cat>
            <c:strRef>
              <c:f>'Hoja 2'!$A$2:$A$29</c:f>
            </c:strRef>
          </c:cat>
          <c:val>
            <c:numRef>
              <c:f>'Hoja 2'!$C$2:$C$29</c:f>
            </c:numRef>
          </c:val>
        </c:ser>
        <c:ser>
          <c:idx val="2"/>
          <c:order val="2"/>
          <c:tx>
            <c:strRef>
              <c:f>'Hoja 2'!$D$1</c:f>
            </c:strRef>
          </c:tx>
          <c:spPr>
            <a:solidFill>
              <a:srgbClr val="F4B400"/>
            </a:solidFill>
          </c:spPr>
          <c:cat>
            <c:strRef>
              <c:f>'Hoja 2'!$A$2:$A$29</c:f>
            </c:strRef>
          </c:cat>
          <c:val>
            <c:numRef>
              <c:f>'Hoja 2'!$D$2:$D$29</c:f>
            </c:numRef>
          </c:val>
        </c:ser>
        <c:axId val="1831286123"/>
        <c:axId val="659492809"/>
      </c:barChart>
      <c:catAx>
        <c:axId val="18312861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ID_centro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59492809"/>
      </c:catAx>
      <c:valAx>
        <c:axId val="6594928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312861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819150</xdr:colOff>
      <xdr:row>9</xdr:row>
      <xdr:rowOff>38100</xdr:rowOff>
    </xdr:from>
    <xdr:ext cx="6143625" cy="40767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fsjd.org/es/suport-metodol%C3%B2gic-i-estad%C3%ADstic_2759" TargetMode="External"/><Relationship Id="rId2" Type="http://schemas.openxmlformats.org/officeDocument/2006/relationships/hyperlink" Target="https://www.imim.cat/sct/amib/amib.html" TargetMode="External"/><Relationship Id="rId3" Type="http://schemas.openxmlformats.org/officeDocument/2006/relationships/hyperlink" Target="http://www.idibell.cat/modul/sae/ca" TargetMode="External"/><Relationship Id="rId4" Type="http://schemas.openxmlformats.org/officeDocument/2006/relationships/hyperlink" Target="http://www.idibaps.org/plataformes/11/estadistica-medica" TargetMode="External"/><Relationship Id="rId11" Type="http://schemas.openxmlformats.org/officeDocument/2006/relationships/hyperlink" Target="http://sct.uab.cat/genomica-bioinformatica/" TargetMode="External"/><Relationship Id="rId10" Type="http://schemas.openxmlformats.org/officeDocument/2006/relationships/hyperlink" Target="http://sct.uab.cat/estadistica/sites/sct.uab.cat.estadistica/files/catalegserveissea.pdf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://sct.uab.cat/estadistica/content/suport-estadistic-integral" TargetMode="External"/><Relationship Id="rId5" Type="http://schemas.openxmlformats.org/officeDocument/2006/relationships/hyperlink" Target="http://www.crg.eu/taxonomy/term/45" TargetMode="External"/><Relationship Id="rId6" Type="http://schemas.openxmlformats.org/officeDocument/2006/relationships/hyperlink" Target="https://biocore.crg.eu/wiki/Services" TargetMode="External"/><Relationship Id="rId7" Type="http://schemas.openxmlformats.org/officeDocument/2006/relationships/hyperlink" Target="http://www.irblleida.org/ca/index.php?p=webs/serveis_cientificotec/detall_servei.php&amp;id=7" TargetMode="External"/><Relationship Id="rId8" Type="http://schemas.openxmlformats.org/officeDocument/2006/relationships/hyperlink" Target="http://www.irblleida.org/fitxers/serveis_cient/598-serveis_cient3300.pdf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5.14"/>
    <col customWidth="1" min="2" max="2" width="24.86"/>
    <col customWidth="1" min="3" max="4" width="12.57"/>
    <col customWidth="1" min="5" max="5" width="35.43"/>
    <col customWidth="1" min="6" max="6" width="20.57"/>
    <col customWidth="1" min="7" max="7" width="17.0"/>
    <col customWidth="1" min="8" max="8" width="10.86"/>
    <col customWidth="1" min="9" max="9" width="24.86"/>
    <col customWidth="1" min="10" max="10" width="16.43"/>
    <col customWidth="1" min="11" max="11" width="18.43"/>
    <col customWidth="1" min="12" max="14" width="8.29"/>
    <col customWidth="1" min="15" max="16" width="21.71"/>
    <col customWidth="1" min="17" max="17" width="62.57"/>
    <col customWidth="1" min="18" max="33" width="31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>
      <c r="A2" s="4" t="s">
        <v>17</v>
      </c>
      <c r="B2" s="5" t="s">
        <v>18</v>
      </c>
      <c r="C2" s="6" t="s">
        <v>19</v>
      </c>
      <c r="D2" s="6">
        <v>1.0</v>
      </c>
      <c r="E2" s="7" t="str">
        <f>HYPERLINK("http://ueb.vhir.org/","Unitat d’Estadística i Bioinformàtica
 (1) (2)")</f>
        <v>Unitat d’Estadística i Bioinformàtica
 (1) (2)</v>
      </c>
      <c r="F2" s="8" t="s">
        <v>20</v>
      </c>
      <c r="G2" s="8" t="s">
        <v>21</v>
      </c>
      <c r="H2" s="8">
        <v>5.0</v>
      </c>
      <c r="I2" s="8" t="s">
        <v>22</v>
      </c>
      <c r="J2" s="9" t="str">
        <f>HYPERLINK("http://www.vhir.org/portal1/Global/pdf/tarifes/Tarifes_UEB.pdf","Enlace")</f>
        <v>Enlace</v>
      </c>
      <c r="K2" s="8" t="s">
        <v>23</v>
      </c>
      <c r="L2" s="10">
        <v>36.0</v>
      </c>
      <c r="M2" s="10">
        <v>44.0</v>
      </c>
      <c r="N2" s="10">
        <v>54.0</v>
      </c>
      <c r="O2" s="8"/>
      <c r="P2" s="8"/>
      <c r="Q2" s="11" t="s">
        <v>24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>
      <c r="A3" s="4" t="s">
        <v>17</v>
      </c>
      <c r="B3" s="5" t="s">
        <v>25</v>
      </c>
      <c r="C3" s="6" t="s">
        <v>26</v>
      </c>
      <c r="D3" s="6">
        <v>2.0</v>
      </c>
      <c r="E3" s="7" t="str">
        <f>HYPERLINK("http://www.recercasantpau.cat/plataformes/plataforma-de-bioinformatica/","Plataforma de Bioinformàtica")</f>
        <v>Plataforma de Bioinformàtica</v>
      </c>
      <c r="F3" s="8" t="s">
        <v>27</v>
      </c>
      <c r="G3" s="8"/>
      <c r="H3" s="8">
        <v>1.0</v>
      </c>
      <c r="I3" s="8" t="s">
        <v>22</v>
      </c>
      <c r="J3" s="9" t="str">
        <f>HYPERLINK("http://www.recercasantpau.cat/wp-content/uploads/2016/05/PSCT_Tarifes_2016.pdf","Enlace")</f>
        <v>Enlace</v>
      </c>
      <c r="K3" s="8" t="s">
        <v>28</v>
      </c>
      <c r="L3" s="10">
        <v>27.54</v>
      </c>
      <c r="M3" s="10">
        <v>34.42</v>
      </c>
      <c r="N3" s="10">
        <v>44.06</v>
      </c>
      <c r="O3" s="8"/>
      <c r="P3" s="8"/>
      <c r="Q3" s="11" t="s">
        <v>29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>
      <c r="A4" s="4" t="s">
        <v>17</v>
      </c>
      <c r="B4" s="5" t="s">
        <v>30</v>
      </c>
      <c r="C4" s="6" t="s">
        <v>31</v>
      </c>
      <c r="D4" s="6">
        <v>3.0</v>
      </c>
      <c r="E4" s="12" t="s">
        <v>32</v>
      </c>
      <c r="F4" s="8" t="s">
        <v>33</v>
      </c>
      <c r="G4" s="8"/>
      <c r="H4" s="8">
        <v>1.0</v>
      </c>
      <c r="I4" s="8" t="s">
        <v>22</v>
      </c>
      <c r="J4" s="9" t="str">
        <f>HYPERLINK("http://www.fsjd.org/tarifes_servei_estadistic2017_139038.pdf","Enlace")</f>
        <v>Enlace</v>
      </c>
      <c r="K4" s="8" t="s">
        <v>28</v>
      </c>
      <c r="L4" s="10">
        <v>22.0</v>
      </c>
      <c r="M4" s="10">
        <v>33.0</v>
      </c>
      <c r="N4" s="10">
        <v>44.0</v>
      </c>
      <c r="O4" s="8"/>
      <c r="P4" s="8"/>
      <c r="Q4" s="1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>
      <c r="A5" s="4" t="s">
        <v>17</v>
      </c>
      <c r="B5" s="5" t="s">
        <v>30</v>
      </c>
      <c r="C5" s="6" t="s">
        <v>31</v>
      </c>
      <c r="D5" s="6">
        <v>4.0</v>
      </c>
      <c r="E5" s="7" t="str">
        <f>HYPERLINK("http://www.fsjd.org/es/unidad-de-dise%C3%B1o-an%C3%A1lisis-e-interpretaci%C3%B3n-%C3%B3mica_173301","Unidad de Diseño, Análisis e Interpretación - Ómica")</f>
        <v>Unidad de Diseño, Análisis e Interpretación - Ómica</v>
      </c>
      <c r="F5" s="8" t="s">
        <v>27</v>
      </c>
      <c r="G5" s="8"/>
      <c r="H5" s="8"/>
      <c r="I5" s="8" t="s">
        <v>22</v>
      </c>
      <c r="J5" s="9" t="str">
        <f>HYPERLINK("http://www.fsjd.org/precios_daiomic_173277.pdf","Enlace")</f>
        <v>Enlace</v>
      </c>
      <c r="K5" s="8" t="s">
        <v>23</v>
      </c>
      <c r="L5" s="10">
        <v>22.6</v>
      </c>
      <c r="M5" s="10">
        <v>22.7</v>
      </c>
      <c r="N5" s="10">
        <v>23.3</v>
      </c>
      <c r="O5" s="8"/>
      <c r="P5" s="8"/>
      <c r="Q5" s="11" t="s">
        <v>34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>
      <c r="A6" s="4" t="s">
        <v>17</v>
      </c>
      <c r="B6" s="5" t="s">
        <v>35</v>
      </c>
      <c r="C6" s="6" t="s">
        <v>35</v>
      </c>
      <c r="D6" s="6">
        <v>5.0</v>
      </c>
      <c r="E6" s="12" t="s">
        <v>36</v>
      </c>
      <c r="F6" s="8" t="s">
        <v>33</v>
      </c>
      <c r="G6" s="8"/>
      <c r="H6" s="8">
        <v>1.0</v>
      </c>
      <c r="I6" s="8" t="s">
        <v>22</v>
      </c>
      <c r="J6" s="8" t="s">
        <v>37</v>
      </c>
      <c r="K6" s="14"/>
      <c r="L6" s="15"/>
      <c r="M6" s="15"/>
      <c r="N6" s="15"/>
      <c r="O6" s="14"/>
      <c r="P6" s="14"/>
      <c r="Q6" s="11" t="s">
        <v>38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>
      <c r="A7" s="4" t="s">
        <v>17</v>
      </c>
      <c r="B7" s="5" t="s">
        <v>35</v>
      </c>
      <c r="C7" s="6" t="s">
        <v>35</v>
      </c>
      <c r="D7" s="6">
        <v>6.0</v>
      </c>
      <c r="E7" s="16" t="str">
        <f>HYPERLINK("https://margenomics.imim.es/","MARGenomics")</f>
        <v>MARGenomics</v>
      </c>
      <c r="F7" s="8" t="s">
        <v>27</v>
      </c>
      <c r="G7" s="8"/>
      <c r="H7" s="8">
        <v>3.0</v>
      </c>
      <c r="I7" s="8" t="s">
        <v>21</v>
      </c>
      <c r="J7" s="9" t="str">
        <f>HYPERLINK("https://margenomics.imim.es/c/price/","Enlace")</f>
        <v>Enlace</v>
      </c>
      <c r="K7" s="8" t="s">
        <v>23</v>
      </c>
      <c r="L7" s="10">
        <v>28.0</v>
      </c>
      <c r="M7" s="10">
        <v>42.0</v>
      </c>
      <c r="N7" s="10">
        <v>56.0</v>
      </c>
      <c r="O7" s="8"/>
      <c r="P7" s="8"/>
      <c r="Q7" s="1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>
      <c r="A8" s="4" t="s">
        <v>17</v>
      </c>
      <c r="B8" s="5" t="s">
        <v>39</v>
      </c>
      <c r="C8" s="6" t="s">
        <v>40</v>
      </c>
      <c r="D8" s="6">
        <v>7.0</v>
      </c>
      <c r="E8" s="12" t="s">
        <v>41</v>
      </c>
      <c r="F8" s="8" t="s">
        <v>33</v>
      </c>
      <c r="G8" s="8"/>
      <c r="H8" s="8">
        <v>3.0</v>
      </c>
      <c r="I8" s="8" t="s">
        <v>21</v>
      </c>
      <c r="J8" s="9" t="str">
        <f>HYPERLINK("http://www.idibell.cat/imatgesContinguts/SAE/SAEcat.pdf","Enlace")</f>
        <v>Enlace</v>
      </c>
      <c r="K8" s="8" t="s">
        <v>28</v>
      </c>
      <c r="L8" s="10">
        <v>30.0</v>
      </c>
      <c r="M8" s="10">
        <v>50.0</v>
      </c>
      <c r="N8" s="10">
        <v>90.0</v>
      </c>
      <c r="O8" s="8"/>
      <c r="P8" s="8"/>
      <c r="Q8" s="1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>
      <c r="A9" s="4" t="s">
        <v>17</v>
      </c>
      <c r="B9" s="5" t="s">
        <v>39</v>
      </c>
      <c r="C9" s="6" t="s">
        <v>40</v>
      </c>
      <c r="D9" s="6">
        <v>8.0</v>
      </c>
      <c r="E9" s="18" t="s">
        <v>42</v>
      </c>
      <c r="F9" s="8" t="s">
        <v>27</v>
      </c>
      <c r="G9" s="8" t="s">
        <v>21</v>
      </c>
      <c r="H9" s="8">
        <v>2.0</v>
      </c>
      <c r="I9" s="8" t="s">
        <v>21</v>
      </c>
      <c r="J9" s="9" t="str">
        <f>HYPERLINK("http://www.idibell.cat/sites/idibellpt.dd/files/tarifas_generales_2019_1er_semestre_idibell_9.pdf","Enlace (SCT)")</f>
        <v>Enlace (SCT)</v>
      </c>
      <c r="K9" s="8" t="s">
        <v>28</v>
      </c>
      <c r="L9" s="10">
        <v>21.09</v>
      </c>
      <c r="M9" s="10">
        <v>25.83</v>
      </c>
      <c r="N9" s="10">
        <v>31.0</v>
      </c>
      <c r="O9" s="8"/>
      <c r="P9" s="8"/>
      <c r="Q9" s="11" t="s">
        <v>43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>
      <c r="A10" s="4" t="s">
        <v>17</v>
      </c>
      <c r="B10" s="5" t="s">
        <v>44</v>
      </c>
      <c r="C10" s="6" t="s">
        <v>45</v>
      </c>
      <c r="D10" s="6">
        <v>9.0</v>
      </c>
      <c r="E10" s="12" t="s">
        <v>46</v>
      </c>
      <c r="F10" s="8" t="s">
        <v>33</v>
      </c>
      <c r="G10" s="8"/>
      <c r="H10" s="8">
        <v>7.0</v>
      </c>
      <c r="I10" s="8" t="s">
        <v>22</v>
      </c>
      <c r="J10" s="9" t="str">
        <f>HYPERLINK("https://www.clinicbarcelona.org/ca/idibaps/core-facilities/estadistica-medica","Enlace")</f>
        <v>Enlace</v>
      </c>
      <c r="K10" s="8" t="s">
        <v>47</v>
      </c>
      <c r="L10" s="15"/>
      <c r="M10" s="15"/>
      <c r="N10" s="15"/>
      <c r="O10" s="14"/>
      <c r="P10" s="14"/>
      <c r="Q10" s="11" t="s">
        <v>48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>
      <c r="A11" s="4" t="s">
        <v>17</v>
      </c>
      <c r="B11" s="5" t="s">
        <v>49</v>
      </c>
      <c r="C11" s="6" t="s">
        <v>50</v>
      </c>
      <c r="D11" s="6">
        <v>10.0</v>
      </c>
      <c r="E11" s="7" t="str">
        <f>HYPERLINK("http://www.germanstrias.org/media/upload/arxius/Technology%20and%20Services/Preus/Tarifas%20PLTs%202018.pdf","Genomics and Bioinformatics Unit")</f>
        <v>Genomics and Bioinformatics Unit</v>
      </c>
      <c r="F11" s="8" t="s">
        <v>27</v>
      </c>
      <c r="G11" s="8"/>
      <c r="H11" s="8">
        <v>2.0</v>
      </c>
      <c r="I11" s="8" t="s">
        <v>21</v>
      </c>
      <c r="J11" s="9" t="str">
        <f>HYPERLINK("http://www.germanstrias.org/media/upload/arxius/Technology%20and%20Services/Preus/Tarifas%20PLTs%202018.pdf","Enlace")</f>
        <v>Enlace</v>
      </c>
      <c r="K11" s="8" t="s">
        <v>51</v>
      </c>
      <c r="L11" s="10">
        <v>61.9</v>
      </c>
      <c r="M11" s="10">
        <v>77.4</v>
      </c>
      <c r="N11" s="10">
        <v>103.2</v>
      </c>
      <c r="O11" s="19"/>
      <c r="P11" s="19"/>
      <c r="Q11" s="11" t="s">
        <v>52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ht="29.25" customHeight="1">
      <c r="A12" s="4" t="s">
        <v>17</v>
      </c>
      <c r="B12" s="5" t="s">
        <v>53</v>
      </c>
      <c r="C12" s="6" t="s">
        <v>54</v>
      </c>
      <c r="D12" s="6">
        <v>11.0</v>
      </c>
      <c r="E12" s="12" t="s">
        <v>55</v>
      </c>
      <c r="F12" s="8" t="s">
        <v>27</v>
      </c>
      <c r="G12" s="8"/>
      <c r="H12" s="8">
        <v>4.0</v>
      </c>
      <c r="I12" s="20" t="s">
        <v>21</v>
      </c>
      <c r="J12" s="9" t="str">
        <f>HYPERLINK("https://biocore.crg.eu/wiki/Standard_Bioinformatics_Services_Cost","Enlace 1 (Biocores)")</f>
        <v>Enlace 1 (Biocores)</v>
      </c>
      <c r="K12" s="19" t="s">
        <v>56</v>
      </c>
      <c r="L12" s="21"/>
      <c r="M12" s="21"/>
      <c r="N12" s="21"/>
      <c r="O12" s="22"/>
      <c r="P12" s="22"/>
      <c r="Q12" s="11" t="s">
        <v>57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>
      <c r="A13" s="4" t="s">
        <v>17</v>
      </c>
      <c r="C13" s="6" t="s">
        <v>54</v>
      </c>
      <c r="G13" s="8"/>
      <c r="J13" s="9" t="str">
        <f>HYPERLINK("https://www.crg.eu/sites/default/files/crg/BIO_2018v0.pdf","Enlace 2 (Web)")</f>
        <v>Enlace 2 (Web)</v>
      </c>
      <c r="K13" s="8" t="s">
        <v>28</v>
      </c>
      <c r="L13" s="10">
        <v>15.35</v>
      </c>
      <c r="M13" s="10">
        <v>36.69</v>
      </c>
      <c r="N13" s="10"/>
      <c r="O13" s="8"/>
      <c r="P13" s="8"/>
      <c r="Q13" s="11" t="s">
        <v>58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>
      <c r="A14" s="4" t="s">
        <v>17</v>
      </c>
      <c r="B14" s="5" t="s">
        <v>59</v>
      </c>
      <c r="C14" s="6" t="s">
        <v>60</v>
      </c>
      <c r="D14" s="6">
        <v>12.0</v>
      </c>
      <c r="E14" s="12" t="s">
        <v>61</v>
      </c>
      <c r="F14" s="8" t="s">
        <v>33</v>
      </c>
      <c r="G14" s="8"/>
      <c r="H14" s="8">
        <v>3.0</v>
      </c>
      <c r="I14" s="20" t="s">
        <v>22</v>
      </c>
      <c r="J14" s="9" t="str">
        <f>HYPERLINK("http://www.irblleida.org/media/upload/pdf/tarifesubiostat2019-v2_1576743214.pdf","Enlace")</f>
        <v>Enlace</v>
      </c>
      <c r="K14" s="8" t="s">
        <v>28</v>
      </c>
      <c r="L14" s="10">
        <v>40.0</v>
      </c>
      <c r="M14" s="10">
        <v>60.0</v>
      </c>
      <c r="N14" s="10">
        <v>90.0</v>
      </c>
      <c r="O14" s="8"/>
      <c r="P14" s="8"/>
      <c r="Q14" s="1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>
      <c r="A15" s="4" t="s">
        <v>17</v>
      </c>
      <c r="B15" s="5" t="s">
        <v>62</v>
      </c>
      <c r="C15" s="6" t="s">
        <v>63</v>
      </c>
      <c r="D15" s="6">
        <v>13.0</v>
      </c>
      <c r="E15" s="12" t="s">
        <v>64</v>
      </c>
      <c r="F15" s="8" t="s">
        <v>33</v>
      </c>
      <c r="G15" s="8"/>
      <c r="H15" s="8">
        <v>6.0</v>
      </c>
      <c r="I15" s="20" t="s">
        <v>22</v>
      </c>
      <c r="J15" s="9" t="str">
        <f>HYPERLINK("http://sct.uab.cat/estadistica/content/assessorament-puntual","Enlace")</f>
        <v>Enlace</v>
      </c>
      <c r="K15" s="8" t="s">
        <v>47</v>
      </c>
      <c r="L15" s="10"/>
      <c r="M15" s="10"/>
      <c r="N15" s="10"/>
      <c r="O15" s="8"/>
      <c r="P15" s="8"/>
      <c r="Q15" s="1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>
      <c r="A16" s="4" t="s">
        <v>17</v>
      </c>
      <c r="B16" s="5" t="s">
        <v>62</v>
      </c>
      <c r="C16" s="6" t="s">
        <v>65</v>
      </c>
      <c r="E16" s="12" t="s">
        <v>66</v>
      </c>
      <c r="F16" s="8" t="s">
        <v>27</v>
      </c>
      <c r="G16" s="8"/>
      <c r="H16" s="8">
        <v>2.0</v>
      </c>
      <c r="I16" s="8" t="s">
        <v>22</v>
      </c>
      <c r="J16" s="9" t="str">
        <f>HYPERLINK("http://sct.uab.cat/genomica-bioinformatica/content/preus","Enlace")</f>
        <v>Enlace</v>
      </c>
      <c r="K16" s="8" t="s">
        <v>67</v>
      </c>
      <c r="L16" s="15"/>
      <c r="M16" s="15"/>
      <c r="N16" s="15"/>
      <c r="O16" s="14"/>
      <c r="P16" s="14"/>
      <c r="Q16" s="11" t="s">
        <v>68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>
      <c r="A17" s="4" t="s">
        <v>69</v>
      </c>
      <c r="B17" s="23" t="s">
        <v>70</v>
      </c>
      <c r="C17" s="6" t="s">
        <v>71</v>
      </c>
      <c r="D17" s="6">
        <v>14.0</v>
      </c>
      <c r="E17" s="7" t="str">
        <f>HYPERLINK("http://www.fundacionidisantiago.es/plataformas/bioinformatica/","Plataforma de Bioinformática")</f>
        <v>Plataforma de Bioinformática</v>
      </c>
      <c r="F17" s="8" t="s">
        <v>27</v>
      </c>
      <c r="G17" s="8" t="s">
        <v>21</v>
      </c>
      <c r="H17" s="8">
        <v>3.0</v>
      </c>
      <c r="I17" s="8" t="s">
        <v>37</v>
      </c>
      <c r="J17" s="9" t="str">
        <f>HYPERLINK("https://drive.google.com/open?id=1aQi8mMTFq6Rire5rNuTxFtbMUxv2ov07","Enlace")</f>
        <v>Enlace</v>
      </c>
      <c r="K17" s="8" t="s">
        <v>28</v>
      </c>
      <c r="L17" s="10">
        <v>19.79</v>
      </c>
      <c r="M17" s="10">
        <v>34.63</v>
      </c>
      <c r="N17" s="10">
        <v>49.48</v>
      </c>
      <c r="O17" s="8" t="s">
        <v>72</v>
      </c>
      <c r="P17" s="8" t="s">
        <v>37</v>
      </c>
      <c r="Q17" s="11" t="s">
        <v>73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>
      <c r="A18" s="24" t="s">
        <v>74</v>
      </c>
      <c r="B18" s="25" t="s">
        <v>75</v>
      </c>
      <c r="C18" s="6" t="s">
        <v>76</v>
      </c>
      <c r="D18" s="6">
        <v>15.0</v>
      </c>
      <c r="E18" s="7" t="str">
        <f>HYPERLINK("https://www.irycis.org/en/services/14/bioinformatics-unit","Bioinformatics Unit")</f>
        <v>Bioinformatics Unit</v>
      </c>
      <c r="F18" s="8" t="s">
        <v>27</v>
      </c>
      <c r="G18" s="8" t="s">
        <v>21</v>
      </c>
      <c r="H18" s="8">
        <v>1.0</v>
      </c>
      <c r="I18" s="14"/>
      <c r="J18" s="8" t="s">
        <v>77</v>
      </c>
      <c r="K18" s="14"/>
      <c r="L18" s="15"/>
      <c r="M18" s="15"/>
      <c r="N18" s="15"/>
      <c r="O18" s="14"/>
      <c r="P18" s="14"/>
      <c r="Q18" s="1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>
      <c r="A19" s="24" t="s">
        <v>74</v>
      </c>
      <c r="B19" s="25" t="s">
        <v>75</v>
      </c>
      <c r="C19" s="6" t="s">
        <v>76</v>
      </c>
      <c r="D19" s="6">
        <v>16.0</v>
      </c>
      <c r="E19" s="7" t="str">
        <f>HYPERLINK("https://www.irycis.org/en/services/7/clinical-biostatistics","Clinical Biostatistics")</f>
        <v>Clinical Biostatistics</v>
      </c>
      <c r="F19" s="8" t="s">
        <v>33</v>
      </c>
      <c r="G19" s="14"/>
      <c r="H19" s="8">
        <v>2.0</v>
      </c>
      <c r="I19" s="14"/>
      <c r="J19" s="8" t="s">
        <v>77</v>
      </c>
      <c r="K19" s="14"/>
      <c r="L19" s="15"/>
      <c r="M19" s="15"/>
      <c r="N19" s="15"/>
      <c r="O19" s="14"/>
      <c r="P19" s="14"/>
      <c r="Q19" s="1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>
      <c r="A20" s="24" t="s">
        <v>78</v>
      </c>
      <c r="B20" s="25" t="s">
        <v>79</v>
      </c>
      <c r="C20" s="6" t="s">
        <v>80</v>
      </c>
      <c r="D20" s="6">
        <v>17.0</v>
      </c>
      <c r="E20" s="7" t="str">
        <f>HYPERLINK("http://www.iacs.es/servicios/biocomputacion/","Unidad de Biomputación")</f>
        <v>Unidad de Biomputación</v>
      </c>
      <c r="F20" s="8" t="s">
        <v>81</v>
      </c>
      <c r="G20" s="8" t="s">
        <v>82</v>
      </c>
      <c r="H20" s="8">
        <v>3.0</v>
      </c>
      <c r="I20" s="8" t="s">
        <v>82</v>
      </c>
      <c r="J20" s="26" t="str">
        <f>HYPERLINK("http://www.iacs.es/wp-content/uploads/2020/01/Biocomputaci%C3%B3n-2020-01-01-2020-12-31.pdf","Enlace")</f>
        <v>Enlace</v>
      </c>
      <c r="K20" s="8" t="s">
        <v>28</v>
      </c>
      <c r="L20" s="10">
        <v>18.19</v>
      </c>
      <c r="M20" s="10">
        <v>44.0</v>
      </c>
      <c r="N20" s="10">
        <v>52.8</v>
      </c>
      <c r="O20" s="8" t="s">
        <v>83</v>
      </c>
      <c r="P20" s="8" t="s">
        <v>37</v>
      </c>
      <c r="Q20" s="11" t="s">
        <v>84</v>
      </c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</row>
    <row r="21">
      <c r="A21" s="24" t="s">
        <v>85</v>
      </c>
      <c r="B21" s="25" t="s">
        <v>86</v>
      </c>
      <c r="C21" s="6" t="s">
        <v>87</v>
      </c>
      <c r="D21" s="6">
        <v>18.0</v>
      </c>
      <c r="E21" s="7" t="str">
        <f>HYPERLINK("https://incliva.es/plataformas/servicios-centrales/unidad-de-bioinformatica-y-bioestadistica","Unidad de Bioinformática y Bioestadística")</f>
        <v>Unidad de Bioinformática y Bioestadística</v>
      </c>
      <c r="F21" s="8" t="s">
        <v>88</v>
      </c>
      <c r="G21" s="8" t="s">
        <v>21</v>
      </c>
      <c r="H21" s="8">
        <v>4.0</v>
      </c>
      <c r="I21" s="8" t="s">
        <v>21</v>
      </c>
      <c r="J21" s="8" t="s">
        <v>77</v>
      </c>
      <c r="K21" s="14"/>
      <c r="L21" s="15"/>
      <c r="M21" s="15"/>
      <c r="N21" s="15"/>
      <c r="O21" s="14"/>
      <c r="P21" s="14"/>
      <c r="Q21" s="11" t="s">
        <v>43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>
      <c r="A22" s="24" t="s">
        <v>89</v>
      </c>
      <c r="B22" s="25" t="s">
        <v>90</v>
      </c>
      <c r="C22" s="6" t="s">
        <v>91</v>
      </c>
      <c r="D22" s="6">
        <v>19.0</v>
      </c>
      <c r="E22" s="7" t="str">
        <f>HYPERLINK("http://www.bioinformatica.imib.es/","Plataforma de Informática Biomédica y Bioinformática")</f>
        <v>Plataforma de Informática Biomédica y Bioinformática</v>
      </c>
      <c r="F22" s="8" t="s">
        <v>81</v>
      </c>
      <c r="G22" s="8" t="s">
        <v>21</v>
      </c>
      <c r="H22" s="8">
        <v>4.0</v>
      </c>
      <c r="I22" s="9" t="str">
        <f>HYPERLINK("http://www.bioinformatica.imib.es/plataforma/serviciosBioinformatica.jsf","SI")</f>
        <v>SI</v>
      </c>
      <c r="J22" s="9" t="str">
        <f>HYPERLINK("http://www.bioinformatica.imib.es/servicios/resumenServicios.jsf","Enlace")</f>
        <v>Enlace</v>
      </c>
      <c r="K22" s="8" t="s">
        <v>28</v>
      </c>
      <c r="L22" s="10">
        <v>11.0</v>
      </c>
      <c r="M22" s="10">
        <v>22.0</v>
      </c>
      <c r="N22" s="10">
        <v>26.4</v>
      </c>
      <c r="O22" s="8" t="s">
        <v>92</v>
      </c>
      <c r="P22" s="8" t="s">
        <v>93</v>
      </c>
      <c r="Q22" s="11" t="s">
        <v>94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>
      <c r="A23" s="27" t="s">
        <v>74</v>
      </c>
      <c r="B23" s="28" t="s">
        <v>95</v>
      </c>
      <c r="C23" s="8" t="s">
        <v>96</v>
      </c>
      <c r="D23" s="8">
        <v>20.0</v>
      </c>
      <c r="E23" s="29" t="str">
        <f>HYPERLINK("https://www.food.imdea.org/services/Platform-Clinical-Trials-Nutrition-and-Health/Biostatistics-and-Bioinformatics-Unit","Biostatistics and Bioinformatics Unit")</f>
        <v>Biostatistics and Bioinformatics Unit</v>
      </c>
      <c r="F23" s="8" t="s">
        <v>20</v>
      </c>
      <c r="G23" s="8" t="s">
        <v>21</v>
      </c>
      <c r="H23" s="8">
        <v>2.0</v>
      </c>
      <c r="I23" s="8" t="s">
        <v>37</v>
      </c>
      <c r="J23" s="8" t="s">
        <v>97</v>
      </c>
      <c r="K23" s="8" t="s">
        <v>28</v>
      </c>
      <c r="L23" s="10"/>
      <c r="M23" s="10"/>
      <c r="N23" s="10"/>
      <c r="O23" s="8" t="s">
        <v>98</v>
      </c>
      <c r="P23" s="8" t="s">
        <v>99</v>
      </c>
      <c r="Q23" s="11" t="s">
        <v>100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>
      <c r="A24" s="27" t="s">
        <v>101</v>
      </c>
      <c r="B24" s="28" t="s">
        <v>102</v>
      </c>
      <c r="C24" s="8" t="s">
        <v>103</v>
      </c>
      <c r="D24" s="8">
        <v>21.0</v>
      </c>
      <c r="E24" s="9" t="str">
        <f>HYPERLINK("http://www.idisba.es/cat/Serveis-de-Suport/Plataformes-Cientificotècniques/Genòmica-i-Bioinformàtica","Unidad Bioinformática")</f>
        <v>Unidad Bioinformática</v>
      </c>
      <c r="F24" s="8" t="s">
        <v>20</v>
      </c>
      <c r="G24" s="8" t="s">
        <v>21</v>
      </c>
      <c r="H24" s="8">
        <v>1.0</v>
      </c>
      <c r="I24" s="14"/>
      <c r="J24" s="14"/>
      <c r="K24" s="8" t="s">
        <v>28</v>
      </c>
      <c r="L24" s="10">
        <v>34.46</v>
      </c>
      <c r="M24" s="10">
        <v>43.47</v>
      </c>
      <c r="N24" s="10">
        <v>65.21</v>
      </c>
      <c r="O24" s="14"/>
      <c r="P24" s="14"/>
      <c r="Q24" s="1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>
      <c r="A25" s="27" t="s">
        <v>74</v>
      </c>
      <c r="B25" s="28" t="s">
        <v>104</v>
      </c>
      <c r="C25" s="8" t="s">
        <v>105</v>
      </c>
      <c r="D25" s="8">
        <v>22.0</v>
      </c>
      <c r="E25" s="30" t="str">
        <f>HYPERLINK("https://www.translationalbioinformaticslab.es/bioinformatics-unit","Unidad de Bioinformática")</f>
        <v>Unidad de Bioinformática</v>
      </c>
      <c r="F25" s="8" t="s">
        <v>106</v>
      </c>
      <c r="G25" s="8" t="s">
        <v>22</v>
      </c>
      <c r="H25" s="8">
        <v>2.0</v>
      </c>
      <c r="I25" s="8" t="s">
        <v>22</v>
      </c>
      <c r="J25" s="8" t="s">
        <v>77</v>
      </c>
      <c r="K25" s="14"/>
      <c r="L25" s="15"/>
      <c r="M25" s="15"/>
      <c r="N25" s="15"/>
      <c r="O25" s="14"/>
      <c r="P25" s="8" t="s">
        <v>107</v>
      </c>
      <c r="Q25" s="11" t="s">
        <v>108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>
      <c r="A26" s="27" t="s">
        <v>109</v>
      </c>
      <c r="B26" s="28" t="s">
        <v>110</v>
      </c>
      <c r="C26" s="8" t="s">
        <v>111</v>
      </c>
      <c r="D26" s="8">
        <v>23.0</v>
      </c>
      <c r="E26" s="26" t="str">
        <f>HYPERLINK("bioinfo.genyo.es","Unidad de Bioinformática")</f>
        <v>Unidad de Bioinformática</v>
      </c>
      <c r="F26" s="8" t="s">
        <v>20</v>
      </c>
      <c r="G26" s="8" t="s">
        <v>82</v>
      </c>
      <c r="H26" s="8">
        <v>5.0</v>
      </c>
      <c r="I26" s="8" t="s">
        <v>37</v>
      </c>
      <c r="J26" s="8" t="s">
        <v>77</v>
      </c>
      <c r="K26" s="8" t="s">
        <v>28</v>
      </c>
      <c r="L26" s="10">
        <v>30.0</v>
      </c>
      <c r="M26" s="10">
        <v>60.0</v>
      </c>
      <c r="N26" s="10">
        <v>60.0</v>
      </c>
      <c r="O26" s="14"/>
      <c r="P26" s="8" t="s">
        <v>112</v>
      </c>
      <c r="Q26" s="1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>
      <c r="A27" s="27" t="s">
        <v>74</v>
      </c>
      <c r="B27" s="28" t="s">
        <v>113</v>
      </c>
      <c r="C27" s="8" t="s">
        <v>114</v>
      </c>
      <c r="D27" s="8">
        <v>24.0</v>
      </c>
      <c r="E27" s="8" t="s">
        <v>115</v>
      </c>
      <c r="F27" s="8" t="s">
        <v>116</v>
      </c>
      <c r="G27" s="8" t="s">
        <v>21</v>
      </c>
      <c r="H27" s="8">
        <v>2.0</v>
      </c>
      <c r="I27" s="8" t="s">
        <v>21</v>
      </c>
      <c r="J27" s="9" t="str">
        <f>HYPERLINK("https://www.iisgm.com/wp-content/uploads/2011/09/Cartera-de-servicios-Tabla-2020-1.pdf","Enlace")</f>
        <v>Enlace</v>
      </c>
      <c r="K27" s="8" t="s">
        <v>117</v>
      </c>
      <c r="L27" s="10"/>
      <c r="M27" s="10"/>
      <c r="N27" s="10"/>
      <c r="O27" s="8" t="s">
        <v>118</v>
      </c>
      <c r="P27" s="8" t="s">
        <v>119</v>
      </c>
      <c r="Q27" s="11" t="s">
        <v>120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ht="35.25" customHeight="1">
      <c r="A28" s="27" t="s">
        <v>85</v>
      </c>
      <c r="B28" s="28" t="s">
        <v>121</v>
      </c>
      <c r="C28" s="8" t="s">
        <v>122</v>
      </c>
      <c r="D28" s="8">
        <v>25.0</v>
      </c>
      <c r="E28" s="29" t="str">
        <f>HYPERLINK("http://bioinfo.cipf.es/ubb/","Bioinformatics and Biostatistics Unit")</f>
        <v>Bioinformatics and Biostatistics Unit</v>
      </c>
      <c r="F28" s="8" t="s">
        <v>20</v>
      </c>
      <c r="G28" s="8" t="s">
        <v>21</v>
      </c>
      <c r="H28" s="8">
        <v>6.0</v>
      </c>
      <c r="I28" s="8" t="s">
        <v>21</v>
      </c>
      <c r="J28" s="8" t="s">
        <v>97</v>
      </c>
      <c r="K28" s="8" t="s">
        <v>123</v>
      </c>
      <c r="L28" s="10"/>
      <c r="M28" s="10"/>
      <c r="N28" s="10"/>
      <c r="O28" s="8" t="s">
        <v>92</v>
      </c>
      <c r="P28" s="8" t="s">
        <v>119</v>
      </c>
      <c r="Q28" s="11" t="s">
        <v>124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>
      <c r="A29" s="27" t="s">
        <v>17</v>
      </c>
      <c r="B29" s="28" t="s">
        <v>125</v>
      </c>
      <c r="C29" s="8" t="s">
        <v>126</v>
      </c>
      <c r="D29" s="8">
        <v>26.0</v>
      </c>
      <c r="E29" s="9" t="str">
        <f>HYPERLINK("https://www.irbbarcelona.org/en/research/biostatistics-bioinformatics","Biostatistics and Bioinformatics Unit")</f>
        <v>Biostatistics and Bioinformatics Unit</v>
      </c>
      <c r="F29" s="8" t="s">
        <v>20</v>
      </c>
      <c r="G29" s="8" t="s">
        <v>21</v>
      </c>
      <c r="H29" s="8">
        <v>4.0</v>
      </c>
      <c r="I29" s="8" t="s">
        <v>21</v>
      </c>
      <c r="J29" s="9" t="str">
        <f>HYPERLINK("https://www.irbbarcelona.org/sites/default/files/attachments/2019/05/biostatistics_rates_no_irb_2019.pdf","Enlace")</f>
        <v>Enlace</v>
      </c>
      <c r="K29" s="8" t="s">
        <v>123</v>
      </c>
      <c r="L29" s="10">
        <v>15.0</v>
      </c>
      <c r="M29" s="10">
        <v>60.0</v>
      </c>
      <c r="N29" s="10">
        <v>72.0</v>
      </c>
      <c r="O29" s="8" t="s">
        <v>98</v>
      </c>
      <c r="P29" s="8" t="s">
        <v>119</v>
      </c>
      <c r="Q29" s="11" t="s">
        <v>127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</sheetData>
  <mergeCells count="7">
    <mergeCell ref="B12:B13"/>
    <mergeCell ref="D12:D13"/>
    <mergeCell ref="E12:E13"/>
    <mergeCell ref="F12:F13"/>
    <mergeCell ref="H12:H13"/>
    <mergeCell ref="I12:I13"/>
    <mergeCell ref="D15:D16"/>
  </mergeCells>
  <hyperlinks>
    <hyperlink r:id="rId1" ref="E4"/>
    <hyperlink r:id="rId2" ref="E6"/>
    <hyperlink r:id="rId3" ref="E8"/>
    <hyperlink r:id="rId4" ref="E10"/>
    <hyperlink r:id="rId5" ref="E12"/>
    <hyperlink r:id="rId6" ref="I12"/>
    <hyperlink r:id="rId7" ref="E14"/>
    <hyperlink r:id="rId8" ref="I14"/>
    <hyperlink r:id="rId9" ref="E15"/>
    <hyperlink r:id="rId10" ref="I15"/>
    <hyperlink r:id="rId11" ref="E16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.86"/>
    <col customWidth="1" min="3" max="3" width="7.29"/>
    <col customWidth="1" min="4" max="4" width="7.43"/>
  </cols>
  <sheetData>
    <row r="1">
      <c r="A1" t="str">
        <f>'2020.02'!C1</f>
        <v>ID_centro</v>
      </c>
      <c r="B1" t="str">
        <f>'2020.02'!L1</f>
        <v>Interna</v>
      </c>
      <c r="C1" t="str">
        <f>'2020.02'!M1</f>
        <v>Publica</v>
      </c>
      <c r="D1" t="str">
        <f>'2020.02'!N1</f>
        <v>Privada</v>
      </c>
    </row>
    <row r="2">
      <c r="A2" t="str">
        <f>'2020.02'!C2</f>
        <v>VHIR</v>
      </c>
      <c r="B2" s="17">
        <f>'2020.02'!L2</f>
        <v>36</v>
      </c>
      <c r="C2" s="17">
        <f>'2020.02'!M2</f>
        <v>44</v>
      </c>
      <c r="D2" s="17">
        <f>'2020.02'!N2</f>
        <v>54</v>
      </c>
    </row>
    <row r="3">
      <c r="A3" t="str">
        <f>'2020.02'!C3</f>
        <v>HSP</v>
      </c>
      <c r="B3" s="17">
        <f>'2020.02'!L3</f>
        <v>27.54</v>
      </c>
      <c r="C3" s="17">
        <f>'2020.02'!M3</f>
        <v>34.42</v>
      </c>
      <c r="D3" s="17">
        <f>'2020.02'!N3</f>
        <v>44.06</v>
      </c>
    </row>
    <row r="4">
      <c r="A4" t="str">
        <f>'2020.02'!C4</f>
        <v>HSJD</v>
      </c>
      <c r="B4" s="17">
        <f>'2020.02'!L4</f>
        <v>22</v>
      </c>
      <c r="C4" s="17">
        <f>'2020.02'!M4</f>
        <v>33</v>
      </c>
      <c r="D4" s="17">
        <f>'2020.02'!N4</f>
        <v>44</v>
      </c>
    </row>
    <row r="5">
      <c r="A5" t="str">
        <f>'2020.02'!C5</f>
        <v>HSJD</v>
      </c>
      <c r="B5" s="17">
        <f>'2020.02'!L5</f>
        <v>22.6</v>
      </c>
      <c r="C5" s="17">
        <f>'2020.02'!M5</f>
        <v>22.7</v>
      </c>
      <c r="D5" s="17">
        <f>'2020.02'!N5</f>
        <v>23.3</v>
      </c>
    </row>
    <row r="6">
      <c r="A6" t="str">
        <f>'2020.02'!C6</f>
        <v>IMIM</v>
      </c>
      <c r="B6" s="17" t="str">
        <f>'2020.02'!L6</f>
        <v/>
      </c>
      <c r="C6" s="17" t="str">
        <f>'2020.02'!M6</f>
        <v/>
      </c>
      <c r="D6" s="17" t="str">
        <f>'2020.02'!N6</f>
        <v/>
      </c>
    </row>
    <row r="7">
      <c r="A7" t="str">
        <f>'2020.02'!C7</f>
        <v>IMIM</v>
      </c>
      <c r="B7" s="17">
        <f>'2020.02'!L7</f>
        <v>28</v>
      </c>
      <c r="C7" s="17">
        <f>'2020.02'!M7</f>
        <v>42</v>
      </c>
      <c r="D7" s="17">
        <f>'2020.02'!N7</f>
        <v>56</v>
      </c>
    </row>
    <row r="8">
      <c r="A8" t="str">
        <f>'2020.02'!C8</f>
        <v>IDBE</v>
      </c>
      <c r="B8" s="17">
        <f>'2020.02'!L8</f>
        <v>30</v>
      </c>
      <c r="C8" s="17">
        <f>'2020.02'!M8</f>
        <v>50</v>
      </c>
      <c r="D8" s="17">
        <f>'2020.02'!N8</f>
        <v>90</v>
      </c>
    </row>
    <row r="9">
      <c r="A9" t="str">
        <f>'2020.02'!C9</f>
        <v>IDBE</v>
      </c>
      <c r="B9" s="17">
        <f>'2020.02'!L9</f>
        <v>21.09</v>
      </c>
      <c r="C9" s="17">
        <f>'2020.02'!M9</f>
        <v>25.83</v>
      </c>
      <c r="D9" s="17">
        <f>'2020.02'!N9</f>
        <v>31</v>
      </c>
    </row>
    <row r="10">
      <c r="A10" t="str">
        <f>'2020.02'!C10</f>
        <v>IDBA</v>
      </c>
      <c r="B10" s="17" t="str">
        <f>'2020.02'!L10</f>
        <v/>
      </c>
      <c r="C10" s="17" t="str">
        <f>'2020.02'!M10</f>
        <v/>
      </c>
      <c r="D10" s="17" t="str">
        <f>'2020.02'!N10</f>
        <v/>
      </c>
    </row>
    <row r="11">
      <c r="A11" t="str">
        <f>'2020.02'!C11</f>
        <v>IGTP</v>
      </c>
      <c r="B11" s="17">
        <f>'2020.02'!L11</f>
        <v>61.9</v>
      </c>
      <c r="C11" s="17">
        <f>'2020.02'!M11</f>
        <v>77.4</v>
      </c>
      <c r="D11" s="17">
        <f>'2020.02'!N11</f>
        <v>103.2</v>
      </c>
    </row>
    <row r="12">
      <c r="A12" t="str">
        <f>'2020.02'!C12</f>
        <v>CRG</v>
      </c>
      <c r="B12" s="17" t="str">
        <f>'2020.02'!L12</f>
        <v/>
      </c>
      <c r="C12" s="17" t="str">
        <f>'2020.02'!M12</f>
        <v/>
      </c>
      <c r="D12" s="17" t="str">
        <f>'2020.02'!N12</f>
        <v/>
      </c>
    </row>
    <row r="13">
      <c r="A13" t="str">
        <f>'2020.02'!C13</f>
        <v>CRG</v>
      </c>
      <c r="B13" s="17">
        <f>'2020.02'!L13</f>
        <v>15.35</v>
      </c>
      <c r="C13" s="17">
        <f>'2020.02'!M13</f>
        <v>36.69</v>
      </c>
      <c r="D13" s="17" t="str">
        <f>'2020.02'!N13</f>
        <v/>
      </c>
    </row>
    <row r="14">
      <c r="A14" t="str">
        <f>'2020.02'!C14</f>
        <v>IRBL</v>
      </c>
      <c r="B14" s="17">
        <f>'2020.02'!L14</f>
        <v>40</v>
      </c>
      <c r="C14" s="17">
        <f>'2020.02'!M14</f>
        <v>60</v>
      </c>
      <c r="D14" s="17">
        <f>'2020.02'!N14</f>
        <v>90</v>
      </c>
    </row>
    <row r="15">
      <c r="A15" t="str">
        <f>'2020.02'!C15</f>
        <v>SEA</v>
      </c>
      <c r="B15" s="17" t="str">
        <f>'2020.02'!L15</f>
        <v/>
      </c>
      <c r="C15" s="17" t="str">
        <f>'2020.02'!M15</f>
        <v/>
      </c>
      <c r="D15" s="17" t="str">
        <f>'2020.02'!N15</f>
        <v/>
      </c>
    </row>
    <row r="16">
      <c r="A16" t="str">
        <f>'2020.02'!C16</f>
        <v>UAB</v>
      </c>
      <c r="B16" s="17" t="str">
        <f>'2020.02'!L16</f>
        <v/>
      </c>
      <c r="C16" s="17" t="str">
        <f>'2020.02'!M16</f>
        <v/>
      </c>
      <c r="D16" s="17" t="str">
        <f>'2020.02'!N16</f>
        <v/>
      </c>
    </row>
    <row r="17">
      <c r="A17" t="str">
        <f>'2020.02'!C17</f>
        <v>IDIS</v>
      </c>
      <c r="B17" s="17">
        <f>'2020.02'!L17</f>
        <v>19.79</v>
      </c>
      <c r="C17" s="17">
        <f>'2020.02'!M17</f>
        <v>34.63</v>
      </c>
      <c r="D17" s="17">
        <f>'2020.02'!N17</f>
        <v>49.48</v>
      </c>
    </row>
    <row r="18">
      <c r="A18" t="str">
        <f>'2020.02'!C18</f>
        <v>IRyC</v>
      </c>
      <c r="B18" s="17" t="str">
        <f>'2020.02'!L18</f>
        <v/>
      </c>
      <c r="C18" s="17" t="str">
        <f>'2020.02'!M18</f>
        <v/>
      </c>
      <c r="D18" s="17" t="str">
        <f>'2020.02'!N18</f>
        <v/>
      </c>
    </row>
    <row r="19">
      <c r="A19" t="str">
        <f>'2020.02'!C19</f>
        <v>IRyC</v>
      </c>
      <c r="B19" s="17" t="str">
        <f>'2020.02'!L19</f>
        <v/>
      </c>
      <c r="C19" s="17" t="str">
        <f>'2020.02'!M19</f>
        <v/>
      </c>
      <c r="D19" s="17" t="str">
        <f>'2020.02'!N19</f>
        <v/>
      </c>
    </row>
    <row r="20">
      <c r="A20" t="str">
        <f>'2020.02'!C20</f>
        <v>IACS</v>
      </c>
      <c r="B20" s="17">
        <f>'2020.02'!L20</f>
        <v>18.19</v>
      </c>
      <c r="C20" s="17">
        <f>'2020.02'!M20</f>
        <v>44</v>
      </c>
      <c r="D20" s="17">
        <f>'2020.02'!N20</f>
        <v>52.8</v>
      </c>
    </row>
    <row r="21">
      <c r="A21" t="str">
        <f>'2020.02'!C21</f>
        <v>INCLIVA</v>
      </c>
      <c r="B21" s="17" t="str">
        <f>'2020.02'!L21</f>
        <v/>
      </c>
      <c r="C21" s="17" t="str">
        <f>'2020.02'!M21</f>
        <v/>
      </c>
      <c r="D21" s="17" t="str">
        <f>'2020.02'!N21</f>
        <v/>
      </c>
    </row>
    <row r="22">
      <c r="A22" t="str">
        <f>'2020.02'!C22</f>
        <v>IMIB</v>
      </c>
      <c r="B22" s="17">
        <f>'2020.02'!L22</f>
        <v>11</v>
      </c>
      <c r="C22" s="17">
        <f>'2020.02'!M22</f>
        <v>22</v>
      </c>
      <c r="D22" s="17">
        <f>'2020.02'!N22</f>
        <v>26.4</v>
      </c>
    </row>
    <row r="23">
      <c r="A23" t="str">
        <f>'2020.02'!C23</f>
        <v>IMDEA</v>
      </c>
      <c r="B23" s="17" t="str">
        <f>'2020.02'!L23</f>
        <v/>
      </c>
      <c r="C23" s="17" t="str">
        <f>'2020.02'!M23</f>
        <v/>
      </c>
      <c r="D23" s="17" t="str">
        <f>'2020.02'!N23</f>
        <v/>
      </c>
    </row>
    <row r="24">
      <c r="A24" t="str">
        <f>'2020.02'!C24</f>
        <v>IdISBa</v>
      </c>
      <c r="B24" s="17">
        <f>'2020.02'!L24</f>
        <v>34.46</v>
      </c>
      <c r="C24" s="17">
        <f>'2020.02'!M24</f>
        <v>43.47</v>
      </c>
      <c r="D24" s="17">
        <f>'2020.02'!N24</f>
        <v>65.21</v>
      </c>
    </row>
    <row r="25">
      <c r="A25" t="str">
        <f>'2020.02'!C25</f>
        <v>IISFJD</v>
      </c>
      <c r="B25" s="17" t="str">
        <f>'2020.02'!L25</f>
        <v/>
      </c>
      <c r="C25" s="17" t="str">
        <f>'2020.02'!M25</f>
        <v/>
      </c>
      <c r="D25" s="17" t="str">
        <f>'2020.02'!N25</f>
        <v/>
      </c>
    </row>
    <row r="26">
      <c r="A26" t="str">
        <f>'2020.02'!C26</f>
        <v>GENYO</v>
      </c>
      <c r="B26" s="17">
        <f>'2020.02'!L26</f>
        <v>30</v>
      </c>
      <c r="C26" s="17">
        <f>'2020.02'!M26</f>
        <v>60</v>
      </c>
      <c r="D26" s="17">
        <f>'2020.02'!N26</f>
        <v>60</v>
      </c>
    </row>
    <row r="27">
      <c r="A27" t="str">
        <f>'2020.02'!C27</f>
        <v>IISGM</v>
      </c>
      <c r="B27" s="17" t="str">
        <f>'2020.02'!L27</f>
        <v/>
      </c>
      <c r="C27" s="17" t="str">
        <f>'2020.02'!M27</f>
        <v/>
      </c>
      <c r="D27" s="17" t="str">
        <f>'2020.02'!N27</f>
        <v/>
      </c>
    </row>
    <row r="28">
      <c r="A28" t="str">
        <f>'2020.02'!C28</f>
        <v>CIPF</v>
      </c>
      <c r="B28" s="17" t="str">
        <f>'2020.02'!L28</f>
        <v/>
      </c>
      <c r="C28" s="17" t="str">
        <f>'2020.02'!M28</f>
        <v/>
      </c>
      <c r="D28" s="17" t="str">
        <f>'2020.02'!N28</f>
        <v/>
      </c>
    </row>
    <row r="29">
      <c r="A29" t="str">
        <f>'2020.02'!C29</f>
        <v>IRBB</v>
      </c>
      <c r="B29" s="17">
        <f>'2020.02'!L29</f>
        <v>15</v>
      </c>
      <c r="C29" s="17">
        <f>'2020.02'!M29</f>
        <v>60</v>
      </c>
      <c r="D29" s="17">
        <f>'2020.02'!N29</f>
        <v>72</v>
      </c>
    </row>
  </sheetData>
  <drawing r:id="rId1"/>
</worksheet>
</file>