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Sistemas de Informação\Faculdade\PROJETO9\adocao\Sprint-10\"/>
    </mc:Choice>
  </mc:AlternateContent>
  <workbookProtection lockWindows="1"/>
  <bookViews>
    <workbookView xWindow="0" yWindow="0" windowWidth="16380" windowHeight="8190" tabRatio="989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3" l="1"/>
  <c r="I9" i="3"/>
  <c r="H9" i="3"/>
  <c r="H10" i="2" s="1"/>
  <c r="H9" i="2" s="1"/>
  <c r="G9" i="3"/>
  <c r="G10" i="2" s="1"/>
  <c r="G9" i="2" s="1"/>
  <c r="F9" i="3"/>
  <c r="E9" i="3"/>
  <c r="D9" i="3"/>
  <c r="C9" i="3"/>
  <c r="K10" i="3"/>
  <c r="L10" i="3" s="1"/>
  <c r="K17" i="3"/>
  <c r="L17" i="3" s="1"/>
  <c r="K16" i="3"/>
  <c r="L16" i="3" s="1"/>
  <c r="K11" i="3"/>
  <c r="L11" i="3" s="1"/>
  <c r="K13" i="3"/>
  <c r="L13" i="3" s="1"/>
  <c r="K12" i="3"/>
  <c r="L12" i="3" s="1"/>
  <c r="G10" i="1"/>
  <c r="E10" i="1"/>
  <c r="K15" i="4"/>
  <c r="L15" i="4" s="1"/>
  <c r="K14" i="4"/>
  <c r="L14" i="4" s="1"/>
  <c r="K13" i="4"/>
  <c r="L13" i="4" s="1"/>
  <c r="K12" i="4"/>
  <c r="L12" i="4" s="1"/>
  <c r="K11" i="4"/>
  <c r="L11" i="4" s="1"/>
  <c r="K10" i="4"/>
  <c r="K9" i="4" s="1"/>
  <c r="J9" i="4"/>
  <c r="I9" i="4"/>
  <c r="H9" i="4"/>
  <c r="G9" i="4"/>
  <c r="F9" i="4"/>
  <c r="E9" i="4"/>
  <c r="D9" i="4"/>
  <c r="C9" i="4"/>
  <c r="B5" i="4"/>
  <c r="B6" i="4" s="1"/>
  <c r="C6" i="4" s="1"/>
  <c r="C2" i="4"/>
  <c r="D2" i="4" s="1"/>
  <c r="E2" i="4" s="1"/>
  <c r="F2" i="4" s="1"/>
  <c r="G2" i="4" s="1"/>
  <c r="H2" i="4" s="1"/>
  <c r="I2" i="4" s="1"/>
  <c r="J2" i="4" s="1"/>
  <c r="K15" i="3"/>
  <c r="L15" i="3" s="1"/>
  <c r="K14" i="3"/>
  <c r="C10" i="2"/>
  <c r="B5" i="3"/>
  <c r="B6" i="3" s="1"/>
  <c r="C2" i="3"/>
  <c r="D2" i="3" s="1"/>
  <c r="E2" i="3" s="1"/>
  <c r="F2" i="3" s="1"/>
  <c r="G2" i="3" s="1"/>
  <c r="H2" i="3" s="1"/>
  <c r="I2" i="3" s="1"/>
  <c r="J2" i="3" s="1"/>
  <c r="J11" i="2"/>
  <c r="I11" i="2"/>
  <c r="H11" i="2"/>
  <c r="G11" i="2"/>
  <c r="F11" i="2"/>
  <c r="E11" i="2"/>
  <c r="D11" i="2"/>
  <c r="C11" i="2"/>
  <c r="K11" i="2" s="1"/>
  <c r="L11" i="2" s="1"/>
  <c r="J10" i="2"/>
  <c r="J9" i="2" s="1"/>
  <c r="I10" i="2"/>
  <c r="I9" i="2" s="1"/>
  <c r="F10" i="2"/>
  <c r="F9" i="2" s="1"/>
  <c r="E10" i="2"/>
  <c r="E9" i="2" s="1"/>
  <c r="D10" i="2"/>
  <c r="D9" i="2" s="1"/>
  <c r="B5" i="2"/>
  <c r="B9" i="2" s="1"/>
  <c r="C2" i="2"/>
  <c r="D2" i="2" s="1"/>
  <c r="E2" i="2" s="1"/>
  <c r="F2" i="2" s="1"/>
  <c r="G2" i="2" s="1"/>
  <c r="H2" i="2" s="1"/>
  <c r="I2" i="2" s="1"/>
  <c r="J2" i="2" s="1"/>
  <c r="G4" i="1"/>
  <c r="E4" i="1"/>
  <c r="K9" i="3" l="1"/>
  <c r="K10" i="2"/>
  <c r="L10" i="2" s="1"/>
  <c r="C6" i="3"/>
  <c r="D6" i="3" s="1"/>
  <c r="E6" i="3" s="1"/>
  <c r="F6" i="3" s="1"/>
  <c r="G6" i="3" s="1"/>
  <c r="H6" i="3" s="1"/>
  <c r="I6" i="3" s="1"/>
  <c r="J6" i="3" s="1"/>
  <c r="C9" i="2"/>
  <c r="B6" i="2"/>
  <c r="D6" i="4"/>
  <c r="E6" i="4" s="1"/>
  <c r="F6" i="4" s="1"/>
  <c r="G6" i="4" s="1"/>
  <c r="H6" i="4" s="1"/>
  <c r="I6" i="4" s="1"/>
  <c r="J6" i="4" s="1"/>
  <c r="C5" i="2"/>
  <c r="B9" i="3"/>
  <c r="B10" i="2" s="1"/>
  <c r="L14" i="3"/>
  <c r="L9" i="3" s="1"/>
  <c r="B9" i="4"/>
  <c r="B11" i="2" s="1"/>
  <c r="L10" i="4"/>
  <c r="L9" i="4" s="1"/>
  <c r="K9" i="2" l="1"/>
  <c r="L9" i="2" s="1"/>
  <c r="C6" i="2"/>
  <c r="D6" i="2" s="1"/>
  <c r="E6" i="2" s="1"/>
  <c r="F6" i="2" s="1"/>
  <c r="G6" i="2" s="1"/>
  <c r="H6" i="2" s="1"/>
  <c r="I6" i="2" s="1"/>
  <c r="J6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D5" i="2"/>
  <c r="E5" i="2" s="1"/>
  <c r="F5" i="2" s="1"/>
  <c r="G5" i="2" s="1"/>
  <c r="H5" i="2" s="1"/>
  <c r="I5" i="2" s="1"/>
  <c r="J5" i="2" s="1"/>
  <c r="D5" i="3"/>
  <c r="E5" i="3" s="1"/>
  <c r="F5" i="3" s="1"/>
  <c r="G5" i="3" s="1"/>
  <c r="H5" i="3" s="1"/>
  <c r="I5" i="3" s="1"/>
  <c r="J5" i="3" s="1"/>
  <c r="K5" i="3" s="1"/>
  <c r="L5" i="3" s="1"/>
  <c r="K6" i="4"/>
  <c r="L6" i="4" s="1"/>
  <c r="K6" i="2" l="1"/>
  <c r="L6" i="2" s="1"/>
  <c r="K5" i="2"/>
  <c r="L5" i="2" s="1"/>
  <c r="K5" i="4"/>
  <c r="L5" i="4" s="1"/>
</calcChain>
</file>

<file path=xl/sharedStrings.xml><?xml version="1.0" encoding="utf-8"?>
<sst xmlns="http://schemas.openxmlformats.org/spreadsheetml/2006/main" count="132" uniqueCount="54">
  <si>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</si>
  <si>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</si>
  <si>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</si>
  <si>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</si>
  <si>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</si>
  <si>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</si>
  <si>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</si>
  <si>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</si>
  <si>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</si>
  <si>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</si>
  <si>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É necessário fazer as atualizações da documentação do software, para que esteja de acordo com o código escrito</t>
  </si>
  <si>
    <t>Atualizar Levantamento de Requisitos</t>
  </si>
  <si>
    <t>Breno</t>
  </si>
  <si>
    <t>Feito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</si>
  <si>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</si>
  <si>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</si>
  <si>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</si>
  <si>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</si>
  <si>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</si>
  <si>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Danilo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</si>
  <si>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</si>
  <si>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</si>
  <si>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</si>
  <si>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</si>
  <si>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</si>
  <si>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</si>
  <si>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</si>
  <si>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</si>
  <si>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</si>
  <si>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</si>
  <si>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</si>
  <si>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</si>
  <si>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 BURNDOWN DATA</t>
  </si>
  <si>
    <t>Terça
07/03/2017</t>
  </si>
  <si>
    <r>
      <rPr>
        <b/>
        <sz val="10"/>
        <color rgb="FFFFFFFF"/>
        <rFont val="Cambria"/>
        <family val="1"/>
        <charset val="1"/>
      </rPr>
      <t xml:space="preserve">Quarta
</t>
    </r>
    <r>
      <rPr>
        <b/>
        <sz val="10"/>
        <color rgb="FFFFFFFF"/>
        <rFont val="Cambria"/>
        <family val="1"/>
      </rPr>
      <t>08/03/2017</t>
    </r>
  </si>
  <si>
    <r>
      <rPr>
        <b/>
        <sz val="10"/>
        <color rgb="FFFFFFFF"/>
        <rFont val="Cambria"/>
        <family val="1"/>
        <charset val="1"/>
      </rPr>
      <t xml:space="preserve">Quinta
</t>
    </r>
    <r>
      <rPr>
        <b/>
        <sz val="10"/>
        <color rgb="FFFFFFFF"/>
        <rFont val="Cambria"/>
        <family val="1"/>
      </rPr>
      <t>09/03/2017</t>
    </r>
  </si>
  <si>
    <r>
      <rPr>
        <b/>
        <sz val="10"/>
        <color rgb="FFFFFFFF"/>
        <rFont val="Cambria"/>
        <family val="1"/>
        <charset val="1"/>
      </rPr>
      <t xml:space="preserve">Sexta
</t>
    </r>
    <r>
      <rPr>
        <b/>
        <sz val="10"/>
        <color rgb="FFFFFFFF"/>
        <rFont val="Cambria"/>
        <family val="1"/>
      </rPr>
      <t>10/03/2017</t>
    </r>
  </si>
  <si>
    <r>
      <rPr>
        <b/>
        <sz val="10"/>
        <color rgb="FFFFFFFF"/>
        <rFont val="Cambria"/>
        <family val="1"/>
        <charset val="1"/>
      </rPr>
      <t xml:space="preserve">Sábado
</t>
    </r>
    <r>
      <rPr>
        <b/>
        <sz val="10"/>
        <color rgb="FFFFFFFF"/>
        <rFont val="Cambria"/>
        <family val="1"/>
      </rPr>
      <t>11/03/2017</t>
    </r>
  </si>
  <si>
    <r>
      <rPr>
        <b/>
        <sz val="10"/>
        <color rgb="FFFFFFFF"/>
        <rFont val="Cambria"/>
        <family val="1"/>
        <charset val="1"/>
      </rPr>
      <t xml:space="preserve">Domingo
</t>
    </r>
    <r>
      <rPr>
        <b/>
        <sz val="10"/>
        <color rgb="FFFFFFFF"/>
        <rFont val="Cambria"/>
        <family val="1"/>
      </rPr>
      <t>12/03/2017</t>
    </r>
  </si>
  <si>
    <r>
      <rPr>
        <b/>
        <sz val="10"/>
        <color rgb="FFFFFFFF"/>
        <rFont val="Cambria"/>
        <family val="1"/>
        <charset val="1"/>
      </rPr>
      <t xml:space="preserve">Segunda
</t>
    </r>
    <r>
      <rPr>
        <b/>
        <sz val="10"/>
        <color rgb="FFFFFFFF"/>
        <rFont val="Cambria"/>
        <family val="1"/>
      </rPr>
      <t>13/03/2017</t>
    </r>
  </si>
  <si>
    <r>
      <rPr>
        <b/>
        <sz val="10"/>
        <color rgb="FFFFFFFF"/>
        <rFont val="Cambria"/>
        <family val="1"/>
        <charset val="1"/>
      </rPr>
      <t xml:space="preserve">Terça
</t>
    </r>
    <r>
      <rPr>
        <b/>
        <sz val="10"/>
        <color rgb="FFFFFFFF"/>
        <rFont val="Cambria"/>
        <family val="1"/>
      </rPr>
      <t>14/03/2017</t>
    </r>
  </si>
  <si>
    <t>Danilo DATA</t>
  </si>
  <si>
    <t>Breno BURNDOWN DATA</t>
  </si>
  <si>
    <t>Breno DATA</t>
  </si>
  <si>
    <t>Desejo que o Sistema forneça uma opção para que os Administradores Avaliem os Pedidos de Adoção.</t>
  </si>
  <si>
    <t>Adicionar panel de status e Jbutton na TelaDetalheAdocao</t>
  </si>
  <si>
    <t>Criar método de verificação de ADM</t>
  </si>
  <si>
    <t>Criar Tabela para visualização dos dados na TelaRelatorioAdocao</t>
  </si>
  <si>
    <t>Implementar a tabela em um Jlist</t>
  </si>
  <si>
    <t>Criar e Tratar ArrayList de Relatorio</t>
  </si>
  <si>
    <t>Tratar o eventos dos Buttons e JMenuItem</t>
  </si>
  <si>
    <t>Criar método de definição e alteração do status da adoção</t>
  </si>
  <si>
    <t>Busca e Visualização das Adoções em Tabbles</t>
  </si>
  <si>
    <t>Busca e Visualização dos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</si>
</sst>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1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name val="Cambria"/>
      <family val="1"/>
      <charset val="1"/>
    </font>
    <font>
      <b/>
      <sz val="10"/>
      <color rgb="FFFFFFFF"/>
      <name val="Cambria"/>
      <family val="1"/>
    </font>
    <font>
      <sz val="10"/>
      <color theme="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2F5597"/>
      </patternFill>
    </fill>
    <fill>
      <patternFill patternType="solid">
        <fgColor rgb="FF2F5597"/>
        <bgColor rgb="FF1C4587"/>
      </patternFill>
    </fill>
    <fill>
      <patternFill patternType="solid">
        <fgColor rgb="FFA4C2F4"/>
        <bgColor rgb="FF9DC3E6"/>
      </patternFill>
    </fill>
    <fill>
      <patternFill patternType="solid">
        <fgColor rgb="FF70AD47"/>
        <bgColor rgb="FF339966"/>
      </patternFill>
    </fill>
    <fill>
      <patternFill patternType="solid">
        <fgColor rgb="FF9DC3E6"/>
        <bgColor rgb="FFA4C2F4"/>
      </patternFill>
    </fill>
    <fill>
      <patternFill patternType="solid">
        <fgColor rgb="FF1155CC"/>
        <bgColor rgb="FF2F5597"/>
      </patternFill>
    </fill>
    <fill>
      <patternFill patternType="solid">
        <fgColor rgb="FFC9DAF8"/>
        <bgColor rgb="FFA4C2F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/>
    <xf numFmtId="0" fontId="5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2" fontId="1" fillId="7" borderId="6" xfId="0" applyNumberFormat="1" applyFont="1" applyFill="1" applyBorder="1" applyAlignment="1">
      <alignment horizontal="center" vertical="center" wrapText="1"/>
    </xf>
    <xf numFmtId="2" fontId="1" fillId="7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4" fontId="5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DC3E6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70AD47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41761067482097E-2"/>
          <c:y val="0.19178921568627499"/>
          <c:w val="0.89074987837931796"/>
          <c:h val="0.61887254901960798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10.8</c:v>
                </c:pt>
                <c:pt idx="1">
                  <c:v>9.4500000000000011</c:v>
                </c:pt>
                <c:pt idx="2">
                  <c:v>8.1000000000000014</c:v>
                </c:pt>
                <c:pt idx="3">
                  <c:v>6.7500000000000018</c:v>
                </c:pt>
                <c:pt idx="4">
                  <c:v>5.4000000000000021</c:v>
                </c:pt>
                <c:pt idx="5">
                  <c:v>4.0500000000000025</c:v>
                </c:pt>
                <c:pt idx="6">
                  <c:v>2.7000000000000024</c:v>
                </c:pt>
                <c:pt idx="7">
                  <c:v>1.3500000000000023</c:v>
                </c:pt>
                <c:pt idx="8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2-43CA-A75D-D6B255DE831C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10.8</c:v>
                </c:pt>
                <c:pt idx="1">
                  <c:v>9.9500000000000011</c:v>
                </c:pt>
                <c:pt idx="2">
                  <c:v>9.0200000000000014</c:v>
                </c:pt>
                <c:pt idx="3">
                  <c:v>7.620000000000001</c:v>
                </c:pt>
                <c:pt idx="4">
                  <c:v>6.620000000000001</c:v>
                </c:pt>
                <c:pt idx="5">
                  <c:v>6.0200000000000014</c:v>
                </c:pt>
                <c:pt idx="6">
                  <c:v>5.6700000000000017</c:v>
                </c:pt>
                <c:pt idx="7">
                  <c:v>2.7200000000000015</c:v>
                </c:pt>
                <c:pt idx="8">
                  <c:v>2.1200000000000014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2-43CA-A75D-D6B255DE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099374"/>
        <c:axId val="73866988"/>
      </c:lineChart>
      <c:catAx>
        <c:axId val="78099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3866988"/>
        <c:crosses val="autoZero"/>
        <c:auto val="1"/>
        <c:lblAlgn val="ctr"/>
        <c:lblOffset val="100"/>
        <c:noMultiLvlLbl val="1"/>
      </c:catAx>
      <c:valAx>
        <c:axId val="738669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80993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7.3</c:v>
                </c:pt>
                <c:pt idx="1">
                  <c:v>6.3875000000000002</c:v>
                </c:pt>
                <c:pt idx="2">
                  <c:v>5.4750000000000005</c:v>
                </c:pt>
                <c:pt idx="3">
                  <c:v>4.5625000000000009</c:v>
                </c:pt>
                <c:pt idx="4">
                  <c:v>3.6500000000000008</c:v>
                </c:pt>
                <c:pt idx="5">
                  <c:v>2.7375000000000007</c:v>
                </c:pt>
                <c:pt idx="6">
                  <c:v>1.8250000000000006</c:v>
                </c:pt>
                <c:pt idx="7">
                  <c:v>0.91250000000000064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4F80-8612-6FB2F7F9A989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7.3</c:v>
                </c:pt>
                <c:pt idx="1">
                  <c:v>6.45</c:v>
                </c:pt>
                <c:pt idx="2">
                  <c:v>6.0200000000000005</c:v>
                </c:pt>
                <c:pt idx="3">
                  <c:v>4.82</c:v>
                </c:pt>
                <c:pt idx="4">
                  <c:v>4.12</c:v>
                </c:pt>
                <c:pt idx="5">
                  <c:v>3.8200000000000003</c:v>
                </c:pt>
                <c:pt idx="6">
                  <c:v>3.62</c:v>
                </c:pt>
                <c:pt idx="7">
                  <c:v>0.77</c:v>
                </c:pt>
                <c:pt idx="8">
                  <c:v>0.17000000000000004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4F80-8612-6FB2F7F9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94166"/>
        <c:axId val="11184685"/>
      </c:lineChart>
      <c:catAx>
        <c:axId val="66941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1184685"/>
        <c:crosses val="autoZero"/>
        <c:auto val="1"/>
        <c:lblAlgn val="ctr"/>
        <c:lblOffset val="100"/>
        <c:noMultiLvlLbl val="1"/>
      </c:catAx>
      <c:valAx>
        <c:axId val="111846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6941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3.5</c:v>
                </c:pt>
                <c:pt idx="1">
                  <c:v>3.0625</c:v>
                </c:pt>
                <c:pt idx="2">
                  <c:v>2.625</c:v>
                </c:pt>
                <c:pt idx="3">
                  <c:v>2.1875</c:v>
                </c:pt>
                <c:pt idx="4">
                  <c:v>1.75</c:v>
                </c:pt>
                <c:pt idx="5">
                  <c:v>1.3125</c:v>
                </c:pt>
                <c:pt idx="6">
                  <c:v>0.875</c:v>
                </c:pt>
                <c:pt idx="7">
                  <c:v>0.4375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D-4ADE-946D-EF95BD57380E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3.5</c:v>
                </c:pt>
                <c:pt idx="1">
                  <c:v>3.5</c:v>
                </c:pt>
                <c:pt idx="2">
                  <c:v>3</c:v>
                </c:pt>
                <c:pt idx="3">
                  <c:v>2.8</c:v>
                </c:pt>
                <c:pt idx="4">
                  <c:v>2.5</c:v>
                </c:pt>
                <c:pt idx="5">
                  <c:v>2.2000000000000002</c:v>
                </c:pt>
                <c:pt idx="6">
                  <c:v>2.0500000000000003</c:v>
                </c:pt>
                <c:pt idx="7">
                  <c:v>1.9500000000000002</c:v>
                </c:pt>
                <c:pt idx="8">
                  <c:v>1.9500000000000002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D-4ADE-946D-EF95BD57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71420"/>
        <c:axId val="42953942"/>
      </c:lineChart>
      <c:catAx>
        <c:axId val="87714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2953942"/>
        <c:crosses val="autoZero"/>
        <c:auto val="1"/>
        <c:lblAlgn val="ctr"/>
        <c:lblOffset val="100"/>
        <c:noMultiLvlLbl val="1"/>
      </c:catAx>
      <c:valAx>
        <c:axId val="429539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714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8640</xdr:colOff>
      <xdr:row>25</xdr:row>
      <xdr:rowOff>158040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167040</xdr:colOff>
      <xdr:row>19</xdr:row>
      <xdr:rowOff>57600</xdr:rowOff>
    </xdr:from>
    <xdr:to>
      <xdr:col>9</xdr:col>
      <xdr:colOff>704625</xdr:colOff>
      <xdr:row>35</xdr:row>
      <xdr:rowOff>61560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62280</xdr:rowOff>
    </xdr:from>
    <xdr:to>
      <xdr:col>11</xdr:col>
      <xdr:colOff>436680</xdr:colOff>
      <xdr:row>32</xdr:row>
      <xdr:rowOff>38160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8"/>
  <sheetViews>
    <sheetView windowProtection="1" showGridLines="0" zoomScaleNormal="100" workbookViewId="0">
      <selection activeCell="K21" sqref="K21"/>
    </sheetView>
  </sheetViews>
  <sheetFormatPr defaultRowHeight="12.75" x14ac:dyDescent="0.2"/>
  <cols>
    <col min="1" max="1" width="28.85546875"/>
    <col min="2" max="2" width="53.85546875" bestFit="1" customWidth="1"/>
    <col min="3" max="3" width="15.85546875"/>
    <col min="4" max="4" width="8.5703125"/>
    <col min="5" max="5" width="10.5703125"/>
    <col min="6" max="6" width="8.5703125"/>
    <col min="7" max="7" width="10.5703125"/>
    <col min="8" max="8" width="8.42578125"/>
    <col min="9" max="1025" width="13.28515625"/>
  </cols>
  <sheetData>
    <row r="1" spans="1:28" ht="15.75" x14ac:dyDescent="0.2">
      <c r="A1" s="31" t="s">
        <v>0</v>
      </c>
      <c r="B1" s="31"/>
      <c r="C1" s="31"/>
      <c r="D1" s="31"/>
      <c r="E1" s="31"/>
      <c r="F1" s="31"/>
      <c r="G1" s="31"/>
      <c r="H1" s="3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1" t="s">
        <v>2</v>
      </c>
      <c r="B2" s="31" t="s">
        <v>3</v>
      </c>
      <c r="C2" s="31" t="s">
        <v>4</v>
      </c>
      <c r="D2" s="31" t="s">
        <v>5</v>
      </c>
      <c r="E2" s="31"/>
      <c r="F2" s="31" t="s">
        <v>6</v>
      </c>
      <c r="G2" s="31"/>
      <c r="H2" s="31" t="s">
        <v>7</v>
      </c>
      <c r="I2" s="3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1"/>
      <c r="B3" s="31"/>
      <c r="C3" s="31"/>
      <c r="D3" s="1" t="s">
        <v>8</v>
      </c>
      <c r="E3" s="1" t="s">
        <v>9</v>
      </c>
      <c r="F3" s="1" t="s">
        <v>8</v>
      </c>
      <c r="G3" s="1" t="s">
        <v>9</v>
      </c>
      <c r="H3" s="31"/>
      <c r="I3" s="3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2" t="s">
        <v>10</v>
      </c>
      <c r="B4" s="5" t="s">
        <v>11</v>
      </c>
      <c r="C4" s="6" t="s">
        <v>12</v>
      </c>
      <c r="D4" s="7">
        <v>1</v>
      </c>
      <c r="E4" s="33">
        <f>SUM(D4:D9)</f>
        <v>3.5</v>
      </c>
      <c r="F4" s="8">
        <v>0.5</v>
      </c>
      <c r="G4" s="34">
        <f>SUM(F4:F9)</f>
        <v>1.55</v>
      </c>
      <c r="H4" s="9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2"/>
      <c r="B5" s="5" t="s">
        <v>14</v>
      </c>
      <c r="C5" s="6" t="s">
        <v>12</v>
      </c>
      <c r="D5" s="7">
        <v>0.5</v>
      </c>
      <c r="E5" s="33"/>
      <c r="F5" s="8">
        <v>0.2</v>
      </c>
      <c r="G5" s="34"/>
      <c r="H5" s="9" t="s">
        <v>13</v>
      </c>
      <c r="I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2"/>
      <c r="B6" s="5" t="s">
        <v>15</v>
      </c>
      <c r="C6" s="6" t="s">
        <v>12</v>
      </c>
      <c r="D6" s="7">
        <v>0.5</v>
      </c>
      <c r="E6" s="33"/>
      <c r="F6" s="8">
        <v>0.3</v>
      </c>
      <c r="G6" s="34"/>
      <c r="H6" s="9" t="s">
        <v>13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2"/>
      <c r="B7" s="5" t="s">
        <v>16</v>
      </c>
      <c r="C7" s="6" t="s">
        <v>12</v>
      </c>
      <c r="D7" s="7">
        <v>0.5</v>
      </c>
      <c r="E7" s="33"/>
      <c r="F7" s="8">
        <v>0.3</v>
      </c>
      <c r="G7" s="34"/>
      <c r="H7" s="9" t="s">
        <v>13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2"/>
      <c r="B8" s="5" t="s">
        <v>17</v>
      </c>
      <c r="C8" s="6" t="s">
        <v>12</v>
      </c>
      <c r="D8" s="7">
        <v>0.5</v>
      </c>
      <c r="E8" s="33"/>
      <c r="F8" s="8">
        <v>0.15</v>
      </c>
      <c r="G8" s="34"/>
      <c r="H8" s="9" t="s">
        <v>13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2"/>
      <c r="B9" s="5" t="s">
        <v>18</v>
      </c>
      <c r="C9" s="6" t="s">
        <v>12</v>
      </c>
      <c r="D9" s="7">
        <v>0.5</v>
      </c>
      <c r="E9" s="33"/>
      <c r="F9" s="8">
        <v>0.1</v>
      </c>
      <c r="G9" s="34"/>
      <c r="H9" s="9" t="s">
        <v>13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customHeight="1" x14ac:dyDescent="0.2">
      <c r="A10" s="35" t="s">
        <v>44</v>
      </c>
      <c r="B10" s="29" t="s">
        <v>45</v>
      </c>
      <c r="C10" s="11" t="s">
        <v>19</v>
      </c>
      <c r="D10" s="30">
        <v>1</v>
      </c>
      <c r="E10" s="37">
        <f>SUM(D10:D17)</f>
        <v>7.3</v>
      </c>
      <c r="F10" s="30">
        <v>0.85</v>
      </c>
      <c r="G10" s="37">
        <f>SUM(F10:F17)</f>
        <v>7.129999999999999</v>
      </c>
      <c r="H10" s="9" t="s">
        <v>13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6"/>
      <c r="B11" s="29" t="s">
        <v>46</v>
      </c>
      <c r="C11" s="11" t="s">
        <v>19</v>
      </c>
      <c r="D11" s="30">
        <v>0.5</v>
      </c>
      <c r="E11" s="38"/>
      <c r="F11" s="30">
        <v>0.43</v>
      </c>
      <c r="G11" s="38"/>
      <c r="H11" s="9" t="s">
        <v>13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6"/>
      <c r="B12" s="29" t="s">
        <v>47</v>
      </c>
      <c r="C12" s="11" t="s">
        <v>19</v>
      </c>
      <c r="D12" s="30">
        <v>1</v>
      </c>
      <c r="E12" s="38"/>
      <c r="F12" s="30">
        <v>1.2</v>
      </c>
      <c r="G12" s="38"/>
      <c r="H12" s="9" t="s">
        <v>13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6"/>
      <c r="B13" s="29" t="s">
        <v>48</v>
      </c>
      <c r="C13" s="11" t="s">
        <v>19</v>
      </c>
      <c r="D13" s="30">
        <v>1</v>
      </c>
      <c r="E13" s="38"/>
      <c r="F13" s="30">
        <v>0.7</v>
      </c>
      <c r="G13" s="38"/>
      <c r="H13" s="9" t="s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" customHeight="1" x14ac:dyDescent="0.2">
      <c r="A14" s="36"/>
      <c r="B14" s="29" t="s">
        <v>49</v>
      </c>
      <c r="C14" s="11" t="s">
        <v>19</v>
      </c>
      <c r="D14" s="30">
        <v>0.5</v>
      </c>
      <c r="E14" s="38"/>
      <c r="F14" s="30">
        <v>0.3</v>
      </c>
      <c r="G14" s="38"/>
      <c r="H14" s="9" t="s">
        <v>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" customHeight="1" x14ac:dyDescent="0.2">
      <c r="A15" s="36"/>
      <c r="B15" s="29" t="s">
        <v>50</v>
      </c>
      <c r="C15" s="11" t="s">
        <v>19</v>
      </c>
      <c r="D15" s="30">
        <v>0.3</v>
      </c>
      <c r="E15" s="38"/>
      <c r="F15" s="30">
        <v>0.2</v>
      </c>
      <c r="G15" s="38"/>
      <c r="H15" s="9" t="s">
        <v>13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customHeight="1" x14ac:dyDescent="0.2">
      <c r="A16" s="36"/>
      <c r="B16" s="29" t="s">
        <v>51</v>
      </c>
      <c r="C16" s="11" t="s">
        <v>19</v>
      </c>
      <c r="D16" s="30">
        <v>2.5</v>
      </c>
      <c r="E16" s="38"/>
      <c r="F16" s="30">
        <v>2.85</v>
      </c>
      <c r="G16" s="38"/>
      <c r="H16" s="9" t="s">
        <v>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" customHeight="1" x14ac:dyDescent="0.2">
      <c r="A17" s="36"/>
      <c r="B17" s="29" t="s">
        <v>52</v>
      </c>
      <c r="C17" s="11" t="s">
        <v>19</v>
      </c>
      <c r="D17" s="30">
        <v>0.5</v>
      </c>
      <c r="E17" s="39"/>
      <c r="F17" s="30">
        <v>0.6</v>
      </c>
      <c r="G17" s="39"/>
      <c r="H17" s="9" t="s">
        <v>13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28"/>
    </row>
  </sheetData>
  <mergeCells count="14">
    <mergeCell ref="A1:H1"/>
    <mergeCell ref="A2:A3"/>
    <mergeCell ref="B2:B3"/>
    <mergeCell ref="C2:C3"/>
    <mergeCell ref="D2:E2"/>
    <mergeCell ref="F2:G2"/>
    <mergeCell ref="H2:H3"/>
    <mergeCell ref="I2:I3"/>
    <mergeCell ref="A4:A9"/>
    <mergeCell ref="E4:E9"/>
    <mergeCell ref="G4:G9"/>
    <mergeCell ref="A10:A17"/>
    <mergeCell ref="E10:E17"/>
    <mergeCell ref="G10:G17"/>
  </mergeCells>
  <conditionalFormatting sqref="I1:I3">
    <cfRule type="expression" dxfId="157" priority="2">
      <formula>LEN(TRIM(I1))=0</formula>
    </cfRule>
  </conditionalFormatting>
  <conditionalFormatting sqref="I1:I3">
    <cfRule type="notContainsText" dxfId="15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1"/>
  <sheetViews>
    <sheetView windowProtection="1" showGridLines="0" tabSelected="1" zoomScaleNormal="100" workbookViewId="0">
      <pane ySplit="4" topLeftCell="A11" activePane="bottomLeft" state="frozen"/>
      <selection pane="bottomLeft" activeCell="N7" sqref="N7"/>
    </sheetView>
  </sheetViews>
  <sheetFormatPr defaultRowHeight="12.75" x14ac:dyDescent="0.2"/>
  <cols>
    <col min="1" max="1" width="28.85546875"/>
    <col min="2" max="2" width="11"/>
    <col min="3" max="3" width="12.85546875"/>
    <col min="4" max="4" width="8.5703125"/>
    <col min="5" max="5" width="12.28515625"/>
    <col min="6" max="6" width="8.5703125"/>
    <col min="7" max="7" width="12.28515625"/>
    <col min="9" max="9" width="12.7109375"/>
    <col min="10" max="10" width="12.140625"/>
    <col min="11" max="11" width="9"/>
    <col min="12" max="12" width="7.5703125"/>
    <col min="13" max="1025" width="13.28515625"/>
  </cols>
  <sheetData>
    <row r="1" spans="1:19" ht="14.25" x14ac:dyDescent="0.2">
      <c r="A1" s="41"/>
      <c r="B1" s="41"/>
      <c r="C1" s="41" t="s">
        <v>20</v>
      </c>
      <c r="D1" s="41"/>
      <c r="E1" s="41"/>
      <c r="F1" s="41"/>
      <c r="G1" s="41"/>
      <c r="H1" s="41"/>
      <c r="I1" s="41"/>
      <c r="J1" s="41"/>
      <c r="K1" s="41"/>
      <c r="L1" s="41"/>
      <c r="M1" s="12"/>
      <c r="N1" s="12"/>
      <c r="O1" s="12"/>
      <c r="P1" s="12"/>
      <c r="Q1" s="12"/>
      <c r="R1" s="12"/>
      <c r="S1" s="12"/>
    </row>
    <row r="2" spans="1:19" ht="14.25" x14ac:dyDescent="0.2">
      <c r="A2" s="13" t="s">
        <v>21</v>
      </c>
      <c r="B2" s="14" t="s">
        <v>22</v>
      </c>
      <c r="C2" s="14">
        <f>A3</f>
        <v>8</v>
      </c>
      <c r="D2" s="14">
        <f t="shared" ref="D2:J2" si="0">C2-1</f>
        <v>7</v>
      </c>
      <c r="E2" s="14">
        <f t="shared" si="0"/>
        <v>6</v>
      </c>
      <c r="F2" s="14">
        <f t="shared" si="0"/>
        <v>5</v>
      </c>
      <c r="G2" s="14">
        <f t="shared" si="0"/>
        <v>4</v>
      </c>
      <c r="H2" s="14">
        <f t="shared" si="0"/>
        <v>3</v>
      </c>
      <c r="I2" s="14">
        <f t="shared" si="0"/>
        <v>2</v>
      </c>
      <c r="J2" s="14">
        <f t="shared" si="0"/>
        <v>1</v>
      </c>
      <c r="K2" s="15"/>
      <c r="L2" s="15"/>
      <c r="M2" s="12"/>
      <c r="N2" s="12"/>
      <c r="O2" s="12"/>
      <c r="P2" s="12"/>
      <c r="Q2" s="12"/>
      <c r="R2" s="12"/>
      <c r="S2" s="12"/>
    </row>
    <row r="3" spans="1:19" ht="14.25" x14ac:dyDescent="0.2">
      <c r="A3" s="42">
        <v>8</v>
      </c>
      <c r="B3" s="43" t="s">
        <v>23</v>
      </c>
      <c r="C3" s="44" t="s">
        <v>33</v>
      </c>
      <c r="D3" s="44" t="s">
        <v>34</v>
      </c>
      <c r="E3" s="44" t="s">
        <v>35</v>
      </c>
      <c r="F3" s="45" t="s">
        <v>36</v>
      </c>
      <c r="G3" s="45" t="s">
        <v>37</v>
      </c>
      <c r="H3" s="45" t="s">
        <v>38</v>
      </c>
      <c r="I3" s="45" t="s">
        <v>39</v>
      </c>
      <c r="J3" s="45" t="s">
        <v>40</v>
      </c>
      <c r="K3" s="43" t="s">
        <v>24</v>
      </c>
      <c r="L3" s="43" t="s">
        <v>25</v>
      </c>
      <c r="M3" s="12"/>
      <c r="N3" s="12"/>
      <c r="O3" s="12"/>
      <c r="P3" s="12"/>
      <c r="Q3" s="12"/>
      <c r="R3" s="12"/>
      <c r="S3" s="12"/>
    </row>
    <row r="4" spans="1:19" ht="21.75" customHeight="1" x14ac:dyDescent="0.2">
      <c r="A4" s="42"/>
      <c r="B4" s="43"/>
      <c r="C4" s="44"/>
      <c r="D4" s="44"/>
      <c r="E4" s="44"/>
      <c r="F4" s="44"/>
      <c r="G4" s="44"/>
      <c r="H4" s="44"/>
      <c r="I4" s="44"/>
      <c r="J4" s="44"/>
      <c r="K4" s="43"/>
      <c r="L4" s="43"/>
      <c r="M4" s="12"/>
      <c r="N4" s="12"/>
      <c r="O4" s="12"/>
      <c r="P4" s="12"/>
      <c r="Q4" s="12"/>
      <c r="R4" s="12"/>
      <c r="S4" s="12"/>
    </row>
    <row r="5" spans="1:19" ht="14.25" x14ac:dyDescent="0.2">
      <c r="A5" s="16" t="s">
        <v>26</v>
      </c>
      <c r="B5" s="17">
        <f>SUM('Sprint Backlog'!D:D)</f>
        <v>10.8</v>
      </c>
      <c r="C5" s="18">
        <f t="shared" ref="C5:J5" si="1">B5-$B9</f>
        <v>9.4500000000000011</v>
      </c>
      <c r="D5" s="18">
        <f t="shared" si="1"/>
        <v>8.1000000000000014</v>
      </c>
      <c r="E5" s="18">
        <f t="shared" si="1"/>
        <v>6.7500000000000018</v>
      </c>
      <c r="F5" s="18">
        <f t="shared" si="1"/>
        <v>5.4000000000000021</v>
      </c>
      <c r="G5" s="18">
        <f t="shared" si="1"/>
        <v>4.0500000000000025</v>
      </c>
      <c r="H5" s="18">
        <f t="shared" si="1"/>
        <v>2.7000000000000024</v>
      </c>
      <c r="I5" s="18">
        <f t="shared" si="1"/>
        <v>1.3500000000000023</v>
      </c>
      <c r="J5" s="18">
        <f t="shared" si="1"/>
        <v>2.2204460492503131E-15</v>
      </c>
      <c r="K5" s="18">
        <f>SUM(C5:J5)</f>
        <v>37.800000000000011</v>
      </c>
      <c r="L5" s="18">
        <f>K5/A$3</f>
        <v>4.7250000000000014</v>
      </c>
      <c r="M5" s="12"/>
      <c r="N5" s="12"/>
      <c r="O5" s="12"/>
      <c r="P5" s="12"/>
      <c r="Q5" s="12"/>
      <c r="R5" s="12"/>
      <c r="S5" s="12"/>
    </row>
    <row r="6" spans="1:19" ht="14.25" x14ac:dyDescent="0.2">
      <c r="A6" s="16" t="s">
        <v>27</v>
      </c>
      <c r="B6" s="17">
        <f>B5</f>
        <v>10.8</v>
      </c>
      <c r="C6" s="18">
        <f t="shared" ref="C6:J6" si="2">B6-C9</f>
        <v>9.9500000000000011</v>
      </c>
      <c r="D6" s="18">
        <f t="shared" si="2"/>
        <v>9.0200000000000014</v>
      </c>
      <c r="E6" s="18">
        <f t="shared" si="2"/>
        <v>7.620000000000001</v>
      </c>
      <c r="F6" s="18">
        <f t="shared" si="2"/>
        <v>6.620000000000001</v>
      </c>
      <c r="G6" s="18">
        <f t="shared" si="2"/>
        <v>6.0200000000000014</v>
      </c>
      <c r="H6" s="18">
        <f t="shared" si="2"/>
        <v>5.6700000000000017</v>
      </c>
      <c r="I6" s="18">
        <f t="shared" si="2"/>
        <v>2.7200000000000015</v>
      </c>
      <c r="J6" s="18">
        <f t="shared" si="2"/>
        <v>2.1200000000000014</v>
      </c>
      <c r="K6" s="18">
        <f>SUM(C6:J6)</f>
        <v>49.740000000000016</v>
      </c>
      <c r="L6" s="18">
        <f>K6/A$3</f>
        <v>6.217500000000002</v>
      </c>
      <c r="M6" s="12"/>
      <c r="N6" s="12"/>
      <c r="O6" s="12"/>
      <c r="P6" s="12"/>
      <c r="Q6" s="12"/>
      <c r="R6" s="12"/>
      <c r="S6" s="12"/>
    </row>
    <row r="7" spans="1:19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4.25" x14ac:dyDescent="0.2">
      <c r="A8" s="19" t="s">
        <v>28</v>
      </c>
      <c r="B8" s="20" t="s">
        <v>29</v>
      </c>
      <c r="C8" s="40" t="s">
        <v>30</v>
      </c>
      <c r="D8" s="40"/>
      <c r="E8" s="40"/>
      <c r="F8" s="40"/>
      <c r="G8" s="40"/>
      <c r="H8" s="40"/>
      <c r="I8" s="40"/>
      <c r="J8" s="40"/>
      <c r="K8" s="40"/>
      <c r="L8" s="40"/>
      <c r="M8" s="12"/>
      <c r="N8" s="12"/>
      <c r="O8" s="12"/>
      <c r="P8" s="12"/>
      <c r="Q8" s="12"/>
      <c r="R8" s="12"/>
      <c r="S8" s="12"/>
    </row>
    <row r="9" spans="1:19" ht="14.25" x14ac:dyDescent="0.2">
      <c r="A9" s="1" t="s">
        <v>31</v>
      </c>
      <c r="B9" s="21">
        <f>B5/A3</f>
        <v>1.35</v>
      </c>
      <c r="C9" s="21">
        <f t="shared" ref="C9:K9" si="3">SUM(C10:C11)</f>
        <v>0.85</v>
      </c>
      <c r="D9" s="21">
        <f t="shared" si="3"/>
        <v>0.92999999999999994</v>
      </c>
      <c r="E9" s="21">
        <f t="shared" si="3"/>
        <v>1.4</v>
      </c>
      <c r="F9" s="21">
        <f t="shared" si="3"/>
        <v>1</v>
      </c>
      <c r="G9" s="21">
        <f t="shared" si="3"/>
        <v>0.6</v>
      </c>
      <c r="H9" s="21">
        <f t="shared" si="3"/>
        <v>0.35</v>
      </c>
      <c r="I9" s="21">
        <f t="shared" si="3"/>
        <v>2.95</v>
      </c>
      <c r="J9" s="21">
        <f t="shared" si="3"/>
        <v>0.6</v>
      </c>
      <c r="K9" s="21">
        <f t="shared" si="3"/>
        <v>8.68</v>
      </c>
      <c r="L9" s="21">
        <f>K9/A$3</f>
        <v>1.085</v>
      </c>
      <c r="M9" s="12"/>
      <c r="N9" s="12"/>
      <c r="O9" s="12"/>
      <c r="P9" s="12"/>
      <c r="Q9" s="12"/>
      <c r="R9" s="12"/>
      <c r="S9" s="12"/>
    </row>
    <row r="10" spans="1:19" ht="14.25" x14ac:dyDescent="0.2">
      <c r="A10" s="22" t="s">
        <v>19</v>
      </c>
      <c r="B10" s="23">
        <f>'Danilo Burndown'!B9</f>
        <v>0.91249999999999998</v>
      </c>
      <c r="C10" s="18">
        <f>'Danilo Burndown'!C9</f>
        <v>0.85</v>
      </c>
      <c r="D10" s="18">
        <f>'Danilo Burndown'!D9</f>
        <v>0.43</v>
      </c>
      <c r="E10" s="18">
        <f>'Danilo Burndown'!E9</f>
        <v>1.2</v>
      </c>
      <c r="F10" s="18">
        <f>'Danilo Burndown'!F9</f>
        <v>0.7</v>
      </c>
      <c r="G10" s="18">
        <f>'Danilo Burndown'!G9</f>
        <v>0.3</v>
      </c>
      <c r="H10" s="18">
        <f>'Danilo Burndown'!H9</f>
        <v>0.2</v>
      </c>
      <c r="I10" s="18">
        <f>'Danilo Burndown'!I9</f>
        <v>2.85</v>
      </c>
      <c r="J10" s="18">
        <f>'Danilo Burndown'!J9</f>
        <v>0.6</v>
      </c>
      <c r="K10" s="18">
        <f>SUM(C10:J10)</f>
        <v>7.129999999999999</v>
      </c>
      <c r="L10" s="18">
        <f>K10/A$3</f>
        <v>0.89124999999999988</v>
      </c>
      <c r="M10" s="12"/>
      <c r="N10" s="12"/>
      <c r="O10" s="12"/>
      <c r="P10" s="12"/>
      <c r="Q10" s="12"/>
      <c r="R10" s="12"/>
      <c r="S10" s="12"/>
    </row>
    <row r="11" spans="1:19" ht="14.25" x14ac:dyDescent="0.2">
      <c r="A11" s="22" t="s">
        <v>12</v>
      </c>
      <c r="B11" s="24">
        <f>'Breno Burndown'!B9</f>
        <v>0.4375</v>
      </c>
      <c r="C11" s="18">
        <f>'Breno Burndown'!C9</f>
        <v>0</v>
      </c>
      <c r="D11" s="18">
        <f>'Breno Burndown'!D9</f>
        <v>0.5</v>
      </c>
      <c r="E11" s="18">
        <f>'Breno Burndown'!E9</f>
        <v>0.2</v>
      </c>
      <c r="F11" s="18">
        <f>'Breno Burndown'!F9</f>
        <v>0.3</v>
      </c>
      <c r="G11" s="18">
        <f>'Breno Burndown'!G9</f>
        <v>0.3</v>
      </c>
      <c r="H11" s="18">
        <f>'Breno Burndown'!H9</f>
        <v>0.15</v>
      </c>
      <c r="I11" s="18">
        <f>'Breno Burndown'!I9</f>
        <v>0.1</v>
      </c>
      <c r="J11" s="18">
        <f>'Breno Burndown'!J9</f>
        <v>0</v>
      </c>
      <c r="K11" s="18">
        <f>SUM(C11:J11)</f>
        <v>1.55</v>
      </c>
      <c r="L11" s="18">
        <f>K11/A$3</f>
        <v>0.19375000000000001</v>
      </c>
      <c r="M11" s="12"/>
      <c r="N11" s="12"/>
      <c r="O11" s="12"/>
      <c r="P11" s="12"/>
      <c r="Q11" s="12"/>
      <c r="R11" s="12"/>
      <c r="S11" s="12"/>
    </row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cellIs" dxfId="155" priority="2" operator="equal">
      <formula>0</formula>
    </cfRule>
  </conditionalFormatting>
  <conditionalFormatting sqref="C10">
    <cfRule type="cellIs" dxfId="154" priority="3" operator="notEqual">
      <formula>0</formula>
    </cfRule>
  </conditionalFormatting>
  <conditionalFormatting sqref="B10:B11">
    <cfRule type="notContainsText" dxfId="153" priority="4" operator="notContains" text="9875894754())("/>
  </conditionalFormatting>
  <conditionalFormatting sqref="K5">
    <cfRule type="expression" dxfId="152" priority="5">
      <formula>LEN(TRIM(K5))=0</formula>
    </cfRule>
  </conditionalFormatting>
  <conditionalFormatting sqref="K5">
    <cfRule type="cellIs" dxfId="151" priority="6" operator="equal">
      <formula>0</formula>
    </cfRule>
  </conditionalFormatting>
  <conditionalFormatting sqref="K5">
    <cfRule type="cellIs" dxfId="150" priority="7" operator="notEqual">
      <formula>0</formula>
    </cfRule>
  </conditionalFormatting>
  <conditionalFormatting sqref="K5">
    <cfRule type="expression" dxfId="149" priority="8">
      <formula>LEN(TRIM(K5))=0</formula>
    </cfRule>
  </conditionalFormatting>
  <conditionalFormatting sqref="K5">
    <cfRule type="cellIs" dxfId="148" priority="9" operator="equal">
      <formula>0</formula>
    </cfRule>
  </conditionalFormatting>
  <conditionalFormatting sqref="K5">
    <cfRule type="cellIs" dxfId="147" priority="10" operator="notEqual">
      <formula>0</formula>
    </cfRule>
  </conditionalFormatting>
  <conditionalFormatting sqref="K6">
    <cfRule type="expression" dxfId="146" priority="11">
      <formula>LEN(TRIM(K6))=0</formula>
    </cfRule>
  </conditionalFormatting>
  <conditionalFormatting sqref="K6">
    <cfRule type="cellIs" dxfId="145" priority="12" operator="equal">
      <formula>0</formula>
    </cfRule>
  </conditionalFormatting>
  <conditionalFormatting sqref="K6">
    <cfRule type="cellIs" dxfId="144" priority="13" operator="notEqual">
      <formula>0</formula>
    </cfRule>
  </conditionalFormatting>
  <conditionalFormatting sqref="K6">
    <cfRule type="expression" dxfId="143" priority="14">
      <formula>LEN(TRIM(K6))=0</formula>
    </cfRule>
  </conditionalFormatting>
  <conditionalFormatting sqref="K6">
    <cfRule type="cellIs" dxfId="142" priority="15" operator="equal">
      <formula>0</formula>
    </cfRule>
  </conditionalFormatting>
  <conditionalFormatting sqref="K6">
    <cfRule type="cellIs" dxfId="141" priority="16" operator="notEqual">
      <formula>0</formula>
    </cfRule>
  </conditionalFormatting>
  <conditionalFormatting sqref="L6">
    <cfRule type="expression" dxfId="140" priority="17">
      <formula>LEN(TRIM(L6))=0</formula>
    </cfRule>
  </conditionalFormatting>
  <conditionalFormatting sqref="L6">
    <cfRule type="cellIs" dxfId="139" priority="18" operator="equal">
      <formula>0</formula>
    </cfRule>
  </conditionalFormatting>
  <conditionalFormatting sqref="L6">
    <cfRule type="cellIs" dxfId="138" priority="19" operator="notEqual">
      <formula>0</formula>
    </cfRule>
  </conditionalFormatting>
  <conditionalFormatting sqref="L6">
    <cfRule type="expression" dxfId="137" priority="20">
      <formula>LEN(TRIM(L6))=0</formula>
    </cfRule>
  </conditionalFormatting>
  <conditionalFormatting sqref="L6">
    <cfRule type="cellIs" dxfId="136" priority="21" operator="equal">
      <formula>0</formula>
    </cfRule>
  </conditionalFormatting>
  <conditionalFormatting sqref="L6">
    <cfRule type="cellIs" dxfId="135" priority="22" operator="notEqual">
      <formula>0</formula>
    </cfRule>
  </conditionalFormatting>
  <conditionalFormatting sqref="L5">
    <cfRule type="expression" dxfId="134" priority="23">
      <formula>LEN(TRIM(L5))=0</formula>
    </cfRule>
  </conditionalFormatting>
  <conditionalFormatting sqref="L5">
    <cfRule type="cellIs" dxfId="133" priority="24" operator="equal">
      <formula>0</formula>
    </cfRule>
  </conditionalFormatting>
  <conditionalFormatting sqref="L5">
    <cfRule type="cellIs" dxfId="132" priority="25" operator="notEqual">
      <formula>0</formula>
    </cfRule>
  </conditionalFormatting>
  <conditionalFormatting sqref="L5">
    <cfRule type="expression" dxfId="131" priority="26">
      <formula>LEN(TRIM(L5))=0</formula>
    </cfRule>
  </conditionalFormatting>
  <conditionalFormatting sqref="L5">
    <cfRule type="cellIs" dxfId="130" priority="27" operator="equal">
      <formula>0</formula>
    </cfRule>
  </conditionalFormatting>
  <conditionalFormatting sqref="L5">
    <cfRule type="cellIs" dxfId="129" priority="28" operator="notEqual">
      <formula>0</formula>
    </cfRule>
  </conditionalFormatting>
  <conditionalFormatting sqref="K10">
    <cfRule type="expression" dxfId="128" priority="29">
      <formula>LEN(TRIM(K10))=0</formula>
    </cfRule>
  </conditionalFormatting>
  <conditionalFormatting sqref="K10">
    <cfRule type="cellIs" dxfId="127" priority="30" operator="equal">
      <formula>0</formula>
    </cfRule>
  </conditionalFormatting>
  <conditionalFormatting sqref="K10">
    <cfRule type="cellIs" dxfId="126" priority="31" operator="notEqual">
      <formula>0</formula>
    </cfRule>
  </conditionalFormatting>
  <conditionalFormatting sqref="K10">
    <cfRule type="expression" dxfId="125" priority="32">
      <formula>LEN(TRIM(K10))=0</formula>
    </cfRule>
  </conditionalFormatting>
  <conditionalFormatting sqref="K10">
    <cfRule type="cellIs" dxfId="124" priority="33" operator="equal">
      <formula>0</formula>
    </cfRule>
  </conditionalFormatting>
  <conditionalFormatting sqref="K10">
    <cfRule type="cellIs" dxfId="123" priority="34" operator="notEqual">
      <formula>0</formula>
    </cfRule>
  </conditionalFormatting>
  <conditionalFormatting sqref="K11">
    <cfRule type="expression" dxfId="122" priority="35">
      <formula>LEN(TRIM(K11))=0</formula>
    </cfRule>
  </conditionalFormatting>
  <conditionalFormatting sqref="K11">
    <cfRule type="cellIs" dxfId="121" priority="36" operator="equal">
      <formula>0</formula>
    </cfRule>
  </conditionalFormatting>
  <conditionalFormatting sqref="K11">
    <cfRule type="cellIs" dxfId="120" priority="37" operator="notEqual">
      <formula>0</formula>
    </cfRule>
  </conditionalFormatting>
  <conditionalFormatting sqref="K11">
    <cfRule type="expression" dxfId="119" priority="38">
      <formula>LEN(TRIM(K11))=0</formula>
    </cfRule>
  </conditionalFormatting>
  <conditionalFormatting sqref="K11">
    <cfRule type="cellIs" dxfId="118" priority="39" operator="equal">
      <formula>0</formula>
    </cfRule>
  </conditionalFormatting>
  <conditionalFormatting sqref="K11">
    <cfRule type="cellIs" dxfId="117" priority="40" operator="notEqual">
      <formula>0</formula>
    </cfRule>
  </conditionalFormatting>
  <conditionalFormatting sqref="L10">
    <cfRule type="expression" dxfId="116" priority="41">
      <formula>LEN(TRIM(L10))=0</formula>
    </cfRule>
  </conditionalFormatting>
  <conditionalFormatting sqref="L10">
    <cfRule type="cellIs" dxfId="115" priority="42" operator="equal">
      <formula>0</formula>
    </cfRule>
  </conditionalFormatting>
  <conditionalFormatting sqref="L10">
    <cfRule type="cellIs" dxfId="114" priority="43" operator="notEqual">
      <formula>0</formula>
    </cfRule>
  </conditionalFormatting>
  <conditionalFormatting sqref="L10">
    <cfRule type="expression" dxfId="113" priority="44">
      <formula>LEN(TRIM(L10))=0</formula>
    </cfRule>
  </conditionalFormatting>
  <conditionalFormatting sqref="L10">
    <cfRule type="cellIs" dxfId="112" priority="45" operator="equal">
      <formula>0</formula>
    </cfRule>
  </conditionalFormatting>
  <conditionalFormatting sqref="L10">
    <cfRule type="cellIs" dxfId="111" priority="46" operator="notEqual">
      <formula>0</formula>
    </cfRule>
  </conditionalFormatting>
  <conditionalFormatting sqref="L11">
    <cfRule type="expression" dxfId="110" priority="47">
      <formula>LEN(TRIM(L11))=0</formula>
    </cfRule>
  </conditionalFormatting>
  <conditionalFormatting sqref="L11">
    <cfRule type="cellIs" dxfId="109" priority="48" operator="equal">
      <formula>0</formula>
    </cfRule>
  </conditionalFormatting>
  <conditionalFormatting sqref="L11">
    <cfRule type="cellIs" dxfId="108" priority="49" operator="notEqual">
      <formula>0</formula>
    </cfRule>
  </conditionalFormatting>
  <conditionalFormatting sqref="L11">
    <cfRule type="expression" dxfId="107" priority="50">
      <formula>LEN(TRIM(L11))=0</formula>
    </cfRule>
  </conditionalFormatting>
  <conditionalFormatting sqref="L11">
    <cfRule type="cellIs" dxfId="106" priority="51" operator="equal">
      <formula>0</formula>
    </cfRule>
  </conditionalFormatting>
  <conditionalFormatting sqref="L11">
    <cfRule type="cellIs" dxfId="105" priority="52" operator="notEqual">
      <formula>0</formula>
    </cfRule>
  </conditionalFormatting>
  <conditionalFormatting sqref="D10">
    <cfRule type="expression" dxfId="104" priority="53">
      <formula>LEN(TRIM(D10))=0</formula>
    </cfRule>
  </conditionalFormatting>
  <conditionalFormatting sqref="D10">
    <cfRule type="cellIs" dxfId="103" priority="54" operator="equal">
      <formula>0</formula>
    </cfRule>
  </conditionalFormatting>
  <conditionalFormatting sqref="D10">
    <cfRule type="cellIs" dxfId="102" priority="55" operator="notEqual">
      <formula>0</formula>
    </cfRule>
  </conditionalFormatting>
  <conditionalFormatting sqref="D10">
    <cfRule type="expression" dxfId="101" priority="56">
      <formula>LEN(TRIM(D10))=0</formula>
    </cfRule>
  </conditionalFormatting>
  <conditionalFormatting sqref="D10">
    <cfRule type="cellIs" dxfId="100" priority="57" operator="equal">
      <formula>0</formula>
    </cfRule>
  </conditionalFormatting>
  <conditionalFormatting sqref="D10">
    <cfRule type="cellIs" dxfId="99" priority="58" operator="notEqual">
      <formula>0</formula>
    </cfRule>
  </conditionalFormatting>
  <conditionalFormatting sqref="E10">
    <cfRule type="expression" dxfId="98" priority="59">
      <formula>LEN(TRIM(E10))=0</formula>
    </cfRule>
  </conditionalFormatting>
  <conditionalFormatting sqref="E10">
    <cfRule type="cellIs" dxfId="97" priority="60" operator="equal">
      <formula>0</formula>
    </cfRule>
  </conditionalFormatting>
  <conditionalFormatting sqref="E10">
    <cfRule type="cellIs" dxfId="96" priority="61" operator="notEqual">
      <formula>0</formula>
    </cfRule>
  </conditionalFormatting>
  <conditionalFormatting sqref="E10">
    <cfRule type="expression" dxfId="95" priority="62">
      <formula>LEN(TRIM(E10))=0</formula>
    </cfRule>
  </conditionalFormatting>
  <conditionalFormatting sqref="E10">
    <cfRule type="cellIs" dxfId="94" priority="63" operator="equal">
      <formula>0</formula>
    </cfRule>
  </conditionalFormatting>
  <conditionalFormatting sqref="E10">
    <cfRule type="cellIs" dxfId="93" priority="64" operator="notEqual">
      <formula>0</formula>
    </cfRule>
  </conditionalFormatting>
  <conditionalFormatting sqref="F10">
    <cfRule type="expression" dxfId="92" priority="65">
      <formula>LEN(TRIM(F10))=0</formula>
    </cfRule>
  </conditionalFormatting>
  <conditionalFormatting sqref="F10">
    <cfRule type="cellIs" dxfId="91" priority="66" operator="equal">
      <formula>0</formula>
    </cfRule>
  </conditionalFormatting>
  <conditionalFormatting sqref="F10">
    <cfRule type="cellIs" dxfId="90" priority="67" operator="notEqual">
      <formula>0</formula>
    </cfRule>
  </conditionalFormatting>
  <conditionalFormatting sqref="F10">
    <cfRule type="expression" dxfId="89" priority="68">
      <formula>LEN(TRIM(F10))=0</formula>
    </cfRule>
  </conditionalFormatting>
  <conditionalFormatting sqref="F10">
    <cfRule type="cellIs" dxfId="88" priority="69" operator="equal">
      <formula>0</formula>
    </cfRule>
  </conditionalFormatting>
  <conditionalFormatting sqref="F10">
    <cfRule type="cellIs" dxfId="87" priority="70" operator="notEqual">
      <formula>0</formula>
    </cfRule>
  </conditionalFormatting>
  <conditionalFormatting sqref="G10">
    <cfRule type="expression" dxfId="86" priority="71">
      <formula>LEN(TRIM(G10))=0</formula>
    </cfRule>
  </conditionalFormatting>
  <conditionalFormatting sqref="G10">
    <cfRule type="cellIs" dxfId="85" priority="72" operator="equal">
      <formula>0</formula>
    </cfRule>
  </conditionalFormatting>
  <conditionalFormatting sqref="G10">
    <cfRule type="cellIs" dxfId="84" priority="73" operator="notEqual">
      <formula>0</formula>
    </cfRule>
  </conditionalFormatting>
  <conditionalFormatting sqref="G10">
    <cfRule type="expression" dxfId="83" priority="74">
      <formula>LEN(TRIM(G10))=0</formula>
    </cfRule>
  </conditionalFormatting>
  <conditionalFormatting sqref="G10">
    <cfRule type="cellIs" dxfId="82" priority="75" operator="equal">
      <formula>0</formula>
    </cfRule>
  </conditionalFormatting>
  <conditionalFormatting sqref="G10">
    <cfRule type="cellIs" dxfId="81" priority="76" operator="notEqual">
      <formula>0</formula>
    </cfRule>
  </conditionalFormatting>
  <conditionalFormatting sqref="H10">
    <cfRule type="expression" dxfId="80" priority="77">
      <formula>LEN(TRIM(H10))=0</formula>
    </cfRule>
  </conditionalFormatting>
  <conditionalFormatting sqref="H10">
    <cfRule type="cellIs" dxfId="79" priority="78" operator="equal">
      <formula>0</formula>
    </cfRule>
  </conditionalFormatting>
  <conditionalFormatting sqref="H10">
    <cfRule type="cellIs" dxfId="78" priority="79" operator="notEqual">
      <formula>0</formula>
    </cfRule>
  </conditionalFormatting>
  <conditionalFormatting sqref="H10">
    <cfRule type="expression" dxfId="77" priority="80">
      <formula>LEN(TRIM(H10))=0</formula>
    </cfRule>
  </conditionalFormatting>
  <conditionalFormatting sqref="H10">
    <cfRule type="cellIs" dxfId="76" priority="81" operator="equal">
      <formula>0</formula>
    </cfRule>
  </conditionalFormatting>
  <conditionalFormatting sqref="H10">
    <cfRule type="cellIs" dxfId="75" priority="82" operator="notEqual">
      <formula>0</formula>
    </cfRule>
  </conditionalFormatting>
  <conditionalFormatting sqref="I10">
    <cfRule type="expression" dxfId="74" priority="83">
      <formula>LEN(TRIM(I10))=0</formula>
    </cfRule>
  </conditionalFormatting>
  <conditionalFormatting sqref="I10">
    <cfRule type="cellIs" dxfId="73" priority="84" operator="equal">
      <formula>0</formula>
    </cfRule>
  </conditionalFormatting>
  <conditionalFormatting sqref="I10">
    <cfRule type="cellIs" dxfId="72" priority="85" operator="notEqual">
      <formula>0</formula>
    </cfRule>
  </conditionalFormatting>
  <conditionalFormatting sqref="I10">
    <cfRule type="expression" dxfId="71" priority="86">
      <formula>LEN(TRIM(I10))=0</formula>
    </cfRule>
  </conditionalFormatting>
  <conditionalFormatting sqref="I10">
    <cfRule type="cellIs" dxfId="70" priority="87" operator="equal">
      <formula>0</formula>
    </cfRule>
  </conditionalFormatting>
  <conditionalFormatting sqref="I10">
    <cfRule type="cellIs" dxfId="69" priority="88" operator="notEqual">
      <formula>0</formula>
    </cfRule>
  </conditionalFormatting>
  <conditionalFormatting sqref="J10">
    <cfRule type="expression" dxfId="68" priority="89">
      <formula>LEN(TRIM(J10))=0</formula>
    </cfRule>
  </conditionalFormatting>
  <conditionalFormatting sqref="J10">
    <cfRule type="cellIs" dxfId="67" priority="90" operator="equal">
      <formula>0</formula>
    </cfRule>
  </conditionalFormatting>
  <conditionalFormatting sqref="J10">
    <cfRule type="cellIs" dxfId="66" priority="91" operator="notEqual">
      <formula>0</formula>
    </cfRule>
  </conditionalFormatting>
  <conditionalFormatting sqref="J10">
    <cfRule type="expression" dxfId="65" priority="92">
      <formula>LEN(TRIM(J10))=0</formula>
    </cfRule>
  </conditionalFormatting>
  <conditionalFormatting sqref="J10">
    <cfRule type="cellIs" dxfId="64" priority="93" operator="equal">
      <formula>0</formula>
    </cfRule>
  </conditionalFormatting>
  <conditionalFormatting sqref="J10">
    <cfRule type="cellIs" dxfId="63" priority="94" operator="notEqual">
      <formula>0</formula>
    </cfRule>
  </conditionalFormatting>
  <conditionalFormatting sqref="C11">
    <cfRule type="expression" dxfId="62" priority="95">
      <formula>LEN(TRIM(C11))=0</formula>
    </cfRule>
  </conditionalFormatting>
  <conditionalFormatting sqref="C11">
    <cfRule type="cellIs" dxfId="61" priority="96" operator="equal">
      <formula>0</formula>
    </cfRule>
  </conditionalFormatting>
  <conditionalFormatting sqref="C11">
    <cfRule type="cellIs" dxfId="60" priority="97" operator="notEqual">
      <formula>0</formula>
    </cfRule>
  </conditionalFormatting>
  <conditionalFormatting sqref="C11">
    <cfRule type="expression" dxfId="59" priority="98">
      <formula>LEN(TRIM(C11))=0</formula>
    </cfRule>
  </conditionalFormatting>
  <conditionalFormatting sqref="C11">
    <cfRule type="cellIs" dxfId="58" priority="99" operator="equal">
      <formula>0</formula>
    </cfRule>
  </conditionalFormatting>
  <conditionalFormatting sqref="C11">
    <cfRule type="cellIs" dxfId="57" priority="100" operator="notEqual">
      <formula>0</formula>
    </cfRule>
  </conditionalFormatting>
  <conditionalFormatting sqref="D11">
    <cfRule type="expression" dxfId="56" priority="101">
      <formula>LEN(TRIM(D11))=0</formula>
    </cfRule>
  </conditionalFormatting>
  <conditionalFormatting sqref="D11">
    <cfRule type="cellIs" dxfId="55" priority="102" operator="equal">
      <formula>0</formula>
    </cfRule>
  </conditionalFormatting>
  <conditionalFormatting sqref="D11">
    <cfRule type="cellIs" dxfId="54" priority="103" operator="notEqual">
      <formula>0</formula>
    </cfRule>
  </conditionalFormatting>
  <conditionalFormatting sqref="D11">
    <cfRule type="expression" dxfId="53" priority="104">
      <formula>LEN(TRIM(D11))=0</formula>
    </cfRule>
  </conditionalFormatting>
  <conditionalFormatting sqref="D11">
    <cfRule type="cellIs" dxfId="52" priority="105" operator="equal">
      <formula>0</formula>
    </cfRule>
  </conditionalFormatting>
  <conditionalFormatting sqref="D11">
    <cfRule type="cellIs" dxfId="51" priority="106" operator="notEqual">
      <formula>0</formula>
    </cfRule>
  </conditionalFormatting>
  <conditionalFormatting sqref="E11">
    <cfRule type="expression" dxfId="50" priority="107">
      <formula>LEN(TRIM(E11))=0</formula>
    </cfRule>
  </conditionalFormatting>
  <conditionalFormatting sqref="E11">
    <cfRule type="cellIs" dxfId="49" priority="108" operator="equal">
      <formula>0</formula>
    </cfRule>
  </conditionalFormatting>
  <conditionalFormatting sqref="E11">
    <cfRule type="cellIs" dxfId="48" priority="109" operator="notEqual">
      <formula>0</formula>
    </cfRule>
  </conditionalFormatting>
  <conditionalFormatting sqref="E11">
    <cfRule type="expression" dxfId="47" priority="110">
      <formula>LEN(TRIM(E11))=0</formula>
    </cfRule>
  </conditionalFormatting>
  <conditionalFormatting sqref="E11">
    <cfRule type="cellIs" dxfId="46" priority="111" operator="equal">
      <formula>0</formula>
    </cfRule>
  </conditionalFormatting>
  <conditionalFormatting sqref="E11">
    <cfRule type="cellIs" dxfId="45" priority="112" operator="notEqual">
      <formula>0</formula>
    </cfRule>
  </conditionalFormatting>
  <conditionalFormatting sqref="F11">
    <cfRule type="expression" dxfId="44" priority="113">
      <formula>LEN(TRIM(F11))=0</formula>
    </cfRule>
  </conditionalFormatting>
  <conditionalFormatting sqref="F11">
    <cfRule type="cellIs" dxfId="43" priority="114" operator="equal">
      <formula>0</formula>
    </cfRule>
  </conditionalFormatting>
  <conditionalFormatting sqref="F11">
    <cfRule type="cellIs" dxfId="42" priority="115" operator="notEqual">
      <formula>0</formula>
    </cfRule>
  </conditionalFormatting>
  <conditionalFormatting sqref="F11">
    <cfRule type="expression" dxfId="41" priority="116">
      <formula>LEN(TRIM(F11))=0</formula>
    </cfRule>
  </conditionalFormatting>
  <conditionalFormatting sqref="F11">
    <cfRule type="cellIs" dxfId="40" priority="117" operator="equal">
      <formula>0</formula>
    </cfRule>
  </conditionalFormatting>
  <conditionalFormatting sqref="F11">
    <cfRule type="cellIs" dxfId="39" priority="118" operator="notEqual">
      <formula>0</formula>
    </cfRule>
  </conditionalFormatting>
  <conditionalFormatting sqref="G11">
    <cfRule type="expression" dxfId="38" priority="119">
      <formula>LEN(TRIM(G11))=0</formula>
    </cfRule>
  </conditionalFormatting>
  <conditionalFormatting sqref="G11">
    <cfRule type="cellIs" dxfId="37" priority="120" operator="equal">
      <formula>0</formula>
    </cfRule>
  </conditionalFormatting>
  <conditionalFormatting sqref="G11">
    <cfRule type="cellIs" dxfId="36" priority="121" operator="notEqual">
      <formula>0</formula>
    </cfRule>
  </conditionalFormatting>
  <conditionalFormatting sqref="G11">
    <cfRule type="expression" dxfId="35" priority="122">
      <formula>LEN(TRIM(G11))=0</formula>
    </cfRule>
  </conditionalFormatting>
  <conditionalFormatting sqref="G11">
    <cfRule type="cellIs" dxfId="34" priority="123" operator="equal">
      <formula>0</formula>
    </cfRule>
  </conditionalFormatting>
  <conditionalFormatting sqref="G11">
    <cfRule type="cellIs" dxfId="33" priority="124" operator="notEqual">
      <formula>0</formula>
    </cfRule>
  </conditionalFormatting>
  <conditionalFormatting sqref="H11">
    <cfRule type="expression" dxfId="32" priority="125">
      <formula>LEN(TRIM(H11))=0</formula>
    </cfRule>
  </conditionalFormatting>
  <conditionalFormatting sqref="H11">
    <cfRule type="cellIs" dxfId="31" priority="126" operator="equal">
      <formula>0</formula>
    </cfRule>
  </conditionalFormatting>
  <conditionalFormatting sqref="H11">
    <cfRule type="cellIs" dxfId="30" priority="127" operator="notEqual">
      <formula>0</formula>
    </cfRule>
  </conditionalFormatting>
  <conditionalFormatting sqref="H11">
    <cfRule type="expression" dxfId="29" priority="128">
      <formula>LEN(TRIM(H11))=0</formula>
    </cfRule>
  </conditionalFormatting>
  <conditionalFormatting sqref="H11">
    <cfRule type="cellIs" dxfId="28" priority="129" operator="equal">
      <formula>0</formula>
    </cfRule>
  </conditionalFormatting>
  <conditionalFormatting sqref="H11">
    <cfRule type="cellIs" dxfId="27" priority="130" operator="notEqual">
      <formula>0</formula>
    </cfRule>
  </conditionalFormatting>
  <conditionalFormatting sqref="I11">
    <cfRule type="expression" dxfId="26" priority="131">
      <formula>LEN(TRIM(I11))=0</formula>
    </cfRule>
  </conditionalFormatting>
  <conditionalFormatting sqref="I11">
    <cfRule type="cellIs" dxfId="25" priority="132" operator="equal">
      <formula>0</formula>
    </cfRule>
  </conditionalFormatting>
  <conditionalFormatting sqref="I11">
    <cfRule type="cellIs" dxfId="24" priority="133" operator="notEqual">
      <formula>0</formula>
    </cfRule>
  </conditionalFormatting>
  <conditionalFormatting sqref="I11">
    <cfRule type="expression" dxfId="23" priority="134">
      <formula>LEN(TRIM(I11))=0</formula>
    </cfRule>
  </conditionalFormatting>
  <conditionalFormatting sqref="I11">
    <cfRule type="cellIs" dxfId="22" priority="135" operator="equal">
      <formula>0</formula>
    </cfRule>
  </conditionalFormatting>
  <conditionalFormatting sqref="I11">
    <cfRule type="cellIs" dxfId="21" priority="136" operator="notEqual">
      <formula>0</formula>
    </cfRule>
  </conditionalFormatting>
  <conditionalFormatting sqref="J11">
    <cfRule type="expression" dxfId="20" priority="137">
      <formula>LEN(TRIM(J11))=0</formula>
    </cfRule>
  </conditionalFormatting>
  <conditionalFormatting sqref="J11">
    <cfRule type="cellIs" dxfId="19" priority="138" operator="equal">
      <formula>0</formula>
    </cfRule>
  </conditionalFormatting>
  <conditionalFormatting sqref="J11">
    <cfRule type="cellIs" dxfId="18" priority="139" operator="notEqual">
      <formula>0</formula>
    </cfRule>
  </conditionalFormatting>
  <conditionalFormatting sqref="J11">
    <cfRule type="expression" dxfId="17" priority="140">
      <formula>LEN(TRIM(J11))=0</formula>
    </cfRule>
  </conditionalFormatting>
  <conditionalFormatting sqref="J11">
    <cfRule type="cellIs" dxfId="16" priority="141" operator="equal">
      <formula>0</formula>
    </cfRule>
  </conditionalFormatting>
  <conditionalFormatting sqref="J11">
    <cfRule type="cellIs" dxfId="15" priority="142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7"/>
  <sheetViews>
    <sheetView windowProtection="1" showGridLines="0" zoomScaleNormal="100" workbookViewId="0">
      <pane ySplit="4" topLeftCell="A14" activePane="bottomLeft" state="frozen"/>
      <selection pane="bottomLeft" activeCell="C3" sqref="C3:J4"/>
    </sheetView>
  </sheetViews>
  <sheetFormatPr defaultRowHeight="12.75" x14ac:dyDescent="0.2"/>
  <cols>
    <col min="1" max="1" width="53.85546875" bestFit="1" customWidth="1"/>
    <col min="2" max="2" width="10.7109375"/>
    <col min="3" max="10" width="12.42578125"/>
    <col min="11" max="11" width="8"/>
    <col min="12" max="12" width="7.7109375"/>
    <col min="13" max="1025" width="13.28515625"/>
  </cols>
  <sheetData>
    <row r="1" spans="1:19" ht="14.25" x14ac:dyDescent="0.2">
      <c r="A1" s="41"/>
      <c r="B1" s="41"/>
      <c r="C1" s="41" t="s">
        <v>32</v>
      </c>
      <c r="D1" s="41"/>
      <c r="E1" s="41"/>
      <c r="F1" s="41"/>
      <c r="G1" s="41"/>
      <c r="H1" s="41"/>
      <c r="I1" s="41"/>
      <c r="J1" s="41"/>
      <c r="K1" s="41"/>
      <c r="L1" s="41"/>
      <c r="M1" s="12"/>
      <c r="N1" s="12"/>
      <c r="O1" s="12"/>
      <c r="P1" s="12"/>
      <c r="Q1" s="12"/>
      <c r="R1" s="12"/>
      <c r="S1" s="12"/>
    </row>
    <row r="2" spans="1:19" ht="14.25" x14ac:dyDescent="0.2">
      <c r="A2" s="13" t="s">
        <v>21</v>
      </c>
      <c r="B2" s="14" t="s">
        <v>22</v>
      </c>
      <c r="C2" s="14">
        <f>A3</f>
        <v>8</v>
      </c>
      <c r="D2" s="14">
        <f t="shared" ref="D2:J2" si="0">C2-1</f>
        <v>7</v>
      </c>
      <c r="E2" s="14">
        <f t="shared" si="0"/>
        <v>6</v>
      </c>
      <c r="F2" s="14">
        <f t="shared" si="0"/>
        <v>5</v>
      </c>
      <c r="G2" s="14">
        <f t="shared" si="0"/>
        <v>4</v>
      </c>
      <c r="H2" s="14">
        <f t="shared" si="0"/>
        <v>3</v>
      </c>
      <c r="I2" s="14">
        <f t="shared" si="0"/>
        <v>2</v>
      </c>
      <c r="J2" s="14">
        <f t="shared" si="0"/>
        <v>1</v>
      </c>
      <c r="K2" s="15"/>
      <c r="L2" s="15"/>
      <c r="M2" s="12"/>
      <c r="N2" s="12"/>
      <c r="O2" s="12"/>
      <c r="P2" s="12"/>
      <c r="Q2" s="12"/>
      <c r="R2" s="12"/>
      <c r="S2" s="12"/>
    </row>
    <row r="3" spans="1:19" ht="13.9" customHeight="1" x14ac:dyDescent="0.2">
      <c r="A3" s="42">
        <v>8</v>
      </c>
      <c r="B3" s="43" t="s">
        <v>23</v>
      </c>
      <c r="C3" s="44" t="s">
        <v>33</v>
      </c>
      <c r="D3" s="44" t="s">
        <v>34</v>
      </c>
      <c r="E3" s="44" t="s">
        <v>35</v>
      </c>
      <c r="F3" s="45" t="s">
        <v>36</v>
      </c>
      <c r="G3" s="45" t="s">
        <v>37</v>
      </c>
      <c r="H3" s="45" t="s">
        <v>38</v>
      </c>
      <c r="I3" s="45" t="s">
        <v>39</v>
      </c>
      <c r="J3" s="45" t="s">
        <v>40</v>
      </c>
      <c r="K3" s="43" t="s">
        <v>24</v>
      </c>
      <c r="L3" s="43" t="s">
        <v>25</v>
      </c>
      <c r="M3" s="12"/>
      <c r="N3" s="12"/>
      <c r="O3" s="12"/>
      <c r="P3" s="12"/>
      <c r="Q3" s="12"/>
      <c r="R3" s="12"/>
      <c r="S3" s="12"/>
    </row>
    <row r="4" spans="1:19" ht="14.25" x14ac:dyDescent="0.2">
      <c r="A4" s="42"/>
      <c r="B4" s="43"/>
      <c r="C4" s="44"/>
      <c r="D4" s="44"/>
      <c r="E4" s="44"/>
      <c r="F4" s="44"/>
      <c r="G4" s="44"/>
      <c r="H4" s="44"/>
      <c r="I4" s="44"/>
      <c r="J4" s="44"/>
      <c r="K4" s="43"/>
      <c r="L4" s="43"/>
      <c r="M4" s="12"/>
      <c r="N4" s="12"/>
      <c r="O4" s="12"/>
      <c r="P4" s="12"/>
      <c r="Q4" s="12"/>
      <c r="R4" s="12"/>
      <c r="S4" s="12"/>
    </row>
    <row r="5" spans="1:19" ht="14.25" x14ac:dyDescent="0.2">
      <c r="A5" s="16" t="s">
        <v>26</v>
      </c>
      <c r="B5" s="17">
        <f>SUMIF('Sprint Backlog'!C:C,"=Danilo",'Sprint Backlog'!D:D)</f>
        <v>7.3</v>
      </c>
      <c r="C5" s="18">
        <f t="shared" ref="C5:J5" si="1">B5-$B9</f>
        <v>6.3875000000000002</v>
      </c>
      <c r="D5" s="18">
        <f t="shared" si="1"/>
        <v>5.4750000000000005</v>
      </c>
      <c r="E5" s="18">
        <f t="shared" si="1"/>
        <v>4.5625000000000009</v>
      </c>
      <c r="F5" s="18">
        <f t="shared" si="1"/>
        <v>3.6500000000000008</v>
      </c>
      <c r="G5" s="18">
        <f t="shared" si="1"/>
        <v>2.7375000000000007</v>
      </c>
      <c r="H5" s="18">
        <f t="shared" si="1"/>
        <v>1.8250000000000006</v>
      </c>
      <c r="I5" s="18">
        <f t="shared" si="1"/>
        <v>0.91250000000000064</v>
      </c>
      <c r="J5" s="18">
        <f t="shared" si="1"/>
        <v>0</v>
      </c>
      <c r="K5" s="18">
        <f>SUM(C5:J5)</f>
        <v>25.550000000000004</v>
      </c>
      <c r="L5" s="18">
        <f>K5/A$3</f>
        <v>3.1937500000000005</v>
      </c>
      <c r="M5" s="12"/>
      <c r="N5" s="12"/>
      <c r="O5" s="12"/>
      <c r="P5" s="12"/>
      <c r="Q5" s="12"/>
      <c r="R5" s="12"/>
      <c r="S5" s="12"/>
    </row>
    <row r="6" spans="1:19" ht="14.25" x14ac:dyDescent="0.2">
      <c r="A6" s="16" t="s">
        <v>27</v>
      </c>
      <c r="B6" s="17">
        <f>B5</f>
        <v>7.3</v>
      </c>
      <c r="C6" s="18">
        <f t="shared" ref="C6:J6" si="2">B6-C9</f>
        <v>6.45</v>
      </c>
      <c r="D6" s="18">
        <f t="shared" si="2"/>
        <v>6.0200000000000005</v>
      </c>
      <c r="E6" s="18">
        <f t="shared" si="2"/>
        <v>4.82</v>
      </c>
      <c r="F6" s="18">
        <f t="shared" si="2"/>
        <v>4.12</v>
      </c>
      <c r="G6" s="18">
        <f t="shared" si="2"/>
        <v>3.8200000000000003</v>
      </c>
      <c r="H6" s="18">
        <f t="shared" si="2"/>
        <v>3.62</v>
      </c>
      <c r="I6" s="18">
        <f t="shared" si="2"/>
        <v>0.77</v>
      </c>
      <c r="J6" s="18">
        <f t="shared" si="2"/>
        <v>0.17000000000000004</v>
      </c>
      <c r="K6" s="18">
        <f>SUM(C6:J6)</f>
        <v>29.790000000000003</v>
      </c>
      <c r="L6" s="18">
        <f>K6/A$3</f>
        <v>3.7237500000000003</v>
      </c>
      <c r="M6" s="12"/>
      <c r="N6" s="12"/>
      <c r="O6" s="12"/>
      <c r="P6" s="12"/>
      <c r="Q6" s="12"/>
      <c r="R6" s="12"/>
      <c r="S6" s="12"/>
    </row>
    <row r="7" spans="1:19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4.25" x14ac:dyDescent="0.2">
      <c r="A8" s="19" t="s">
        <v>3</v>
      </c>
      <c r="B8" s="20" t="s">
        <v>29</v>
      </c>
      <c r="C8" s="40" t="s">
        <v>41</v>
      </c>
      <c r="D8" s="40"/>
      <c r="E8" s="40"/>
      <c r="F8" s="40"/>
      <c r="G8" s="40"/>
      <c r="H8" s="40"/>
      <c r="I8" s="40"/>
      <c r="J8" s="40"/>
      <c r="K8" s="40"/>
      <c r="L8" s="40"/>
      <c r="M8" s="12"/>
      <c r="N8" s="12"/>
      <c r="O8" s="12"/>
      <c r="P8" s="12"/>
      <c r="Q8" s="12"/>
      <c r="R8" s="12"/>
      <c r="S8" s="12"/>
    </row>
    <row r="9" spans="1:19" ht="14.25" x14ac:dyDescent="0.2">
      <c r="A9" s="25" t="s">
        <v>31</v>
      </c>
      <c r="B9" s="26">
        <f>B5/A3</f>
        <v>0.91249999999999998</v>
      </c>
      <c r="C9" s="21">
        <f>SUM(C10:C17)</f>
        <v>0.85</v>
      </c>
      <c r="D9" s="21">
        <f>SUM(D10:D17)</f>
        <v>0.43</v>
      </c>
      <c r="E9" s="21">
        <f>SUM(E10:E17)</f>
        <v>1.2</v>
      </c>
      <c r="F9" s="21">
        <f t="shared" ref="F9:J9" si="3">SUM(F10:F17)</f>
        <v>0.7</v>
      </c>
      <c r="G9" s="21">
        <f t="shared" si="3"/>
        <v>0.3</v>
      </c>
      <c r="H9" s="21">
        <f t="shared" si="3"/>
        <v>0.2</v>
      </c>
      <c r="I9" s="21">
        <f t="shared" si="3"/>
        <v>2.85</v>
      </c>
      <c r="J9" s="21">
        <f t="shared" si="3"/>
        <v>0.6</v>
      </c>
      <c r="K9" s="21">
        <f>SUM(K10:K17)</f>
        <v>7.129999999999999</v>
      </c>
      <c r="L9" s="21">
        <f>SUM(L10:L17)</f>
        <v>0.89124999999999988</v>
      </c>
      <c r="M9" s="12"/>
      <c r="N9" s="12"/>
      <c r="O9" s="12"/>
      <c r="P9" s="12"/>
      <c r="Q9" s="12"/>
      <c r="R9" s="12"/>
      <c r="S9" s="12"/>
    </row>
    <row r="10" spans="1:19" ht="14.25" x14ac:dyDescent="0.2">
      <c r="A10" s="46" t="s">
        <v>45</v>
      </c>
      <c r="B10" s="47"/>
      <c r="C10" s="27">
        <v>0.85</v>
      </c>
      <c r="D10" s="18"/>
      <c r="E10" s="18"/>
      <c r="F10" s="18"/>
      <c r="G10" s="18"/>
      <c r="H10" s="18"/>
      <c r="I10" s="18"/>
      <c r="J10" s="18"/>
      <c r="K10" s="18">
        <f>SUM(B10:J10)</f>
        <v>0.85</v>
      </c>
      <c r="L10" s="18">
        <f t="shared" ref="L10:L17" si="4">K10/A$3</f>
        <v>0.10625</v>
      </c>
      <c r="M10" s="12"/>
      <c r="N10" s="52"/>
      <c r="O10" s="52"/>
      <c r="P10" s="12"/>
      <c r="Q10" s="12"/>
      <c r="R10" s="12"/>
      <c r="S10" s="12"/>
    </row>
    <row r="11" spans="1:19" ht="13.9" customHeight="1" x14ac:dyDescent="0.2">
      <c r="A11" s="46" t="s">
        <v>46</v>
      </c>
      <c r="B11" s="47"/>
      <c r="C11" s="27"/>
      <c r="D11" s="18">
        <v>0.43</v>
      </c>
      <c r="E11" s="18"/>
      <c r="F11" s="18"/>
      <c r="G11" s="18"/>
      <c r="H11" s="18"/>
      <c r="I11" s="18"/>
      <c r="J11" s="18"/>
      <c r="K11" s="18">
        <f>SUM(C11:J11)</f>
        <v>0.43</v>
      </c>
      <c r="L11" s="18">
        <f t="shared" si="4"/>
        <v>5.3749999999999999E-2</v>
      </c>
      <c r="M11" s="12"/>
      <c r="N11" s="45"/>
      <c r="O11" s="45"/>
      <c r="P11" s="12"/>
      <c r="Q11" s="12"/>
      <c r="R11" s="12"/>
      <c r="S11" s="12"/>
    </row>
    <row r="12" spans="1:19" ht="14.25" x14ac:dyDescent="0.2">
      <c r="A12" s="46" t="s">
        <v>47</v>
      </c>
      <c r="B12" s="47"/>
      <c r="C12" s="27"/>
      <c r="D12" s="18"/>
      <c r="E12" s="18">
        <v>1.2</v>
      </c>
      <c r="F12" s="18"/>
      <c r="G12" s="18"/>
      <c r="H12" s="18"/>
      <c r="I12" s="18"/>
      <c r="J12" s="18"/>
      <c r="K12" s="18">
        <f>SUM(B12:J12)</f>
        <v>1.2</v>
      </c>
      <c r="L12" s="18">
        <f t="shared" si="4"/>
        <v>0.15</v>
      </c>
      <c r="M12" s="12"/>
      <c r="N12" s="48"/>
      <c r="O12" s="49"/>
      <c r="P12" s="12"/>
      <c r="Q12" s="12"/>
      <c r="R12" s="12"/>
      <c r="S12" s="12"/>
    </row>
    <row r="13" spans="1:19" ht="13.9" customHeight="1" x14ac:dyDescent="0.2">
      <c r="A13" s="46" t="s">
        <v>48</v>
      </c>
      <c r="B13" s="47"/>
      <c r="C13" s="27"/>
      <c r="D13" s="18"/>
      <c r="E13" s="18"/>
      <c r="F13" s="18">
        <v>0.7</v>
      </c>
      <c r="G13" s="18"/>
      <c r="H13" s="18"/>
      <c r="I13" s="18"/>
      <c r="J13" s="18"/>
      <c r="K13" s="18">
        <f>SUM(C13:J13)</f>
        <v>0.7</v>
      </c>
      <c r="L13" s="18">
        <f t="shared" si="4"/>
        <v>8.7499999999999994E-2</v>
      </c>
      <c r="M13" s="12"/>
      <c r="N13" s="50"/>
      <c r="O13" s="51"/>
      <c r="P13" s="12"/>
      <c r="Q13" s="12"/>
      <c r="R13" s="12"/>
      <c r="S13" s="12"/>
    </row>
    <row r="14" spans="1:19" ht="14.25" x14ac:dyDescent="0.2">
      <c r="A14" s="46" t="s">
        <v>49</v>
      </c>
      <c r="B14" s="47"/>
      <c r="C14" s="27"/>
      <c r="D14" s="18"/>
      <c r="E14" s="18"/>
      <c r="F14" s="18"/>
      <c r="G14" s="18">
        <v>0.3</v>
      </c>
      <c r="H14" s="18"/>
      <c r="I14" s="18"/>
      <c r="J14" s="18"/>
      <c r="K14" s="18">
        <f>SUM(B14:J14)</f>
        <v>0.3</v>
      </c>
      <c r="L14" s="18">
        <f t="shared" si="4"/>
        <v>3.7499999999999999E-2</v>
      </c>
      <c r="M14" s="12"/>
      <c r="N14" s="52"/>
      <c r="O14" s="52"/>
      <c r="P14" s="12"/>
      <c r="Q14" s="12"/>
      <c r="R14" s="12"/>
      <c r="S14" s="12"/>
    </row>
    <row r="15" spans="1:19" ht="13.9" customHeight="1" x14ac:dyDescent="0.2">
      <c r="A15" s="46" t="s">
        <v>50</v>
      </c>
      <c r="B15" s="47"/>
      <c r="C15" s="27"/>
      <c r="D15" s="18"/>
      <c r="E15" s="18"/>
      <c r="F15" s="18"/>
      <c r="G15" s="18"/>
      <c r="H15" s="18">
        <v>0.2</v>
      </c>
      <c r="I15" s="18"/>
      <c r="J15" s="18"/>
      <c r="K15" s="18">
        <f>SUM(C15:J15)</f>
        <v>0.2</v>
      </c>
      <c r="L15" s="18">
        <f t="shared" si="4"/>
        <v>2.5000000000000001E-2</v>
      </c>
      <c r="M15" s="12"/>
      <c r="N15" s="45"/>
      <c r="O15" s="45"/>
      <c r="P15" s="12"/>
      <c r="Q15" s="12"/>
      <c r="R15" s="12"/>
      <c r="S15" s="12"/>
    </row>
    <row r="16" spans="1:19" ht="14.25" x14ac:dyDescent="0.2">
      <c r="A16" s="46" t="s">
        <v>51</v>
      </c>
      <c r="B16" s="47"/>
      <c r="C16" s="27"/>
      <c r="D16" s="18"/>
      <c r="E16" s="18"/>
      <c r="F16" s="18"/>
      <c r="G16" s="18"/>
      <c r="H16" s="18"/>
      <c r="I16" s="18">
        <v>2.85</v>
      </c>
      <c r="J16" s="18"/>
      <c r="K16" s="18">
        <f>SUM(B16:J16)</f>
        <v>2.85</v>
      </c>
      <c r="L16" s="18">
        <f t="shared" si="4"/>
        <v>0.35625000000000001</v>
      </c>
      <c r="M16" s="12"/>
      <c r="N16" s="52"/>
      <c r="O16" s="52"/>
      <c r="P16" s="12"/>
      <c r="Q16" s="12"/>
      <c r="R16" s="12"/>
      <c r="S16" s="12"/>
    </row>
    <row r="17" spans="1:19" ht="13.9" customHeight="1" x14ac:dyDescent="0.2">
      <c r="A17" s="46" t="s">
        <v>53</v>
      </c>
      <c r="B17" s="47"/>
      <c r="C17" s="27"/>
      <c r="D17" s="18"/>
      <c r="E17" s="18"/>
      <c r="F17" s="18"/>
      <c r="G17" s="18"/>
      <c r="H17" s="18"/>
      <c r="I17" s="18"/>
      <c r="J17" s="18">
        <v>0.6</v>
      </c>
      <c r="K17" s="18">
        <f>SUM(C17:J17)</f>
        <v>0.6</v>
      </c>
      <c r="L17" s="18">
        <f t="shared" si="4"/>
        <v>7.4999999999999997E-2</v>
      </c>
      <c r="M17" s="12"/>
      <c r="N17" s="45"/>
      <c r="O17" s="45"/>
      <c r="P17" s="12"/>
      <c r="Q17" s="12"/>
      <c r="R17" s="12"/>
      <c r="S17" s="12"/>
    </row>
  </sheetData>
  <mergeCells count="31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4:B14"/>
    <mergeCell ref="N14:O14"/>
    <mergeCell ref="A15:B15"/>
    <mergeCell ref="N15:O15"/>
    <mergeCell ref="A10:B10"/>
    <mergeCell ref="N10:O10"/>
    <mergeCell ref="A11:B11"/>
    <mergeCell ref="N11:O11"/>
    <mergeCell ref="A16:B16"/>
    <mergeCell ref="A17:B17"/>
    <mergeCell ref="A12:B12"/>
    <mergeCell ref="N12:O12"/>
    <mergeCell ref="A13:B13"/>
    <mergeCell ref="N13:O13"/>
    <mergeCell ref="N16:O16"/>
    <mergeCell ref="N17:O17"/>
  </mergeCells>
  <conditionalFormatting sqref="A18:B94">
    <cfRule type="expression" dxfId="14" priority="2">
      <formula>LEN(TRIM(A18))=0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11" activePane="bottomLeft" state="frozen"/>
      <selection pane="bottomLeft" activeCell="B9" sqref="B9"/>
    </sheetView>
  </sheetViews>
  <sheetFormatPr defaultRowHeight="12.75" x14ac:dyDescent="0.2"/>
  <cols>
    <col min="1" max="1" width="36.85546875"/>
    <col min="2" max="2" width="10.7109375"/>
    <col min="3" max="10" width="12.42578125"/>
    <col min="11" max="11" width="8"/>
    <col min="12" max="12" width="7.7109375"/>
    <col min="13" max="1025" width="13.28515625"/>
  </cols>
  <sheetData>
    <row r="1" spans="1:19" ht="14.25" x14ac:dyDescent="0.2">
      <c r="A1" s="41"/>
      <c r="B1" s="41"/>
      <c r="C1" s="41" t="s">
        <v>42</v>
      </c>
      <c r="D1" s="41"/>
      <c r="E1" s="41"/>
      <c r="F1" s="41"/>
      <c r="G1" s="41"/>
      <c r="H1" s="41"/>
      <c r="I1" s="41"/>
      <c r="J1" s="41"/>
      <c r="K1" s="41"/>
      <c r="L1" s="41"/>
      <c r="M1" s="12"/>
      <c r="N1" s="12"/>
      <c r="O1" s="12"/>
      <c r="P1" s="12"/>
      <c r="Q1" s="12"/>
      <c r="R1" s="12"/>
      <c r="S1" s="12"/>
    </row>
    <row r="2" spans="1:19" ht="14.25" x14ac:dyDescent="0.2">
      <c r="A2" s="13" t="s">
        <v>21</v>
      </c>
      <c r="B2" s="14" t="s">
        <v>22</v>
      </c>
      <c r="C2" s="14">
        <f>A3</f>
        <v>8</v>
      </c>
      <c r="D2" s="14">
        <f t="shared" ref="D2:J2" si="0">C2-1</f>
        <v>7</v>
      </c>
      <c r="E2" s="14">
        <f t="shared" si="0"/>
        <v>6</v>
      </c>
      <c r="F2" s="14">
        <f t="shared" si="0"/>
        <v>5</v>
      </c>
      <c r="G2" s="14">
        <f t="shared" si="0"/>
        <v>4</v>
      </c>
      <c r="H2" s="14">
        <f t="shared" si="0"/>
        <v>3</v>
      </c>
      <c r="I2" s="14">
        <f t="shared" si="0"/>
        <v>2</v>
      </c>
      <c r="J2" s="14">
        <f t="shared" si="0"/>
        <v>1</v>
      </c>
      <c r="K2" s="15"/>
      <c r="L2" s="15"/>
      <c r="M2" s="12"/>
      <c r="N2" s="12"/>
      <c r="O2" s="12"/>
      <c r="P2" s="12"/>
      <c r="Q2" s="12"/>
      <c r="R2" s="12"/>
      <c r="S2" s="12"/>
    </row>
    <row r="3" spans="1:19" ht="13.9" customHeight="1" x14ac:dyDescent="0.2">
      <c r="A3" s="42">
        <v>8</v>
      </c>
      <c r="B3" s="43" t="s">
        <v>23</v>
      </c>
      <c r="C3" s="44" t="s">
        <v>33</v>
      </c>
      <c r="D3" s="44" t="s">
        <v>34</v>
      </c>
      <c r="E3" s="44" t="s">
        <v>35</v>
      </c>
      <c r="F3" s="45" t="s">
        <v>36</v>
      </c>
      <c r="G3" s="45" t="s">
        <v>37</v>
      </c>
      <c r="H3" s="45" t="s">
        <v>38</v>
      </c>
      <c r="I3" s="45" t="s">
        <v>39</v>
      </c>
      <c r="J3" s="45" t="s">
        <v>40</v>
      </c>
      <c r="K3" s="43" t="s">
        <v>24</v>
      </c>
      <c r="L3" s="43" t="s">
        <v>25</v>
      </c>
      <c r="M3" s="12"/>
      <c r="N3" s="12"/>
      <c r="O3" s="12"/>
      <c r="P3" s="12"/>
      <c r="Q3" s="12"/>
      <c r="R3" s="12"/>
      <c r="S3" s="12"/>
    </row>
    <row r="4" spans="1:19" ht="14.25" x14ac:dyDescent="0.2">
      <c r="A4" s="42"/>
      <c r="B4" s="43"/>
      <c r="C4" s="44"/>
      <c r="D4" s="44"/>
      <c r="E4" s="44"/>
      <c r="F4" s="44"/>
      <c r="G4" s="44"/>
      <c r="H4" s="44"/>
      <c r="I4" s="44"/>
      <c r="J4" s="44"/>
      <c r="K4" s="43"/>
      <c r="L4" s="43"/>
      <c r="M4" s="12"/>
      <c r="N4" s="12"/>
      <c r="O4" s="12"/>
      <c r="P4" s="12"/>
      <c r="Q4" s="12"/>
      <c r="R4" s="12"/>
      <c r="S4" s="12"/>
    </row>
    <row r="5" spans="1:19" ht="14.25" x14ac:dyDescent="0.2">
      <c r="A5" s="16" t="s">
        <v>26</v>
      </c>
      <c r="B5" s="17">
        <f>SUMIF('Sprint Backlog'!C:C,"=Breno",'Sprint Backlog'!D:D)</f>
        <v>3.5</v>
      </c>
      <c r="C5" s="18">
        <f t="shared" ref="C5:J5" si="1">B5-$B9</f>
        <v>3.0625</v>
      </c>
      <c r="D5" s="18">
        <f t="shared" si="1"/>
        <v>2.625</v>
      </c>
      <c r="E5" s="18">
        <f t="shared" si="1"/>
        <v>2.1875</v>
      </c>
      <c r="F5" s="18">
        <f t="shared" si="1"/>
        <v>1.75</v>
      </c>
      <c r="G5" s="18">
        <f t="shared" si="1"/>
        <v>1.3125</v>
      </c>
      <c r="H5" s="18">
        <f t="shared" si="1"/>
        <v>0.875</v>
      </c>
      <c r="I5" s="18">
        <f t="shared" si="1"/>
        <v>0.4375</v>
      </c>
      <c r="J5" s="18">
        <f t="shared" si="1"/>
        <v>0</v>
      </c>
      <c r="K5" s="18">
        <f>SUM(C5:J5)</f>
        <v>12.25</v>
      </c>
      <c r="L5" s="18">
        <f>K5/A$3</f>
        <v>1.53125</v>
      </c>
      <c r="M5" s="12"/>
      <c r="N5" s="12"/>
      <c r="O5" s="12"/>
      <c r="P5" s="12"/>
      <c r="Q5" s="12"/>
      <c r="R5" s="12"/>
      <c r="S5" s="12"/>
    </row>
    <row r="6" spans="1:19" ht="14.25" x14ac:dyDescent="0.2">
      <c r="A6" s="16" t="s">
        <v>27</v>
      </c>
      <c r="B6" s="17">
        <f>B5</f>
        <v>3.5</v>
      </c>
      <c r="C6" s="18">
        <f t="shared" ref="C6:J6" si="2">B6-C9</f>
        <v>3.5</v>
      </c>
      <c r="D6" s="18">
        <f t="shared" si="2"/>
        <v>3</v>
      </c>
      <c r="E6" s="18">
        <f t="shared" si="2"/>
        <v>2.8</v>
      </c>
      <c r="F6" s="18">
        <f t="shared" si="2"/>
        <v>2.5</v>
      </c>
      <c r="G6" s="18">
        <f t="shared" si="2"/>
        <v>2.2000000000000002</v>
      </c>
      <c r="H6" s="18">
        <f t="shared" si="2"/>
        <v>2.0500000000000003</v>
      </c>
      <c r="I6" s="18">
        <f t="shared" si="2"/>
        <v>1.9500000000000002</v>
      </c>
      <c r="J6" s="18">
        <f t="shared" si="2"/>
        <v>1.9500000000000002</v>
      </c>
      <c r="K6" s="18">
        <f>SUM(C6:J6)</f>
        <v>19.95</v>
      </c>
      <c r="L6" s="18">
        <f>K6/A$3</f>
        <v>2.4937499999999999</v>
      </c>
      <c r="M6" s="12"/>
      <c r="N6" s="12"/>
      <c r="O6" s="12"/>
      <c r="P6" s="12"/>
      <c r="Q6" s="12"/>
      <c r="R6" s="12"/>
      <c r="S6" s="12"/>
    </row>
    <row r="7" spans="1:19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4.25" x14ac:dyDescent="0.2">
      <c r="A8" s="19" t="s">
        <v>3</v>
      </c>
      <c r="B8" s="20" t="s">
        <v>29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12"/>
      <c r="N8" s="12"/>
      <c r="O8" s="12"/>
      <c r="P8" s="12"/>
      <c r="Q8" s="12"/>
      <c r="R8" s="12"/>
      <c r="S8" s="12"/>
    </row>
    <row r="9" spans="1:19" ht="14.25" x14ac:dyDescent="0.2">
      <c r="A9" s="1" t="s">
        <v>31</v>
      </c>
      <c r="B9" s="21">
        <f>B5/A3</f>
        <v>0.4375</v>
      </c>
      <c r="C9" s="21">
        <f t="shared" ref="C9:L9" si="3">SUM(C10:C30)</f>
        <v>0</v>
      </c>
      <c r="D9" s="21">
        <f t="shared" si="3"/>
        <v>0.5</v>
      </c>
      <c r="E9" s="21">
        <f t="shared" si="3"/>
        <v>0.2</v>
      </c>
      <c r="F9" s="21">
        <f t="shared" si="3"/>
        <v>0.3</v>
      </c>
      <c r="G9" s="21">
        <f t="shared" si="3"/>
        <v>0.3</v>
      </c>
      <c r="H9" s="21">
        <f t="shared" si="3"/>
        <v>0.15</v>
      </c>
      <c r="I9" s="21">
        <f t="shared" si="3"/>
        <v>0.1</v>
      </c>
      <c r="J9" s="21">
        <f t="shared" si="3"/>
        <v>0</v>
      </c>
      <c r="K9" s="21">
        <f t="shared" si="3"/>
        <v>1.55</v>
      </c>
      <c r="L9" s="21">
        <f t="shared" si="3"/>
        <v>0.19375000000000001</v>
      </c>
      <c r="M9" s="12"/>
      <c r="N9" s="12"/>
      <c r="O9" s="12"/>
      <c r="P9" s="12"/>
      <c r="Q9" s="12"/>
      <c r="R9" s="12"/>
      <c r="S9" s="12"/>
    </row>
    <row r="10" spans="1:19" ht="23.85" customHeight="1" x14ac:dyDescent="0.2">
      <c r="A10" s="45" t="s">
        <v>11</v>
      </c>
      <c r="B10" s="45"/>
      <c r="C10" s="18"/>
      <c r="D10" s="18">
        <v>0.5</v>
      </c>
      <c r="E10" s="18"/>
      <c r="F10" s="18"/>
      <c r="G10" s="18"/>
      <c r="H10" s="18"/>
      <c r="I10" s="18"/>
      <c r="J10" s="18"/>
      <c r="K10" s="18">
        <f t="shared" ref="K10:K15" si="4">SUM(C10:J10)</f>
        <v>0.5</v>
      </c>
      <c r="L10" s="18">
        <f t="shared" ref="L10:L15" si="5">K10/A$3</f>
        <v>6.25E-2</v>
      </c>
      <c r="M10" s="12"/>
      <c r="N10" s="12"/>
      <c r="O10" s="12"/>
      <c r="P10" s="12"/>
      <c r="Q10" s="12"/>
      <c r="R10" s="12"/>
      <c r="S10" s="12"/>
    </row>
    <row r="11" spans="1:19" ht="14.25" x14ac:dyDescent="0.2">
      <c r="A11" s="52" t="s">
        <v>14</v>
      </c>
      <c r="B11" s="52"/>
      <c r="C11" s="18"/>
      <c r="D11" s="18"/>
      <c r="E11" s="18">
        <v>0.2</v>
      </c>
      <c r="F11" s="18"/>
      <c r="G11" s="18"/>
      <c r="H11" s="18"/>
      <c r="I11" s="18"/>
      <c r="J11" s="18"/>
      <c r="K11" s="18">
        <f t="shared" si="4"/>
        <v>0.2</v>
      </c>
      <c r="L11" s="18">
        <f t="shared" si="5"/>
        <v>2.5000000000000001E-2</v>
      </c>
      <c r="M11" s="12"/>
      <c r="N11" s="12"/>
      <c r="O11" s="12"/>
      <c r="P11" s="12"/>
      <c r="Q11" s="12"/>
      <c r="R11" s="12"/>
      <c r="S11" s="12"/>
    </row>
    <row r="12" spans="1:19" ht="14.25" x14ac:dyDescent="0.2">
      <c r="A12" s="52" t="s">
        <v>15</v>
      </c>
      <c r="B12" s="52"/>
      <c r="C12" s="18"/>
      <c r="D12" s="18"/>
      <c r="E12" s="18"/>
      <c r="F12" s="18">
        <v>0.3</v>
      </c>
      <c r="G12" s="18"/>
      <c r="H12" s="18"/>
      <c r="I12" s="18"/>
      <c r="J12" s="18"/>
      <c r="K12" s="18">
        <f t="shared" si="4"/>
        <v>0.3</v>
      </c>
      <c r="L12" s="18">
        <f t="shared" si="5"/>
        <v>3.7499999999999999E-2</v>
      </c>
      <c r="M12" s="12"/>
      <c r="N12" s="12"/>
      <c r="O12" s="12"/>
      <c r="P12" s="12"/>
      <c r="Q12" s="12"/>
      <c r="R12" s="12"/>
      <c r="S12" s="12"/>
    </row>
    <row r="13" spans="1:19" ht="13.9" customHeight="1" x14ac:dyDescent="0.2">
      <c r="A13" s="45" t="s">
        <v>16</v>
      </c>
      <c r="B13" s="45"/>
      <c r="C13" s="18"/>
      <c r="D13" s="18"/>
      <c r="E13" s="18"/>
      <c r="F13" s="18"/>
      <c r="G13" s="18">
        <v>0.3</v>
      </c>
      <c r="H13" s="18"/>
      <c r="I13" s="18"/>
      <c r="J13" s="18"/>
      <c r="K13" s="18">
        <f t="shared" si="4"/>
        <v>0.3</v>
      </c>
      <c r="L13" s="18">
        <f t="shared" si="5"/>
        <v>3.7499999999999999E-2</v>
      </c>
      <c r="M13" s="12"/>
      <c r="N13" s="12"/>
      <c r="O13" s="12"/>
      <c r="P13" s="12"/>
      <c r="Q13" s="12"/>
      <c r="R13" s="12"/>
      <c r="S13" s="12"/>
    </row>
    <row r="14" spans="1:19" ht="13.9" customHeight="1" x14ac:dyDescent="0.2">
      <c r="A14" s="45" t="s">
        <v>17</v>
      </c>
      <c r="B14" s="45"/>
      <c r="C14" s="18"/>
      <c r="D14" s="18"/>
      <c r="E14" s="18"/>
      <c r="F14" s="18"/>
      <c r="G14" s="18"/>
      <c r="H14" s="18">
        <v>0.15</v>
      </c>
      <c r="I14" s="18"/>
      <c r="J14" s="18"/>
      <c r="K14" s="18">
        <f t="shared" si="4"/>
        <v>0.15</v>
      </c>
      <c r="L14" s="18">
        <f t="shared" si="5"/>
        <v>1.8749999999999999E-2</v>
      </c>
      <c r="M14" s="12"/>
      <c r="N14" s="12"/>
      <c r="O14" s="12"/>
      <c r="P14" s="12"/>
      <c r="Q14" s="12"/>
      <c r="R14" s="12"/>
      <c r="S14" s="12"/>
    </row>
    <row r="15" spans="1:19" ht="13.9" customHeight="1" x14ac:dyDescent="0.2">
      <c r="A15" s="45" t="s">
        <v>18</v>
      </c>
      <c r="B15" s="45"/>
      <c r="C15" s="18"/>
      <c r="D15" s="18"/>
      <c r="E15" s="18"/>
      <c r="F15" s="18"/>
      <c r="G15" s="18"/>
      <c r="H15" s="18"/>
      <c r="I15" s="18">
        <v>0.1</v>
      </c>
      <c r="J15" s="18"/>
      <c r="K15" s="18">
        <f t="shared" si="4"/>
        <v>0.1</v>
      </c>
      <c r="L15" s="18">
        <f t="shared" si="5"/>
        <v>1.2500000000000001E-2</v>
      </c>
      <c r="M15" s="12"/>
      <c r="N15" s="12"/>
      <c r="O15" s="12"/>
      <c r="P15" s="12"/>
      <c r="Q15" s="12"/>
      <c r="R15" s="12"/>
      <c r="S15" s="12"/>
    </row>
    <row r="1048576" ht="12.75" customHeight="1" x14ac:dyDescent="0.2"/>
  </sheetData>
  <mergeCells count="21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C8:L8"/>
    <mergeCell ref="A10:B10"/>
    <mergeCell ref="A11:B11"/>
    <mergeCell ref="A12:B12"/>
    <mergeCell ref="A13:B13"/>
  </mergeCells>
  <conditionalFormatting sqref="A11:B96">
    <cfRule type="expression" dxfId="13" priority="2">
      <formula>LEN(TRIM(A10))=0</formula>
    </cfRule>
  </conditionalFormatting>
  <conditionalFormatting sqref="A11:B96">
    <cfRule type="notContainsText" dxfId="12" priority="3" operator="notContains" text="9875894754())("/>
  </conditionalFormatting>
  <conditionalFormatting sqref="C14:L14">
    <cfRule type="expression" dxfId="11" priority="4">
      <formula>LEN(TRIM(C14))=0</formula>
    </cfRule>
  </conditionalFormatting>
  <conditionalFormatting sqref="C14:L14">
    <cfRule type="cellIs" dxfId="10" priority="5" operator="equal">
      <formula>0</formula>
    </cfRule>
  </conditionalFormatting>
  <conditionalFormatting sqref="C14:L14">
    <cfRule type="cellIs" dxfId="9" priority="6" operator="notEqual">
      <formula>0</formula>
    </cfRule>
  </conditionalFormatting>
  <conditionalFormatting sqref="C15:L15">
    <cfRule type="expression" dxfId="8" priority="7">
      <formula>LEN(TRIM(C15))=0</formula>
    </cfRule>
  </conditionalFormatting>
  <conditionalFormatting sqref="C15:L15">
    <cfRule type="cellIs" dxfId="7" priority="8" operator="equal">
      <formula>0</formula>
    </cfRule>
  </conditionalFormatting>
  <conditionalFormatting sqref="C15:L15">
    <cfRule type="cellIs" dxfId="6" priority="9" operator="notEqual">
      <formula>0</formula>
    </cfRule>
  </conditionalFormatting>
  <conditionalFormatting sqref="A11:B16">
    <cfRule type="expression" dxfId="5" priority="10">
      <formula>LEN(TRIM(A11))=0</formula>
    </cfRule>
  </conditionalFormatting>
  <conditionalFormatting sqref="A11:B16">
    <cfRule type="notContainsText" dxfId="4" priority="11" operator="notContains" text="9875894754())("/>
  </conditionalFormatting>
  <conditionalFormatting sqref="A14:B14">
    <cfRule type="expression" dxfId="3" priority="12">
      <formula>LEN(TRIM(A14))=0</formula>
    </cfRule>
  </conditionalFormatting>
  <conditionalFormatting sqref="A14:B14">
    <cfRule type="notContainsText" dxfId="2" priority="13" operator="notContains" text="9875894754())("/>
  </conditionalFormatting>
  <conditionalFormatting sqref="A15:B15">
    <cfRule type="expression" dxfId="1" priority="14">
      <formula>LEN(TRIM(A15))=0</formula>
    </cfRule>
  </conditionalFormatting>
  <conditionalFormatting sqref="A15:B15">
    <cfRule type="notContainsText" dxfId="0" priority="1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9</cp:revision>
  <dcterms:modified xsi:type="dcterms:W3CDTF">2017-03-14T22:30:48Z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