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UKTEBS\Documents\MS\04_CSCI_E124\05_PAs\02_PA2\"/>
    </mc:Choice>
  </mc:AlternateContent>
  <xr:revisionPtr revIDLastSave="0" documentId="8_{89B1D1EE-0C97-4E0B-A67A-AD0E1CABE016}" xr6:coauthVersionLast="47" xr6:coauthVersionMax="47" xr10:uidLastSave="{00000000-0000-0000-0000-000000000000}"/>
  <bookViews>
    <workbookView xWindow="-108" yWindow="-108" windowWidth="23256" windowHeight="12576" xr2:uid="{BE23ACB4-123C-4CEC-92BF-24817EC0B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2" i="1" s="1"/>
  <c r="C41" i="1" s="1"/>
  <c r="C40" i="1" s="1"/>
  <c r="C39" i="1" s="1"/>
  <c r="C44" i="1"/>
  <c r="C45" i="1"/>
  <c r="B45" i="1"/>
  <c r="B41" i="1"/>
  <c r="B42" i="1" s="1"/>
  <c r="B43" i="1" s="1"/>
  <c r="B44" i="1" s="1"/>
  <c r="B40" i="1"/>
  <c r="E40" i="1"/>
  <c r="E41" i="1" s="1"/>
  <c r="E42" i="1" s="1"/>
  <c r="E43" i="1" s="1"/>
  <c r="E44" i="1" s="1"/>
  <c r="E45" i="1" s="1"/>
  <c r="F45" i="1" s="1"/>
  <c r="F44" i="1" s="1"/>
  <c r="F43" i="1" s="1"/>
  <c r="F42" i="1" s="1"/>
  <c r="F41" i="1" s="1"/>
  <c r="F40" i="1" s="1"/>
  <c r="F39" i="1" s="1"/>
  <c r="O10" i="1"/>
  <c r="Q11" i="1"/>
  <c r="R11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7" i="1"/>
  <c r="R7" i="1"/>
  <c r="Q7" i="1"/>
  <c r="J16" i="1" a="1"/>
  <c r="J16" i="1" s="1"/>
  <c r="J26" i="1" s="1" a="1"/>
  <c r="J26" i="1" s="1"/>
  <c r="H26" i="1" s="1"/>
  <c r="M5" i="1"/>
  <c r="M8" i="1" s="1"/>
  <c r="I9" i="1"/>
  <c r="I10" i="1"/>
  <c r="I11" i="1"/>
  <c r="I12" i="1"/>
  <c r="I8" i="1"/>
  <c r="I5" i="1"/>
  <c r="Q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<sst xmlns="http://schemas.openxmlformats.org/spreadsheetml/2006/main" count="4" uniqueCount="4">
  <si>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</t>
  </si>
  <si>
    <t>e</t>
  </si>
  <si>
    <t>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</si>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</sst>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170" fontId="0" fillId="0" borderId="2" xfId="0" applyNumberFormat="1" applyBorder="1"/>
    <xf numFmtId="170" fontId="0" fillId="0" borderId="3" xfId="0" applyNumberFormat="1" applyBorder="1"/>
    <xf numFmtId="0" fontId="0" fillId="0" borderId="4" xfId="0" applyBorder="1"/>
    <xf numFmtId="170" fontId="0" fillId="0" borderId="0" xfId="0" applyNumberFormat="1" applyBorder="1"/>
    <xf numFmtId="170" fontId="0" fillId="0" borderId="5" xfId="0" applyNumberFormat="1" applyBorder="1"/>
    <xf numFmtId="0" fontId="0" fillId="0" borderId="6" xfId="0" applyBorder="1"/>
    <xf numFmtId="170" fontId="0" fillId="0" borderId="7" xfId="0" applyNumberFormat="1" applyBorder="1"/>
    <xf numFmtId="170" fontId="0" fillId="0" borderId="8" xfId="0" applyNumberFormat="1" applyBorder="1"/>
    <xf numFmtId="0" fontId="0" fillId="2" borderId="4" xfId="0" applyFill="1" applyBorder="1"/>
    <xf numFmtId="170" fontId="0" fillId="2" borderId="0" xfId="0" applyNumberFormat="1" applyFill="1" applyBorder="1"/>
    <xf numFmtId="170" fontId="0" fillId="2" borderId="5" xfId="0" applyNumberFormat="1" applyFill="1" applyBorder="1"/>
    <xf numFmtId="0" fontId="0" fillId="2" borderId="1" xfId="0" applyFill="1" applyBorder="1"/>
    <xf numFmtId="170" fontId="0" fillId="2" borderId="2" xfId="0" applyNumberFormat="1" applyFill="1" applyBorder="1"/>
    <xf numFmtId="170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0477-7F00-45F0-BE19-BE7C8DBE9156}">
  <dimension ref="A5:W45"/>
  <sheetViews>
    <sheetView tabSelected="1" topLeftCell="B1" workbookViewId="0">
      <selection activeCell="U36" sqref="T36:U38"/>
    </sheetView>
  </sheetViews>
  <sheetFormatPr defaultRowHeight="14.4" x14ac:dyDescent="0.3"/>
  <cols>
    <col min="9" max="9" width="10" bestFit="1" customWidth="1"/>
    <col min="13" max="13" width="10.5546875" bestFit="1" customWidth="1"/>
  </cols>
  <sheetData>
    <row r="5" spans="1:23" x14ac:dyDescent="0.3">
      <c r="I5">
        <f>1024*1023*1022/6</f>
        <v>178433024</v>
      </c>
      <c r="M5">
        <f>8*7*6/6</f>
        <v>56</v>
      </c>
    </row>
    <row r="6" spans="1:23" ht="15" thickBot="1" x14ac:dyDescent="0.35">
      <c r="Q6">
        <v>16</v>
      </c>
      <c r="U6" t="s">
        <v>2</v>
      </c>
      <c r="V6" t="s">
        <v>1</v>
      </c>
      <c r="W6" t="s">
        <v>3</v>
      </c>
    </row>
    <row r="7" spans="1:23" x14ac:dyDescent="0.3">
      <c r="H7" t="s">
        <v>0</v>
      </c>
      <c r="Q7">
        <f>7*(2*(Q6/2)-1)*(Q6/2)^2+18*((Q6/2)^2)</f>
        <v>7872</v>
      </c>
      <c r="R7">
        <f>(2*Q6-1)*Q6^2</f>
        <v>7936</v>
      </c>
      <c r="U7" s="18">
        <v>180</v>
      </c>
      <c r="V7" s="19">
        <v>178.43302399999999</v>
      </c>
      <c r="W7" s="20">
        <f>U7-V7</f>
        <v>1.566976000000011</v>
      </c>
    </row>
    <row r="8" spans="1:23" x14ac:dyDescent="0.3">
      <c r="H8">
        <v>0.01</v>
      </c>
      <c r="I8" s="1">
        <f>$I$5*H8^3</f>
        <v>178.43302400000002</v>
      </c>
      <c r="M8" s="3">
        <f>M5*0.3^3</f>
        <v>1.512</v>
      </c>
      <c r="U8" s="9">
        <v>167</v>
      </c>
      <c r="V8" s="10">
        <v>178.43302399999999</v>
      </c>
      <c r="W8" s="11">
        <f t="shared" ref="W8:W30" si="0">U8-V8</f>
        <v>-11.433023999999989</v>
      </c>
    </row>
    <row r="9" spans="1:23" x14ac:dyDescent="0.3">
      <c r="H9">
        <v>0.02</v>
      </c>
      <c r="I9" s="1">
        <f t="shared" ref="I9:I12" si="1">$I$5*H9^3</f>
        <v>1427.4641920000001</v>
      </c>
      <c r="U9" s="9">
        <v>164</v>
      </c>
      <c r="V9" s="10">
        <v>178.43302399999999</v>
      </c>
      <c r="W9" s="11">
        <f t="shared" si="0"/>
        <v>-14.433023999999989</v>
      </c>
    </row>
    <row r="10" spans="1:23" x14ac:dyDescent="0.3">
      <c r="H10">
        <v>0.03</v>
      </c>
      <c r="I10" s="1">
        <f t="shared" si="1"/>
        <v>4817.691648</v>
      </c>
      <c r="O10" s="5">
        <f>2*Q10+1</f>
        <v>37.169879127802105</v>
      </c>
      <c r="P10" s="5"/>
      <c r="Q10" s="2">
        <v>18.084939563901052</v>
      </c>
      <c r="U10" s="9">
        <v>140</v>
      </c>
      <c r="V10" s="10">
        <v>178.43302399999999</v>
      </c>
      <c r="W10" s="11">
        <f t="shared" si="0"/>
        <v>-38.433023999999989</v>
      </c>
    </row>
    <row r="11" spans="1:23" ht="15" thickBot="1" x14ac:dyDescent="0.35">
      <c r="H11">
        <v>0.04</v>
      </c>
      <c r="I11" s="1">
        <f t="shared" si="1"/>
        <v>11419.713536000001</v>
      </c>
      <c r="Q11">
        <f>(2*Q10+1)^2*(2*(2*Q10+1)-1)</f>
        <v>101326.20372625667</v>
      </c>
      <c r="R11">
        <f>7*(Q10+1)^2*(2*(Q10+1)-1)+18*(Q10+1)^2</f>
        <v>101326.20370118032</v>
      </c>
      <c r="U11" s="12">
        <v>172</v>
      </c>
      <c r="V11" s="13">
        <v>178.43302399999999</v>
      </c>
      <c r="W11" s="14">
        <f t="shared" si="0"/>
        <v>-6.433023999999989</v>
      </c>
    </row>
    <row r="12" spans="1:23" x14ac:dyDescent="0.3">
      <c r="H12">
        <v>0.05</v>
      </c>
      <c r="I12" s="1">
        <f t="shared" si="1"/>
        <v>22304.128000000004</v>
      </c>
      <c r="Q12">
        <f>Q11-R11</f>
        <v>2.5076355086639524E-5</v>
      </c>
      <c r="U12" s="6">
        <v>1570</v>
      </c>
      <c r="V12" s="7">
        <v>1427.4641919999999</v>
      </c>
      <c r="W12" s="8">
        <f t="shared" si="0"/>
        <v>142.53580800000009</v>
      </c>
    </row>
    <row r="13" spans="1:23" x14ac:dyDescent="0.3">
      <c r="U13" s="9">
        <v>1482</v>
      </c>
      <c r="V13" s="10">
        <v>1427.4641919999999</v>
      </c>
      <c r="W13" s="11">
        <f t="shared" si="0"/>
        <v>54.535808000000088</v>
      </c>
    </row>
    <row r="14" spans="1:23" x14ac:dyDescent="0.3">
      <c r="U14" s="9">
        <v>1390</v>
      </c>
      <c r="V14" s="10">
        <v>1427.4641919999999</v>
      </c>
      <c r="W14" s="11">
        <f t="shared" si="0"/>
        <v>-37.464191999999912</v>
      </c>
    </row>
    <row r="15" spans="1:23" x14ac:dyDescent="0.3">
      <c r="U15" s="15">
        <v>1406</v>
      </c>
      <c r="V15" s="16">
        <v>1427.4641919999999</v>
      </c>
      <c r="W15" s="17">
        <f t="shared" si="0"/>
        <v>-21.464191999999912</v>
      </c>
    </row>
    <row r="16" spans="1:23" ht="15" thickBot="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J16" cm="1">
        <f t="array" ref="J16:Q23">MMULT(A16:H23,A16:H23)</f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U16" s="12">
        <v>1479</v>
      </c>
      <c r="V16" s="13">
        <v>1427.4641919999999</v>
      </c>
      <c r="W16" s="14">
        <f t="shared" si="0"/>
        <v>51.535808000000088</v>
      </c>
    </row>
    <row r="17" spans="1:2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U17" s="6">
        <v>4913</v>
      </c>
      <c r="V17" s="7">
        <v>4817.69164799999</v>
      </c>
      <c r="W17" s="8">
        <f t="shared" si="0"/>
        <v>95.308352000010018</v>
      </c>
    </row>
    <row r="18" spans="1:23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0</v>
      </c>
      <c r="P18">
        <v>1</v>
      </c>
      <c r="Q18">
        <v>1</v>
      </c>
      <c r="U18" s="9">
        <v>4962</v>
      </c>
      <c r="V18" s="10">
        <v>4817.69164799999</v>
      </c>
      <c r="W18" s="11">
        <f t="shared" si="0"/>
        <v>144.30835200001002</v>
      </c>
    </row>
    <row r="19" spans="1:2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U19" s="15">
        <v>4892</v>
      </c>
      <c r="V19" s="16">
        <v>4817.69164799999</v>
      </c>
      <c r="W19" s="17">
        <f t="shared" si="0"/>
        <v>74.308352000010018</v>
      </c>
    </row>
    <row r="20" spans="1:23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0</v>
      </c>
      <c r="P20">
        <v>1</v>
      </c>
      <c r="Q20">
        <v>1</v>
      </c>
      <c r="U20" s="9">
        <v>5055</v>
      </c>
      <c r="V20" s="10">
        <v>4817.69164799999</v>
      </c>
      <c r="W20" s="11">
        <f t="shared" si="0"/>
        <v>237.30835200001002</v>
      </c>
    </row>
    <row r="21" spans="1:23" ht="15" thickBo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U21" s="12">
        <v>4961</v>
      </c>
      <c r="V21" s="13">
        <v>4817.69164799999</v>
      </c>
      <c r="W21" s="14">
        <f t="shared" si="0"/>
        <v>143.30835200001002</v>
      </c>
    </row>
    <row r="22" spans="1:23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6</v>
      </c>
      <c r="Q22">
        <v>0</v>
      </c>
      <c r="U22" s="18">
        <v>11424</v>
      </c>
      <c r="V22" s="19">
        <v>11419.713535999999</v>
      </c>
      <c r="W22" s="20">
        <f t="shared" si="0"/>
        <v>4.2864640000007057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U23" s="9">
        <v>11649</v>
      </c>
      <c r="V23" s="10">
        <v>11419.713535999999</v>
      </c>
      <c r="W23" s="11">
        <f t="shared" si="0"/>
        <v>229.28646400000071</v>
      </c>
    </row>
    <row r="24" spans="1:23" x14ac:dyDescent="0.3">
      <c r="U24" s="9">
        <v>11279</v>
      </c>
      <c r="V24" s="10">
        <v>11419.713535999999</v>
      </c>
      <c r="W24" s="11">
        <f t="shared" si="0"/>
        <v>-140.71353599999929</v>
      </c>
    </row>
    <row r="25" spans="1:23" x14ac:dyDescent="0.3">
      <c r="U25" s="9">
        <v>11104</v>
      </c>
      <c r="V25" s="10">
        <v>11419.713535999999</v>
      </c>
      <c r="W25" s="11">
        <f t="shared" si="0"/>
        <v>-315.71353599999929</v>
      </c>
    </row>
    <row r="26" spans="1:23" ht="15" thickBot="1" x14ac:dyDescent="0.35">
      <c r="H26" s="4">
        <f>SUM(J26,K27,L28,M29,N30,O31,P32,Q33)/6</f>
        <v>1</v>
      </c>
      <c r="J26" cm="1">
        <f t="array" ref="J26:Q33">MMULT(A16:H23,_xlfn.ANCHORARRAY(J16))</f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</v>
      </c>
      <c r="Q26">
        <v>0</v>
      </c>
      <c r="U26" s="12">
        <v>11844</v>
      </c>
      <c r="V26" s="13">
        <v>11419.713535999999</v>
      </c>
      <c r="W26" s="14">
        <f t="shared" si="0"/>
        <v>424.28646400000071</v>
      </c>
    </row>
    <row r="27" spans="1:23" x14ac:dyDescent="0.3"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6</v>
      </c>
      <c r="Q27">
        <v>0</v>
      </c>
      <c r="U27" s="6">
        <v>21563</v>
      </c>
      <c r="V27" s="7">
        <v>22304.128000000001</v>
      </c>
      <c r="W27" s="8">
        <f t="shared" si="0"/>
        <v>-741.12800000000061</v>
      </c>
    </row>
    <row r="28" spans="1:23" x14ac:dyDescent="0.3">
      <c r="J28">
        <v>1</v>
      </c>
      <c r="K28">
        <v>1</v>
      </c>
      <c r="L28">
        <v>2</v>
      </c>
      <c r="M28">
        <v>1</v>
      </c>
      <c r="N28">
        <v>3</v>
      </c>
      <c r="O28">
        <v>0</v>
      </c>
      <c r="P28">
        <v>7</v>
      </c>
      <c r="Q28">
        <v>1</v>
      </c>
      <c r="U28" s="9">
        <v>21980</v>
      </c>
      <c r="V28" s="10">
        <v>22304.128000000001</v>
      </c>
      <c r="W28" s="11">
        <f t="shared" si="0"/>
        <v>-324.12800000000061</v>
      </c>
    </row>
    <row r="29" spans="1:23" x14ac:dyDescent="0.3"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6</v>
      </c>
      <c r="Q29">
        <v>0</v>
      </c>
      <c r="U29" s="15">
        <v>22412</v>
      </c>
      <c r="V29" s="16">
        <v>22304.128000000001</v>
      </c>
      <c r="W29" s="17">
        <f t="shared" si="0"/>
        <v>107.87199999999939</v>
      </c>
    </row>
    <row r="30" spans="1:23" ht="15" thickBot="1" x14ac:dyDescent="0.35">
      <c r="J30">
        <v>1</v>
      </c>
      <c r="K30">
        <v>1</v>
      </c>
      <c r="L30">
        <v>3</v>
      </c>
      <c r="M30">
        <v>1</v>
      </c>
      <c r="N30">
        <v>2</v>
      </c>
      <c r="O30">
        <v>0</v>
      </c>
      <c r="P30">
        <v>7</v>
      </c>
      <c r="Q30">
        <v>1</v>
      </c>
      <c r="U30" s="12">
        <v>22002</v>
      </c>
      <c r="V30" s="13">
        <v>22304.128000000001</v>
      </c>
      <c r="W30" s="14">
        <f t="shared" si="0"/>
        <v>-302.12800000000061</v>
      </c>
    </row>
    <row r="31" spans="1:23" x14ac:dyDescent="0.3"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3" x14ac:dyDescent="0.3">
      <c r="J32">
        <v>6</v>
      </c>
      <c r="K32">
        <v>6</v>
      </c>
      <c r="L32">
        <v>7</v>
      </c>
      <c r="M32">
        <v>6</v>
      </c>
      <c r="N32">
        <v>7</v>
      </c>
      <c r="O32">
        <v>0</v>
      </c>
      <c r="P32">
        <v>2</v>
      </c>
      <c r="Q32">
        <v>6</v>
      </c>
    </row>
    <row r="33" spans="2:17" x14ac:dyDescent="0.3"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6</v>
      </c>
      <c r="Q33">
        <v>0</v>
      </c>
    </row>
    <row r="39" spans="2:17" x14ac:dyDescent="0.3">
      <c r="B39">
        <v>1000</v>
      </c>
      <c r="C39">
        <f t="shared" ref="C39:C43" si="2">C40*2</f>
        <v>1024</v>
      </c>
      <c r="E39">
        <v>1500</v>
      </c>
      <c r="F39">
        <f t="shared" ref="F39:F43" si="3">F40*2</f>
        <v>1536</v>
      </c>
    </row>
    <row r="40" spans="2:17" x14ac:dyDescent="0.3">
      <c r="B40">
        <f>ROUNDUP(B39/2, 0)</f>
        <v>500</v>
      </c>
      <c r="C40">
        <f t="shared" si="2"/>
        <v>512</v>
      </c>
      <c r="E40">
        <f>ROUNDUP(E39/2, 0)</f>
        <v>750</v>
      </c>
      <c r="F40">
        <f t="shared" si="3"/>
        <v>768</v>
      </c>
    </row>
    <row r="41" spans="2:17" x14ac:dyDescent="0.3">
      <c r="B41">
        <f t="shared" ref="B41:B44" si="4">ROUNDUP(B40/2, 0)</f>
        <v>250</v>
      </c>
      <c r="C41">
        <f t="shared" si="2"/>
        <v>256</v>
      </c>
      <c r="E41">
        <f t="shared" ref="E41:E45" si="5">ROUNDUP(E40/2, 0)</f>
        <v>375</v>
      </c>
      <c r="F41">
        <f t="shared" si="3"/>
        <v>384</v>
      </c>
    </row>
    <row r="42" spans="2:17" x14ac:dyDescent="0.3">
      <c r="B42">
        <f t="shared" si="4"/>
        <v>125</v>
      </c>
      <c r="C42">
        <f t="shared" si="2"/>
        <v>128</v>
      </c>
      <c r="E42">
        <f t="shared" si="5"/>
        <v>188</v>
      </c>
      <c r="F42">
        <f t="shared" si="3"/>
        <v>192</v>
      </c>
    </row>
    <row r="43" spans="2:17" x14ac:dyDescent="0.3">
      <c r="B43">
        <f t="shared" si="4"/>
        <v>63</v>
      </c>
      <c r="C43">
        <f t="shared" si="2"/>
        <v>64</v>
      </c>
      <c r="E43">
        <f t="shared" si="5"/>
        <v>94</v>
      </c>
      <c r="F43">
        <f t="shared" si="3"/>
        <v>96</v>
      </c>
    </row>
    <row r="44" spans="2:17" x14ac:dyDescent="0.3">
      <c r="B44">
        <f t="shared" si="4"/>
        <v>32</v>
      </c>
      <c r="C44">
        <f>C45*2</f>
        <v>32</v>
      </c>
      <c r="E44">
        <f t="shared" si="5"/>
        <v>47</v>
      </c>
      <c r="F44">
        <f>F45*2</f>
        <v>48</v>
      </c>
    </row>
    <row r="45" spans="2:17" x14ac:dyDescent="0.3">
      <c r="B45">
        <f>ROUNDUP(B44/2, 0)</f>
        <v>16</v>
      </c>
      <c r="C45">
        <f>B45</f>
        <v>16</v>
      </c>
      <c r="E45">
        <f t="shared" si="5"/>
        <v>24</v>
      </c>
      <c r="F45">
        <f>E45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2022-03-29T15:22:51Z</dcterms:created>
  <dcterms:modified xsi:type="dcterms:W3CDTF">2022-03-30T00:02:35Z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4da1e075-7862-425a-89f2-77084b345f33</vt:lpwstr>
  </property>
  <property fmtid="{D5CDD505-2E9C-101B-9397-08002B2CF9AE}" pid="3" name="MSIP_Label_00cd8555-d9a6-4d22-9d35-5b828cbc07ae_Enabled">
    <vt:lpwstr>true</vt:lpwstr>
  </property>
  <property fmtid="{D5CDD505-2E9C-101B-9397-08002B2CF9AE}" pid="4" name="MSIP_Label_00cd8555-d9a6-4d22-9d35-5b828cbc07ae_SetDate">
    <vt:lpwstr>2022-03-30T00:02:16Z</vt:lpwstr>
  </property>
  <property fmtid="{D5CDD505-2E9C-101B-9397-08002B2CF9AE}" pid="5" name="MSIP_Label_00cd8555-d9a6-4d22-9d35-5b828cbc07ae_Method">
    <vt:lpwstr>Privileged</vt:lpwstr>
  </property>
  <property fmtid="{D5CDD505-2E9C-101B-9397-08002B2CF9AE}" pid="6" name="MSIP_Label_00cd8555-d9a6-4d22-9d35-5b828cbc07ae_Name">
    <vt:lpwstr>TECH DATA (EXT)</vt:lpwstr>
  </property>
  <property fmtid="{D5CDD505-2E9C-101B-9397-08002B2CF9AE}" pid="7" name="MSIP_Label_00cd8555-d9a6-4d22-9d35-5b828cbc07ae_SiteId">
    <vt:lpwstr>7a18110d-ef9b-4274-acef-e62ab0fe28ed</vt:lpwstr>
  </property>
  <property fmtid="{D5CDD505-2E9C-101B-9397-08002B2CF9AE}" pid="8" name="MSIP_Label_00cd8555-d9a6-4d22-9d35-5b828cbc07ae_ActionId">
    <vt:lpwstr>c92c0872-40cc-447e-bd76-01ce783d16d6</vt:lpwstr>
  </property>
  <property fmtid="{D5CDD505-2E9C-101B-9397-08002B2CF9AE}" pid="9" name="MSIP_Label_00cd8555-d9a6-4d22-9d35-5b828cbc07ae_ContentBits">
    <vt:lpwstr>0</vt:lpwstr>
  </property>
</Properties>
</file>