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UKTEBS\Documents\MS\04_CSCI_E124\05_PAs\02_PA2\"/>
    </mc:Choice>
  </mc:AlternateContent>
  <xr:revisionPtr revIDLastSave="0" documentId="13_ncr:1_{5D2632FD-13DF-4743-94C8-33B0B7E94B37}" xr6:coauthVersionLast="47" xr6:coauthVersionMax="47" xr10:uidLastSave="{00000000-0000-0000-0000-000000000000}"/>
  <bookViews>
    <workbookView xWindow="-28920" yWindow="-120" windowWidth="29040" windowHeight="15840" xr2:uid="{BE23ACB4-123C-4CEC-92BF-24817EC0B71F}"/>
  </bookViews>
  <sheets>
    <sheet name="Sheet1" sheetId="1" r:id="rId1"/>
  </sheets>
  <definedNames>
    <definedName name="_xlnm._FilterDatabase" localSheetId="0" hidden="1">Sheet1!$AG$5:$AH$55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8" i="1" l="1"/>
  <c r="K59" i="1" s="1"/>
  <c r="K60" i="1" s="1"/>
  <c r="K61" i="1" s="1"/>
  <c r="K57" i="1"/>
  <c r="L57" i="1" s="1"/>
  <c r="L54" i="1"/>
  <c r="L55" i="1"/>
  <c r="L56" i="1"/>
  <c r="K55" i="1"/>
  <c r="K56" i="1" s="1"/>
  <c r="K54" i="1"/>
  <c r="L53" i="1"/>
  <c r="L52" i="1"/>
  <c r="L51" i="1"/>
  <c r="L50" i="1"/>
  <c r="L49" i="1"/>
  <c r="L48" i="1"/>
  <c r="L45" i="1"/>
  <c r="AF17" i="1"/>
  <c r="AF27" i="1" s="1"/>
  <c r="AF37" i="1" s="1"/>
  <c r="AF47" i="1" s="1"/>
  <c r="AF18" i="1"/>
  <c r="AF28" i="1" s="1"/>
  <c r="AF38" i="1" s="1"/>
  <c r="AF48" i="1" s="1"/>
  <c r="AF19" i="1"/>
  <c r="AF20" i="1"/>
  <c r="AF21" i="1"/>
  <c r="AF31" i="1" s="1"/>
  <c r="AF41" i="1" s="1"/>
  <c r="AF51" i="1" s="1"/>
  <c r="AF22" i="1"/>
  <c r="AF32" i="1" s="1"/>
  <c r="AF42" i="1" s="1"/>
  <c r="AF52" i="1" s="1"/>
  <c r="AF23" i="1"/>
  <c r="AF33" i="1" s="1"/>
  <c r="AF43" i="1" s="1"/>
  <c r="AF53" i="1" s="1"/>
  <c r="AF24" i="1"/>
  <c r="AF34" i="1" s="1"/>
  <c r="AF44" i="1" s="1"/>
  <c r="AF54" i="1" s="1"/>
  <c r="AF25" i="1"/>
  <c r="AF35" i="1" s="1"/>
  <c r="AF45" i="1" s="1"/>
  <c r="AF55" i="1" s="1"/>
  <c r="AF26" i="1"/>
  <c r="AF36" i="1" s="1"/>
  <c r="AF46" i="1" s="1"/>
  <c r="AF29" i="1"/>
  <c r="AF39" i="1" s="1"/>
  <c r="AF49" i="1" s="1"/>
  <c r="AF30" i="1"/>
  <c r="AF40" i="1" s="1"/>
  <c r="AF50" i="1" s="1"/>
  <c r="AF16" i="1"/>
  <c r="Y19" i="1"/>
  <c r="Y18" i="1"/>
  <c r="Y17" i="1"/>
  <c r="Y16" i="1"/>
  <c r="Y15" i="1"/>
  <c r="AE46" i="1"/>
  <c r="AE36" i="1"/>
  <c r="AE26" i="1"/>
  <c r="AE16" i="1"/>
  <c r="AE6" i="1"/>
  <c r="T27" i="1"/>
  <c r="T22" i="1"/>
  <c r="T17" i="1"/>
  <c r="T12" i="1"/>
  <c r="T7" i="1"/>
  <c r="Y8" i="1"/>
  <c r="Y9" i="1"/>
  <c r="Y10" i="1"/>
  <c r="Y11" i="1"/>
  <c r="Y7" i="1"/>
  <c r="B40" i="1"/>
  <c r="B41" i="1" s="1"/>
  <c r="B42" i="1" s="1"/>
  <c r="B43" i="1" s="1"/>
  <c r="B44" i="1" s="1"/>
  <c r="B45" i="1" s="1"/>
  <c r="C45" i="1" s="1"/>
  <c r="C44" i="1" s="1"/>
  <c r="C43" i="1" s="1"/>
  <c r="C42" i="1" s="1"/>
  <c r="C41" i="1" s="1"/>
  <c r="C40" i="1" s="1"/>
  <c r="C39" i="1" s="1"/>
  <c r="E40" i="1"/>
  <c r="E41" i="1" s="1"/>
  <c r="E42" i="1" s="1"/>
  <c r="E43" i="1" s="1"/>
  <c r="E44" i="1" s="1"/>
  <c r="E45" i="1" s="1"/>
  <c r="F45" i="1" s="1"/>
  <c r="F44" i="1" s="1"/>
  <c r="F43" i="1" s="1"/>
  <c r="F42" i="1" s="1"/>
  <c r="F41" i="1" s="1"/>
  <c r="F40" i="1" s="1"/>
  <c r="F39" i="1" s="1"/>
  <c r="O10" i="1"/>
  <c r="Q11" i="1"/>
  <c r="R11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7" i="1"/>
  <c r="R7" i="1"/>
  <c r="Q7" i="1"/>
  <c r="J16" i="1" a="1"/>
  <c r="J16" i="1" s="1"/>
  <c r="J26" i="1" s="1" a="1"/>
  <c r="J26" i="1" s="1"/>
  <c r="H26" i="1" s="1"/>
  <c r="M5" i="1"/>
  <c r="M8" i="1" s="1"/>
  <c r="I9" i="1"/>
  <c r="I10" i="1"/>
  <c r="I11" i="1"/>
  <c r="I12" i="1"/>
  <c r="I8" i="1"/>
  <c r="I5" i="1"/>
  <c r="Q12" i="1" l="1"/>
  <c r="L58" i="1" l="1"/>
  <c r="L59" i="1" l="1"/>
  <c r="L61" i="1" l="1"/>
  <c r="L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<sst xmlns="http://schemas.openxmlformats.org/spreadsheetml/2006/main" count="14" uniqueCount="9">
  <si>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>p</t>
  </si>
  <si>
    <t>e</t>
  </si>
  <si>
    <t>r</t>
  </si>
  <si>
    <t>delta</t>
  </si>
  <si>
    <t>Expectation</t>
  </si>
  <si>
    <t>Number of Triangles in Graph</t>
  </si>
  <si>
    <t>b</t>
  </si>
  <si>
    <t>probability</t>
  </si>
  <si>
    <t>Number of Triangles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</si>
</sst>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0"/>
    <numFmt numFmtId="166" formatCode="0.0"/>
    <numFmt numFmtId="167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/>
    <xf numFmtId="166" fontId="0" fillId="0" borderId="2" xfId="0" applyNumberFormat="1" applyBorder="1"/>
    <xf numFmtId="166" fontId="0" fillId="0" borderId="3" xfId="0" applyNumberFormat="1" applyBorder="1"/>
    <xf numFmtId="0" fontId="0" fillId="0" borderId="4" xfId="0" applyBorder="1"/>
    <xf numFmtId="166" fontId="0" fillId="0" borderId="0" xfId="0" applyNumberFormat="1" applyBorder="1"/>
    <xf numFmtId="166" fontId="0" fillId="0" borderId="5" xfId="0" applyNumberFormat="1" applyBorder="1"/>
    <xf numFmtId="0" fontId="0" fillId="0" borderId="6" xfId="0" applyBorder="1"/>
    <xf numFmtId="166" fontId="0" fillId="0" borderId="7" xfId="0" applyNumberFormat="1" applyBorder="1"/>
    <xf numFmtId="166" fontId="0" fillId="0" borderId="8" xfId="0" applyNumberFormat="1" applyBorder="1"/>
    <xf numFmtId="0" fontId="0" fillId="2" borderId="4" xfId="0" applyFill="1" applyBorder="1"/>
    <xf numFmtId="166" fontId="0" fillId="2" borderId="0" xfId="0" applyNumberFormat="1" applyFill="1" applyBorder="1"/>
    <xf numFmtId="166" fontId="0" fillId="2" borderId="5" xfId="0" applyNumberFormat="1" applyFill="1" applyBorder="1"/>
    <xf numFmtId="0" fontId="0" fillId="2" borderId="1" xfId="0" applyFill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0" fontId="0" fillId="0" borderId="9" xfId="0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7" fontId="0" fillId="0" borderId="0" xfId="1" applyNumberFormat="1" applyFont="1"/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Sheet1!$AG$5</c:f>
              <c:strCache>
                <c:ptCount val="1"/>
                <c:pt idx="0">
                  <c:v>Number of Triangles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Sheet1!$AF$6:$AF$55</c:f>
              <c:numCache>
                <c:formatCode>General</c:formatCode>
                <c:ptCount val="5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0.04</c:v>
                </c:pt>
                <c:pt idx="38">
                  <c:v>0.04</c:v>
                </c:pt>
                <c:pt idx="39">
                  <c:v>0.04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</c:numCache>
            </c:numRef>
          </c:xVal>
          <c:yVal>
            <c:numRef>
              <c:f>Sheet1!$AG$6:$AG$55</c:f>
              <c:numCache>
                <c:formatCode>General</c:formatCode>
                <c:ptCount val="50"/>
                <c:pt idx="0">
                  <c:v>155</c:v>
                </c:pt>
                <c:pt idx="1">
                  <c:v>162</c:v>
                </c:pt>
                <c:pt idx="2">
                  <c:v>173</c:v>
                </c:pt>
                <c:pt idx="3">
                  <c:v>175</c:v>
                </c:pt>
                <c:pt idx="4">
                  <c:v>178</c:v>
                </c:pt>
                <c:pt idx="5">
                  <c:v>183</c:v>
                </c:pt>
                <c:pt idx="6">
                  <c:v>184</c:v>
                </c:pt>
                <c:pt idx="7">
                  <c:v>186</c:v>
                </c:pt>
                <c:pt idx="8">
                  <c:v>194</c:v>
                </c:pt>
                <c:pt idx="9">
                  <c:v>196</c:v>
                </c:pt>
                <c:pt idx="10">
                  <c:v>1327</c:v>
                </c:pt>
                <c:pt idx="11">
                  <c:v>1407</c:v>
                </c:pt>
                <c:pt idx="12">
                  <c:v>1428</c:v>
                </c:pt>
                <c:pt idx="13">
                  <c:v>1446</c:v>
                </c:pt>
                <c:pt idx="14">
                  <c:v>1455</c:v>
                </c:pt>
                <c:pt idx="15">
                  <c:v>1456</c:v>
                </c:pt>
                <c:pt idx="16">
                  <c:v>1469</c:v>
                </c:pt>
                <c:pt idx="17">
                  <c:v>1513</c:v>
                </c:pt>
                <c:pt idx="18">
                  <c:v>1515</c:v>
                </c:pt>
                <c:pt idx="19">
                  <c:v>1526</c:v>
                </c:pt>
                <c:pt idx="20">
                  <c:v>4682</c:v>
                </c:pt>
                <c:pt idx="21">
                  <c:v>4687</c:v>
                </c:pt>
                <c:pt idx="22">
                  <c:v>4705</c:v>
                </c:pt>
                <c:pt idx="23">
                  <c:v>4753</c:v>
                </c:pt>
                <c:pt idx="24">
                  <c:v>4789</c:v>
                </c:pt>
                <c:pt idx="25">
                  <c:v>4813</c:v>
                </c:pt>
                <c:pt idx="26">
                  <c:v>4883</c:v>
                </c:pt>
                <c:pt idx="27">
                  <c:v>4936</c:v>
                </c:pt>
                <c:pt idx="28">
                  <c:v>4994</c:v>
                </c:pt>
                <c:pt idx="29">
                  <c:v>5004</c:v>
                </c:pt>
                <c:pt idx="30">
                  <c:v>10995</c:v>
                </c:pt>
                <c:pt idx="31">
                  <c:v>11259</c:v>
                </c:pt>
                <c:pt idx="32">
                  <c:v>11378</c:v>
                </c:pt>
                <c:pt idx="33">
                  <c:v>11402</c:v>
                </c:pt>
                <c:pt idx="34">
                  <c:v>11445</c:v>
                </c:pt>
                <c:pt idx="35">
                  <c:v>11543</c:v>
                </c:pt>
                <c:pt idx="36">
                  <c:v>11609</c:v>
                </c:pt>
                <c:pt idx="37">
                  <c:v>11662</c:v>
                </c:pt>
                <c:pt idx="38">
                  <c:v>11912</c:v>
                </c:pt>
                <c:pt idx="39">
                  <c:v>11948</c:v>
                </c:pt>
                <c:pt idx="40">
                  <c:v>21793</c:v>
                </c:pt>
                <c:pt idx="41">
                  <c:v>21944</c:v>
                </c:pt>
                <c:pt idx="42">
                  <c:v>22118</c:v>
                </c:pt>
                <c:pt idx="43">
                  <c:v>22207</c:v>
                </c:pt>
                <c:pt idx="44">
                  <c:v>22303</c:v>
                </c:pt>
                <c:pt idx="45">
                  <c:v>22307</c:v>
                </c:pt>
                <c:pt idx="46">
                  <c:v>22446</c:v>
                </c:pt>
                <c:pt idx="47">
                  <c:v>22490</c:v>
                </c:pt>
                <c:pt idx="48">
                  <c:v>22808</c:v>
                </c:pt>
                <c:pt idx="49">
                  <c:v>22852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66-49BC-98E8-EBAC2AAC9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909064"/>
        <c:axId val="626912016"/>
      </c:scatterChart>
      <c:valAx>
        <c:axId val="62690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12016"/>
        <c:crosses val="autoZero"/>
        <c:crossBetween val="midCat"/>
      </c:valAx>
      <c:valAx>
        <c:axId val="6269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90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Sheet1!$K$48:$K$61</c:f>
              <c:numCache>
                <c:formatCode>General</c:formatCode>
                <c:ptCount val="14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0.4</c:v>
                </c:pt>
                <c:pt idx="8">
                  <c:v>0.8</c:v>
                </c:pt>
                <c:pt idx="9">
                  <c:v>1.2000000000000002</c:v>
                </c:pt>
                <c:pt idx="10">
                  <c:v>1.6</c:v>
                </c:pt>
                <c:pt idx="11">
                  <c:v>2</c:v>
                </c:pt>
                <c:pt idx="12">
                  <c:v>2.4</c:v>
                </c:pt>
                <c:pt idx="13">
                  <c:v>2.8</c:v>
                </c:pt>
              </c:numCache>
            </c:numRef>
          </c:xVal>
          <c:yVal>
            <c:numRef>
              <c:f>Sheet1!$L$48:$L$61</c:f>
              <c:numCache>
                <c:formatCode>0</c:formatCode>
                <c:ptCount val="14"/>
                <c:pt idx="0">
                  <c:v>178.43302400000002</c:v>
                </c:pt>
                <c:pt idx="1">
                  <c:v>1427.4641920000001</c:v>
                </c:pt>
                <c:pt idx="2">
                  <c:v>4817.691648</c:v>
                </c:pt>
                <c:pt idx="3">
                  <c:v>11419.713536000001</c:v>
                </c:pt>
                <c:pt idx="4">
                  <c:v>22304.128000000004</c:v>
                </c:pt>
                <c:pt idx="5">
                  <c:v>178433.02400000003</c:v>
                </c:pt>
                <c:pt idx="6">
                  <c:v>1427464.1920000003</c:v>
                </c:pt>
                <c:pt idx="7">
                  <c:v>11419713.536000002</c:v>
                </c:pt>
                <c:pt idx="8">
                  <c:v>91357708.288000017</c:v>
                </c:pt>
                <c:pt idx="9">
                  <c:v>308332265.47200012</c:v>
                </c:pt>
                <c:pt idx="10">
                  <c:v>730861666.30400014</c:v>
                </c:pt>
                <c:pt idx="11">
                  <c:v>1427464192</c:v>
                </c:pt>
                <c:pt idx="12">
                  <c:v>2466658123.776</c:v>
                </c:pt>
                <c:pt idx="13">
                  <c:v>3916961742.8479991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B4-4045-AE82-3F3321EAE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7264088"/>
        <c:axId val="1107262448"/>
      </c:scatterChart>
      <c:valAx>
        <c:axId val="110726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2448"/>
        <c:crosses val="autoZero"/>
        <c:crossBetween val="midCat"/>
      </c:valAx>
      <c:valAx>
        <c:axId val="110726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7264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76199</xdr:colOff>
      <xdr:row>23</xdr:row>
      <xdr:rowOff>155257</xdr:rowOff>
    </xdr:from>
    <xdr:to>
      <xdr:col>54</xdr:col>
      <xdr:colOff>523874</xdr:colOff>
      <xdr:row>59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871306-C180-4A69-9F3C-EAD2E3106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37</xdr:row>
      <xdr:rowOff>105727</xdr:rowOff>
    </xdr:from>
    <xdr:to>
      <xdr:col>20</xdr:col>
      <xdr:colOff>320040</xdr:colOff>
      <xdr:row>58</xdr:row>
      <xdr:rowOff>173355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7C4D5F-FBCA-4E9A-9ABE-2241530DE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0477-7F00-45F0-BE19-BE7C8DBE9156}">
  <dimension ref="A5:AH61"/>
  <sheetViews>
    <sheetView tabSelected="1" topLeftCell="A30" workbookViewId="0">
      <selection activeCell="H38" sqref="H38"/>
    </sheetView>
  </sheetViews>
  <sheetFormatPr defaultRowHeight="14.4" x14ac:dyDescent="0.3"/>
  <cols>
    <col min="9" max="9" width="10" bestFit="1" customWidth="1"/>
    <col min="12" max="12" width="15.33203125" customWidth="1"/>
    <col min="13" max="13" width="10.5546875" bestFit="1" customWidth="1"/>
  </cols>
  <sheetData>
    <row r="5" spans="1:34" x14ac:dyDescent="0.3">
      <c r="I5">
        <f>1024*1023*1022/6</f>
        <v>178433024</v>
      </c>
      <c r="M5">
        <f>8*7*6/6</f>
        <v>56</v>
      </c>
      <c r="AF5" t="s">
        <v>7</v>
      </c>
      <c r="AG5" t="s">
        <v>8</v>
      </c>
      <c r="AH5" t="s">
        <v>6</v>
      </c>
    </row>
    <row r="6" spans="1:34" ht="15" thickBot="1" x14ac:dyDescent="0.35">
      <c r="Q6">
        <v>16</v>
      </c>
      <c r="U6" t="s">
        <v>2</v>
      </c>
      <c r="V6" t="s">
        <v>1</v>
      </c>
      <c r="W6" t="s">
        <v>3</v>
      </c>
      <c r="Z6" s="21" t="s">
        <v>0</v>
      </c>
      <c r="AA6" s="21" t="s">
        <v>4</v>
      </c>
      <c r="AB6" s="21" t="s">
        <v>5</v>
      </c>
      <c r="AE6">
        <f>AVERAGE(AG6:AG15)</f>
        <v>178.6</v>
      </c>
      <c r="AF6" s="21">
        <v>0.01</v>
      </c>
      <c r="AG6" s="25">
        <v>155</v>
      </c>
      <c r="AH6">
        <v>178.43302399999999</v>
      </c>
    </row>
    <row r="7" spans="1:34" x14ac:dyDescent="0.3">
      <c r="H7" t="s">
        <v>0</v>
      </c>
      <c r="Q7">
        <f>7*(2*(Q6/2)-1)*(Q6/2)^2+18*((Q6/2)^2)</f>
        <v>7872</v>
      </c>
      <c r="R7">
        <f>(2*Q6-1)*Q6^2</f>
        <v>7936</v>
      </c>
      <c r="T7" s="1">
        <f>AVERAGE(U7:U11)</f>
        <v>164.6</v>
      </c>
      <c r="U7" s="18">
        <v>180</v>
      </c>
      <c r="V7" s="19">
        <v>178.43302399999999</v>
      </c>
      <c r="W7" s="20">
        <f>U7-V7</f>
        <v>1.566976000000011</v>
      </c>
      <c r="Y7" s="24">
        <f>ABS(AA7-AB7)/AA7</f>
        <v>7.5283283883593149E-2</v>
      </c>
      <c r="Z7" s="21">
        <v>0.01</v>
      </c>
      <c r="AA7" s="22">
        <v>178.43302399999999</v>
      </c>
      <c r="AB7" s="23">
        <v>165</v>
      </c>
      <c r="AF7" s="21">
        <v>0.01</v>
      </c>
      <c r="AG7" s="25">
        <v>162</v>
      </c>
      <c r="AH7">
        <v>178.43302399999999</v>
      </c>
    </row>
    <row r="8" spans="1:34" x14ac:dyDescent="0.3">
      <c r="H8">
        <v>0.01</v>
      </c>
      <c r="I8" s="1">
        <f>$I$5*H8^3</f>
        <v>178.43302400000002</v>
      </c>
      <c r="M8" s="3">
        <f>M5*0.3^3</f>
        <v>1.512</v>
      </c>
      <c r="U8" s="9">
        <v>167</v>
      </c>
      <c r="V8" s="10">
        <v>178.43302399999999</v>
      </c>
      <c r="W8" s="11">
        <f t="shared" ref="W8:W30" si="0">U8-V8</f>
        <v>-11.433023999999989</v>
      </c>
      <c r="Y8" s="24">
        <f t="shared" ref="Y8:Y11" si="1">ABS(AA8-AB8)/AA8</f>
        <v>2.6295446295860631E-2</v>
      </c>
      <c r="Z8" s="21">
        <v>0.02</v>
      </c>
      <c r="AA8" s="22">
        <v>1427.4641919999999</v>
      </c>
      <c r="AB8" s="23">
        <v>1465</v>
      </c>
      <c r="AF8" s="21">
        <v>0.01</v>
      </c>
      <c r="AG8" s="25">
        <v>173</v>
      </c>
      <c r="AH8">
        <v>178.43302399999999</v>
      </c>
    </row>
    <row r="9" spans="1:34" x14ac:dyDescent="0.3">
      <c r="H9">
        <v>0.02</v>
      </c>
      <c r="I9" s="1">
        <f t="shared" ref="I9:I12" si="2">$I$5*H9^3</f>
        <v>1427.4641920000001</v>
      </c>
      <c r="U9" s="9">
        <v>164</v>
      </c>
      <c r="V9" s="10">
        <v>178.43302399999999</v>
      </c>
      <c r="W9" s="11">
        <f t="shared" si="0"/>
        <v>-14.433023999999989</v>
      </c>
      <c r="Y9" s="24">
        <f t="shared" si="1"/>
        <v>2.8915995912241976E-2</v>
      </c>
      <c r="Z9" s="21">
        <v>0.03</v>
      </c>
      <c r="AA9" s="22">
        <v>4817.69164799999</v>
      </c>
      <c r="AB9" s="23">
        <v>4957</v>
      </c>
      <c r="AF9" s="21">
        <v>0.01</v>
      </c>
      <c r="AG9" s="25">
        <v>175</v>
      </c>
      <c r="AH9">
        <v>178.43302399999999</v>
      </c>
    </row>
    <row r="10" spans="1:34" x14ac:dyDescent="0.3">
      <c r="H10">
        <v>0.03</v>
      </c>
      <c r="I10" s="1">
        <f t="shared" si="2"/>
        <v>4817.691648</v>
      </c>
      <c r="O10" s="5">
        <f>2*Q10+1</f>
        <v>37.169879127802105</v>
      </c>
      <c r="P10" s="5"/>
      <c r="Q10" s="2">
        <v>18.084939563901052</v>
      </c>
      <c r="U10" s="9">
        <v>140</v>
      </c>
      <c r="V10" s="10">
        <v>178.43302399999999</v>
      </c>
      <c r="W10" s="11">
        <f t="shared" si="0"/>
        <v>-38.433023999999989</v>
      </c>
      <c r="Y10" s="24">
        <f t="shared" si="1"/>
        <v>3.5277998763278882E-3</v>
      </c>
      <c r="Z10" s="21">
        <v>0.04</v>
      </c>
      <c r="AA10" s="22">
        <v>11419.713535999999</v>
      </c>
      <c r="AB10" s="23">
        <v>11460</v>
      </c>
      <c r="AF10" s="21">
        <v>0.01</v>
      </c>
      <c r="AG10" s="25">
        <v>178</v>
      </c>
      <c r="AH10">
        <v>178.43302399999999</v>
      </c>
    </row>
    <row r="11" spans="1:34" ht="15" thickBot="1" x14ac:dyDescent="0.35">
      <c r="H11">
        <v>0.04</v>
      </c>
      <c r="I11" s="1">
        <f t="shared" si="2"/>
        <v>11419.713536000001</v>
      </c>
      <c r="Q11">
        <f>(2*Q10+1)^2*(2*(2*Q10+1)-1)</f>
        <v>101326.20372625667</v>
      </c>
      <c r="R11">
        <f>7*(Q10+1)^2*(2*(Q10+1)-1)+18*(Q10+1)^2</f>
        <v>101326.20370118032</v>
      </c>
      <c r="U11" s="12">
        <v>172</v>
      </c>
      <c r="V11" s="13">
        <v>178.43302399999999</v>
      </c>
      <c r="W11" s="14">
        <f t="shared" si="0"/>
        <v>-6.433023999999989</v>
      </c>
      <c r="Y11" s="24">
        <f t="shared" si="1"/>
        <v>1.4128685057761532E-2</v>
      </c>
      <c r="Z11" s="21">
        <v>0.05</v>
      </c>
      <c r="AA11" s="22">
        <v>22304.128000000001</v>
      </c>
      <c r="AB11" s="23">
        <v>21989</v>
      </c>
      <c r="AF11" s="21">
        <v>0.01</v>
      </c>
      <c r="AG11" s="25">
        <v>183</v>
      </c>
      <c r="AH11">
        <v>178.43302399999999</v>
      </c>
    </row>
    <row r="12" spans="1:34" x14ac:dyDescent="0.3">
      <c r="H12">
        <v>0.05</v>
      </c>
      <c r="I12" s="1">
        <f t="shared" si="2"/>
        <v>22304.128000000004</v>
      </c>
      <c r="Q12">
        <f>Q11-R11</f>
        <v>2.5076355086639524E-5</v>
      </c>
      <c r="T12" s="1">
        <f>AVERAGE(U12:U16)</f>
        <v>1465.4</v>
      </c>
      <c r="U12" s="6">
        <v>1570</v>
      </c>
      <c r="V12" s="7">
        <v>1427.4641919999999</v>
      </c>
      <c r="W12" s="8">
        <f t="shared" si="0"/>
        <v>142.53580800000009</v>
      </c>
      <c r="AF12" s="21">
        <v>0.01</v>
      </c>
      <c r="AG12" s="25">
        <v>184</v>
      </c>
      <c r="AH12">
        <v>178.43302399999999</v>
      </c>
    </row>
    <row r="13" spans="1:34" x14ac:dyDescent="0.3">
      <c r="U13" s="9">
        <v>1482</v>
      </c>
      <c r="V13" s="10">
        <v>1427.4641919999999</v>
      </c>
      <c r="W13" s="11">
        <f t="shared" si="0"/>
        <v>54.535808000000088</v>
      </c>
      <c r="AF13" s="21">
        <v>0.01</v>
      </c>
      <c r="AG13" s="25">
        <v>186</v>
      </c>
      <c r="AH13">
        <v>178.43302399999999</v>
      </c>
    </row>
    <row r="14" spans="1:34" x14ac:dyDescent="0.3">
      <c r="U14" s="9">
        <v>1390</v>
      </c>
      <c r="V14" s="10">
        <v>1427.4641919999999</v>
      </c>
      <c r="W14" s="11">
        <f t="shared" si="0"/>
        <v>-37.464191999999912</v>
      </c>
      <c r="Z14" s="21" t="s">
        <v>0</v>
      </c>
      <c r="AA14" s="21" t="s">
        <v>4</v>
      </c>
      <c r="AB14" s="21" t="s">
        <v>5</v>
      </c>
      <c r="AF14" s="21">
        <v>0.01</v>
      </c>
      <c r="AG14" s="25">
        <v>194</v>
      </c>
      <c r="AH14">
        <v>178.43302399999999</v>
      </c>
    </row>
    <row r="15" spans="1:34" x14ac:dyDescent="0.3">
      <c r="U15" s="15">
        <v>1406</v>
      </c>
      <c r="V15" s="16">
        <v>1427.4641919999999</v>
      </c>
      <c r="W15" s="17">
        <f t="shared" si="0"/>
        <v>-21.464191999999912</v>
      </c>
      <c r="Y15" s="24">
        <f>ABS(AA15-AB15)/AA15</f>
        <v>9.357908993348975E-4</v>
      </c>
      <c r="Z15" s="21">
        <v>0.01</v>
      </c>
      <c r="AA15" s="22">
        <v>178.43302399999999</v>
      </c>
      <c r="AB15" s="22">
        <v>178.6</v>
      </c>
      <c r="AF15" s="21">
        <v>0.01</v>
      </c>
      <c r="AG15" s="25">
        <v>196</v>
      </c>
      <c r="AH15">
        <v>178.43302399999999</v>
      </c>
    </row>
    <row r="16" spans="1:34" ht="15" thickBot="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J16" cm="1">
        <f t="array" ref="J16:Q23">MMULT(A16:H23,A16:H23)</f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U16" s="12">
        <v>1479</v>
      </c>
      <c r="V16" s="13">
        <v>1427.4641919999999</v>
      </c>
      <c r="W16" s="14">
        <f t="shared" si="0"/>
        <v>51.535808000000088</v>
      </c>
      <c r="Y16" s="24">
        <f t="shared" ref="Y16:Y19" si="3">ABS(AA16-AB16)/AA16</f>
        <v>1.8729582254908245E-2</v>
      </c>
      <c r="Z16" s="21">
        <v>0.02</v>
      </c>
      <c r="AA16" s="22">
        <v>1427.4641919999999</v>
      </c>
      <c r="AB16" s="22">
        <v>1454.2</v>
      </c>
      <c r="AE16">
        <f>AVERAGE(AG16:AG25)</f>
        <v>1454.2</v>
      </c>
      <c r="AF16">
        <f>AF6+0.01</f>
        <v>0.02</v>
      </c>
      <c r="AG16" s="25">
        <v>1327</v>
      </c>
      <c r="AH16">
        <v>1427.4641919999999</v>
      </c>
    </row>
    <row r="17" spans="1:3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T17" s="1">
        <f>AVERAGE(U17:U21)</f>
        <v>4956.6000000000004</v>
      </c>
      <c r="U17" s="6">
        <v>4913</v>
      </c>
      <c r="V17" s="7">
        <v>4817.69164799999</v>
      </c>
      <c r="W17" s="8">
        <f t="shared" si="0"/>
        <v>95.308352000010018</v>
      </c>
      <c r="Y17" s="24">
        <f t="shared" si="3"/>
        <v>1.4339547868071436E-3</v>
      </c>
      <c r="Z17" s="21">
        <v>0.03</v>
      </c>
      <c r="AA17" s="22">
        <v>4817.69164799999</v>
      </c>
      <c r="AB17" s="22">
        <v>4824.6000000000004</v>
      </c>
      <c r="AF17">
        <f t="shared" ref="AF17:AF55" si="4">AF7+0.01</f>
        <v>0.02</v>
      </c>
      <c r="AG17" s="25">
        <v>1407</v>
      </c>
      <c r="AH17">
        <v>1427.4641919999999</v>
      </c>
    </row>
    <row r="18" spans="1:34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J18">
        <v>1</v>
      </c>
      <c r="K18">
        <v>1</v>
      </c>
      <c r="L18">
        <v>2</v>
      </c>
      <c r="M18">
        <v>1</v>
      </c>
      <c r="N18">
        <v>1</v>
      </c>
      <c r="O18">
        <v>0</v>
      </c>
      <c r="P18">
        <v>1</v>
      </c>
      <c r="Q18">
        <v>1</v>
      </c>
      <c r="U18" s="9">
        <v>4962</v>
      </c>
      <c r="V18" s="10">
        <v>4817.69164799999</v>
      </c>
      <c r="W18" s="11">
        <f t="shared" si="0"/>
        <v>144.30835200001002</v>
      </c>
      <c r="Y18" s="24">
        <f t="shared" si="3"/>
        <v>8.3703031340207502E-3</v>
      </c>
      <c r="Z18" s="21">
        <v>0.04</v>
      </c>
      <c r="AA18" s="22">
        <v>11419.713535999999</v>
      </c>
      <c r="AB18" s="22">
        <v>11515.3</v>
      </c>
      <c r="AF18">
        <f t="shared" si="4"/>
        <v>0.02</v>
      </c>
      <c r="AG18" s="25">
        <v>1428</v>
      </c>
      <c r="AH18">
        <v>1427.4641919999999</v>
      </c>
    </row>
    <row r="19" spans="1:3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U19" s="15">
        <v>4892</v>
      </c>
      <c r="V19" s="16">
        <v>4817.69164799999</v>
      </c>
      <c r="W19" s="17">
        <f t="shared" si="0"/>
        <v>74.308352000010018</v>
      </c>
      <c r="Y19" s="24">
        <f t="shared" si="3"/>
        <v>1.0164934491049666E-3</v>
      </c>
      <c r="Z19" s="21">
        <v>0.05</v>
      </c>
      <c r="AA19" s="22">
        <v>22304.128000000001</v>
      </c>
      <c r="AB19" s="22">
        <v>22326.799999999999</v>
      </c>
      <c r="AF19">
        <f t="shared" si="4"/>
        <v>0.02</v>
      </c>
      <c r="AG19" s="25">
        <v>1446</v>
      </c>
      <c r="AH19">
        <v>1427.4641919999999</v>
      </c>
    </row>
    <row r="20" spans="1:34" x14ac:dyDescent="0.3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0</v>
      </c>
      <c r="P20">
        <v>1</v>
      </c>
      <c r="Q20">
        <v>1</v>
      </c>
      <c r="U20" s="9">
        <v>5055</v>
      </c>
      <c r="V20" s="10">
        <v>4817.69164799999</v>
      </c>
      <c r="W20" s="11">
        <f t="shared" si="0"/>
        <v>237.30835200001002</v>
      </c>
      <c r="AF20">
        <f t="shared" si="4"/>
        <v>0.02</v>
      </c>
      <c r="AG20" s="25">
        <v>1455</v>
      </c>
      <c r="AH20">
        <v>1427.4641919999999</v>
      </c>
    </row>
    <row r="21" spans="1:34" ht="15" thickBo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U21" s="12">
        <v>4961</v>
      </c>
      <c r="V21" s="13">
        <v>4817.69164799999</v>
      </c>
      <c r="W21" s="14">
        <f t="shared" si="0"/>
        <v>143.30835200001002</v>
      </c>
      <c r="AF21">
        <f t="shared" si="4"/>
        <v>0.02</v>
      </c>
      <c r="AG21" s="25">
        <v>1456</v>
      </c>
      <c r="AH21">
        <v>1427.4641919999999</v>
      </c>
    </row>
    <row r="22" spans="1:34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6</v>
      </c>
      <c r="Q22">
        <v>0</v>
      </c>
      <c r="T22" s="1">
        <f>AVERAGE(U22:U26)</f>
        <v>11460</v>
      </c>
      <c r="U22" s="18">
        <v>11424</v>
      </c>
      <c r="V22" s="19">
        <v>11419.713535999999</v>
      </c>
      <c r="W22" s="20">
        <f t="shared" si="0"/>
        <v>4.2864640000007057</v>
      </c>
      <c r="AF22">
        <f t="shared" si="4"/>
        <v>0.02</v>
      </c>
      <c r="AG22" s="25">
        <v>1469</v>
      </c>
      <c r="AH22">
        <v>1427.4641919999999</v>
      </c>
    </row>
    <row r="23" spans="1:3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U23" s="9">
        <v>11649</v>
      </c>
      <c r="V23" s="10">
        <v>11419.713535999999</v>
      </c>
      <c r="W23" s="11">
        <f t="shared" si="0"/>
        <v>229.28646400000071</v>
      </c>
      <c r="AF23">
        <f t="shared" si="4"/>
        <v>0.02</v>
      </c>
      <c r="AG23" s="25">
        <v>1513</v>
      </c>
      <c r="AH23">
        <v>1427.4641919999999</v>
      </c>
    </row>
    <row r="24" spans="1:34" x14ac:dyDescent="0.3">
      <c r="U24" s="9">
        <v>11279</v>
      </c>
      <c r="V24" s="10">
        <v>11419.713535999999</v>
      </c>
      <c r="W24" s="11">
        <f t="shared" si="0"/>
        <v>-140.71353599999929</v>
      </c>
      <c r="AF24">
        <f t="shared" si="4"/>
        <v>0.02</v>
      </c>
      <c r="AG24" s="25">
        <v>1515</v>
      </c>
      <c r="AH24">
        <v>1427.4641919999999</v>
      </c>
    </row>
    <row r="25" spans="1:34" x14ac:dyDescent="0.3">
      <c r="U25" s="9">
        <v>11104</v>
      </c>
      <c r="V25" s="10">
        <v>11419.713535999999</v>
      </c>
      <c r="W25" s="11">
        <f t="shared" si="0"/>
        <v>-315.71353599999929</v>
      </c>
      <c r="AF25">
        <f t="shared" si="4"/>
        <v>0.02</v>
      </c>
      <c r="AG25" s="25">
        <v>1526</v>
      </c>
      <c r="AH25">
        <v>1427.4641919999999</v>
      </c>
    </row>
    <row r="26" spans="1:34" ht="15" thickBot="1" x14ac:dyDescent="0.35">
      <c r="H26" s="4">
        <f>SUM(J26,K27,L28,M29,N30,O31,P32,Q33)/6</f>
        <v>1</v>
      </c>
      <c r="J26" cm="1">
        <f t="array" ref="J26:Q33">MMULT(A16:H23,_xlfn.ANCHORARRAY(J16))</f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</v>
      </c>
      <c r="Q26">
        <v>0</v>
      </c>
      <c r="U26" s="12">
        <v>11844</v>
      </c>
      <c r="V26" s="13">
        <v>11419.713535999999</v>
      </c>
      <c r="W26" s="14">
        <f t="shared" si="0"/>
        <v>424.28646400000071</v>
      </c>
      <c r="AE26">
        <f>AVERAGE(AG26:AG35)</f>
        <v>4824.6000000000004</v>
      </c>
      <c r="AF26">
        <f t="shared" si="4"/>
        <v>0.03</v>
      </c>
      <c r="AG26" s="25">
        <v>4682</v>
      </c>
      <c r="AH26">
        <v>4817.69164799999</v>
      </c>
    </row>
    <row r="27" spans="1:34" x14ac:dyDescent="0.3"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6</v>
      </c>
      <c r="Q27">
        <v>0</v>
      </c>
      <c r="T27" s="1">
        <f>AVERAGE(U27:U31)</f>
        <v>21989.25</v>
      </c>
      <c r="U27" s="6">
        <v>21563</v>
      </c>
      <c r="V27" s="7">
        <v>22304.128000000001</v>
      </c>
      <c r="W27" s="8">
        <f t="shared" si="0"/>
        <v>-741.12800000000061</v>
      </c>
      <c r="AF27">
        <f t="shared" si="4"/>
        <v>0.03</v>
      </c>
      <c r="AG27" s="25">
        <v>4687</v>
      </c>
      <c r="AH27">
        <v>4817.69164799999</v>
      </c>
    </row>
    <row r="28" spans="1:34" x14ac:dyDescent="0.3">
      <c r="J28">
        <v>1</v>
      </c>
      <c r="K28">
        <v>1</v>
      </c>
      <c r="L28">
        <v>2</v>
      </c>
      <c r="M28">
        <v>1</v>
      </c>
      <c r="N28">
        <v>3</v>
      </c>
      <c r="O28">
        <v>0</v>
      </c>
      <c r="P28">
        <v>7</v>
      </c>
      <c r="Q28">
        <v>1</v>
      </c>
      <c r="U28" s="9">
        <v>21980</v>
      </c>
      <c r="V28" s="10">
        <v>22304.128000000001</v>
      </c>
      <c r="W28" s="11">
        <f t="shared" si="0"/>
        <v>-324.12800000000061</v>
      </c>
      <c r="AF28">
        <f t="shared" si="4"/>
        <v>0.03</v>
      </c>
      <c r="AG28" s="25">
        <v>4705</v>
      </c>
      <c r="AH28">
        <v>4817.69164799999</v>
      </c>
    </row>
    <row r="29" spans="1:34" x14ac:dyDescent="0.3"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6</v>
      </c>
      <c r="Q29">
        <v>0</v>
      </c>
      <c r="U29" s="15">
        <v>22412</v>
      </c>
      <c r="V29" s="16">
        <v>22304.128000000001</v>
      </c>
      <c r="W29" s="17">
        <f t="shared" si="0"/>
        <v>107.87199999999939</v>
      </c>
      <c r="AF29">
        <f t="shared" si="4"/>
        <v>0.03</v>
      </c>
      <c r="AG29" s="25">
        <v>4753</v>
      </c>
      <c r="AH29">
        <v>4817.69164799999</v>
      </c>
    </row>
    <row r="30" spans="1:34" ht="15" thickBot="1" x14ac:dyDescent="0.35">
      <c r="J30">
        <v>1</v>
      </c>
      <c r="K30">
        <v>1</v>
      </c>
      <c r="L30">
        <v>3</v>
      </c>
      <c r="M30">
        <v>1</v>
      </c>
      <c r="N30">
        <v>2</v>
      </c>
      <c r="O30">
        <v>0</v>
      </c>
      <c r="P30">
        <v>7</v>
      </c>
      <c r="Q30">
        <v>1</v>
      </c>
      <c r="U30" s="12">
        <v>22002</v>
      </c>
      <c r="V30" s="13">
        <v>22304.128000000001</v>
      </c>
      <c r="W30" s="14">
        <f t="shared" si="0"/>
        <v>-302.12800000000061</v>
      </c>
      <c r="AF30">
        <f t="shared" si="4"/>
        <v>0.03</v>
      </c>
      <c r="AG30" s="25">
        <v>4789</v>
      </c>
      <c r="AH30">
        <v>4817.69164799999</v>
      </c>
    </row>
    <row r="31" spans="1:34" x14ac:dyDescent="0.3"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AF31">
        <f t="shared" si="4"/>
        <v>0.03</v>
      </c>
      <c r="AG31" s="25">
        <v>4813</v>
      </c>
      <c r="AH31">
        <v>4817.69164799999</v>
      </c>
    </row>
    <row r="32" spans="1:34" x14ac:dyDescent="0.3">
      <c r="J32">
        <v>6</v>
      </c>
      <c r="K32">
        <v>6</v>
      </c>
      <c r="L32">
        <v>7</v>
      </c>
      <c r="M32">
        <v>6</v>
      </c>
      <c r="N32">
        <v>7</v>
      </c>
      <c r="O32">
        <v>0</v>
      </c>
      <c r="P32">
        <v>2</v>
      </c>
      <c r="Q32">
        <v>6</v>
      </c>
      <c r="AF32">
        <f t="shared" si="4"/>
        <v>0.03</v>
      </c>
      <c r="AG32" s="25">
        <v>4883</v>
      </c>
      <c r="AH32">
        <v>4817.69164799999</v>
      </c>
    </row>
    <row r="33" spans="2:34" x14ac:dyDescent="0.3"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6</v>
      </c>
      <c r="Q33">
        <v>0</v>
      </c>
      <c r="AF33">
        <f t="shared" si="4"/>
        <v>0.03</v>
      </c>
      <c r="AG33" s="25">
        <v>4936</v>
      </c>
      <c r="AH33">
        <v>4817.69164799999</v>
      </c>
    </row>
    <row r="34" spans="2:34" x14ac:dyDescent="0.3">
      <c r="AF34">
        <f t="shared" si="4"/>
        <v>0.03</v>
      </c>
      <c r="AG34" s="25">
        <v>4994</v>
      </c>
      <c r="AH34">
        <v>4817.69164799999</v>
      </c>
    </row>
    <row r="35" spans="2:34" x14ac:dyDescent="0.3">
      <c r="AF35">
        <f t="shared" si="4"/>
        <v>0.03</v>
      </c>
      <c r="AG35" s="25">
        <v>5004</v>
      </c>
      <c r="AH35">
        <v>4817.69164799999</v>
      </c>
    </row>
    <row r="36" spans="2:34" x14ac:dyDescent="0.3">
      <c r="AE36">
        <f>AVERAGE(AG36:AG45)</f>
        <v>11515.3</v>
      </c>
      <c r="AF36">
        <f t="shared" si="4"/>
        <v>0.04</v>
      </c>
      <c r="AG36" s="25">
        <v>10995</v>
      </c>
      <c r="AH36">
        <v>11419.713535999999</v>
      </c>
    </row>
    <row r="37" spans="2:34" x14ac:dyDescent="0.3">
      <c r="AF37">
        <f t="shared" si="4"/>
        <v>0.04</v>
      </c>
      <c r="AG37" s="25">
        <v>11259</v>
      </c>
      <c r="AH37">
        <v>11419.713535999999</v>
      </c>
    </row>
    <row r="38" spans="2:34" x14ac:dyDescent="0.3">
      <c r="AF38">
        <f t="shared" si="4"/>
        <v>0.04</v>
      </c>
      <c r="AG38" s="25">
        <v>11378</v>
      </c>
      <c r="AH38">
        <v>11419.713535999999</v>
      </c>
    </row>
    <row r="39" spans="2:34" x14ac:dyDescent="0.3">
      <c r="B39">
        <v>1000</v>
      </c>
      <c r="C39">
        <f t="shared" ref="C39:C43" si="5">C40*2</f>
        <v>1024</v>
      </c>
      <c r="E39">
        <v>1500</v>
      </c>
      <c r="F39">
        <f t="shared" ref="F39:F43" si="6">F40*2</f>
        <v>1536</v>
      </c>
      <c r="AF39">
        <f t="shared" si="4"/>
        <v>0.04</v>
      </c>
      <c r="AG39" s="25">
        <v>11402</v>
      </c>
      <c r="AH39">
        <v>11419.713535999999</v>
      </c>
    </row>
    <row r="40" spans="2:34" x14ac:dyDescent="0.3">
      <c r="B40">
        <f>ROUNDUP(B39/2, 0)</f>
        <v>500</v>
      </c>
      <c r="C40">
        <f t="shared" si="5"/>
        <v>512</v>
      </c>
      <c r="E40">
        <f>ROUNDUP(E39/2, 0)</f>
        <v>750</v>
      </c>
      <c r="F40">
        <f t="shared" si="6"/>
        <v>768</v>
      </c>
      <c r="AF40">
        <f t="shared" si="4"/>
        <v>0.04</v>
      </c>
      <c r="AG40" s="25">
        <v>11445</v>
      </c>
      <c r="AH40">
        <v>11419.713535999999</v>
      </c>
    </row>
    <row r="41" spans="2:34" x14ac:dyDescent="0.3">
      <c r="B41">
        <f t="shared" ref="B41:B44" si="7">ROUNDUP(B40/2, 0)</f>
        <v>250</v>
      </c>
      <c r="C41">
        <f t="shared" si="5"/>
        <v>256</v>
      </c>
      <c r="E41">
        <f t="shared" ref="E41:E45" si="8">ROUNDUP(E40/2, 0)</f>
        <v>375</v>
      </c>
      <c r="F41">
        <f t="shared" si="6"/>
        <v>384</v>
      </c>
      <c r="AF41">
        <f t="shared" si="4"/>
        <v>0.04</v>
      </c>
      <c r="AG41" s="25">
        <v>11543</v>
      </c>
      <c r="AH41">
        <v>11419.713535999999</v>
      </c>
    </row>
    <row r="42" spans="2:34" x14ac:dyDescent="0.3">
      <c r="B42">
        <f t="shared" si="7"/>
        <v>125</v>
      </c>
      <c r="C42">
        <f t="shared" si="5"/>
        <v>128</v>
      </c>
      <c r="E42">
        <f t="shared" si="8"/>
        <v>188</v>
      </c>
      <c r="F42">
        <f t="shared" si="6"/>
        <v>192</v>
      </c>
      <c r="AF42">
        <f t="shared" si="4"/>
        <v>0.04</v>
      </c>
      <c r="AG42" s="25">
        <v>11609</v>
      </c>
      <c r="AH42">
        <v>11419.713535999999</v>
      </c>
    </row>
    <row r="43" spans="2:34" x14ac:dyDescent="0.3">
      <c r="B43">
        <f t="shared" si="7"/>
        <v>63</v>
      </c>
      <c r="C43">
        <f t="shared" si="5"/>
        <v>64</v>
      </c>
      <c r="E43">
        <f t="shared" si="8"/>
        <v>94</v>
      </c>
      <c r="F43">
        <f t="shared" si="6"/>
        <v>96</v>
      </c>
      <c r="AF43">
        <f t="shared" si="4"/>
        <v>0.04</v>
      </c>
      <c r="AG43" s="25">
        <v>11662</v>
      </c>
      <c r="AH43">
        <v>11419.713535999999</v>
      </c>
    </row>
    <row r="44" spans="2:34" x14ac:dyDescent="0.3">
      <c r="B44">
        <f t="shared" si="7"/>
        <v>32</v>
      </c>
      <c r="C44">
        <f>C45*2</f>
        <v>32</v>
      </c>
      <c r="E44">
        <f t="shared" si="8"/>
        <v>47</v>
      </c>
      <c r="F44">
        <f>F45*2</f>
        <v>48</v>
      </c>
      <c r="AF44">
        <f t="shared" si="4"/>
        <v>0.04</v>
      </c>
      <c r="AG44" s="25">
        <v>11912</v>
      </c>
      <c r="AH44">
        <v>11419.713535999999</v>
      </c>
    </row>
    <row r="45" spans="2:34" x14ac:dyDescent="0.3">
      <c r="B45">
        <f>ROUNDUP(B44/2, 0)</f>
        <v>16</v>
      </c>
      <c r="C45">
        <f>B45</f>
        <v>16</v>
      </c>
      <c r="E45">
        <f t="shared" si="8"/>
        <v>24</v>
      </c>
      <c r="F45">
        <f>E45</f>
        <v>24</v>
      </c>
      <c r="L45">
        <f>1024*1023*1022/6</f>
        <v>178433024</v>
      </c>
      <c r="AF45">
        <f t="shared" si="4"/>
        <v>0.04</v>
      </c>
      <c r="AG45" s="25">
        <v>11948</v>
      </c>
      <c r="AH45">
        <v>11419.713535999999</v>
      </c>
    </row>
    <row r="46" spans="2:34" x14ac:dyDescent="0.3">
      <c r="AE46">
        <f>AVERAGE(AG46:AG55)</f>
        <v>22326.799999999999</v>
      </c>
      <c r="AF46">
        <f t="shared" si="4"/>
        <v>0.05</v>
      </c>
      <c r="AG46" s="25">
        <v>21793</v>
      </c>
      <c r="AH46">
        <v>22304.128000000001</v>
      </c>
    </row>
    <row r="47" spans="2:34" x14ac:dyDescent="0.3">
      <c r="K47" t="s">
        <v>0</v>
      </c>
      <c r="AF47">
        <f t="shared" si="4"/>
        <v>0.05</v>
      </c>
      <c r="AG47" s="25">
        <v>21944</v>
      </c>
      <c r="AH47">
        <v>22304.128000000001</v>
      </c>
    </row>
    <row r="48" spans="2:34" x14ac:dyDescent="0.3">
      <c r="K48">
        <v>0.01</v>
      </c>
      <c r="L48" s="1">
        <f>$I$5*K48^3</f>
        <v>178.43302400000002</v>
      </c>
      <c r="AF48">
        <f t="shared" si="4"/>
        <v>0.05</v>
      </c>
      <c r="AG48" s="25">
        <v>22118</v>
      </c>
      <c r="AH48">
        <v>22304.128000000001</v>
      </c>
    </row>
    <row r="49" spans="11:34" x14ac:dyDescent="0.3">
      <c r="K49">
        <v>0.02</v>
      </c>
      <c r="L49" s="1">
        <f t="shared" ref="L49:L61" si="9">$I$5*K49^3</f>
        <v>1427.4641920000001</v>
      </c>
      <c r="AF49">
        <f t="shared" si="4"/>
        <v>0.05</v>
      </c>
      <c r="AG49" s="25">
        <v>22207</v>
      </c>
      <c r="AH49">
        <v>22304.128000000001</v>
      </c>
    </row>
    <row r="50" spans="11:34" x14ac:dyDescent="0.3">
      <c r="K50">
        <v>0.03</v>
      </c>
      <c r="L50" s="1">
        <f t="shared" si="9"/>
        <v>4817.691648</v>
      </c>
      <c r="AF50">
        <f t="shared" si="4"/>
        <v>0.05</v>
      </c>
      <c r="AG50" s="25">
        <v>22303</v>
      </c>
      <c r="AH50">
        <v>22304.128000000001</v>
      </c>
    </row>
    <row r="51" spans="11:34" x14ac:dyDescent="0.3">
      <c r="K51">
        <v>0.04</v>
      </c>
      <c r="L51" s="1">
        <f t="shared" si="9"/>
        <v>11419.713536000001</v>
      </c>
      <c r="AF51">
        <f t="shared" si="4"/>
        <v>0.05</v>
      </c>
      <c r="AG51" s="25">
        <v>22307</v>
      </c>
      <c r="AH51">
        <v>22304.128000000001</v>
      </c>
    </row>
    <row r="52" spans="11:34" x14ac:dyDescent="0.3">
      <c r="K52">
        <v>0.05</v>
      </c>
      <c r="L52" s="1">
        <f t="shared" si="9"/>
        <v>22304.128000000004</v>
      </c>
      <c r="AF52">
        <f t="shared" si="4"/>
        <v>0.05</v>
      </c>
      <c r="AG52" s="25">
        <v>22446</v>
      </c>
      <c r="AH52">
        <v>22304.128000000001</v>
      </c>
    </row>
    <row r="53" spans="11:34" x14ac:dyDescent="0.3">
      <c r="K53">
        <v>0.1</v>
      </c>
      <c r="L53" s="1">
        <f t="shared" si="9"/>
        <v>178433.02400000003</v>
      </c>
      <c r="AF53">
        <f t="shared" si="4"/>
        <v>0.05</v>
      </c>
      <c r="AG53" s="25">
        <v>22490</v>
      </c>
      <c r="AH53">
        <v>22304.128000000001</v>
      </c>
    </row>
    <row r="54" spans="11:34" x14ac:dyDescent="0.3">
      <c r="K54">
        <f>K53*2</f>
        <v>0.2</v>
      </c>
      <c r="L54" s="1">
        <f t="shared" si="9"/>
        <v>1427464.1920000003</v>
      </c>
      <c r="AF54">
        <f t="shared" si="4"/>
        <v>0.05</v>
      </c>
      <c r="AG54">
        <v>22808</v>
      </c>
      <c r="AH54">
        <v>22304.128000000001</v>
      </c>
    </row>
    <row r="55" spans="11:34" x14ac:dyDescent="0.3">
      <c r="K55">
        <f t="shared" ref="K55:K61" si="10">K54*2</f>
        <v>0.4</v>
      </c>
      <c r="L55" s="1">
        <f t="shared" si="9"/>
        <v>11419713.536000002</v>
      </c>
      <c r="AF55">
        <f t="shared" si="4"/>
        <v>0.05</v>
      </c>
      <c r="AG55" s="25">
        <v>22852</v>
      </c>
      <c r="AH55">
        <v>22304.128000000001</v>
      </c>
    </row>
    <row r="56" spans="11:34" x14ac:dyDescent="0.3">
      <c r="K56">
        <f t="shared" si="10"/>
        <v>0.8</v>
      </c>
      <c r="L56" s="1">
        <f t="shared" si="9"/>
        <v>91357708.288000017</v>
      </c>
    </row>
    <row r="57" spans="11:34" x14ac:dyDescent="0.3">
      <c r="K57">
        <f>K56+0.4</f>
        <v>1.2000000000000002</v>
      </c>
      <c r="L57" s="1">
        <f t="shared" si="9"/>
        <v>308332265.47200012</v>
      </c>
    </row>
    <row r="58" spans="11:34" x14ac:dyDescent="0.3">
      <c r="K58">
        <f t="shared" ref="K58:K61" si="11">K57+0.4</f>
        <v>1.6</v>
      </c>
      <c r="L58" s="1">
        <f t="shared" si="9"/>
        <v>730861666.30400014</v>
      </c>
    </row>
    <row r="59" spans="11:34" x14ac:dyDescent="0.3">
      <c r="K59">
        <f t="shared" si="11"/>
        <v>2</v>
      </c>
      <c r="L59" s="1">
        <f t="shared" si="9"/>
        <v>1427464192</v>
      </c>
    </row>
    <row r="60" spans="11:34" x14ac:dyDescent="0.3">
      <c r="K60">
        <f t="shared" si="11"/>
        <v>2.4</v>
      </c>
      <c r="L60" s="1">
        <f t="shared" si="9"/>
        <v>2466658123.776</v>
      </c>
    </row>
    <row r="61" spans="11:34" x14ac:dyDescent="0.3">
      <c r="K61">
        <f t="shared" si="11"/>
        <v>2.8</v>
      </c>
      <c r="L61" s="1">
        <f t="shared" si="9"/>
        <v>3916961742.8479991</v>
      </c>
    </row>
  </sheetData>
  <autoFilter ref="AG5:AH55" xr:uid="{C0050477-7F00-45F0-BE19-BE7C8DBE9156}">
    <sortState xmlns:xlrd2="http://schemas.microsoft.com/office/spreadsheetml/2017/richdata2" ref="AG6:AH55">
      <sortCondition ref="AG5:AG55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Ufuktepe</dc:creator>
  <cp:lastModifiedBy>Burak Ufuktepe</cp:lastModifiedBy>
  <dcterms:created xsi:type="dcterms:W3CDTF">2022-03-29T15:22:51Z</dcterms:created>
  <dcterms:modified xsi:type="dcterms:W3CDTF">2022-04-02T00:51:13Z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4da1e075-7862-425a-89f2-77084b345f33</vt:lpwstr>
  </property>
  <property fmtid="{D5CDD505-2E9C-101B-9397-08002B2CF9AE}" pid="3" name="MSIP_Label_00cd8555-d9a6-4d22-9d35-5b828cbc07ae_Enabled">
    <vt:lpwstr>true</vt:lpwstr>
  </property>
  <property fmtid="{D5CDD505-2E9C-101B-9397-08002B2CF9AE}" pid="4" name="MSIP_Label_00cd8555-d9a6-4d22-9d35-5b828cbc07ae_SetDate">
    <vt:lpwstr>2022-03-30T00:02:16Z</vt:lpwstr>
  </property>
  <property fmtid="{D5CDD505-2E9C-101B-9397-08002B2CF9AE}" pid="5" name="MSIP_Label_00cd8555-d9a6-4d22-9d35-5b828cbc07ae_Method">
    <vt:lpwstr>Privileged</vt:lpwstr>
  </property>
  <property fmtid="{D5CDD505-2E9C-101B-9397-08002B2CF9AE}" pid="6" name="MSIP_Label_00cd8555-d9a6-4d22-9d35-5b828cbc07ae_Name">
    <vt:lpwstr>TECH DATA (EXT)</vt:lpwstr>
  </property>
  <property fmtid="{D5CDD505-2E9C-101B-9397-08002B2CF9AE}" pid="7" name="MSIP_Label_00cd8555-d9a6-4d22-9d35-5b828cbc07ae_SiteId">
    <vt:lpwstr>7a18110d-ef9b-4274-acef-e62ab0fe28ed</vt:lpwstr>
  </property>
  <property fmtid="{D5CDD505-2E9C-101B-9397-08002B2CF9AE}" pid="8" name="MSIP_Label_00cd8555-d9a6-4d22-9d35-5b828cbc07ae_ActionId">
    <vt:lpwstr>c92c0872-40cc-447e-bd76-01ce783d16d6</vt:lpwstr>
  </property>
  <property fmtid="{D5CDD505-2E9C-101B-9397-08002B2CF9AE}" pid="9" name="MSIP_Label_00cd8555-d9a6-4d22-9d35-5b828cbc07ae_ContentBits">
    <vt:lpwstr>0</vt:lpwstr>
  </property>
</Properties>
</file>