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odinakaarochukwu/Desktop/languages/language-flashcards/words/mandarin words/beginner/"/>
    </mc:Choice>
  </mc:AlternateContent>
  <xr:revisionPtr revIDLastSave="0" documentId="13_ncr:1_{EB686CFE-D54E-DC4B-82BD-D1D672D3DDDC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6" i="1" l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<sst xmlns="http://schemas.openxmlformats.org/spreadsheetml/2006/main" count="2013" uniqueCount="1935">
  <si>
    <t>Pinyin</t>
  </si>
  <si>
    <t>English</t>
  </si>
  <si>
    <t>啊</t>
  </si>
  <si>
    <t>(ā)</t>
  </si>
  <si>
    <t>(a)</t>
  </si>
  <si>
    <t>矮</t>
  </si>
  <si>
    <t>(ǎi)</t>
  </si>
  <si>
    <t>爱</t>
  </si>
  <si>
    <t>(ài)</t>
  </si>
  <si>
    <t>八</t>
  </si>
  <si>
    <t>(bā)</t>
  </si>
  <si>
    <t>把</t>
  </si>
  <si>
    <t>(bǎ)</t>
  </si>
  <si>
    <t>吧</t>
  </si>
  <si>
    <t>(ba)</t>
  </si>
  <si>
    <t>白</t>
  </si>
  <si>
    <t>(bái)</t>
  </si>
  <si>
    <t>百</t>
  </si>
  <si>
    <t>(bǎi)</t>
  </si>
  <si>
    <t>擺／摆</t>
  </si>
  <si>
    <t>班</t>
  </si>
  <si>
    <t>(bān)</t>
  </si>
  <si>
    <t>搬</t>
  </si>
  <si>
    <t>半</t>
  </si>
  <si>
    <t>(bàn)</t>
  </si>
  <si>
    <t>辦／办</t>
  </si>
  <si>
    <t>飽／饱</t>
  </si>
  <si>
    <t>(bǎo)</t>
  </si>
  <si>
    <t>報／报</t>
  </si>
  <si>
    <t>(bào)</t>
  </si>
  <si>
    <t>抱</t>
  </si>
  <si>
    <t>杯</t>
  </si>
  <si>
    <t>(bēi)</t>
  </si>
  <si>
    <t>北</t>
  </si>
  <si>
    <t>(běi)</t>
  </si>
  <si>
    <t>倍</t>
  </si>
  <si>
    <t>(bèi)</t>
  </si>
  <si>
    <t>被</t>
  </si>
  <si>
    <t>本</t>
  </si>
  <si>
    <t>(běn)</t>
  </si>
  <si>
    <t>比</t>
  </si>
  <si>
    <t>(bǐ)</t>
  </si>
  <si>
    <t>筆／笔</t>
  </si>
  <si>
    <t>邊／边</t>
  </si>
  <si>
    <t>(biān)</t>
  </si>
  <si>
    <t>變／变</t>
  </si>
  <si>
    <t>(biàn)</t>
  </si>
  <si>
    <t>遍</t>
  </si>
  <si>
    <t>表</t>
  </si>
  <si>
    <t>(biǎo)</t>
  </si>
  <si>
    <t>別／别</t>
  </si>
  <si>
    <t>(bié)</t>
  </si>
  <si>
    <t>病</t>
  </si>
  <si>
    <t>(bìng)</t>
  </si>
  <si>
    <t>不</t>
  </si>
  <si>
    <t>(bù)</t>
  </si>
  <si>
    <t>布</t>
  </si>
  <si>
    <t>擦</t>
  </si>
  <si>
    <t>(cā)</t>
  </si>
  <si>
    <t>才</t>
  </si>
  <si>
    <t>(cái)</t>
  </si>
  <si>
    <t>菜</t>
  </si>
  <si>
    <t>(cài)</t>
  </si>
  <si>
    <t>草</t>
  </si>
  <si>
    <t>(cǎo)</t>
  </si>
  <si>
    <t>層／层</t>
  </si>
  <si>
    <t>(céng)</t>
  </si>
  <si>
    <t>茶</t>
  </si>
  <si>
    <t>(chá)</t>
  </si>
  <si>
    <t>查</t>
  </si>
  <si>
    <t>差</t>
  </si>
  <si>
    <t>(chà)</t>
  </si>
  <si>
    <t>常</t>
  </si>
  <si>
    <t>(cháng)</t>
  </si>
  <si>
    <t>長／长</t>
  </si>
  <si>
    <t>(cháng/zhǎng)</t>
  </si>
  <si>
    <t>場／场</t>
  </si>
  <si>
    <t>(chǎng)</t>
  </si>
  <si>
    <t>唱</t>
  </si>
  <si>
    <t>(chàng)</t>
  </si>
  <si>
    <t>朝</t>
  </si>
  <si>
    <t>(cháo)</t>
  </si>
  <si>
    <t>車／车</t>
  </si>
  <si>
    <t>(chē)</t>
  </si>
  <si>
    <t>成</t>
  </si>
  <si>
    <t>(chéng)</t>
  </si>
  <si>
    <t>城</t>
  </si>
  <si>
    <t>吃</t>
  </si>
  <si>
    <t>(chī)</t>
  </si>
  <si>
    <t>抽</t>
  </si>
  <si>
    <t>(chōu)</t>
  </si>
  <si>
    <t>出</t>
  </si>
  <si>
    <t>(chū)</t>
  </si>
  <si>
    <t>穿</t>
  </si>
  <si>
    <t>(chuān)</t>
  </si>
  <si>
    <t>船</t>
  </si>
  <si>
    <t>(chuán)</t>
  </si>
  <si>
    <t>窗</t>
  </si>
  <si>
    <t>(chuāng)</t>
  </si>
  <si>
    <t>床</t>
  </si>
  <si>
    <t>(chuáng)</t>
  </si>
  <si>
    <t>吹</t>
  </si>
  <si>
    <t>(chuī)</t>
  </si>
  <si>
    <t>春</t>
  </si>
  <si>
    <t>(chūn)</t>
  </si>
  <si>
    <t>詞／词</t>
  </si>
  <si>
    <t>(cí)</t>
  </si>
  <si>
    <t>次</t>
  </si>
  <si>
    <t>(cì)</t>
  </si>
  <si>
    <t>從／从</t>
  </si>
  <si>
    <t>(cóng)</t>
  </si>
  <si>
    <t>錯／错</t>
  </si>
  <si>
    <t>(cuò)</t>
  </si>
  <si>
    <t>打</t>
  </si>
  <si>
    <t>(dǎ/dá)</t>
  </si>
  <si>
    <t>大</t>
  </si>
  <si>
    <t>(dà/dài)</t>
  </si>
  <si>
    <t>帶／带</t>
  </si>
  <si>
    <t>(dài)</t>
  </si>
  <si>
    <t>戴</t>
  </si>
  <si>
    <t>當／当</t>
  </si>
  <si>
    <t>(dāng/dàng)</t>
  </si>
  <si>
    <t>刀</t>
  </si>
  <si>
    <t>(dāo)</t>
  </si>
  <si>
    <t>倒</t>
  </si>
  <si>
    <t>(dào/dǎo/dáo)</t>
  </si>
  <si>
    <t>到</t>
  </si>
  <si>
    <t>(dào)</t>
  </si>
  <si>
    <t>道</t>
  </si>
  <si>
    <t>得</t>
  </si>
  <si>
    <t>(de/děi/dé)</t>
  </si>
  <si>
    <t>的</t>
  </si>
  <si>
    <t>(de/dì/dí)</t>
  </si>
  <si>
    <t>地</t>
  </si>
  <si>
    <t>(dì/de)</t>
  </si>
  <si>
    <t>燈／灯</t>
  </si>
  <si>
    <t>(dēng)</t>
  </si>
  <si>
    <t>等</t>
  </si>
  <si>
    <t>(děng)</t>
  </si>
  <si>
    <t>低</t>
  </si>
  <si>
    <t>(dī)</t>
  </si>
  <si>
    <t>(de/dì)</t>
  </si>
  <si>
    <t>第</t>
  </si>
  <si>
    <t>(dì)</t>
  </si>
  <si>
    <t>點／点</t>
  </si>
  <si>
    <t>(diǎn)</t>
  </si>
  <si>
    <t>電／电</t>
  </si>
  <si>
    <t>(diàn)</t>
  </si>
  <si>
    <t>掉</t>
  </si>
  <si>
    <t>(diào)</t>
  </si>
  <si>
    <t>丟／丢</t>
  </si>
  <si>
    <t>(diū)</t>
  </si>
  <si>
    <t>東／东</t>
  </si>
  <si>
    <t>(dōng)</t>
  </si>
  <si>
    <t>冬</t>
  </si>
  <si>
    <t>懂</t>
  </si>
  <si>
    <t>(dǒng)</t>
  </si>
  <si>
    <t>動／动</t>
  </si>
  <si>
    <t>(dòng)</t>
  </si>
  <si>
    <t>都</t>
  </si>
  <si>
    <t>(dōu/dū)</t>
  </si>
  <si>
    <t>讀／读</t>
  </si>
  <si>
    <t>(dú/dòu)</t>
  </si>
  <si>
    <t>短</t>
  </si>
  <si>
    <t>(duǎn)</t>
  </si>
  <si>
    <t>段</t>
  </si>
  <si>
    <t>(duàn)</t>
  </si>
  <si>
    <t>對／对</t>
  </si>
  <si>
    <t>(duì)</t>
  </si>
  <si>
    <t>頓／顿</t>
  </si>
  <si>
    <t>(dùn)</t>
  </si>
  <si>
    <t>多</t>
  </si>
  <si>
    <t>(duō)</t>
  </si>
  <si>
    <t>餓／饿</t>
  </si>
  <si>
    <t>(è)</t>
  </si>
  <si>
    <t>二</t>
  </si>
  <si>
    <t>(èr)</t>
  </si>
  <si>
    <t>發／髮／发</t>
  </si>
  <si>
    <t>(fā/fà)</t>
  </si>
  <si>
    <t>翻</t>
  </si>
  <si>
    <t>(fān)</t>
  </si>
  <si>
    <t>飯／饭</t>
  </si>
  <si>
    <t>(fàn)</t>
  </si>
  <si>
    <t>放</t>
  </si>
  <si>
    <t>(fàng)</t>
  </si>
  <si>
    <t>飛／飞</t>
  </si>
  <si>
    <t>(fēi)</t>
  </si>
  <si>
    <t>分</t>
  </si>
  <si>
    <t>(fēn/fèn)</t>
  </si>
  <si>
    <t>風／风</t>
  </si>
  <si>
    <t>(fēng)</t>
  </si>
  <si>
    <t>封</t>
  </si>
  <si>
    <t>該／该</t>
  </si>
  <si>
    <t>(gāi)</t>
  </si>
  <si>
    <t>改</t>
  </si>
  <si>
    <t>(gǎi)</t>
  </si>
  <si>
    <t>干</t>
  </si>
  <si>
    <t>(gān)</t>
  </si>
  <si>
    <t>敢</t>
  </si>
  <si>
    <t>(gǎn)</t>
  </si>
  <si>
    <t>(gàn)</t>
  </si>
  <si>
    <t>剛／刚</t>
  </si>
  <si>
    <t>(gāng)</t>
  </si>
  <si>
    <t>高</t>
  </si>
  <si>
    <t>(gāo)</t>
  </si>
  <si>
    <t>搞</t>
  </si>
  <si>
    <t>(gǎo)</t>
  </si>
  <si>
    <t>歌</t>
  </si>
  <si>
    <t>(gē)</t>
  </si>
  <si>
    <t>個／个</t>
  </si>
  <si>
    <t>(gè)</t>
  </si>
  <si>
    <t>各</t>
  </si>
  <si>
    <t>給／给</t>
  </si>
  <si>
    <t>(gěi/jǐ)</t>
  </si>
  <si>
    <t>根</t>
  </si>
  <si>
    <t>(gēn)</t>
  </si>
  <si>
    <t>跟</t>
  </si>
  <si>
    <t>更</t>
  </si>
  <si>
    <t>(gēng/gèng)</t>
  </si>
  <si>
    <t>夠／够</t>
  </si>
  <si>
    <t>(gòu)</t>
  </si>
  <si>
    <t>刮</t>
  </si>
  <si>
    <t>(guā)</t>
  </si>
  <si>
    <t>掛／挂</t>
  </si>
  <si>
    <t>(guà)</t>
  </si>
  <si>
    <t>關／关</t>
  </si>
  <si>
    <t>(guān)</t>
  </si>
  <si>
    <t>館／馆</t>
  </si>
  <si>
    <t>(guǎn)</t>
  </si>
  <si>
    <t>貴／贵</t>
  </si>
  <si>
    <t>(guì)</t>
  </si>
  <si>
    <t>國／国</t>
  </si>
  <si>
    <t>(guó)</t>
  </si>
  <si>
    <t>過／过</t>
  </si>
  <si>
    <t>(guò)</t>
  </si>
  <si>
    <t>還／还</t>
  </si>
  <si>
    <t>(hái/huán)</t>
  </si>
  <si>
    <t>海</t>
  </si>
  <si>
    <t>(hǎi)</t>
  </si>
  <si>
    <t>喊</t>
  </si>
  <si>
    <t>(hǎn)</t>
  </si>
  <si>
    <t>好</t>
  </si>
  <si>
    <t>(hǎo/hào)</t>
  </si>
  <si>
    <t>號／号</t>
  </si>
  <si>
    <t>(hào)</t>
  </si>
  <si>
    <t>喝</t>
  </si>
  <si>
    <t>(hē/hè)</t>
  </si>
  <si>
    <t>和</t>
  </si>
  <si>
    <t>(hé)</t>
  </si>
  <si>
    <t>河</t>
  </si>
  <si>
    <t>黑</t>
  </si>
  <si>
    <t>(hēi)</t>
  </si>
  <si>
    <t>很</t>
  </si>
  <si>
    <t>(hěn)</t>
  </si>
  <si>
    <t>紅／红</t>
  </si>
  <si>
    <t>(hóng)</t>
  </si>
  <si>
    <t>後／后</t>
  </si>
  <si>
    <t>(hòu)</t>
  </si>
  <si>
    <t>湖</t>
  </si>
  <si>
    <t>(hú)</t>
  </si>
  <si>
    <t>花</t>
  </si>
  <si>
    <t>(huā)</t>
  </si>
  <si>
    <t>畫／画</t>
  </si>
  <si>
    <t>(huà)</t>
  </si>
  <si>
    <t>話／话</t>
  </si>
  <si>
    <t>壞／坏</t>
  </si>
  <si>
    <t>(huài)</t>
  </si>
  <si>
    <t>(huán)</t>
  </si>
  <si>
    <t>換／换</t>
  </si>
  <si>
    <t>(huàn)</t>
  </si>
  <si>
    <t>黃／黄</t>
  </si>
  <si>
    <t>(huáng)</t>
  </si>
  <si>
    <t>回</t>
  </si>
  <si>
    <t>(huí)</t>
  </si>
  <si>
    <t>會／会</t>
  </si>
  <si>
    <t>(huì/kuài)</t>
  </si>
  <si>
    <t>活</t>
  </si>
  <si>
    <t>(huó)</t>
  </si>
  <si>
    <t>雞／鸡</t>
  </si>
  <si>
    <t>(jī)</t>
  </si>
  <si>
    <t>急</t>
  </si>
  <si>
    <t>(jí)</t>
  </si>
  <si>
    <t>幾／几</t>
  </si>
  <si>
    <t>(jǐ)</t>
  </si>
  <si>
    <t>擠／挤</t>
  </si>
  <si>
    <t>記／记</t>
  </si>
  <si>
    <t>(jì)</t>
  </si>
  <si>
    <t>寄</t>
  </si>
  <si>
    <t>加</t>
  </si>
  <si>
    <t>(jiā)</t>
  </si>
  <si>
    <t>家</t>
  </si>
  <si>
    <t>間／间</t>
  </si>
  <si>
    <t>(jiān)</t>
  </si>
  <si>
    <t>見／见</t>
  </si>
  <si>
    <t>(jiàn)</t>
  </si>
  <si>
    <t>件</t>
  </si>
  <si>
    <t>江</t>
  </si>
  <si>
    <t>(jiāng)</t>
  </si>
  <si>
    <t>講／讲</t>
  </si>
  <si>
    <t>(jiǎng)</t>
  </si>
  <si>
    <t>交</t>
  </si>
  <si>
    <t>(jiāo)</t>
  </si>
  <si>
    <t>教</t>
  </si>
  <si>
    <t>角</t>
  </si>
  <si>
    <t>(jiǎo)</t>
  </si>
  <si>
    <t>腳／脚</t>
  </si>
  <si>
    <t>叫</t>
  </si>
  <si>
    <t>(jiào)</t>
  </si>
  <si>
    <t>接</t>
  </si>
  <si>
    <t>(jiē)</t>
  </si>
  <si>
    <t>街</t>
  </si>
  <si>
    <t>節／节</t>
  </si>
  <si>
    <t>(jié)</t>
  </si>
  <si>
    <t>借</t>
  </si>
  <si>
    <t>(jiè)</t>
  </si>
  <si>
    <t>斤</t>
  </si>
  <si>
    <t>(jīn)</t>
  </si>
  <si>
    <t>緊／紧</t>
  </si>
  <si>
    <t>(jǐn)</t>
  </si>
  <si>
    <t>近</t>
  </si>
  <si>
    <t>(jìn)</t>
  </si>
  <si>
    <t>進／进</t>
  </si>
  <si>
    <t>九</t>
  </si>
  <si>
    <t>(jiǔ)</t>
  </si>
  <si>
    <t>久</t>
  </si>
  <si>
    <t>酒</t>
  </si>
  <si>
    <t>舊／旧</t>
  </si>
  <si>
    <t>(jiù)</t>
  </si>
  <si>
    <t>就</t>
  </si>
  <si>
    <t>舉／举</t>
  </si>
  <si>
    <t>(jǔ)</t>
  </si>
  <si>
    <t>句</t>
  </si>
  <si>
    <t>(jù)</t>
  </si>
  <si>
    <t>開／开</t>
  </si>
  <si>
    <t>(kāi)</t>
  </si>
  <si>
    <t>看</t>
  </si>
  <si>
    <t>(kàn)</t>
  </si>
  <si>
    <t>棵</t>
  </si>
  <si>
    <t>(kē)</t>
  </si>
  <si>
    <t>渴</t>
  </si>
  <si>
    <t>(kě)</t>
  </si>
  <si>
    <t>克</t>
  </si>
  <si>
    <t>(kè)</t>
  </si>
  <si>
    <t>刻</t>
  </si>
  <si>
    <t>課／课</t>
  </si>
  <si>
    <t>口</t>
  </si>
  <si>
    <t>(kǒu)</t>
  </si>
  <si>
    <t>哭</t>
  </si>
  <si>
    <t>(kū)</t>
  </si>
  <si>
    <t>苦</t>
  </si>
  <si>
    <t>(kǔ)</t>
  </si>
  <si>
    <t>塊／块</t>
  </si>
  <si>
    <t>(kuài)</t>
  </si>
  <si>
    <t>快</t>
  </si>
  <si>
    <t>拉</t>
  </si>
  <si>
    <t>(lā)</t>
  </si>
  <si>
    <t>啦</t>
  </si>
  <si>
    <t>(la)</t>
  </si>
  <si>
    <t>來／来</t>
  </si>
  <si>
    <t>(lái)</t>
  </si>
  <si>
    <t>藍／蓝</t>
  </si>
  <si>
    <t>(lán)</t>
  </si>
  <si>
    <t>老</t>
  </si>
  <si>
    <t>(lǎo)</t>
  </si>
  <si>
    <t>了</t>
  </si>
  <si>
    <t>(le)</t>
  </si>
  <si>
    <t>累</t>
  </si>
  <si>
    <t>(lèi)</t>
  </si>
  <si>
    <t>冷</t>
  </si>
  <si>
    <t>(lěng)</t>
  </si>
  <si>
    <t>離／离</t>
  </si>
  <si>
    <t>(lí)</t>
  </si>
  <si>
    <t>裡／里</t>
  </si>
  <si>
    <t>(lǐ)</t>
  </si>
  <si>
    <t>倆／俩</t>
  </si>
  <si>
    <t>(liǎ)</t>
  </si>
  <si>
    <t>臉／脸</t>
  </si>
  <si>
    <t>(liǎn)</t>
  </si>
  <si>
    <t>兩／两</t>
  </si>
  <si>
    <t>(liǎng)</t>
  </si>
  <si>
    <t>亮</t>
  </si>
  <si>
    <t>(liàng)</t>
  </si>
  <si>
    <t>輛／辆</t>
  </si>
  <si>
    <t>(liǎo)</t>
  </si>
  <si>
    <t>零</t>
  </si>
  <si>
    <t>(líng)</t>
  </si>
  <si>
    <t>流</t>
  </si>
  <si>
    <t>(liú)</t>
  </si>
  <si>
    <t>留</t>
  </si>
  <si>
    <t>六</t>
  </si>
  <si>
    <t>(liù)</t>
  </si>
  <si>
    <t>樓／楼</t>
  </si>
  <si>
    <t>(lóu)</t>
  </si>
  <si>
    <t>路</t>
  </si>
  <si>
    <t>(lù)</t>
  </si>
  <si>
    <t>綠／绿</t>
  </si>
  <si>
    <t>(lǜ)</t>
  </si>
  <si>
    <t>亂／乱</t>
  </si>
  <si>
    <t>(luàn)</t>
  </si>
  <si>
    <t>馬／马</t>
  </si>
  <si>
    <t>(mǎ)</t>
  </si>
  <si>
    <t>嗎／吗</t>
  </si>
  <si>
    <t>(ma)</t>
  </si>
  <si>
    <t>嘛</t>
  </si>
  <si>
    <t>買／买</t>
  </si>
  <si>
    <t>(mǎi)</t>
  </si>
  <si>
    <t>賣／卖</t>
  </si>
  <si>
    <t>(mài)</t>
  </si>
  <si>
    <t>滿／满</t>
  </si>
  <si>
    <t>(mǎn)</t>
  </si>
  <si>
    <t>慢</t>
  </si>
  <si>
    <t>(màn)</t>
  </si>
  <si>
    <t>忙</t>
  </si>
  <si>
    <t>(máng)</t>
  </si>
  <si>
    <t>毛</t>
  </si>
  <si>
    <t>(máo)</t>
  </si>
  <si>
    <t>沒／没</t>
  </si>
  <si>
    <t>(méi)</t>
  </si>
  <si>
    <t>每</t>
  </si>
  <si>
    <t>(měi)</t>
  </si>
  <si>
    <t>門／门</t>
  </si>
  <si>
    <t>(mén)</t>
  </si>
  <si>
    <t>們／们</t>
  </si>
  <si>
    <t>(men)</t>
  </si>
  <si>
    <t>米</t>
  </si>
  <si>
    <t>(mǐ)</t>
  </si>
  <si>
    <t>拿</t>
  </si>
  <si>
    <t>(ná)</t>
  </si>
  <si>
    <t>哪</t>
  </si>
  <si>
    <t>(nǎ)</t>
  </si>
  <si>
    <t>那</t>
  </si>
  <si>
    <t>(nà)</t>
  </si>
  <si>
    <t>(na)</t>
  </si>
  <si>
    <t>男</t>
  </si>
  <si>
    <t>(nán)</t>
  </si>
  <si>
    <t>南</t>
  </si>
  <si>
    <t>難／难</t>
  </si>
  <si>
    <t>呢</t>
  </si>
  <si>
    <t>(ne)</t>
  </si>
  <si>
    <t>內／内</t>
  </si>
  <si>
    <t>(nèi)</t>
  </si>
  <si>
    <t>能</t>
  </si>
  <si>
    <t>(néng)</t>
  </si>
  <si>
    <t>嗯</t>
  </si>
  <si>
    <t>(ng)</t>
  </si>
  <si>
    <t>你</t>
  </si>
  <si>
    <t>(nǐ)</t>
  </si>
  <si>
    <t>年</t>
  </si>
  <si>
    <t>(nián)</t>
  </si>
  <si>
    <t>念</t>
  </si>
  <si>
    <t>(niàn)</t>
  </si>
  <si>
    <t>您</t>
  </si>
  <si>
    <t>(nín)</t>
  </si>
  <si>
    <t>牛</t>
  </si>
  <si>
    <t>(niú)</t>
  </si>
  <si>
    <t>女</t>
  </si>
  <si>
    <t>(nǚ)</t>
  </si>
  <si>
    <t>爬</t>
  </si>
  <si>
    <t>(pá)</t>
  </si>
  <si>
    <t>怕</t>
  </si>
  <si>
    <t>(pà)</t>
  </si>
  <si>
    <t>拍</t>
  </si>
  <si>
    <t>(pāi)</t>
  </si>
  <si>
    <t>派</t>
  </si>
  <si>
    <t>(pài)</t>
  </si>
  <si>
    <t>跑</t>
  </si>
  <si>
    <t>(pǎo)</t>
  </si>
  <si>
    <t>碰</t>
  </si>
  <si>
    <t>(pèng)</t>
  </si>
  <si>
    <t>篇</t>
  </si>
  <si>
    <t>(piān)</t>
  </si>
  <si>
    <t>片</t>
  </si>
  <si>
    <t>(piàn/piān)</t>
  </si>
  <si>
    <t>票</t>
  </si>
  <si>
    <t>(piào)</t>
  </si>
  <si>
    <t>瓶</t>
  </si>
  <si>
    <t>(píng)</t>
  </si>
  <si>
    <t>破</t>
  </si>
  <si>
    <t>(pò)</t>
  </si>
  <si>
    <t>七</t>
  </si>
  <si>
    <t>(qī)</t>
  </si>
  <si>
    <t>騎／骑</t>
  </si>
  <si>
    <t>(qí)</t>
  </si>
  <si>
    <t>起</t>
  </si>
  <si>
    <t>(qǐ)</t>
  </si>
  <si>
    <t>千</t>
  </si>
  <si>
    <t>(qiān)</t>
  </si>
  <si>
    <t>錢／钱</t>
  </si>
  <si>
    <t>(qián)</t>
  </si>
  <si>
    <t>前</t>
  </si>
  <si>
    <t>淺／浅</t>
  </si>
  <si>
    <t>(qiǎn)</t>
  </si>
  <si>
    <t>牆／墙</t>
  </si>
  <si>
    <t>(qiáng)</t>
  </si>
  <si>
    <t>橋／桥</t>
  </si>
  <si>
    <t>(qiáo)</t>
  </si>
  <si>
    <t>輕／轻</t>
  </si>
  <si>
    <t>(qīng)</t>
  </si>
  <si>
    <t>晴</t>
  </si>
  <si>
    <t>(qíng)</t>
  </si>
  <si>
    <r>
      <rPr>
        <sz val="13"/>
        <color rgb="FF000000"/>
        <rFont val="Arial"/>
      </rPr>
      <t>請</t>
    </r>
    <r>
      <rPr>
        <sz val="13"/>
        <color rgb="FF000000"/>
        <rFont val="Arial"/>
      </rPr>
      <t>／</t>
    </r>
    <r>
      <rPr>
        <sz val="13"/>
        <color rgb="FF000000"/>
        <rFont val="Arial"/>
      </rPr>
      <t>请</t>
    </r>
  </si>
  <si>
    <t>(qǐng)</t>
  </si>
  <si>
    <t>秋</t>
  </si>
  <si>
    <t>(qiū)</t>
  </si>
  <si>
    <t>球</t>
  </si>
  <si>
    <t>(qiú)</t>
  </si>
  <si>
    <t>去</t>
  </si>
  <si>
    <t>(qù)</t>
  </si>
  <si>
    <t>全</t>
  </si>
  <si>
    <t>(quán)</t>
  </si>
  <si>
    <t>讓／让</t>
  </si>
  <si>
    <t>(ràng)</t>
  </si>
  <si>
    <t>熱／热</t>
  </si>
  <si>
    <t>(rè)</t>
  </si>
  <si>
    <t>人</t>
  </si>
  <si>
    <t>(rén)</t>
  </si>
  <si>
    <t>日</t>
  </si>
  <si>
    <t>(rì)</t>
  </si>
  <si>
    <t>肉</t>
  </si>
  <si>
    <t>(ròu)</t>
  </si>
  <si>
    <t>三</t>
  </si>
  <si>
    <t>(sān)</t>
  </si>
  <si>
    <t>山</t>
  </si>
  <si>
    <t>(shān)</t>
  </si>
  <si>
    <t>上</t>
  </si>
  <si>
    <t>(shàng)</t>
  </si>
  <si>
    <t>少</t>
  </si>
  <si>
    <t>(shǎo)</t>
  </si>
  <si>
    <t>深</t>
  </si>
  <si>
    <t>(shēn)</t>
  </si>
  <si>
    <t>聲／声</t>
  </si>
  <si>
    <t>(shēng)</t>
  </si>
  <si>
    <t>省</t>
  </si>
  <si>
    <t>(shěng)</t>
  </si>
  <si>
    <t>剩</t>
  </si>
  <si>
    <t>(shèng)</t>
  </si>
  <si>
    <t>十</t>
  </si>
  <si>
    <t>(shí)</t>
  </si>
  <si>
    <t>市</t>
  </si>
  <si>
    <t>(shì)</t>
  </si>
  <si>
    <t>事</t>
  </si>
  <si>
    <t>試／试</t>
  </si>
  <si>
    <t>是</t>
  </si>
  <si>
    <t>收</t>
  </si>
  <si>
    <t>(shōu)</t>
  </si>
  <si>
    <t>手</t>
  </si>
  <si>
    <t>(shǒu)</t>
  </si>
  <si>
    <t>書／书</t>
  </si>
  <si>
    <t>(shū)</t>
  </si>
  <si>
    <t>輸／输</t>
  </si>
  <si>
    <t>熟</t>
  </si>
  <si>
    <t>(shú)</t>
  </si>
  <si>
    <t>數／数</t>
  </si>
  <si>
    <t>(shǔ)</t>
  </si>
  <si>
    <t>樹／树</t>
  </si>
  <si>
    <t>(shù)</t>
  </si>
  <si>
    <t>雙／双</t>
  </si>
  <si>
    <t>(shuāng)</t>
  </si>
  <si>
    <t>誰／谁</t>
  </si>
  <si>
    <t>(shuí)</t>
  </si>
  <si>
    <t>水</t>
  </si>
  <si>
    <t>(shuǐ)</t>
  </si>
  <si>
    <t>睡</t>
  </si>
  <si>
    <t>(shuì)</t>
  </si>
  <si>
    <t>說／说</t>
  </si>
  <si>
    <t>(shuō)</t>
  </si>
  <si>
    <t>死</t>
  </si>
  <si>
    <t>(sǐ)</t>
  </si>
  <si>
    <t>四</t>
  </si>
  <si>
    <t>(sì)</t>
  </si>
  <si>
    <t>送</t>
  </si>
  <si>
    <t>(sòng)</t>
  </si>
  <si>
    <t>酸</t>
  </si>
  <si>
    <t>(suān)</t>
  </si>
  <si>
    <t>算</t>
  </si>
  <si>
    <t>(suàn)</t>
  </si>
  <si>
    <t>歲／岁</t>
  </si>
  <si>
    <t>(suì)</t>
  </si>
  <si>
    <t>他</t>
  </si>
  <si>
    <t>(tā)</t>
  </si>
  <si>
    <t>它</t>
  </si>
  <si>
    <t>她</t>
  </si>
  <si>
    <t>抬</t>
  </si>
  <si>
    <t>(tái)</t>
  </si>
  <si>
    <t>太</t>
  </si>
  <si>
    <t>(tài)</t>
  </si>
  <si>
    <t>談／谈</t>
  </si>
  <si>
    <t>(tán)</t>
  </si>
  <si>
    <t>湯／汤</t>
  </si>
  <si>
    <t>(tāng)</t>
  </si>
  <si>
    <t>糖</t>
  </si>
  <si>
    <t>(táng)</t>
  </si>
  <si>
    <t>躺</t>
  </si>
  <si>
    <t>(tǎng)</t>
  </si>
  <si>
    <t>疼</t>
  </si>
  <si>
    <t>(téng)</t>
  </si>
  <si>
    <t>踢</t>
  </si>
  <si>
    <t>(tī)</t>
  </si>
  <si>
    <t>提</t>
  </si>
  <si>
    <t>(tí)</t>
  </si>
  <si>
    <t>天</t>
  </si>
  <si>
    <t>(tiān)</t>
  </si>
  <si>
    <t>條／条</t>
  </si>
  <si>
    <t>(tiáo)</t>
  </si>
  <si>
    <t>跳</t>
  </si>
  <si>
    <t>(tiào)</t>
  </si>
  <si>
    <t>聽／听</t>
  </si>
  <si>
    <t>(tīng)</t>
  </si>
  <si>
    <t>停</t>
  </si>
  <si>
    <t>(tíng)</t>
  </si>
  <si>
    <t>挺</t>
  </si>
  <si>
    <t>(tǐng)</t>
  </si>
  <si>
    <t>通</t>
  </si>
  <si>
    <t>(tōng)</t>
  </si>
  <si>
    <t>頭／头</t>
  </si>
  <si>
    <t>(tóu)</t>
  </si>
  <si>
    <t>推</t>
  </si>
  <si>
    <t>(tuī)</t>
  </si>
  <si>
    <t>腿</t>
  </si>
  <si>
    <t>(tuǐ)</t>
  </si>
  <si>
    <t>退</t>
  </si>
  <si>
    <t>(tuì)</t>
  </si>
  <si>
    <t>脫／脱</t>
  </si>
  <si>
    <t>(tuō)</t>
  </si>
  <si>
    <t>外</t>
  </si>
  <si>
    <t>(wài)</t>
  </si>
  <si>
    <t>完</t>
  </si>
  <si>
    <t>(wán)</t>
  </si>
  <si>
    <t>碗</t>
  </si>
  <si>
    <t>(wǎn)</t>
  </si>
  <si>
    <t>晚</t>
  </si>
  <si>
    <t>萬／万</t>
  </si>
  <si>
    <t>(wàn)</t>
  </si>
  <si>
    <t>往</t>
  </si>
  <si>
    <t>(wǎng)</t>
  </si>
  <si>
    <t>忘</t>
  </si>
  <si>
    <t>(wàng)</t>
  </si>
  <si>
    <t>為／为</t>
  </si>
  <si>
    <t>(wéi/wèi)</t>
  </si>
  <si>
    <t>喂</t>
  </si>
  <si>
    <t>(wèi)</t>
  </si>
  <si>
    <t>位</t>
  </si>
  <si>
    <t>(wèi/wéi)</t>
  </si>
  <si>
    <t>問／问</t>
  </si>
  <si>
    <t>(wèn)</t>
  </si>
  <si>
    <t>我</t>
  </si>
  <si>
    <t>(wǒ)</t>
  </si>
  <si>
    <t>五</t>
  </si>
  <si>
    <t>(wǔ)</t>
  </si>
  <si>
    <t>西</t>
  </si>
  <si>
    <t>(xī)</t>
  </si>
  <si>
    <t>洗</t>
  </si>
  <si>
    <t>(xǐ)</t>
  </si>
  <si>
    <t>系</t>
  </si>
  <si>
    <t>(xì)</t>
  </si>
  <si>
    <t>細／细</t>
  </si>
  <si>
    <t>下</t>
  </si>
  <si>
    <t>(xià)</t>
  </si>
  <si>
    <t>夏</t>
  </si>
  <si>
    <t>先</t>
  </si>
  <si>
    <t>(xiān)</t>
  </si>
  <si>
    <t>香</t>
  </si>
  <si>
    <t>(xiāng)</t>
  </si>
  <si>
    <t>響／响</t>
  </si>
  <si>
    <t>(xiǎng)</t>
  </si>
  <si>
    <t>想</t>
  </si>
  <si>
    <t>向</t>
  </si>
  <si>
    <t>(xiàng)</t>
  </si>
  <si>
    <t>像</t>
  </si>
  <si>
    <t>小</t>
  </si>
  <si>
    <t>(xiǎo)</t>
  </si>
  <si>
    <t>笑</t>
  </si>
  <si>
    <t>(xiào)</t>
  </si>
  <si>
    <t>些</t>
  </si>
  <si>
    <t>(xiē)</t>
  </si>
  <si>
    <t>鞋</t>
  </si>
  <si>
    <t>(xié)</t>
  </si>
  <si>
    <t>寫／写</t>
  </si>
  <si>
    <t>(xiě)</t>
  </si>
  <si>
    <t>心</t>
  </si>
  <si>
    <t>(xīn)</t>
  </si>
  <si>
    <t>新</t>
  </si>
  <si>
    <t>信</t>
  </si>
  <si>
    <t>(xìn)</t>
  </si>
  <si>
    <t>行</t>
  </si>
  <si>
    <t>(xíng)</t>
  </si>
  <si>
    <t>姓</t>
  </si>
  <si>
    <t>(xìng)</t>
  </si>
  <si>
    <t>學／学</t>
  </si>
  <si>
    <t>(xué)</t>
  </si>
  <si>
    <t>雪</t>
  </si>
  <si>
    <t>(xuě)</t>
  </si>
  <si>
    <t>呀</t>
  </si>
  <si>
    <t>(yā)</t>
  </si>
  <si>
    <t>羊</t>
  </si>
  <si>
    <t>(yáng)</t>
  </si>
  <si>
    <t>藥／药</t>
  </si>
  <si>
    <t>(yào)</t>
  </si>
  <si>
    <t>要</t>
  </si>
  <si>
    <t>也</t>
  </si>
  <si>
    <t>(yě)</t>
  </si>
  <si>
    <t>頁／页</t>
  </si>
  <si>
    <t>(yè)</t>
  </si>
  <si>
    <t>夜</t>
  </si>
  <si>
    <t>一</t>
  </si>
  <si>
    <t>(yī)</t>
  </si>
  <si>
    <t>億／亿</t>
  </si>
  <si>
    <t>(yì)</t>
  </si>
  <si>
    <t>陰／阴</t>
  </si>
  <si>
    <t>(yīn)</t>
  </si>
  <si>
    <t>贏／赢</t>
  </si>
  <si>
    <t>(yíng)</t>
  </si>
  <si>
    <t>用</t>
  </si>
  <si>
    <t>(yòng)</t>
  </si>
  <si>
    <t>有</t>
  </si>
  <si>
    <t>(yǒu)</t>
  </si>
  <si>
    <t>又</t>
  </si>
  <si>
    <t>(yòu)</t>
  </si>
  <si>
    <t>右</t>
  </si>
  <si>
    <t>魚／鱼</t>
  </si>
  <si>
    <t>(yú)</t>
  </si>
  <si>
    <t>雨</t>
  </si>
  <si>
    <t>(yǔ)</t>
  </si>
  <si>
    <t>元</t>
  </si>
  <si>
    <t>(yuán)</t>
  </si>
  <si>
    <t>圓／圆</t>
  </si>
  <si>
    <t>遠／远</t>
  </si>
  <si>
    <t>(yuǎn)</t>
  </si>
  <si>
    <t>月</t>
  </si>
  <si>
    <t>(yuè)</t>
  </si>
  <si>
    <t>雲／云</t>
  </si>
  <si>
    <t>(yún)</t>
  </si>
  <si>
    <t>再</t>
  </si>
  <si>
    <t>(zài)</t>
  </si>
  <si>
    <t>在</t>
  </si>
  <si>
    <t>咱</t>
  </si>
  <si>
    <t>(zán)</t>
  </si>
  <si>
    <t>臟／脏</t>
  </si>
  <si>
    <t>(zàng)</t>
  </si>
  <si>
    <t>早</t>
  </si>
  <si>
    <t>(zǎo)</t>
  </si>
  <si>
    <t>占</t>
  </si>
  <si>
    <t>(zhàn)</t>
  </si>
  <si>
    <t>站</t>
  </si>
  <si>
    <t>張／张</t>
  </si>
  <si>
    <t>(zhāng)</t>
  </si>
  <si>
    <t>(zhǎng)</t>
  </si>
  <si>
    <t>找</t>
  </si>
  <si>
    <t>(zhǎo)</t>
  </si>
  <si>
    <t>這／这</t>
  </si>
  <si>
    <t>(zhè)</t>
  </si>
  <si>
    <t>著／着</t>
  </si>
  <si>
    <t>(zhe)</t>
  </si>
  <si>
    <t>真</t>
  </si>
  <si>
    <t>(zhēn)</t>
  </si>
  <si>
    <t>正</t>
  </si>
  <si>
    <t>(zhèng)</t>
  </si>
  <si>
    <t>只</t>
  </si>
  <si>
    <t>(zhī)</t>
  </si>
  <si>
    <t>支</t>
  </si>
  <si>
    <t>指</t>
  </si>
  <si>
    <t>(zhǐ)</t>
  </si>
  <si>
    <t>紙／纸</t>
  </si>
  <si>
    <t>中</t>
  </si>
  <si>
    <t>(zhōng)</t>
  </si>
  <si>
    <t>鐘／钟</t>
  </si>
  <si>
    <t>種／种</t>
  </si>
  <si>
    <t>(zhǒng)</t>
  </si>
  <si>
    <t>重</t>
  </si>
  <si>
    <t>(zhòng)</t>
  </si>
  <si>
    <t>周</t>
  </si>
  <si>
    <t>(zhōu)</t>
  </si>
  <si>
    <t>豬／猪</t>
  </si>
  <si>
    <t>(zhū)</t>
  </si>
  <si>
    <t>住</t>
  </si>
  <si>
    <t>(zhù)</t>
  </si>
  <si>
    <t>祝</t>
  </si>
  <si>
    <t>裝／装</t>
  </si>
  <si>
    <t>(zhuāng)</t>
  </si>
  <si>
    <t>字</t>
  </si>
  <si>
    <t>(zì)</t>
  </si>
  <si>
    <t>走</t>
  </si>
  <si>
    <t>(zǒu)</t>
  </si>
  <si>
    <t>嘴</t>
  </si>
  <si>
    <t>(zuǐ)</t>
  </si>
  <si>
    <t>最</t>
  </si>
  <si>
    <t>(zuì)</t>
  </si>
  <si>
    <t>左</t>
  </si>
  <si>
    <t>(zuǒ)</t>
  </si>
  <si>
    <t>坐</t>
  </si>
  <si>
    <t>(zuò)</t>
  </si>
  <si>
    <t>座</t>
  </si>
  <si>
    <t>做</t>
  </si>
  <si>
    <t>作</t>
  </si>
  <si>
    <t>愛人／爱人</t>
  </si>
  <si>
    <t>(àiren)</t>
  </si>
  <si>
    <t>安靜／安静</t>
  </si>
  <si>
    <t>(ānjìng)</t>
  </si>
  <si>
    <t>安排</t>
  </si>
  <si>
    <t>(ānpái)</t>
  </si>
  <si>
    <t>爸爸</t>
  </si>
  <si>
    <t>(bàba)</t>
  </si>
  <si>
    <t>半天</t>
  </si>
  <si>
    <t>(bàntiān)</t>
  </si>
  <si>
    <t>辦法／办法</t>
  </si>
  <si>
    <t>(bànfǎ)</t>
  </si>
  <si>
    <t>辦公室／办公室</t>
  </si>
  <si>
    <t>(bàngōngshì)</t>
  </si>
  <si>
    <t>幫助／帮助</t>
  </si>
  <si>
    <t>(bāngzhù)</t>
  </si>
  <si>
    <t>杯子</t>
  </si>
  <si>
    <t>(bēizi)</t>
  </si>
  <si>
    <t>北邊／北边</t>
  </si>
  <si>
    <t>(běibiān)</t>
  </si>
  <si>
    <t>本子</t>
  </si>
  <si>
    <t>(běnzi)</t>
  </si>
  <si>
    <t>比較／比较</t>
  </si>
  <si>
    <t>(bǐjiào)</t>
  </si>
  <si>
    <t>比賽／比赛</t>
  </si>
  <si>
    <t>(bǐsài)</t>
  </si>
  <si>
    <t>必須／必须</t>
  </si>
  <si>
    <t>(bìxū)</t>
  </si>
  <si>
    <t>變成／变成</t>
  </si>
  <si>
    <t>(biànchéng)</t>
  </si>
  <si>
    <t>變化／变化</t>
  </si>
  <si>
    <t>(biànhuà)</t>
  </si>
  <si>
    <t>表示</t>
  </si>
  <si>
    <t>(biǎoshì)</t>
  </si>
  <si>
    <t>表現／表现</t>
  </si>
  <si>
    <t>(biǎoxiàn)</t>
  </si>
  <si>
    <t>表演</t>
  </si>
  <si>
    <t>(biǎoyǎn)</t>
  </si>
  <si>
    <t>別的／别的</t>
  </si>
  <si>
    <t>(biéde)</t>
  </si>
  <si>
    <t>別人／别人</t>
  </si>
  <si>
    <t>(biérén)</t>
  </si>
  <si>
    <t>不錯／不错</t>
  </si>
  <si>
    <t>(bùcuò)</t>
  </si>
  <si>
    <t>不但</t>
  </si>
  <si>
    <t>(bùdàn)</t>
  </si>
  <si>
    <t>不要</t>
  </si>
  <si>
    <t>(bùyào)</t>
  </si>
  <si>
    <t>不用</t>
  </si>
  <si>
    <t>(bùyòng)</t>
  </si>
  <si>
    <t>不久</t>
  </si>
  <si>
    <t>(bùjiǔ)</t>
  </si>
  <si>
    <t>不如</t>
  </si>
  <si>
    <t>(bùrú)</t>
  </si>
  <si>
    <t>不同</t>
  </si>
  <si>
    <t>(bùtóng)</t>
  </si>
  <si>
    <t>部分</t>
  </si>
  <si>
    <t>(bùfen)</t>
  </si>
  <si>
    <t>伯伯</t>
  </si>
  <si>
    <t>(bóbo)</t>
  </si>
  <si>
    <t>參觀／参观</t>
  </si>
  <si>
    <t>(cānguān)</t>
  </si>
  <si>
    <t>參加／参加</t>
  </si>
  <si>
    <t>(cānjiā)</t>
  </si>
  <si>
    <t>操場／操场</t>
  </si>
  <si>
    <t>(cāochǎng)</t>
  </si>
  <si>
    <t>常常</t>
  </si>
  <si>
    <t>(chángcháng)</t>
  </si>
  <si>
    <t>車站／车站</t>
  </si>
  <si>
    <t>(chēzhàn)</t>
  </si>
  <si>
    <t>城市</t>
  </si>
  <si>
    <t>(chéngshì)</t>
  </si>
  <si>
    <t>遲到／迟到</t>
  </si>
  <si>
    <t>(chídào)</t>
  </si>
  <si>
    <t>出發／出发</t>
  </si>
  <si>
    <t>(chūfā)</t>
  </si>
  <si>
    <t>出來／出来</t>
  </si>
  <si>
    <t>(chūlái)</t>
  </si>
  <si>
    <t>出去</t>
  </si>
  <si>
    <t>(chūqù)</t>
  </si>
  <si>
    <t>出現／出现</t>
  </si>
  <si>
    <t>(chūxiàn)</t>
  </si>
  <si>
    <t>出租汽車／出租汽车</t>
  </si>
  <si>
    <t>(chūzūqìchē)</t>
  </si>
  <si>
    <t>除了……以外</t>
  </si>
  <si>
    <t>(chúle...yǐwài)</t>
  </si>
  <si>
    <t>窗戶／窗户</t>
  </si>
  <si>
    <t>(chuānghu)</t>
  </si>
  <si>
    <t>春天</t>
  </si>
  <si>
    <t>(chūntiān)</t>
  </si>
  <si>
    <t>詞典／词典</t>
  </si>
  <si>
    <t>(cídiǎn)</t>
  </si>
  <si>
    <t>磁帶／磁带</t>
  </si>
  <si>
    <t>(cídài)</t>
  </si>
  <si>
    <t>從……到……／从……到……</t>
  </si>
  <si>
    <t>(cóng...dào...)</t>
  </si>
  <si>
    <t>從……起／从……起</t>
  </si>
  <si>
    <t>(cóng...qǐ)</t>
  </si>
  <si>
    <t>從前／从前</t>
  </si>
  <si>
    <t>(cóngqián)</t>
  </si>
  <si>
    <t>錯誤／错误</t>
  </si>
  <si>
    <t>(cuòwù)</t>
  </si>
  <si>
    <t>打算</t>
  </si>
  <si>
    <t>(dǎsuàn)</t>
  </si>
  <si>
    <t>大概</t>
  </si>
  <si>
    <t>(dàgài)</t>
  </si>
  <si>
    <t>大家</t>
  </si>
  <si>
    <t>(dàjiā)</t>
  </si>
  <si>
    <t>大聲／大声</t>
  </si>
  <si>
    <t>(dàshēng)</t>
  </si>
  <si>
    <t>大學／大学</t>
  </si>
  <si>
    <t>(dàxué)</t>
  </si>
  <si>
    <t>大夫</t>
  </si>
  <si>
    <t>(dàifu)</t>
  </si>
  <si>
    <t>代表</t>
  </si>
  <si>
    <t>(dàibiǎo)</t>
  </si>
  <si>
    <t>但是</t>
  </si>
  <si>
    <t>(dànshì)</t>
  </si>
  <si>
    <t>當然／当然</t>
  </si>
  <si>
    <t>(dāngrán)</t>
  </si>
  <si>
    <t>道理</t>
  </si>
  <si>
    <t>(dàolǐ)</t>
  </si>
  <si>
    <t>得到</t>
  </si>
  <si>
    <t>(dédào)</t>
  </si>
  <si>
    <t>得很</t>
  </si>
  <si>
    <t>(dehěn)</t>
  </si>
  <si>
    <t>地方</t>
  </si>
  <si>
    <t>(dìfāng/dìfang)</t>
  </si>
  <si>
    <t>弟弟</t>
  </si>
  <si>
    <t>(dìdi)</t>
  </si>
  <si>
    <t>點心／点心</t>
  </si>
  <si>
    <t>(diǎnxīn/diǎnxin)</t>
  </si>
  <si>
    <t>點鐘／点钟</t>
  </si>
  <si>
    <t>(diǎnzhōng)</t>
  </si>
  <si>
    <t>電車／电车</t>
  </si>
  <si>
    <t>(diànchē)</t>
  </si>
  <si>
    <t>電燈／电灯</t>
  </si>
  <si>
    <t>(diàndēng)</t>
  </si>
  <si>
    <t>電話／电话</t>
  </si>
  <si>
    <t>(diànhuà)</t>
  </si>
  <si>
    <t>電視／电视</t>
  </si>
  <si>
    <t>(diànshì)</t>
  </si>
  <si>
    <t>電影／电影</t>
  </si>
  <si>
    <t>(diànyǐng)</t>
  </si>
  <si>
    <t>東邊／东边</t>
  </si>
  <si>
    <t>(dōngbiān)</t>
  </si>
  <si>
    <t>東西／东西</t>
  </si>
  <si>
    <t>(dōngxi/dōngxī)</t>
  </si>
  <si>
    <t>冬天</t>
  </si>
  <si>
    <t>(dōngtiān)</t>
  </si>
  <si>
    <t>動物／动物</t>
  </si>
  <si>
    <t>(dòngwù)</t>
  </si>
  <si>
    <t>鍛鍊／锻炼</t>
  </si>
  <si>
    <t>(duànliàn)</t>
  </si>
  <si>
    <t>對不起／对不起</t>
  </si>
  <si>
    <t>(duìbùqǐ)</t>
  </si>
  <si>
    <t>多麼／多么</t>
  </si>
  <si>
    <t>(duōme)</t>
  </si>
  <si>
    <t>多少</t>
  </si>
  <si>
    <t>(duōshǎo)</t>
  </si>
  <si>
    <t>兒子／儿子</t>
  </si>
  <si>
    <t>(érzi)</t>
  </si>
  <si>
    <t>而且</t>
  </si>
  <si>
    <t>(érqiě)</t>
  </si>
  <si>
    <t>發燒／发烧</t>
  </si>
  <si>
    <t>(fāshāo)</t>
  </si>
  <si>
    <t>發生／发生</t>
  </si>
  <si>
    <t>(fāshēng)</t>
  </si>
  <si>
    <t>發現／发现</t>
  </si>
  <si>
    <t>(fāxiàn)</t>
  </si>
  <si>
    <t>發展／发展</t>
  </si>
  <si>
    <t>(fāzhǎn)</t>
  </si>
  <si>
    <t>法語／法语</t>
  </si>
  <si>
    <t>(Fǎyǔ)</t>
  </si>
  <si>
    <t>翻譯／翻译</t>
  </si>
  <si>
    <t>(fānyì)</t>
  </si>
  <si>
    <t>反對／反对</t>
  </si>
  <si>
    <t>(fǎnduì)</t>
  </si>
  <si>
    <t>飯店／饭店</t>
  </si>
  <si>
    <t>(fàndiàn)</t>
  </si>
  <si>
    <t>方便</t>
  </si>
  <si>
    <t>(fāngbiàn)</t>
  </si>
  <si>
    <t>方法</t>
  </si>
  <si>
    <t>(fāngfǎ)</t>
  </si>
  <si>
    <t>方面</t>
  </si>
  <si>
    <t>(fāngmiàn)</t>
  </si>
  <si>
    <t>方向</t>
  </si>
  <si>
    <t>(fāngxiàng)</t>
  </si>
  <si>
    <t>房間／房间</t>
  </si>
  <si>
    <t>(fángjiān)</t>
  </si>
  <si>
    <t>訪問／访问</t>
  </si>
  <si>
    <t>(fǎngwèn)</t>
  </si>
  <si>
    <t>放假</t>
  </si>
  <si>
    <t>(fàngjià)</t>
  </si>
  <si>
    <t>飛機／飞机</t>
  </si>
  <si>
    <t>(fēijī)</t>
  </si>
  <si>
    <t>非常</t>
  </si>
  <si>
    <t>(fēicháng)</t>
  </si>
  <si>
    <t>分之</t>
  </si>
  <si>
    <t>(fēnzhī)</t>
  </si>
  <si>
    <t>分鐘／分钟</t>
  </si>
  <si>
    <t>(fēnzhōng)</t>
  </si>
  <si>
    <t>豐富／丰富</t>
  </si>
  <si>
    <t>(fēngfù)</t>
  </si>
  <si>
    <t>夫人</t>
  </si>
  <si>
    <t>(fūren)</t>
  </si>
  <si>
    <t>服務／服务</t>
  </si>
  <si>
    <t>(fúwù)</t>
  </si>
  <si>
    <t>服務員／服务员</t>
  </si>
  <si>
    <t>(fúwùyuán)</t>
  </si>
  <si>
    <t>輔導／辅导</t>
  </si>
  <si>
    <t>(fǔdǎo)</t>
  </si>
  <si>
    <t>父親／父亲</t>
  </si>
  <si>
    <t>(fùqīn)</t>
  </si>
  <si>
    <t>負責／负责</t>
  </si>
  <si>
    <t>(fùzé)</t>
  </si>
  <si>
    <t>附近</t>
  </si>
  <si>
    <t>(fùjìn)</t>
  </si>
  <si>
    <t>複習／复习</t>
  </si>
  <si>
    <t>(fùxí)</t>
  </si>
  <si>
    <t>複雜／复杂</t>
  </si>
  <si>
    <t>(fùzá)</t>
  </si>
  <si>
    <t>改變／改变</t>
  </si>
  <si>
    <t>(gǎibiàn)</t>
  </si>
  <si>
    <t>乾淨／干净</t>
  </si>
  <si>
    <t>(gānjìng)</t>
  </si>
  <si>
    <t>感到</t>
  </si>
  <si>
    <t>(gǎndào)</t>
  </si>
  <si>
    <t>感冒</t>
  </si>
  <si>
    <t>(gǎnmào)</t>
  </si>
  <si>
    <t>感謝／感谢</t>
  </si>
  <si>
    <t>(gǎnxiè)</t>
  </si>
  <si>
    <t>幹部／干部</t>
  </si>
  <si>
    <t>(gànbù)</t>
  </si>
  <si>
    <t>剛才／刚才</t>
  </si>
  <si>
    <t>(gāngcái)</t>
  </si>
  <si>
    <t>鋼筆／钢笔</t>
  </si>
  <si>
    <t>(gāngbǐ)</t>
  </si>
  <si>
    <t>高興／高兴</t>
  </si>
  <si>
    <t>(gāoxìng)</t>
  </si>
  <si>
    <t>告訴／告诉</t>
  </si>
  <si>
    <t>(gàosu)</t>
  </si>
  <si>
    <t>哥哥</t>
  </si>
  <si>
    <t>(gēge)</t>
  </si>
  <si>
    <t>各種／各种</t>
  </si>
  <si>
    <t>(gèzhǒng)</t>
  </si>
  <si>
    <t>工廠／工厂</t>
  </si>
  <si>
    <t>(gōngchǎng)</t>
  </si>
  <si>
    <t>工人</t>
  </si>
  <si>
    <t>(gōngrén)</t>
  </si>
  <si>
    <t>工業／工业</t>
  </si>
  <si>
    <t>(gōngyè)</t>
  </si>
  <si>
    <t>工作</t>
  </si>
  <si>
    <t>(gōngzuò)</t>
  </si>
  <si>
    <t>公共汽車／公共汽车</t>
  </si>
  <si>
    <t>(gōnggòngqìchē)</t>
  </si>
  <si>
    <t>公斤</t>
  </si>
  <si>
    <t>(gōngjīn)</t>
  </si>
  <si>
    <t>公里</t>
  </si>
  <si>
    <t>(gōnglǐ)</t>
  </si>
  <si>
    <t>公園／公园</t>
  </si>
  <si>
    <t>(gōngyuán)</t>
  </si>
  <si>
    <t>姑娘</t>
  </si>
  <si>
    <t>(gūniang)</t>
  </si>
  <si>
    <t>故事</t>
  </si>
  <si>
    <t>(gùshì)</t>
  </si>
  <si>
    <t>關係／关系</t>
  </si>
  <si>
    <t>(guānxi)</t>
  </si>
  <si>
    <t>關心／关心</t>
  </si>
  <si>
    <t>(guānxīn)</t>
  </si>
  <si>
    <t>廣播／广播</t>
  </si>
  <si>
    <t>(guǎngbō)</t>
  </si>
  <si>
    <t>貴姓／贵姓</t>
  </si>
  <si>
    <t>(guìxìng)</t>
  </si>
  <si>
    <t>國家／国家</t>
  </si>
  <si>
    <t>(guójiā)</t>
  </si>
  <si>
    <t>過來／过来</t>
  </si>
  <si>
    <t>(guòlái)</t>
  </si>
  <si>
    <t>過去／过去</t>
  </si>
  <si>
    <t>(guòqù)</t>
  </si>
  <si>
    <t>哈哈</t>
  </si>
  <si>
    <t>(hāhā)</t>
  </si>
  <si>
    <t>還是／还是</t>
  </si>
  <si>
    <t>(háishì)</t>
  </si>
  <si>
    <t>孩子</t>
  </si>
  <si>
    <t>(háizi)</t>
  </si>
  <si>
    <t>寒假</t>
  </si>
  <si>
    <t>(hánjià)</t>
  </si>
  <si>
    <t>漢語／汉语</t>
  </si>
  <si>
    <t>(Hànyǔ)</t>
  </si>
  <si>
    <t>漢字／汉字</t>
  </si>
  <si>
    <t>(hànzì)</t>
  </si>
  <si>
    <t>好吃</t>
  </si>
  <si>
    <t>(hǎochī)</t>
  </si>
  <si>
    <t>好處／好处</t>
  </si>
  <si>
    <t>(hǎochù)</t>
  </si>
  <si>
    <t>好看</t>
  </si>
  <si>
    <t>(hǎokàn)</t>
  </si>
  <si>
    <t>好像</t>
  </si>
  <si>
    <t>(hǎoxiàng)</t>
  </si>
  <si>
    <t>合適／合适</t>
  </si>
  <si>
    <t>(héshì)</t>
  </si>
  <si>
    <t>黑板</t>
  </si>
  <si>
    <t>(hēibǎn)</t>
  </si>
  <si>
    <t>後邊／后边</t>
  </si>
  <si>
    <t>(hòubiān)</t>
  </si>
  <si>
    <t>忽然</t>
  </si>
  <si>
    <t>(hūrán)</t>
  </si>
  <si>
    <t>互相</t>
  </si>
  <si>
    <t>(hùxiāng)</t>
  </si>
  <si>
    <t>畫兒／画儿</t>
  </si>
  <si>
    <t>(huàr)</t>
  </si>
  <si>
    <t>化學／化学</t>
  </si>
  <si>
    <t>(huàxué)</t>
  </si>
  <si>
    <t>歡迎／欢迎</t>
  </si>
  <si>
    <t>(huānyíng)</t>
  </si>
  <si>
    <t>回答</t>
  </si>
  <si>
    <t>(huídá)</t>
  </si>
  <si>
    <t>回來／回来</t>
  </si>
  <si>
    <t>(huílái)</t>
  </si>
  <si>
    <t>回去</t>
  </si>
  <si>
    <t>(huíqù)</t>
  </si>
  <si>
    <t>會話／会话</t>
  </si>
  <si>
    <t>(huìhuà)</t>
  </si>
  <si>
    <t>活動／活动</t>
  </si>
  <si>
    <t>(huódòng)</t>
  </si>
  <si>
    <t>活兒／活儿</t>
  </si>
  <si>
    <t>(huór)</t>
  </si>
  <si>
    <t>火車／火车</t>
  </si>
  <si>
    <t>(huǒchē)</t>
  </si>
  <si>
    <t>或者</t>
  </si>
  <si>
    <t>(huòzhě)</t>
  </si>
  <si>
    <t>基本</t>
  </si>
  <si>
    <t>(jīběn)</t>
  </si>
  <si>
    <t>基礎／基础</t>
  </si>
  <si>
    <t>(jīchǔ)</t>
  </si>
  <si>
    <t>機場／机场</t>
  </si>
  <si>
    <t>(jīchǎng)</t>
  </si>
  <si>
    <t>機會／机会</t>
  </si>
  <si>
    <t>(jīhuì)</t>
  </si>
  <si>
    <t>機器／机器</t>
  </si>
  <si>
    <t>(jīqì)</t>
  </si>
  <si>
    <t>雞蛋／鸡蛋</t>
  </si>
  <si>
    <t>(jīdàn)</t>
  </si>
  <si>
    <t>……極了／极了</t>
  </si>
  <si>
    <t>(jíle)</t>
  </si>
  <si>
    <t>集合</t>
  </si>
  <si>
    <t>(jíhé)</t>
  </si>
  <si>
    <t>計劃／计划</t>
  </si>
  <si>
    <t>(jìhuà)</t>
  </si>
  <si>
    <t>技術／技术</t>
  </si>
  <si>
    <t>(jìshù)</t>
  </si>
  <si>
    <t>繼續／继续</t>
  </si>
  <si>
    <t>(jìxù)</t>
  </si>
  <si>
    <t>家庭</t>
  </si>
  <si>
    <t>(jiātíng)</t>
  </si>
  <si>
    <t>堅持／坚持</t>
  </si>
  <si>
    <t>(jiānchí)</t>
  </si>
  <si>
    <t>檢查／检查</t>
  </si>
  <si>
    <t>(jiǎnchá)</t>
  </si>
  <si>
    <t>簡單／简单</t>
  </si>
  <si>
    <t>(jiǎndān)</t>
  </si>
  <si>
    <t>見面／见面</t>
  </si>
  <si>
    <t>(jiànmiàn)</t>
  </si>
  <si>
    <t>建設／建设</t>
  </si>
  <si>
    <t>(jiànshè)</t>
  </si>
  <si>
    <t>健康</t>
  </si>
  <si>
    <t>(jiànkāng)</t>
  </si>
  <si>
    <t>將來／将来</t>
  </si>
  <si>
    <t>(jiānglái)</t>
  </si>
  <si>
    <t>餃子／饺子</t>
  </si>
  <si>
    <t>(jiǎozi)</t>
  </si>
  <si>
    <t>教室</t>
  </si>
  <si>
    <t>(jiàoshì)</t>
  </si>
  <si>
    <t>教育</t>
  </si>
  <si>
    <t>(jiàoyù)</t>
  </si>
  <si>
    <t>接著／接着</t>
  </si>
  <si>
    <t>(jiēzhe)</t>
  </si>
  <si>
    <t>節目／节目</t>
  </si>
  <si>
    <t>(jiémù)</t>
  </si>
  <si>
    <t>節日／节日</t>
  </si>
  <si>
    <t>(jiérì)</t>
  </si>
  <si>
    <t>結果／结果</t>
  </si>
  <si>
    <t>(jiéguǒ)</t>
  </si>
  <si>
    <t>結束／结束</t>
  </si>
  <si>
    <t>(jiéshù)</t>
  </si>
  <si>
    <t>姐姐</t>
  </si>
  <si>
    <t>(jiějie)</t>
  </si>
  <si>
    <t>解決／解决</t>
  </si>
  <si>
    <t>(jiějué)</t>
  </si>
  <si>
    <t>介紹／介绍</t>
  </si>
  <si>
    <t>(jièshào)</t>
  </si>
  <si>
    <t>今年</t>
  </si>
  <si>
    <t>(jīnnián)</t>
  </si>
  <si>
    <t>今天</t>
  </si>
  <si>
    <t>(jīntiān)</t>
  </si>
  <si>
    <t>緊張／紧张</t>
  </si>
  <si>
    <t>(jǐnzhāng)</t>
  </si>
  <si>
    <t>進來／进来</t>
  </si>
  <si>
    <t>(jìnlái)</t>
  </si>
  <si>
    <t>進去／进去</t>
  </si>
  <si>
    <t>(jìnqù)</t>
  </si>
  <si>
    <t>進行／进行</t>
  </si>
  <si>
    <t>(jìnxíng)</t>
  </si>
  <si>
    <t>經常／经常</t>
  </si>
  <si>
    <t>(jīngcháng)</t>
  </si>
  <si>
    <t>經過／经过</t>
  </si>
  <si>
    <t>(jīngguò)</t>
  </si>
  <si>
    <t>經濟／经济</t>
  </si>
  <si>
    <t>(jīngjì)</t>
  </si>
  <si>
    <t>經驗／经验</t>
  </si>
  <si>
    <t>(jīngyàn)</t>
  </si>
  <si>
    <t>精彩</t>
  </si>
  <si>
    <t>(jīngcǎi)</t>
  </si>
  <si>
    <t>精神</t>
  </si>
  <si>
    <t>(jīngshén)</t>
  </si>
  <si>
    <t>橘子</t>
  </si>
  <si>
    <t>(júzi)</t>
  </si>
  <si>
    <t>句子</t>
  </si>
  <si>
    <t>(jùzi)</t>
  </si>
  <si>
    <t>決定／决定</t>
  </si>
  <si>
    <t>(juédìng)</t>
  </si>
  <si>
    <t>覺得／觉得</t>
  </si>
  <si>
    <t>(juéde)</t>
  </si>
  <si>
    <t>咖啡</t>
  </si>
  <si>
    <t>(kāfēi)</t>
  </si>
  <si>
    <t>卡車／卡车</t>
  </si>
  <si>
    <t>(kǎchē)</t>
  </si>
  <si>
    <t>開始／开始</t>
  </si>
  <si>
    <t>(kāishǐ)</t>
  </si>
  <si>
    <t>開玩笑／开玩笑</t>
  </si>
  <si>
    <t>(kāiwánxiào)</t>
  </si>
  <si>
    <t>開學／开学</t>
  </si>
  <si>
    <t>(kāixué)</t>
  </si>
  <si>
    <t>看病</t>
  </si>
  <si>
    <t>(kànbìng)</t>
  </si>
  <si>
    <t>看見／看见</t>
  </si>
  <si>
    <t>(kànjiàn)</t>
  </si>
  <si>
    <t>考試／考试</t>
  </si>
  <si>
    <t>(kǎoshì)</t>
  </si>
  <si>
    <t>科學／科学</t>
  </si>
  <si>
    <t>(kēxué)</t>
  </si>
  <si>
    <t>咳嗽</t>
  </si>
  <si>
    <t>(késòu)</t>
  </si>
  <si>
    <t>可能</t>
  </si>
  <si>
    <t>(kěnéng)</t>
  </si>
  <si>
    <t>可是</t>
  </si>
  <si>
    <t>(kěshì)</t>
  </si>
  <si>
    <t>可以</t>
  </si>
  <si>
    <t>(kěyǐ)</t>
  </si>
  <si>
    <t>客氣／客气</t>
  </si>
  <si>
    <t>(kèqì)</t>
  </si>
  <si>
    <t>課本／课本</t>
  </si>
  <si>
    <t>(kèběn)</t>
  </si>
  <si>
    <t>課文／课文</t>
  </si>
  <si>
    <t>(kèwén)</t>
  </si>
  <si>
    <t>空氣／空气</t>
  </si>
  <si>
    <t>(kōngqì)</t>
  </si>
  <si>
    <t>口語／口语</t>
  </si>
  <si>
    <t>(kǒuyǔ)</t>
  </si>
  <si>
    <t>困難／困难</t>
  </si>
  <si>
    <t>(kùnnan)</t>
  </si>
  <si>
    <t>籃球／篮球</t>
  </si>
  <si>
    <t>(lánqiú)</t>
  </si>
  <si>
    <t>勞動／劳动</t>
  </si>
  <si>
    <t>(láodòng)</t>
  </si>
  <si>
    <t>勞駕／劳驾</t>
  </si>
  <si>
    <t>(láojià)</t>
  </si>
  <si>
    <t>老師／老师</t>
  </si>
  <si>
    <t>(lǎoshī)</t>
  </si>
  <si>
    <t>離開／离开</t>
  </si>
  <si>
    <t>(líkāi)</t>
  </si>
  <si>
    <t>裡邊／里边</t>
  </si>
  <si>
    <t>(lǐbiān)</t>
  </si>
  <si>
    <t>禮物／礼物</t>
  </si>
  <si>
    <t>(lǐwù)</t>
  </si>
  <si>
    <t>歷史／历史</t>
  </si>
  <si>
    <t>(lìshǐ)</t>
  </si>
  <si>
    <t>立刻</t>
  </si>
  <si>
    <t>(lìkè)</t>
  </si>
  <si>
    <t>利用</t>
  </si>
  <si>
    <t>(lìyòng)</t>
  </si>
  <si>
    <t>例如</t>
  </si>
  <si>
    <t>(lìrú)</t>
  </si>
  <si>
    <t>連……都……／连……都……</t>
  </si>
  <si>
    <t>(lián...dōu...)</t>
  </si>
  <si>
    <t>聯繫／联系</t>
  </si>
  <si>
    <t>(liánxì)</t>
  </si>
  <si>
    <t>練習／练习</t>
  </si>
  <si>
    <t>(liànxí)</t>
  </si>
  <si>
    <t>涼快／凉快</t>
  </si>
  <si>
    <t>(liángkuài)</t>
  </si>
  <si>
    <t>瞭解／了解</t>
  </si>
  <si>
    <t>(liǎojiě)</t>
  </si>
  <si>
    <t>領導／领导</t>
  </si>
  <si>
    <t>(lǐngdǎo)</t>
  </si>
  <si>
    <t>留念</t>
  </si>
  <si>
    <t>(liúniàn)</t>
  </si>
  <si>
    <t>留學生／留学生</t>
  </si>
  <si>
    <t>(liúxuéshēng)</t>
  </si>
  <si>
    <t>錄音／录音</t>
  </si>
  <si>
    <t>(lùyīn)</t>
  </si>
  <si>
    <t>旅行</t>
  </si>
  <si>
    <t>(lǚxíng)</t>
  </si>
  <si>
    <t>媽媽／妈妈</t>
  </si>
  <si>
    <t>(māma)</t>
  </si>
  <si>
    <t>麻煩／麻烦</t>
  </si>
  <si>
    <t>(máfan)</t>
  </si>
  <si>
    <t>馬上／马上</t>
  </si>
  <si>
    <t>(mǎshàng)</t>
  </si>
  <si>
    <t>滿意／满意</t>
  </si>
  <si>
    <t>(mǎnyì)</t>
  </si>
  <si>
    <t>帽子</t>
  </si>
  <si>
    <t>(màozi)</t>
  </si>
  <si>
    <t>沒關係／没关系</t>
  </si>
  <si>
    <t>(méiguānxi)</t>
  </si>
  <si>
    <t>沒意思／没意思</t>
  </si>
  <si>
    <t>(méiyìsi)</t>
  </si>
  <si>
    <t>沒有／没有</t>
  </si>
  <si>
    <t>(méiyǒu)</t>
  </si>
  <si>
    <t>妹妹</t>
  </si>
  <si>
    <t>(mèimèi)</t>
  </si>
  <si>
    <t>門口／门口</t>
  </si>
  <si>
    <t>(ménkǒu)</t>
  </si>
  <si>
    <t>米飯／米饭</t>
  </si>
  <si>
    <t>(mǐfàn)</t>
  </si>
  <si>
    <t>麵包／面包</t>
  </si>
  <si>
    <t>(miànbāo)</t>
  </si>
  <si>
    <t>麵條兒／面条儿</t>
  </si>
  <si>
    <t>(miàntiáor)</t>
  </si>
  <si>
    <t>民族</t>
  </si>
  <si>
    <t>(mínzú)</t>
  </si>
  <si>
    <t>名字</t>
  </si>
  <si>
    <t>(míngzi)</t>
  </si>
  <si>
    <t>明年</t>
  </si>
  <si>
    <t>(míngnián)</t>
  </si>
  <si>
    <t>明天</t>
  </si>
  <si>
    <t>(míngtiān)</t>
  </si>
  <si>
    <t>母親／母亲</t>
  </si>
  <si>
    <t>(mǔqīn)</t>
  </si>
  <si>
    <t>目前</t>
  </si>
  <si>
    <t>(mùqián)</t>
  </si>
  <si>
    <t>哪裡／哪里</t>
  </si>
  <si>
    <t>(nǎli)</t>
  </si>
  <si>
    <t>那個／那个</t>
  </si>
  <si>
    <t>(nàge/nèige)</t>
  </si>
  <si>
    <t>那裡／那里</t>
  </si>
  <si>
    <t>(nàlǐ)</t>
  </si>
  <si>
    <t>那麼／那么</t>
  </si>
  <si>
    <t>(nàme)</t>
  </si>
  <si>
    <t>那些</t>
  </si>
  <si>
    <t>(nàxiē)</t>
  </si>
  <si>
    <t>那樣／那样</t>
  </si>
  <si>
    <t>(nàyàng)</t>
  </si>
  <si>
    <t>南邊／南边</t>
  </si>
  <si>
    <t>(nánbiān)</t>
  </si>
  <si>
    <t>內容／内容</t>
  </si>
  <si>
    <t>(nèiróng)</t>
  </si>
  <si>
    <t>能夠／能够</t>
  </si>
  <si>
    <t>(nénggòu)</t>
  </si>
  <si>
    <t>你們／你们</t>
  </si>
  <si>
    <t>(nǐmen)</t>
  </si>
  <si>
    <t>年級／年级</t>
  </si>
  <si>
    <t>(niánjí)</t>
  </si>
  <si>
    <t>年紀／年纪</t>
  </si>
  <si>
    <t>(niánjì)</t>
  </si>
  <si>
    <t>年輕／年轻</t>
  </si>
  <si>
    <t>(niánqīng)</t>
  </si>
  <si>
    <t>牛奶</t>
  </si>
  <si>
    <t>(niúnǎi)</t>
  </si>
  <si>
    <t>農村／农村</t>
  </si>
  <si>
    <t>(nóngcūn)</t>
  </si>
  <si>
    <t>農民／农民</t>
  </si>
  <si>
    <t>(nóngmín)</t>
  </si>
  <si>
    <t>農業／农业</t>
  </si>
  <si>
    <t>(nóngyè)</t>
  </si>
  <si>
    <t>努力</t>
  </si>
  <si>
    <t>(nǔlì)</t>
  </si>
  <si>
    <t>女兒／女儿</t>
  </si>
  <si>
    <t>(nǚ'ér)</t>
  </si>
  <si>
    <t>暖和</t>
  </si>
  <si>
    <t>(nuǎnhuo)</t>
  </si>
  <si>
    <t>排球</t>
  </si>
  <si>
    <t>(páiqiú)</t>
  </si>
  <si>
    <t>旁邊／旁边</t>
  </si>
  <si>
    <t>(pángbiān)</t>
  </si>
  <si>
    <t>跑步</t>
  </si>
  <si>
    <t>(pǎobù)</t>
  </si>
  <si>
    <t>朋友</t>
  </si>
  <si>
    <t>(péngyou)</t>
  </si>
  <si>
    <t>批評／批评</t>
  </si>
  <si>
    <t>(pīpíng)</t>
  </si>
  <si>
    <t>啤酒</t>
  </si>
  <si>
    <t>(píjiǔ)</t>
  </si>
  <si>
    <t>便宜</t>
  </si>
  <si>
    <t>(piányi)</t>
  </si>
  <si>
    <t>漂亮</t>
  </si>
  <si>
    <t>(piàoliang)</t>
  </si>
  <si>
    <t>蘋果／苹果</t>
  </si>
  <si>
    <t>(píngguǒ)</t>
  </si>
  <si>
    <t>起床</t>
  </si>
  <si>
    <t>(qǐchuáng)</t>
  </si>
  <si>
    <t>起來／起来</t>
  </si>
  <si>
    <t>(qǐlái)</t>
  </si>
  <si>
    <t>汽車／汽车</t>
  </si>
  <si>
    <t>(qìchē)</t>
  </si>
  <si>
    <t>汽水</t>
  </si>
  <si>
    <t>(qìshuǐ)</t>
  </si>
  <si>
    <t>鉛筆／铅笔</t>
  </si>
  <si>
    <t>(qiānbǐ)</t>
  </si>
  <si>
    <t>前邊／前边</t>
  </si>
  <si>
    <t>(qiánbiān)</t>
  </si>
  <si>
    <t>青年</t>
  </si>
  <si>
    <t>(qīngnián)</t>
  </si>
  <si>
    <t>清楚</t>
  </si>
  <si>
    <t>(qīngchǔ)</t>
  </si>
  <si>
    <t>情況／情况</t>
  </si>
  <si>
    <t>(qíngkuàng)</t>
  </si>
  <si>
    <t>請假／请假</t>
  </si>
  <si>
    <t>(qǐngjià)</t>
  </si>
  <si>
    <t>請問／请问</t>
  </si>
  <si>
    <t>(qǐngwèn)</t>
  </si>
  <si>
    <t>秋天</t>
  </si>
  <si>
    <t>(qiūtiān)</t>
  </si>
  <si>
    <t>取得</t>
  </si>
  <si>
    <t>(qǔdé)</t>
  </si>
  <si>
    <t>去年</t>
  </si>
  <si>
    <t>(qùnián)</t>
  </si>
  <si>
    <t>全部</t>
  </si>
  <si>
    <t>(quánbù)</t>
  </si>
  <si>
    <t>全體／全体</t>
  </si>
  <si>
    <t>(quántǐ)</t>
  </si>
  <si>
    <t>確實／确实</t>
  </si>
  <si>
    <t>(quèshí)</t>
  </si>
  <si>
    <t>然後／然后</t>
  </si>
  <si>
    <t>(ránhòu)</t>
  </si>
  <si>
    <t>熱情／热情</t>
  </si>
  <si>
    <t>(rèqíng)</t>
  </si>
  <si>
    <t>人們／人们</t>
  </si>
  <si>
    <t>(rénmen)</t>
  </si>
  <si>
    <t>人民</t>
  </si>
  <si>
    <t>(rénmín)</t>
  </si>
  <si>
    <t>任何</t>
  </si>
  <si>
    <t>(rènhé)</t>
  </si>
  <si>
    <t>認識／认识</t>
  </si>
  <si>
    <t>(rènshi)</t>
  </si>
  <si>
    <t>認為／认为</t>
  </si>
  <si>
    <t>(rènwéi)</t>
  </si>
  <si>
    <t>認真／认真</t>
  </si>
  <si>
    <t>(rènzhēn)</t>
  </si>
  <si>
    <t>日語／日语</t>
  </si>
  <si>
    <t>(Rìyǔ)</t>
  </si>
  <si>
    <t>日子</t>
  </si>
  <si>
    <t>(rìzi)</t>
  </si>
  <si>
    <t>容易</t>
  </si>
  <si>
    <t>(róngyì)</t>
  </si>
  <si>
    <t>散步</t>
  </si>
  <si>
    <t>(sànbù)</t>
  </si>
  <si>
    <t>商店</t>
  </si>
  <si>
    <t>(shāngdiàn)</t>
  </si>
  <si>
    <t>上邊／上边</t>
  </si>
  <si>
    <t>(shàngbiān)</t>
  </si>
  <si>
    <t>上課／上课</t>
  </si>
  <si>
    <t>(shàngkè)</t>
  </si>
  <si>
    <t>上來／上来</t>
  </si>
  <si>
    <t>(shànglái)</t>
  </si>
  <si>
    <t>上去</t>
  </si>
  <si>
    <t>(shàngqù)</t>
  </si>
  <si>
    <t>上午</t>
  </si>
  <si>
    <t>(shàngwǔ)</t>
  </si>
  <si>
    <t>上學／上学</t>
  </si>
  <si>
    <t>(shàngxué)</t>
  </si>
  <si>
    <t>社會／社会</t>
  </si>
  <si>
    <t>(shèhuì)</t>
  </si>
  <si>
    <t>身體／身体</t>
  </si>
  <si>
    <t>(shēntǐ)</t>
  </si>
  <si>
    <t>什麼／什么</t>
  </si>
  <si>
    <t>(shénme)</t>
  </si>
  <si>
    <t>聲調／声调</t>
  </si>
  <si>
    <t>(shēngdiào)</t>
  </si>
  <si>
    <t>聲音／声音</t>
  </si>
  <si>
    <t>(shēngyīn)</t>
  </si>
  <si>
    <t>生產／生产</t>
  </si>
  <si>
    <t>(shēngchǎn)</t>
  </si>
  <si>
    <t>生詞／生词</t>
  </si>
  <si>
    <t>(shēngcí)</t>
  </si>
  <si>
    <t>生活</t>
  </si>
  <si>
    <t>(shēnghuó)</t>
  </si>
  <si>
    <t>生日</t>
  </si>
  <si>
    <t>(shēngrì)</t>
  </si>
  <si>
    <t>勝利／胜利</t>
  </si>
  <si>
    <t>(shènglì)</t>
  </si>
  <si>
    <t>師傅／师傅</t>
  </si>
  <si>
    <t>(shīfu)</t>
  </si>
  <si>
    <t>十分</t>
  </si>
  <si>
    <t>(shífēn)</t>
  </si>
  <si>
    <t>時候／时候</t>
  </si>
  <si>
    <t>(shíhou)</t>
  </si>
  <si>
    <t>時間／时间</t>
  </si>
  <si>
    <t>(shíjiān)</t>
  </si>
  <si>
    <t>實踐／实践</t>
  </si>
  <si>
    <t>(shíjiàn)</t>
  </si>
  <si>
    <t>實現／实现</t>
  </si>
  <si>
    <t>(shíxiàn)</t>
  </si>
  <si>
    <t>食堂</t>
  </si>
  <si>
    <t>(shítáng)</t>
  </si>
  <si>
    <t>使用</t>
  </si>
  <si>
    <t>(shǐyòng)</t>
  </si>
  <si>
    <t>世界</t>
  </si>
  <si>
    <t>(shìjiè)</t>
  </si>
  <si>
    <t>事情</t>
  </si>
  <si>
    <t>(shìqing)</t>
  </si>
  <si>
    <t>收拾</t>
  </si>
  <si>
    <t>(shōushí)</t>
  </si>
  <si>
    <t>手錶／手表</t>
  </si>
  <si>
    <t>(shǒubiǎo)</t>
  </si>
  <si>
    <t>首都</t>
  </si>
  <si>
    <t>(shǒudū)</t>
  </si>
  <si>
    <t>舒服</t>
  </si>
  <si>
    <t>(shūfu)</t>
  </si>
  <si>
    <t>數學／数学</t>
  </si>
  <si>
    <t>(shùxué)</t>
  </si>
  <si>
    <t>水果</t>
  </si>
  <si>
    <t>(shuǐguǒ)</t>
  </si>
  <si>
    <t>水平</t>
  </si>
  <si>
    <t>(shuǐpíng)</t>
  </si>
  <si>
    <t>睡覺／睡觉</t>
  </si>
  <si>
    <t>(shuìjiào)</t>
  </si>
  <si>
    <t>說明／说明</t>
  </si>
  <si>
    <t>(shuōmíng)</t>
  </si>
  <si>
    <t>思想</t>
  </si>
  <si>
    <t>(sīxiǎng)</t>
  </si>
  <si>
    <t>宿舍</t>
  </si>
  <si>
    <t>(sùshè)</t>
  </si>
  <si>
    <t>雖然／虽然</t>
  </si>
  <si>
    <t>(suīrán)</t>
  </si>
  <si>
    <t>所以</t>
  </si>
  <si>
    <t>(suǒyǐ)</t>
  </si>
  <si>
    <t>所有</t>
  </si>
  <si>
    <t>(suǒyǒu)</t>
  </si>
  <si>
    <t>他們／他们</t>
  </si>
  <si>
    <t>(tāmen)</t>
  </si>
  <si>
    <t>它們／它们</t>
  </si>
  <si>
    <t>她們／她们</t>
  </si>
  <si>
    <t>太陽／太阳</t>
  </si>
  <si>
    <t>(tàiyáng)</t>
  </si>
  <si>
    <t>態度／态度</t>
  </si>
  <si>
    <t>(tàidù)</t>
  </si>
  <si>
    <t>討論／讨论</t>
  </si>
  <si>
    <t>(tǎolùn)</t>
  </si>
  <si>
    <t>特別／特别</t>
  </si>
  <si>
    <t>(tèbié)</t>
  </si>
  <si>
    <t>提高</t>
  </si>
  <si>
    <t>(tígāo)</t>
  </si>
  <si>
    <t>體育／体育</t>
  </si>
  <si>
    <t>(tǐyù)</t>
  </si>
  <si>
    <t>天氣／天气</t>
  </si>
  <si>
    <t>(tiānqì)</t>
  </si>
  <si>
    <t>條件／条件</t>
  </si>
  <si>
    <t>(tiáojiàn)</t>
  </si>
  <si>
    <t>跳舞</t>
  </si>
  <si>
    <t>(tiàowǔ)</t>
  </si>
  <si>
    <t>聽見／听见</t>
  </si>
  <si>
    <t>(tīngjiàn)</t>
  </si>
  <si>
    <t>聽說／听说</t>
  </si>
  <si>
    <t>(tīngshuō)</t>
  </si>
  <si>
    <t>聽寫／听写</t>
  </si>
  <si>
    <t>(tīngxiě)</t>
  </si>
  <si>
    <t>通過／通过</t>
  </si>
  <si>
    <t>(tōngguò)</t>
  </si>
  <si>
    <t>通知</t>
  </si>
  <si>
    <t>(tōngzhī)</t>
  </si>
  <si>
    <t>同時／同时</t>
  </si>
  <si>
    <t>(tóngshí)</t>
  </si>
  <si>
    <t>同學／同学</t>
  </si>
  <si>
    <t>(tóngxué)</t>
  </si>
  <si>
    <t>同意</t>
  </si>
  <si>
    <t>(tóngyì)</t>
  </si>
  <si>
    <t>同志</t>
  </si>
  <si>
    <t>(tóngzhì)</t>
  </si>
  <si>
    <t>痛快</t>
  </si>
  <si>
    <t>(tòngkuài)</t>
  </si>
  <si>
    <t>突然</t>
  </si>
  <si>
    <t>(tūrán)</t>
  </si>
  <si>
    <t>圖書館／图书馆</t>
  </si>
  <si>
    <t>(túshūguǎn)</t>
  </si>
  <si>
    <t>團結／团结</t>
  </si>
  <si>
    <t>(tuánjié)</t>
  </si>
  <si>
    <t>襪子／袜子</t>
  </si>
  <si>
    <t>(wàzi)</t>
  </si>
  <si>
    <t>外邊／外边</t>
  </si>
  <si>
    <t>(wàibian)</t>
  </si>
  <si>
    <t>外國／外国</t>
  </si>
  <si>
    <t>(wàiguó)</t>
  </si>
  <si>
    <t>外語／外语</t>
  </si>
  <si>
    <t>(wàiyǔ)</t>
  </si>
  <si>
    <t>完成</t>
  </si>
  <si>
    <t>(wánchéng)</t>
  </si>
  <si>
    <t>完全</t>
  </si>
  <si>
    <t>(wánquán)</t>
  </si>
  <si>
    <t>玩兒／玩儿</t>
  </si>
  <si>
    <t>(wánr)</t>
  </si>
  <si>
    <t>晚飯／晚饭</t>
  </si>
  <si>
    <t>(wǎnfàn)</t>
  </si>
  <si>
    <t>晚會／晚会</t>
  </si>
  <si>
    <t>(wǎnhuì)</t>
  </si>
  <si>
    <t>晚上</t>
  </si>
  <si>
    <t>(wǎnshàng)</t>
  </si>
  <si>
    <t>危險／危险</t>
  </si>
  <si>
    <t>(wēixiǎn)</t>
  </si>
  <si>
    <t>偉大／伟大</t>
  </si>
  <si>
    <t>(wěidà)</t>
  </si>
  <si>
    <t>為了／为了</t>
  </si>
  <si>
    <t>(wèile)</t>
  </si>
  <si>
    <t>為什麼／为什么</t>
  </si>
  <si>
    <t>(wèishénme)</t>
  </si>
  <si>
    <t>文化</t>
  </si>
  <si>
    <t>(wénhuà)</t>
  </si>
  <si>
    <t>文學／文学</t>
  </si>
  <si>
    <t>(wénxué)</t>
  </si>
  <si>
    <t>文學家／文学家</t>
  </si>
  <si>
    <t>(wénxuéjiā)</t>
  </si>
  <si>
    <t>文藝／文艺</t>
  </si>
  <si>
    <t>(wényì)</t>
  </si>
  <si>
    <t>文章</t>
  </si>
  <si>
    <t>(wénzhāng)</t>
  </si>
  <si>
    <t>問好／问好</t>
  </si>
  <si>
    <t>(wènhǎo)</t>
  </si>
  <si>
    <t>問題／问题</t>
  </si>
  <si>
    <t>(wèntí)</t>
  </si>
  <si>
    <t>我們／我们</t>
  </si>
  <si>
    <t>(wǒmen)</t>
  </si>
  <si>
    <t>握手</t>
  </si>
  <si>
    <t>(wòshǒu)</t>
  </si>
  <si>
    <t>屋子</t>
  </si>
  <si>
    <t>(wūzi)</t>
  </si>
  <si>
    <t>午飯／午饭</t>
  </si>
  <si>
    <t>(wǔfàn)</t>
  </si>
  <si>
    <t>物理</t>
  </si>
  <si>
    <t>(wùlǐ)</t>
  </si>
  <si>
    <t>西邊／西边</t>
  </si>
  <si>
    <t>(xībian)</t>
  </si>
  <si>
    <t>希望</t>
  </si>
  <si>
    <t>(xīwàng)</t>
  </si>
  <si>
    <t>習慣／习惯</t>
  </si>
  <si>
    <t>(xíguàn)</t>
  </si>
  <si>
    <t>喜歡／喜欢</t>
  </si>
  <si>
    <t>(xǐhuan)</t>
  </si>
  <si>
    <t>洗澡</t>
  </si>
  <si>
    <t>(xǐzǎo)</t>
  </si>
  <si>
    <t>下邊／下边</t>
  </si>
  <si>
    <t>(xiàbiān)</t>
  </si>
  <si>
    <t>下課／下课</t>
  </si>
  <si>
    <t>(xiàkè)</t>
  </si>
  <si>
    <t>下來／下来</t>
  </si>
  <si>
    <t>(xiàlái)</t>
  </si>
  <si>
    <t>下去</t>
  </si>
  <si>
    <t>(xiàqù)</t>
  </si>
  <si>
    <t>下午</t>
  </si>
  <si>
    <t>(xiàwǔ)</t>
  </si>
  <si>
    <t>夏天</t>
  </si>
  <si>
    <t>(xiàtiān)</t>
  </si>
  <si>
    <t>先生</t>
  </si>
  <si>
    <t>(xiānsheng)</t>
  </si>
  <si>
    <t>現代／现代</t>
  </si>
  <si>
    <t>(xiàndài)</t>
  </si>
  <si>
    <t>現在／现在</t>
  </si>
  <si>
    <t>(xiànzài)</t>
  </si>
  <si>
    <t>相信</t>
  </si>
  <si>
    <t>(xiāngxìn)</t>
  </si>
  <si>
    <t>香蕉</t>
  </si>
  <si>
    <t>(xiāngjiāo)</t>
  </si>
  <si>
    <t>消息</t>
  </si>
  <si>
    <t>(xiāoxi)</t>
  </si>
  <si>
    <t>小孩兒／小孩儿</t>
  </si>
  <si>
    <t>(xiǎoháir)</t>
  </si>
  <si>
    <t>小姐</t>
  </si>
  <si>
    <t>(xiǎojie)</t>
  </si>
  <si>
    <t>小時／小时</t>
  </si>
  <si>
    <t>(xiǎoshí)</t>
  </si>
  <si>
    <t>謝謝／谢谢</t>
  </si>
  <si>
    <t>(xièxie)</t>
  </si>
  <si>
    <t>辛苦</t>
  </si>
  <si>
    <t>(xīnkǔ)</t>
  </si>
  <si>
    <t>新年</t>
  </si>
  <si>
    <t>(xīnnián)</t>
  </si>
  <si>
    <t>新聞／新闻</t>
  </si>
  <si>
    <t>(xīnwén)</t>
  </si>
  <si>
    <t>信封</t>
  </si>
  <si>
    <t>(xìnfēng)</t>
  </si>
  <si>
    <t>星期</t>
  </si>
  <si>
    <t>(xīngqī)</t>
  </si>
  <si>
    <t>星期日</t>
  </si>
  <si>
    <t>(xīngqīrì)</t>
  </si>
  <si>
    <t>幸福</t>
  </si>
  <si>
    <t>(xìngfú)</t>
  </si>
  <si>
    <t>休息</t>
  </si>
  <si>
    <t>(xiūxi)</t>
  </si>
  <si>
    <t>需要</t>
  </si>
  <si>
    <t>(xūyào)</t>
  </si>
  <si>
    <t>許多／许多</t>
  </si>
  <si>
    <t>(xǔduō)</t>
  </si>
  <si>
    <t>學生／学生</t>
  </si>
  <si>
    <t>(xuésheng)</t>
  </si>
  <si>
    <t>學習／学习</t>
  </si>
  <si>
    <t>(xuéxí)</t>
  </si>
  <si>
    <t>學校／学校</t>
  </si>
  <si>
    <t>(xuéxiào)</t>
  </si>
  <si>
    <t>學院／学院</t>
  </si>
  <si>
    <t>(xuéyuàn)</t>
  </si>
  <si>
    <t>研究</t>
  </si>
  <si>
    <t>(yánjiū)</t>
  </si>
  <si>
    <t>顏色／颜色</t>
  </si>
  <si>
    <t>(yánsè)</t>
  </si>
  <si>
    <t>眼睛</t>
  </si>
  <si>
    <t>(yǎnjīng)</t>
  </si>
  <si>
    <t>演出</t>
  </si>
  <si>
    <t>(yǎnchū)</t>
  </si>
  <si>
    <t>宴會／宴会</t>
  </si>
  <si>
    <t>(yànhuì)</t>
  </si>
  <si>
    <t>樣子／样子</t>
  </si>
  <si>
    <t>(yàngzi)</t>
  </si>
  <si>
    <t>要求</t>
  </si>
  <si>
    <t>(yāoqiú)</t>
  </si>
  <si>
    <t>要是</t>
  </si>
  <si>
    <t>(yàoshi)</t>
  </si>
  <si>
    <t>也許／也许</t>
  </si>
  <si>
    <t>(yěxǔ)</t>
  </si>
  <si>
    <t>一……就……</t>
  </si>
  <si>
    <t>(yī...jiù...)</t>
  </si>
  <si>
    <t>一般</t>
  </si>
  <si>
    <t>(yībān)</t>
  </si>
  <si>
    <t>一邊……一邊……／一边……一边……</t>
  </si>
  <si>
    <t>(yībiān...yībiān...)</t>
  </si>
  <si>
    <t>一點兒／一点儿</t>
  </si>
  <si>
    <t>(yīdiǎnr)</t>
  </si>
  <si>
    <t>一定</t>
  </si>
  <si>
    <t>(yīdìng)</t>
  </si>
  <si>
    <t>一共</t>
  </si>
  <si>
    <t>(yīgòng)</t>
  </si>
  <si>
    <t>一會兒／一会儿</t>
  </si>
  <si>
    <t>(yīhuìr)</t>
  </si>
  <si>
    <t>一塊兒／一块儿</t>
  </si>
  <si>
    <t>(yīkuàir)</t>
  </si>
  <si>
    <t>一起</t>
  </si>
  <si>
    <t>(yīqǐ)</t>
  </si>
  <si>
    <t>一切</t>
  </si>
  <si>
    <t>(yīqiè)</t>
  </si>
  <si>
    <t>一下兒／一下儿</t>
  </si>
  <si>
    <t>(yīxiàr)</t>
  </si>
  <si>
    <t>一些</t>
  </si>
  <si>
    <t>(yīxiē)</t>
  </si>
  <si>
    <t>一樣／一样</t>
  </si>
  <si>
    <t>(yīyàng)</t>
  </si>
  <si>
    <t>一直</t>
  </si>
  <si>
    <t>(yīzhí)</t>
  </si>
  <si>
    <t>衣服</t>
  </si>
  <si>
    <t>(yīfu)</t>
  </si>
  <si>
    <t>醫生／医生</t>
  </si>
  <si>
    <t>(yīshēng)</t>
  </si>
  <si>
    <t>醫院／医院</t>
  </si>
  <si>
    <t>(yīyuàn)</t>
  </si>
  <si>
    <t>已經／已经</t>
  </si>
  <si>
    <t>(yǐjīng)</t>
  </si>
  <si>
    <t>以後／以后</t>
  </si>
  <si>
    <t>(yǐhòu)</t>
  </si>
  <si>
    <t>以前</t>
  </si>
  <si>
    <t>(yǐqián)</t>
  </si>
  <si>
    <t>以為／以为</t>
  </si>
  <si>
    <t>(yǐwéi)</t>
  </si>
  <si>
    <t>椅子</t>
  </si>
  <si>
    <t>(yǐzi)</t>
  </si>
  <si>
    <t>藝術／艺术</t>
  </si>
  <si>
    <t>(yìshù)</t>
  </si>
  <si>
    <t>意見／意见</t>
  </si>
  <si>
    <t>(yìjiàn)</t>
  </si>
  <si>
    <t>意思</t>
  </si>
  <si>
    <t>(yìsi)</t>
  </si>
  <si>
    <t>意義／意义</t>
  </si>
  <si>
    <t>(yìyì)</t>
  </si>
  <si>
    <t>因為／因为</t>
  </si>
  <si>
    <t>(yīnwèi)</t>
  </si>
  <si>
    <t>音樂／音乐</t>
  </si>
  <si>
    <t>(yīnyuè)</t>
  </si>
  <si>
    <t>銀行／银行</t>
  </si>
  <si>
    <t>(yínháng)</t>
  </si>
  <si>
    <t>應該／应该</t>
  </si>
  <si>
    <t>(yīnggāi)</t>
  </si>
  <si>
    <t>英語／英语</t>
  </si>
  <si>
    <t>(Yīngyǔ)</t>
  </si>
  <si>
    <t>影響／影响</t>
  </si>
  <si>
    <t>(yǐngxiǎng)</t>
  </si>
  <si>
    <t>永遠／永远</t>
  </si>
  <si>
    <t>(yǒngyuǎn)</t>
  </si>
  <si>
    <t>尤其</t>
  </si>
  <si>
    <t>(yóuqí)</t>
  </si>
  <si>
    <t>郵局／邮局</t>
  </si>
  <si>
    <t>(yóujú)</t>
  </si>
  <si>
    <t>郵票／邮票</t>
  </si>
  <si>
    <t>(yóupiào)</t>
  </si>
  <si>
    <t>游泳</t>
  </si>
  <si>
    <t>(yóuyǒng)</t>
  </si>
  <si>
    <t>有的</t>
  </si>
  <si>
    <t>(yǒude)</t>
  </si>
  <si>
    <t>有名</t>
  </si>
  <si>
    <t>(yǒumíng)</t>
  </si>
  <si>
    <t>有時候／有时候</t>
  </si>
  <si>
    <t>(yǒushíhou)</t>
  </si>
  <si>
    <t>有些</t>
  </si>
  <si>
    <t>(yǒuxiē)</t>
  </si>
  <si>
    <t>有意思</t>
  </si>
  <si>
    <t>(yǒu</t>
  </si>
  <si>
    <t>友好</t>
  </si>
  <si>
    <t>(yǒuhǎo)</t>
  </si>
  <si>
    <t>友誼／友谊</t>
  </si>
  <si>
    <t>(yǒuyì)</t>
  </si>
  <si>
    <t>愉快</t>
  </si>
  <si>
    <t>(yúkuài)</t>
  </si>
  <si>
    <t>語法／语法</t>
  </si>
  <si>
    <t>(yǔfǎ)</t>
  </si>
  <si>
    <t>語言／语言</t>
  </si>
  <si>
    <t>(yǔyán)</t>
  </si>
  <si>
    <t>預習／预习</t>
  </si>
  <si>
    <t>(yùxí)</t>
  </si>
  <si>
    <t>遇到</t>
  </si>
  <si>
    <t>(yùdào)</t>
  </si>
  <si>
    <t>原來／原来</t>
  </si>
  <si>
    <t>(yuánlái)</t>
  </si>
  <si>
    <t>原諒／原谅</t>
  </si>
  <si>
    <t>(yuánliàng)</t>
  </si>
  <si>
    <t>願意／愿意</t>
  </si>
  <si>
    <t>(yuànyì)</t>
  </si>
  <si>
    <t>月亮</t>
  </si>
  <si>
    <t>(yuèliang)</t>
  </si>
  <si>
    <t>月球</t>
  </si>
  <si>
    <t>(yuèqiú)</t>
  </si>
  <si>
    <t>運動／运动</t>
  </si>
  <si>
    <t>(yùndòng)</t>
  </si>
  <si>
    <t>再見／再见</t>
  </si>
  <si>
    <t>(zàijiàn)</t>
  </si>
  <si>
    <t>咱們／咱们</t>
  </si>
  <si>
    <t>(zánmen)</t>
  </si>
  <si>
    <t>早晨</t>
  </si>
  <si>
    <t>(zǎochén)</t>
  </si>
  <si>
    <t>早飯／早饭</t>
  </si>
  <si>
    <t>(zǎofàn)</t>
  </si>
  <si>
    <t>怎麼／怎么</t>
  </si>
  <si>
    <t>(zěnme)</t>
  </si>
  <si>
    <t>怎麼樣／怎么样</t>
  </si>
  <si>
    <t>(zěnmeyàng)</t>
  </si>
  <si>
    <t>怎樣／怎样</t>
  </si>
  <si>
    <t>(zěnyàng)</t>
  </si>
  <si>
    <t>增加</t>
  </si>
  <si>
    <t>(zēngjiā)</t>
  </si>
  <si>
    <t>展覽／展览</t>
  </si>
  <si>
    <t>(zhǎnlǎn)</t>
  </si>
  <si>
    <t>掌握</t>
  </si>
  <si>
    <t>(zhǎngwò)</t>
  </si>
  <si>
    <t>著急／着急</t>
  </si>
  <si>
    <t>(zháojí)</t>
  </si>
  <si>
    <t>照顧／照顾</t>
  </si>
  <si>
    <t>(zhàogù)</t>
  </si>
  <si>
    <t>照相</t>
  </si>
  <si>
    <t>(zhàoxiàng)</t>
  </si>
  <si>
    <t>這個／这个</t>
  </si>
  <si>
    <t>(zhège)</t>
  </si>
  <si>
    <t>這裡／这里</t>
  </si>
  <si>
    <t>(zhèlǐ)</t>
  </si>
  <si>
    <t>這麼／这么</t>
  </si>
  <si>
    <t>(zhème)</t>
  </si>
  <si>
    <t>這些／这些</t>
  </si>
  <si>
    <t>(zhèxiē)</t>
  </si>
  <si>
    <t>這樣／这样</t>
  </si>
  <si>
    <t>(zhèyàng)</t>
  </si>
  <si>
    <t>真正</t>
  </si>
  <si>
    <t>(zhēnzhèng)</t>
  </si>
  <si>
    <t>整齊／整齐</t>
  </si>
  <si>
    <t>(zhěngqí)</t>
  </si>
  <si>
    <t>正確／正确</t>
  </si>
  <si>
    <t>(zhèngquè)</t>
  </si>
  <si>
    <t>正在</t>
  </si>
  <si>
    <t>(zhèngzài)</t>
  </si>
  <si>
    <t>政府</t>
  </si>
  <si>
    <t>(zhèngfǔ)</t>
  </si>
  <si>
    <t>政治</t>
  </si>
  <si>
    <t>(zhèngzhì)</t>
  </si>
  <si>
    <t>知道</t>
  </si>
  <si>
    <t>(zhīdào)</t>
  </si>
  <si>
    <t>知識／知识</t>
  </si>
  <si>
    <t>(zhīshi)</t>
  </si>
  <si>
    <t>……之間／之间</t>
  </si>
  <si>
    <t>(zhījiān)</t>
  </si>
  <si>
    <t>只好</t>
  </si>
  <si>
    <t>(zhǐhǎo)</t>
  </si>
  <si>
    <t>中間／中间</t>
  </si>
  <si>
    <t>(zhōngjiān)</t>
  </si>
  <si>
    <t>中文</t>
  </si>
  <si>
    <t>(Zhōngwén)</t>
  </si>
  <si>
    <t>中午</t>
  </si>
  <si>
    <t>(zhōngwǔ)</t>
  </si>
  <si>
    <t>中學／中学</t>
  </si>
  <si>
    <t>(zhōngxué)</t>
  </si>
  <si>
    <t>鐘頭／钟头</t>
  </si>
  <si>
    <t>(zhōngtóu)</t>
  </si>
  <si>
    <t>重要</t>
  </si>
  <si>
    <t>(zhòngyào)</t>
  </si>
  <si>
    <t>周圍／周围</t>
  </si>
  <si>
    <t>(zhōuwéi)</t>
  </si>
  <si>
    <t>主要</t>
  </si>
  <si>
    <t>(zhǔyào)</t>
  </si>
  <si>
    <t>主意</t>
  </si>
  <si>
    <t>(zhǔyì)</t>
  </si>
  <si>
    <t>注意</t>
  </si>
  <si>
    <t>(zhùyì)</t>
  </si>
  <si>
    <t>準備／准备</t>
  </si>
  <si>
    <t>(zhǔnbèi)</t>
  </si>
  <si>
    <t>桌子</t>
  </si>
  <si>
    <t>(zhuōzi)</t>
  </si>
  <si>
    <t>自己</t>
  </si>
  <si>
    <t>(zìjǐ)</t>
  </si>
  <si>
    <t>自行車／自行车</t>
  </si>
  <si>
    <t>(zìxíngchē)</t>
  </si>
  <si>
    <t>總是／总是</t>
  </si>
  <si>
    <t>(zǒngshì)</t>
  </si>
  <si>
    <t>足球</t>
  </si>
  <si>
    <t>(zúqiú)</t>
  </si>
  <si>
    <t>組織／组织</t>
  </si>
  <si>
    <t>(zǔzhī)</t>
  </si>
  <si>
    <t>祖國／祖国</t>
  </si>
  <si>
    <t>(zǔguó)</t>
  </si>
  <si>
    <t>最初</t>
  </si>
  <si>
    <t>(zuìchū)</t>
  </si>
  <si>
    <t>最後／最后</t>
  </si>
  <si>
    <t>(zuìhòu)</t>
  </si>
  <si>
    <t>最近</t>
  </si>
  <si>
    <t>(zuìjìn)</t>
  </si>
  <si>
    <t>昨天</t>
  </si>
  <si>
    <t>(zuótiān)</t>
  </si>
  <si>
    <t>作業／作业</t>
  </si>
  <si>
    <t>(zuòyè)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</si>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</sst>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3"/>
      <color rgb="FF000000"/>
      <name val="Arial"/>
    </font>
    <font>
      <sz val="13"/>
      <name val="Arial"/>
    </font>
    <font>
      <sz val="10"/>
      <name val="Arial"/>
    </font>
    <font>
      <sz val="13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tionary.org/wiki/%E8%B7%9F" TargetMode="External"/><Relationship Id="rId671" Type="http://schemas.openxmlformats.org/officeDocument/2006/relationships/hyperlink" Target="https://en.wiktionary.org/wiki/%E8%A3%A1%E9%82%8A" TargetMode="External"/><Relationship Id="rId769" Type="http://schemas.openxmlformats.org/officeDocument/2006/relationships/hyperlink" Target="https://en.wiktionary.org/wiki/%E4%B8%8A%E5%8D%88" TargetMode="External"/><Relationship Id="rId976" Type="http://schemas.openxmlformats.org/officeDocument/2006/relationships/hyperlink" Target="https://en.wiktionary.org/wiki/%E6%AD%A3%E5%9C%A8" TargetMode="External"/><Relationship Id="rId21" Type="http://schemas.openxmlformats.org/officeDocument/2006/relationships/hyperlink" Target="https://en.wiktionary.org/wiki/%E8%A2%AB" TargetMode="External"/><Relationship Id="rId324" Type="http://schemas.openxmlformats.org/officeDocument/2006/relationships/hyperlink" Target="https://en.wiktionary.org/wiki/%E8%B8%A2" TargetMode="External"/><Relationship Id="rId531" Type="http://schemas.openxmlformats.org/officeDocument/2006/relationships/hyperlink" Target="https://en.wiktionary.org/wiki/%E6%94%BE%E5%81%87" TargetMode="External"/><Relationship Id="rId629" Type="http://schemas.openxmlformats.org/officeDocument/2006/relationships/hyperlink" Target="https://en.wiktionary.org/wiki/%E8%A7%A3%E6%B1%BA" TargetMode="External"/><Relationship Id="rId170" Type="http://schemas.openxmlformats.org/officeDocument/2006/relationships/hyperlink" Target="https://en.wiktionary.org/wiki/%E7%AF%80" TargetMode="External"/><Relationship Id="rId836" Type="http://schemas.openxmlformats.org/officeDocument/2006/relationships/hyperlink" Target="https://en.wiktionary.org/wiki/%E7%8E%A9%E5%85%92" TargetMode="External"/><Relationship Id="rId268" Type="http://schemas.openxmlformats.org/officeDocument/2006/relationships/hyperlink" Target="https://en.wiktionary.org/wiki/%E7%89%86" TargetMode="External"/><Relationship Id="rId475" Type="http://schemas.openxmlformats.org/officeDocument/2006/relationships/hyperlink" Target="https://en.wiktionary.org/wiki/%E5%87%BA%E7%8F%BE" TargetMode="External"/><Relationship Id="rId682" Type="http://schemas.openxmlformats.org/officeDocument/2006/relationships/hyperlink" Target="https://en.wiktionary.org/wiki/%E9%A0%98%E5%B0%8E" TargetMode="External"/><Relationship Id="rId903" Type="http://schemas.openxmlformats.org/officeDocument/2006/relationships/hyperlink" Target="https://en.wiktionary.org/wiki/%E4%B8%80%E9%BB%9E%E5%85%92" TargetMode="External"/><Relationship Id="rId32" Type="http://schemas.openxmlformats.org/officeDocument/2006/relationships/hyperlink" Target="https://en.wiktionary.org/wiki/%E5%B8%83" TargetMode="External"/><Relationship Id="rId128" Type="http://schemas.openxmlformats.org/officeDocument/2006/relationships/hyperlink" Target="https://en.wiktionary.org/wiki/%E6%B5%B7" TargetMode="External"/><Relationship Id="rId335" Type="http://schemas.openxmlformats.org/officeDocument/2006/relationships/hyperlink" Target="https://en.wiktionary.org/wiki/%E8%85%BF" TargetMode="External"/><Relationship Id="rId542" Type="http://schemas.openxmlformats.org/officeDocument/2006/relationships/hyperlink" Target="https://en.wiktionary.org/wiki/%E8%B2%A0%E8%B2%AC" TargetMode="External"/><Relationship Id="rId987" Type="http://schemas.openxmlformats.org/officeDocument/2006/relationships/hyperlink" Target="https://en.wiktionary.org/wiki/%E9%90%98%E9%A0%AD" TargetMode="External"/><Relationship Id="rId181" Type="http://schemas.openxmlformats.org/officeDocument/2006/relationships/hyperlink" Target="https://en.wiktionary.org/wiki/%E8%88%89" TargetMode="External"/><Relationship Id="rId402" Type="http://schemas.openxmlformats.org/officeDocument/2006/relationships/hyperlink" Target="https://en.wiktionary.org/wiki/%E6%97%A9" TargetMode="External"/><Relationship Id="rId847" Type="http://schemas.openxmlformats.org/officeDocument/2006/relationships/hyperlink" Target="https://en.wiktionary.org/wiki/%E6%96%87%E8%97%9D" TargetMode="External"/><Relationship Id="rId279" Type="http://schemas.openxmlformats.org/officeDocument/2006/relationships/hyperlink" Target="https://en.wiktionary.org/wiki/%E4%BA%BA" TargetMode="External"/><Relationship Id="rId486" Type="http://schemas.openxmlformats.org/officeDocument/2006/relationships/hyperlink" Target="https://en.wiktionary.org/wiki/%E6%89%93%E7%AE%97" TargetMode="External"/><Relationship Id="rId693" Type="http://schemas.openxmlformats.org/officeDocument/2006/relationships/hyperlink" Target="https://en.wiktionary.org/wiki/%E6%B2%92%E6%84%8F%E6%80%9D" TargetMode="External"/><Relationship Id="rId707" Type="http://schemas.openxmlformats.org/officeDocument/2006/relationships/hyperlink" Target="https://en.wiktionary.org/wiki/%E9%82%A3%E5%80%8B" TargetMode="External"/><Relationship Id="rId914" Type="http://schemas.openxmlformats.org/officeDocument/2006/relationships/hyperlink" Target="https://en.wiktionary.org/wiki/%E8%A1%A3%E6%9C%8D" TargetMode="External"/><Relationship Id="rId43" Type="http://schemas.openxmlformats.org/officeDocument/2006/relationships/hyperlink" Target="https://en.wiktionary.org/wiki/%E5%A0%B4" TargetMode="External"/><Relationship Id="rId139" Type="http://schemas.openxmlformats.org/officeDocument/2006/relationships/hyperlink" Target="https://en.wiktionary.org/wiki/%E6%B9%96" TargetMode="External"/><Relationship Id="rId346" Type="http://schemas.openxmlformats.org/officeDocument/2006/relationships/hyperlink" Target="https://en.wiktionary.org/wiki/%E5%96%82" TargetMode="External"/><Relationship Id="rId553" Type="http://schemas.openxmlformats.org/officeDocument/2006/relationships/hyperlink" Target="https://en.wiktionary.org/wiki/%E9%8B%BC%E7%AD%86" TargetMode="External"/><Relationship Id="rId760" Type="http://schemas.openxmlformats.org/officeDocument/2006/relationships/hyperlink" Target="https://en.wiktionary.org/wiki/%E6%97%A5%E8%AA%9E" TargetMode="External"/><Relationship Id="rId998" Type="http://schemas.openxmlformats.org/officeDocument/2006/relationships/hyperlink" Target="https://en.wiktionary.org/wiki/%E8%B6%B3%E7%90%83" TargetMode="External"/><Relationship Id="rId192" Type="http://schemas.openxmlformats.org/officeDocument/2006/relationships/hyperlink" Target="https://en.wiktionary.org/wiki/%E8%8B%A6" TargetMode="External"/><Relationship Id="rId206" Type="http://schemas.openxmlformats.org/officeDocument/2006/relationships/hyperlink" Target="https://en.wiktionary.org/wiki/%E8%87%89" TargetMode="External"/><Relationship Id="rId413" Type="http://schemas.openxmlformats.org/officeDocument/2006/relationships/hyperlink" Target="https://en.wiktionary.org/wiki/%E6%94%AF" TargetMode="External"/><Relationship Id="rId858" Type="http://schemas.openxmlformats.org/officeDocument/2006/relationships/hyperlink" Target="https://en.wiktionary.org/wiki/%E7%BF%92%E6%85%A3" TargetMode="External"/><Relationship Id="rId497" Type="http://schemas.openxmlformats.org/officeDocument/2006/relationships/hyperlink" Target="https://en.wiktionary.org/wiki/%E5%BE%97%E5%BE%88" TargetMode="External"/><Relationship Id="rId620" Type="http://schemas.openxmlformats.org/officeDocument/2006/relationships/hyperlink" Target="https://en.wiktionary.org/wiki/%E9%A4%83%E5%AD%90" TargetMode="External"/><Relationship Id="rId718" Type="http://schemas.openxmlformats.org/officeDocument/2006/relationships/hyperlink" Target="https://en.wiktionary.org/wiki/%E5%B9%B4%E8%BC%95" TargetMode="External"/><Relationship Id="rId925" Type="http://schemas.openxmlformats.org/officeDocument/2006/relationships/hyperlink" Target="https://en.wiktionary.org/wiki/%E6%84%8F%E7%BE%A9" TargetMode="External"/><Relationship Id="rId357" Type="http://schemas.openxmlformats.org/officeDocument/2006/relationships/hyperlink" Target="https://en.wiktionary.org/wiki/%E5%A4%8F" TargetMode="External"/><Relationship Id="rId54" Type="http://schemas.openxmlformats.org/officeDocument/2006/relationships/hyperlink" Target="https://en.wiktionary.org/wiki/%E7%AA%97" TargetMode="External"/><Relationship Id="rId217" Type="http://schemas.openxmlformats.org/officeDocument/2006/relationships/hyperlink" Target="https://en.wiktionary.org/wiki/%E7%B6%A0" TargetMode="External"/><Relationship Id="rId564" Type="http://schemas.openxmlformats.org/officeDocument/2006/relationships/hyperlink" Target="https://en.wiktionary.org/wiki/%E5%85%AC%E9%87%8C" TargetMode="External"/><Relationship Id="rId771" Type="http://schemas.openxmlformats.org/officeDocument/2006/relationships/hyperlink" Target="https://en.wiktionary.org/wiki/%E7%A4%BE%E6%9C%83" TargetMode="External"/><Relationship Id="rId869" Type="http://schemas.openxmlformats.org/officeDocument/2006/relationships/hyperlink" Target="https://en.wiktionary.org/wiki/%E7%8F%BE%E5%9C%A8" TargetMode="External"/><Relationship Id="rId424" Type="http://schemas.openxmlformats.org/officeDocument/2006/relationships/hyperlink" Target="https://en.wiktionary.org/wiki/%E7%A5%9D" TargetMode="External"/><Relationship Id="rId631" Type="http://schemas.openxmlformats.org/officeDocument/2006/relationships/hyperlink" Target="https://en.wiktionary.org/wiki/%E4%BB%8A%E5%B9%B4" TargetMode="External"/><Relationship Id="rId729" Type="http://schemas.openxmlformats.org/officeDocument/2006/relationships/hyperlink" Target="https://en.wiktionary.org/wiki/%E6%9C%8B%E5%8F%8B" TargetMode="External"/><Relationship Id="rId270" Type="http://schemas.openxmlformats.org/officeDocument/2006/relationships/hyperlink" Target="https://en.wiktionary.org/wiki/%E8%BC%95" TargetMode="External"/><Relationship Id="rId936" Type="http://schemas.openxmlformats.org/officeDocument/2006/relationships/hyperlink" Target="https://en.wiktionary.org/wiki/%E6%B8%B8%E6%B3%B3" TargetMode="External"/><Relationship Id="rId65" Type="http://schemas.openxmlformats.org/officeDocument/2006/relationships/hyperlink" Target="https://en.wiktionary.org/wiki/%E6%88%B4" TargetMode="External"/><Relationship Id="rId130" Type="http://schemas.openxmlformats.org/officeDocument/2006/relationships/hyperlink" Target="https://en.wiktionary.org/wiki/%E5%A5%BD" TargetMode="External"/><Relationship Id="rId368" Type="http://schemas.openxmlformats.org/officeDocument/2006/relationships/hyperlink" Target="https://en.wiktionary.org/wiki/%E5%AF%AB" TargetMode="External"/><Relationship Id="rId575" Type="http://schemas.openxmlformats.org/officeDocument/2006/relationships/hyperlink" Target="https://en.wiktionary.org/wiki/%E5%93%88%E5%93%88" TargetMode="External"/><Relationship Id="rId782" Type="http://schemas.openxmlformats.org/officeDocument/2006/relationships/hyperlink" Target="https://en.wiktionary.org/wiki/%E5%8D%81%E5%88%86" TargetMode="External"/><Relationship Id="rId228" Type="http://schemas.openxmlformats.org/officeDocument/2006/relationships/hyperlink" Target="https://en.wiktionary.org/wiki/%E6%B2%92" TargetMode="External"/><Relationship Id="rId435" Type="http://schemas.openxmlformats.org/officeDocument/2006/relationships/hyperlink" Target="https://en.wiktionary.org/wiki/%E6%84%9B%E4%BA%BA" TargetMode="External"/><Relationship Id="rId642" Type="http://schemas.openxmlformats.org/officeDocument/2006/relationships/hyperlink" Target="https://en.wiktionary.org/wiki/%E7%B2%BE%E7%A5%9E" TargetMode="External"/><Relationship Id="rId281" Type="http://schemas.openxmlformats.org/officeDocument/2006/relationships/hyperlink" Target="https://en.wiktionary.org/wiki/%E8%82%89" TargetMode="External"/><Relationship Id="rId502" Type="http://schemas.openxmlformats.org/officeDocument/2006/relationships/hyperlink" Target="https://en.wiktionary.org/wiki/%E9%9B%BB%E8%BB%8A" TargetMode="External"/><Relationship Id="rId947" Type="http://schemas.openxmlformats.org/officeDocument/2006/relationships/hyperlink" Target="https://en.wiktionary.org/wiki/%E9%A0%90%E7%BF%92" TargetMode="External"/><Relationship Id="rId76" Type="http://schemas.openxmlformats.org/officeDocument/2006/relationships/hyperlink" Target="https://en.wiktionary.org/wiki/%E4%BD%8E" TargetMode="External"/><Relationship Id="rId141" Type="http://schemas.openxmlformats.org/officeDocument/2006/relationships/hyperlink" Target="https://en.wiktionary.org/wiki/%E7%95%AB" TargetMode="External"/><Relationship Id="rId379" Type="http://schemas.openxmlformats.org/officeDocument/2006/relationships/hyperlink" Target="https://en.wiktionary.org/wiki/%E8%A6%81" TargetMode="External"/><Relationship Id="rId586" Type="http://schemas.openxmlformats.org/officeDocument/2006/relationships/hyperlink" Target="https://en.wiktionary.org/wiki/%E9%BB%91%E6%9D%BF" TargetMode="External"/><Relationship Id="rId793" Type="http://schemas.openxmlformats.org/officeDocument/2006/relationships/hyperlink" Target="https://en.wiktionary.org/wiki/%E9%A6%96%E9%83%BD" TargetMode="External"/><Relationship Id="rId807" Type="http://schemas.openxmlformats.org/officeDocument/2006/relationships/hyperlink" Target="https://en.wiktionary.org/wiki/%E5%A5%B9%E5%80%91" TargetMode="External"/><Relationship Id="rId7" Type="http://schemas.openxmlformats.org/officeDocument/2006/relationships/hyperlink" Target="https://en.wiktionary.org/wiki/%E5%90%A7" TargetMode="External"/><Relationship Id="rId239" Type="http://schemas.openxmlformats.org/officeDocument/2006/relationships/hyperlink" Target="https://en.wiktionary.org/wiki/%E9%9B%A3" TargetMode="External"/><Relationship Id="rId446" Type="http://schemas.openxmlformats.org/officeDocument/2006/relationships/hyperlink" Target="https://en.wiktionary.org/wiki/%E6%AF%94%E8%BC%83" TargetMode="External"/><Relationship Id="rId653" Type="http://schemas.openxmlformats.org/officeDocument/2006/relationships/hyperlink" Target="https://en.wiktionary.org/wiki/%E7%9C%8B%E8%A6%8B" TargetMode="External"/><Relationship Id="rId292" Type="http://schemas.openxmlformats.org/officeDocument/2006/relationships/hyperlink" Target="https://en.wiktionary.org/wiki/%E4%BA%8B" TargetMode="External"/><Relationship Id="rId306" Type="http://schemas.openxmlformats.org/officeDocument/2006/relationships/hyperlink" Target="https://en.wiktionary.org/wiki/%E7%9D%A1" TargetMode="External"/><Relationship Id="rId860" Type="http://schemas.openxmlformats.org/officeDocument/2006/relationships/hyperlink" Target="https://en.wiktionary.org/wiki/%E6%B4%97%E6%BE%A1" TargetMode="External"/><Relationship Id="rId958" Type="http://schemas.openxmlformats.org/officeDocument/2006/relationships/hyperlink" Target="https://en.wiktionary.org/wiki/%E6%97%A9%E9%A3%AF" TargetMode="External"/><Relationship Id="rId87" Type="http://schemas.openxmlformats.org/officeDocument/2006/relationships/hyperlink" Target="https://en.wiktionary.org/wiki/%E9%83%BD" TargetMode="External"/><Relationship Id="rId513" Type="http://schemas.openxmlformats.org/officeDocument/2006/relationships/hyperlink" Target="https://en.wiktionary.org/wiki/%E5%A4%9A%E9%BA%BC" TargetMode="External"/><Relationship Id="rId597" Type="http://schemas.openxmlformats.org/officeDocument/2006/relationships/hyperlink" Target="https://en.wiktionary.org/wiki/%E6%B4%BB%E5%8B%95" TargetMode="External"/><Relationship Id="rId720" Type="http://schemas.openxmlformats.org/officeDocument/2006/relationships/hyperlink" Target="https://en.wiktionary.org/wiki/%E8%BE%B2%E6%9D%91" TargetMode="External"/><Relationship Id="rId818" Type="http://schemas.openxmlformats.org/officeDocument/2006/relationships/hyperlink" Target="https://en.wiktionary.org/wiki/%E8%81%BD%E8%AA%AA" TargetMode="External"/><Relationship Id="rId152" Type="http://schemas.openxmlformats.org/officeDocument/2006/relationships/hyperlink" Target="https://en.wiktionary.org/wiki/%E5%B9%BE" TargetMode="External"/><Relationship Id="rId457" Type="http://schemas.openxmlformats.org/officeDocument/2006/relationships/hyperlink" Target="https://en.wiktionary.org/wiki/%E4%B8%8D%E4%BD%86" TargetMode="External"/><Relationship Id="rId1003" Type="http://schemas.openxmlformats.org/officeDocument/2006/relationships/hyperlink" Target="https://en.wiktionary.org/wiki/%E6%9C%80%E8%BF%91" TargetMode="External"/><Relationship Id="rId664" Type="http://schemas.openxmlformats.org/officeDocument/2006/relationships/hyperlink" Target="https://en.wiktionary.org/wiki/%E5%8F%A3%E8%AA%9E" TargetMode="External"/><Relationship Id="rId871" Type="http://schemas.openxmlformats.org/officeDocument/2006/relationships/hyperlink" Target="https://en.wiktionary.org/wiki/%E9%A6%99%E8%95%89" TargetMode="External"/><Relationship Id="rId969" Type="http://schemas.openxmlformats.org/officeDocument/2006/relationships/hyperlink" Target="https://en.wiktionary.org/wiki/%E9%80%99%E8%A3%A1" TargetMode="External"/><Relationship Id="rId14" Type="http://schemas.openxmlformats.org/officeDocument/2006/relationships/hyperlink" Target="https://en.wiktionary.org/wiki/%E8%BE%A6" TargetMode="External"/><Relationship Id="rId317" Type="http://schemas.openxmlformats.org/officeDocument/2006/relationships/hyperlink" Target="https://en.wiktionary.org/wiki/%E6%8A%AC" TargetMode="External"/><Relationship Id="rId524" Type="http://schemas.openxmlformats.org/officeDocument/2006/relationships/hyperlink" Target="https://en.wiktionary.org/wiki/%E9%A3%AF%E5%BA%97" TargetMode="External"/><Relationship Id="rId731" Type="http://schemas.openxmlformats.org/officeDocument/2006/relationships/hyperlink" Target="https://en.wiktionary.org/wiki/%E5%95%A4%E9%85%92" TargetMode="External"/><Relationship Id="rId98" Type="http://schemas.openxmlformats.org/officeDocument/2006/relationships/hyperlink" Target="https://en.wiktionary.org/wiki/%E9%A3%AF" TargetMode="External"/><Relationship Id="rId163" Type="http://schemas.openxmlformats.org/officeDocument/2006/relationships/hyperlink" Target="https://en.wiktionary.org/wiki/%E4%BA%A4" TargetMode="External"/><Relationship Id="rId370" Type="http://schemas.openxmlformats.org/officeDocument/2006/relationships/hyperlink" Target="https://en.wiktionary.org/wiki/%E6%96%B0" TargetMode="External"/><Relationship Id="rId829" Type="http://schemas.openxmlformats.org/officeDocument/2006/relationships/hyperlink" Target="https://en.wiktionary.org/wiki/%E5%9C%98%E7%B5%90" TargetMode="External"/><Relationship Id="rId230" Type="http://schemas.openxmlformats.org/officeDocument/2006/relationships/hyperlink" Target="https://en.wiktionary.org/wiki/%E9%96%80" TargetMode="External"/><Relationship Id="rId468" Type="http://schemas.openxmlformats.org/officeDocument/2006/relationships/hyperlink" Target="https://en.wiktionary.org/wiki/%E5%B8%B8%E5%B8%B8" TargetMode="External"/><Relationship Id="rId675" Type="http://schemas.openxmlformats.org/officeDocument/2006/relationships/hyperlink" Target="https://en.wiktionary.org/wiki/%E5%88%A9%E7%94%A8" TargetMode="External"/><Relationship Id="rId882" Type="http://schemas.openxmlformats.org/officeDocument/2006/relationships/hyperlink" Target="https://en.wiktionary.org/wiki/%E6%98%9F%E6%9C%9F%E6%97%A5" TargetMode="External"/><Relationship Id="rId25" Type="http://schemas.openxmlformats.org/officeDocument/2006/relationships/hyperlink" Target="https://en.wiktionary.org/wiki/%E9%82%8A" TargetMode="External"/><Relationship Id="rId328" Type="http://schemas.openxmlformats.org/officeDocument/2006/relationships/hyperlink" Target="https://en.wiktionary.org/wiki/%E8%B7%B3" TargetMode="External"/><Relationship Id="rId535" Type="http://schemas.openxmlformats.org/officeDocument/2006/relationships/hyperlink" Target="https://en.wiktionary.org/wiki/%E5%88%86%E9%90%98" TargetMode="External"/><Relationship Id="rId742" Type="http://schemas.openxmlformats.org/officeDocument/2006/relationships/hyperlink" Target="https://en.wiktionary.org/wiki/%E6%B8%85%E6%A5%9A" TargetMode="External"/><Relationship Id="rId174" Type="http://schemas.openxmlformats.org/officeDocument/2006/relationships/hyperlink" Target="https://en.wiktionary.org/wiki/%E8%BF%91" TargetMode="External"/><Relationship Id="rId381" Type="http://schemas.openxmlformats.org/officeDocument/2006/relationships/hyperlink" Target="https://en.wiktionary.org/wiki/%E9%A0%81" TargetMode="External"/><Relationship Id="rId602" Type="http://schemas.openxmlformats.org/officeDocument/2006/relationships/hyperlink" Target="https://en.wiktionary.org/wiki/%E5%9F%BA%E7%A4%8E" TargetMode="External"/><Relationship Id="rId241" Type="http://schemas.openxmlformats.org/officeDocument/2006/relationships/hyperlink" Target="https://en.wiktionary.org/wiki/%E5%85%A7" TargetMode="External"/><Relationship Id="rId479" Type="http://schemas.openxmlformats.org/officeDocument/2006/relationships/hyperlink" Target="https://en.wiktionary.org/wiki/%E6%98%A5%E5%A4%A9" TargetMode="External"/><Relationship Id="rId686" Type="http://schemas.openxmlformats.org/officeDocument/2006/relationships/hyperlink" Target="https://en.wiktionary.org/wiki/%E6%97%85%E8%A1%8C" TargetMode="External"/><Relationship Id="rId893" Type="http://schemas.openxmlformats.org/officeDocument/2006/relationships/hyperlink" Target="https://en.wiktionary.org/wiki/%E7%9C%BC%E7%9D%9B" TargetMode="External"/><Relationship Id="rId907" Type="http://schemas.openxmlformats.org/officeDocument/2006/relationships/hyperlink" Target="https://en.wiktionary.org/wiki/%E4%B8%80%E5%A1%8A%E5%85%92" TargetMode="External"/><Relationship Id="rId36" Type="http://schemas.openxmlformats.org/officeDocument/2006/relationships/hyperlink" Target="https://en.wiktionary.org/wiki/%E8%8D%89" TargetMode="External"/><Relationship Id="rId339" Type="http://schemas.openxmlformats.org/officeDocument/2006/relationships/hyperlink" Target="https://en.wiktionary.org/wiki/%E5%AE%8C" TargetMode="External"/><Relationship Id="rId546" Type="http://schemas.openxmlformats.org/officeDocument/2006/relationships/hyperlink" Target="https://en.wiktionary.org/wiki/%E6%94%B9%E8%AE%8A" TargetMode="External"/><Relationship Id="rId753" Type="http://schemas.openxmlformats.org/officeDocument/2006/relationships/hyperlink" Target="https://en.wiktionary.org/wiki/%E7%86%B1%E6%83%85" TargetMode="External"/><Relationship Id="rId101" Type="http://schemas.openxmlformats.org/officeDocument/2006/relationships/hyperlink" Target="https://en.wiktionary.org/wiki/%E5%88%86" TargetMode="External"/><Relationship Id="rId185" Type="http://schemas.openxmlformats.org/officeDocument/2006/relationships/hyperlink" Target="https://en.wiktionary.org/wiki/%E6%A3%B5" TargetMode="External"/><Relationship Id="rId406" Type="http://schemas.openxmlformats.org/officeDocument/2006/relationships/hyperlink" Target="https://en.wiktionary.org/wiki/%E9%95%B7" TargetMode="External"/><Relationship Id="rId960" Type="http://schemas.openxmlformats.org/officeDocument/2006/relationships/hyperlink" Target="https://en.wiktionary.org/wiki/%E6%80%8E%E9%BA%BC%E6%A8%A3" TargetMode="External"/><Relationship Id="rId392" Type="http://schemas.openxmlformats.org/officeDocument/2006/relationships/hyperlink" Target="https://en.wiktionary.org/wiki/%E9%9B%A8" TargetMode="External"/><Relationship Id="rId613" Type="http://schemas.openxmlformats.org/officeDocument/2006/relationships/hyperlink" Target="https://en.wiktionary.org/wiki/%E5%A0%85%E6%8C%81" TargetMode="External"/><Relationship Id="rId697" Type="http://schemas.openxmlformats.org/officeDocument/2006/relationships/hyperlink" Target="https://en.wiktionary.org/wiki/%E7%B1%B3%E9%A3%AF" TargetMode="External"/><Relationship Id="rId820" Type="http://schemas.openxmlformats.org/officeDocument/2006/relationships/hyperlink" Target="https://en.wiktionary.org/wiki/%E9%80%9A%E9%81%8E" TargetMode="External"/><Relationship Id="rId918" Type="http://schemas.openxmlformats.org/officeDocument/2006/relationships/hyperlink" Target="https://en.wiktionary.org/wiki/%E4%BB%A5%E5%BE%8C" TargetMode="External"/><Relationship Id="rId252" Type="http://schemas.openxmlformats.org/officeDocument/2006/relationships/hyperlink" Target="https://en.wiktionary.org/wiki/%E6%8B%8D" TargetMode="External"/><Relationship Id="rId47" Type="http://schemas.openxmlformats.org/officeDocument/2006/relationships/hyperlink" Target="https://en.wiktionary.org/wiki/%E6%88%90" TargetMode="External"/><Relationship Id="rId112" Type="http://schemas.openxmlformats.org/officeDocument/2006/relationships/hyperlink" Target="https://en.wiktionary.org/wiki/%E6%AD%8C" TargetMode="External"/><Relationship Id="rId557" Type="http://schemas.openxmlformats.org/officeDocument/2006/relationships/hyperlink" Target="https://en.wiktionary.org/wiki/%E5%90%84%E7%A8%AE" TargetMode="External"/><Relationship Id="rId764" Type="http://schemas.openxmlformats.org/officeDocument/2006/relationships/hyperlink" Target="https://en.wiktionary.org/wiki/%E5%95%86%E5%BA%97" TargetMode="External"/><Relationship Id="rId971" Type="http://schemas.openxmlformats.org/officeDocument/2006/relationships/hyperlink" Target="https://en.wiktionary.org/wiki/%E9%80%99%E4%BA%9B" TargetMode="External"/><Relationship Id="rId196" Type="http://schemas.openxmlformats.org/officeDocument/2006/relationships/hyperlink" Target="https://en.wiktionary.org/wiki/%E5%95%A6" TargetMode="External"/><Relationship Id="rId417" Type="http://schemas.openxmlformats.org/officeDocument/2006/relationships/hyperlink" Target="https://en.wiktionary.org/wiki/%E4%B8%AD" TargetMode="External"/><Relationship Id="rId624" Type="http://schemas.openxmlformats.org/officeDocument/2006/relationships/hyperlink" Target="https://en.wiktionary.org/wiki/%E7%AF%80%E7%9B%AE" TargetMode="External"/><Relationship Id="rId831" Type="http://schemas.openxmlformats.org/officeDocument/2006/relationships/hyperlink" Target="https://en.wiktionary.org/wiki/%E5%A4%96%E9%82%8A" TargetMode="External"/><Relationship Id="rId263" Type="http://schemas.openxmlformats.org/officeDocument/2006/relationships/hyperlink" Target="https://en.wiktionary.org/wiki/%E8%B5%B7" TargetMode="External"/><Relationship Id="rId470" Type="http://schemas.openxmlformats.org/officeDocument/2006/relationships/hyperlink" Target="https://en.wiktionary.org/wiki/%E5%9F%8E%E5%B8%82" TargetMode="External"/><Relationship Id="rId929" Type="http://schemas.openxmlformats.org/officeDocument/2006/relationships/hyperlink" Target="https://en.wiktionary.org/wiki/%E6%87%89%E8%A9%B2" TargetMode="External"/><Relationship Id="rId58" Type="http://schemas.openxmlformats.org/officeDocument/2006/relationships/hyperlink" Target="https://en.wiktionary.org/wiki/%E8%A9%9E" TargetMode="External"/><Relationship Id="rId123" Type="http://schemas.openxmlformats.org/officeDocument/2006/relationships/hyperlink" Target="https://en.wiktionary.org/wiki/%E9%A4%A8" TargetMode="External"/><Relationship Id="rId330" Type="http://schemas.openxmlformats.org/officeDocument/2006/relationships/hyperlink" Target="https://en.wiktionary.org/wiki/%E5%81%9C" TargetMode="External"/><Relationship Id="rId568" Type="http://schemas.openxmlformats.org/officeDocument/2006/relationships/hyperlink" Target="https://en.wiktionary.org/wiki/%E9%97%9C%E4%BF%82" TargetMode="External"/><Relationship Id="rId775" Type="http://schemas.openxmlformats.org/officeDocument/2006/relationships/hyperlink" Target="https://en.wiktionary.org/wiki/%E8%81%B2%E9%9F%B3" TargetMode="External"/><Relationship Id="rId982" Type="http://schemas.openxmlformats.org/officeDocument/2006/relationships/hyperlink" Target="https://en.wiktionary.org/wiki/%E5%8F%AA%E5%A5%BD" TargetMode="External"/><Relationship Id="rId428" Type="http://schemas.openxmlformats.org/officeDocument/2006/relationships/hyperlink" Target="https://en.wiktionary.org/wiki/%E5%98%B4" TargetMode="External"/><Relationship Id="rId635" Type="http://schemas.openxmlformats.org/officeDocument/2006/relationships/hyperlink" Target="https://en.wiktionary.org/wiki/%E9%80%B2%E5%8E%BB" TargetMode="External"/><Relationship Id="rId842" Type="http://schemas.openxmlformats.org/officeDocument/2006/relationships/hyperlink" Target="https://en.wiktionary.org/wiki/%E7%82%BA%E4%BA%86" TargetMode="External"/><Relationship Id="rId274" Type="http://schemas.openxmlformats.org/officeDocument/2006/relationships/hyperlink" Target="https://en.wiktionary.org/wiki/%E7%90%83" TargetMode="External"/><Relationship Id="rId481" Type="http://schemas.openxmlformats.org/officeDocument/2006/relationships/hyperlink" Target="https://en.wiktionary.org/wiki/%E7%A3%81%E5%B8%B6" TargetMode="External"/><Relationship Id="rId702" Type="http://schemas.openxmlformats.org/officeDocument/2006/relationships/hyperlink" Target="https://en.wiktionary.org/wiki/%E6%98%8E%E5%B9%B4" TargetMode="External"/><Relationship Id="rId69" Type="http://schemas.openxmlformats.org/officeDocument/2006/relationships/hyperlink" Target="https://en.wiktionary.org/wiki/%E5%88%B0" TargetMode="External"/><Relationship Id="rId134" Type="http://schemas.openxmlformats.org/officeDocument/2006/relationships/hyperlink" Target="https://en.wiktionary.org/wiki/%E6%B2%B3" TargetMode="External"/><Relationship Id="rId579" Type="http://schemas.openxmlformats.org/officeDocument/2006/relationships/hyperlink" Target="https://en.wiktionary.org/wiki/%E6%BC%A2%E8%AA%9E" TargetMode="External"/><Relationship Id="rId786" Type="http://schemas.openxmlformats.org/officeDocument/2006/relationships/hyperlink" Target="https://en.wiktionary.org/wiki/%E5%AF%A6%E7%8F%BE" TargetMode="External"/><Relationship Id="rId993" Type="http://schemas.openxmlformats.org/officeDocument/2006/relationships/hyperlink" Target="https://en.wiktionary.org/wiki/%E6%BA%96%E5%82%99" TargetMode="External"/><Relationship Id="rId341" Type="http://schemas.openxmlformats.org/officeDocument/2006/relationships/hyperlink" Target="https://en.wiktionary.org/wiki/%E6%99%9A" TargetMode="External"/><Relationship Id="rId439" Type="http://schemas.openxmlformats.org/officeDocument/2006/relationships/hyperlink" Target="https://en.wiktionary.org/wiki/%E5%8D%8A%E5%A4%A9" TargetMode="External"/><Relationship Id="rId646" Type="http://schemas.openxmlformats.org/officeDocument/2006/relationships/hyperlink" Target="https://en.wiktionary.org/wiki/%E8%A6%BA%E5%BE%97" TargetMode="External"/><Relationship Id="rId201" Type="http://schemas.openxmlformats.org/officeDocument/2006/relationships/hyperlink" Target="https://en.wiktionary.org/wiki/%E7%B4%AF" TargetMode="External"/><Relationship Id="rId285" Type="http://schemas.openxmlformats.org/officeDocument/2006/relationships/hyperlink" Target="https://en.wiktionary.org/wiki/%E5%B0%91" TargetMode="External"/><Relationship Id="rId506" Type="http://schemas.openxmlformats.org/officeDocument/2006/relationships/hyperlink" Target="https://en.wiktionary.org/wiki/%E9%9B%BB%E5%BD%B1" TargetMode="External"/><Relationship Id="rId853" Type="http://schemas.openxmlformats.org/officeDocument/2006/relationships/hyperlink" Target="https://en.wiktionary.org/wiki/%E5%B1%8B%E5%AD%90" TargetMode="External"/><Relationship Id="rId492" Type="http://schemas.openxmlformats.org/officeDocument/2006/relationships/hyperlink" Target="https://en.wiktionary.org/wiki/%E4%BB%A3%E8%A1%A8" TargetMode="External"/><Relationship Id="rId713" Type="http://schemas.openxmlformats.org/officeDocument/2006/relationships/hyperlink" Target="https://en.wiktionary.org/wiki/%E5%85%A7%E5%AE%B9" TargetMode="External"/><Relationship Id="rId797" Type="http://schemas.openxmlformats.org/officeDocument/2006/relationships/hyperlink" Target="https://en.wiktionary.org/wiki/%E6%B0%B4%E5%B9%B3" TargetMode="External"/><Relationship Id="rId920" Type="http://schemas.openxmlformats.org/officeDocument/2006/relationships/hyperlink" Target="https://en.wiktionary.org/wiki/%E4%BB%A5%E7%82%BA" TargetMode="External"/><Relationship Id="rId145" Type="http://schemas.openxmlformats.org/officeDocument/2006/relationships/hyperlink" Target="https://en.wiktionary.org/wiki/%E6%8F%9B" TargetMode="External"/><Relationship Id="rId352" Type="http://schemas.openxmlformats.org/officeDocument/2006/relationships/hyperlink" Target="https://en.wiktionary.org/wiki/%E8%A5%BF" TargetMode="External"/><Relationship Id="rId212" Type="http://schemas.openxmlformats.org/officeDocument/2006/relationships/hyperlink" Target="https://en.wiktionary.org/wiki/%E6%B5%81" TargetMode="External"/><Relationship Id="rId657" Type="http://schemas.openxmlformats.org/officeDocument/2006/relationships/hyperlink" Target="https://en.wiktionary.org/wiki/%E5%8F%AF%E8%83%BD" TargetMode="External"/><Relationship Id="rId864" Type="http://schemas.openxmlformats.org/officeDocument/2006/relationships/hyperlink" Target="https://en.wiktionary.org/wiki/%E4%B8%8B%E5%8E%BB" TargetMode="External"/><Relationship Id="rId296" Type="http://schemas.openxmlformats.org/officeDocument/2006/relationships/hyperlink" Target="https://en.wiktionary.org/wiki/%E6%89%8B" TargetMode="External"/><Relationship Id="rId517" Type="http://schemas.openxmlformats.org/officeDocument/2006/relationships/hyperlink" Target="https://en.wiktionary.org/wiki/%E7%99%BC%E7%87%92" TargetMode="External"/><Relationship Id="rId724" Type="http://schemas.openxmlformats.org/officeDocument/2006/relationships/hyperlink" Target="https://en.wiktionary.org/wiki/%E5%A5%B3%E5%85%92" TargetMode="External"/><Relationship Id="rId931" Type="http://schemas.openxmlformats.org/officeDocument/2006/relationships/hyperlink" Target="https://en.wiktionary.org/wiki/%E5%BD%B1%E9%9F%BF" TargetMode="External"/><Relationship Id="rId60" Type="http://schemas.openxmlformats.org/officeDocument/2006/relationships/hyperlink" Target="https://en.wiktionary.org/wiki/%E5%BE%9E" TargetMode="External"/><Relationship Id="rId156" Type="http://schemas.openxmlformats.org/officeDocument/2006/relationships/hyperlink" Target="https://en.wiktionary.org/wiki/%E5%8A%A0" TargetMode="External"/><Relationship Id="rId363" Type="http://schemas.openxmlformats.org/officeDocument/2006/relationships/hyperlink" Target="https://en.wiktionary.org/wiki/%E5%83%8F" TargetMode="External"/><Relationship Id="rId570" Type="http://schemas.openxmlformats.org/officeDocument/2006/relationships/hyperlink" Target="https://en.wiktionary.org/wiki/%E5%BB%A3%E6%92%AD" TargetMode="External"/><Relationship Id="rId223" Type="http://schemas.openxmlformats.org/officeDocument/2006/relationships/hyperlink" Target="https://en.wiktionary.org/wiki/%E8%B3%A3" TargetMode="External"/><Relationship Id="rId430" Type="http://schemas.openxmlformats.org/officeDocument/2006/relationships/hyperlink" Target="https://en.wiktionary.org/wiki/%E5%B7%A6" TargetMode="External"/><Relationship Id="rId668" Type="http://schemas.openxmlformats.org/officeDocument/2006/relationships/hyperlink" Target="https://en.wiktionary.org/wiki/%E5%8B%9E%E9%A7%95" TargetMode="External"/><Relationship Id="rId875" Type="http://schemas.openxmlformats.org/officeDocument/2006/relationships/hyperlink" Target="https://en.wiktionary.org/wiki/%E5%B0%8F%E6%99%82" TargetMode="External"/><Relationship Id="rId18" Type="http://schemas.openxmlformats.org/officeDocument/2006/relationships/hyperlink" Target="https://en.wiktionary.org/wiki/%E6%9D%AF" TargetMode="External"/><Relationship Id="rId528" Type="http://schemas.openxmlformats.org/officeDocument/2006/relationships/hyperlink" Target="https://en.wiktionary.org/wiki/%E6%96%B9%E5%90%91" TargetMode="External"/><Relationship Id="rId735" Type="http://schemas.openxmlformats.org/officeDocument/2006/relationships/hyperlink" Target="https://en.wiktionary.org/wiki/%E8%B5%B7%E5%BA%8A" TargetMode="External"/><Relationship Id="rId942" Type="http://schemas.openxmlformats.org/officeDocument/2006/relationships/hyperlink" Target="https://en.wiktionary.org/wiki/%E5%8F%8B%E5%A5%BD" TargetMode="External"/><Relationship Id="rId167" Type="http://schemas.openxmlformats.org/officeDocument/2006/relationships/hyperlink" Target="https://en.wiktionary.org/wiki/%E5%8F%AB" TargetMode="External"/><Relationship Id="rId374" Type="http://schemas.openxmlformats.org/officeDocument/2006/relationships/hyperlink" Target="https://en.wiktionary.org/wiki/%E5%AD%B8" TargetMode="External"/><Relationship Id="rId581" Type="http://schemas.openxmlformats.org/officeDocument/2006/relationships/hyperlink" Target="https://en.wiktionary.org/wiki/%E5%A5%BD%E5%90%83" TargetMode="External"/><Relationship Id="rId71" Type="http://schemas.openxmlformats.org/officeDocument/2006/relationships/hyperlink" Target="https://en.wiktionary.org/wiki/%E5%BE%97" TargetMode="External"/><Relationship Id="rId234" Type="http://schemas.openxmlformats.org/officeDocument/2006/relationships/hyperlink" Target="https://en.wiktionary.org/wiki/%E5%93%AA" TargetMode="External"/><Relationship Id="rId679" Type="http://schemas.openxmlformats.org/officeDocument/2006/relationships/hyperlink" Target="https://en.wiktionary.org/wiki/%E7%B7%B4%E7%BF%92" TargetMode="External"/><Relationship Id="rId802" Type="http://schemas.openxmlformats.org/officeDocument/2006/relationships/hyperlink" Target="https://en.wiktionary.org/wiki/%E9%9B%96%E7%84%B6" TargetMode="External"/><Relationship Id="rId886" Type="http://schemas.openxmlformats.org/officeDocument/2006/relationships/hyperlink" Target="https://en.wiktionary.org/wiki/%E8%A8%B1%E5%A4%9A" TargetMode="External"/><Relationship Id="rId2" Type="http://schemas.openxmlformats.org/officeDocument/2006/relationships/hyperlink" Target="https://en.wiktionary.org/wiki/%E5%95%8A" TargetMode="External"/><Relationship Id="rId29" Type="http://schemas.openxmlformats.org/officeDocument/2006/relationships/hyperlink" Target="https://en.wiktionary.org/wiki/%E5%88%A5" TargetMode="External"/><Relationship Id="rId441" Type="http://schemas.openxmlformats.org/officeDocument/2006/relationships/hyperlink" Target="https://en.wiktionary.org/wiki/%E8%BE%A6%E5%85%AC%E5%AE%A4" TargetMode="External"/><Relationship Id="rId539" Type="http://schemas.openxmlformats.org/officeDocument/2006/relationships/hyperlink" Target="https://en.wiktionary.org/wiki/%E6%9C%8D%E5%8B%99%E5%93%A1" TargetMode="External"/><Relationship Id="rId746" Type="http://schemas.openxmlformats.org/officeDocument/2006/relationships/hyperlink" Target="https://en.wiktionary.org/wiki/%E7%A7%8B%E5%A4%A9" TargetMode="External"/><Relationship Id="rId178" Type="http://schemas.openxmlformats.org/officeDocument/2006/relationships/hyperlink" Target="https://en.wiktionary.org/wiki/%E9%85%92" TargetMode="External"/><Relationship Id="rId301" Type="http://schemas.openxmlformats.org/officeDocument/2006/relationships/hyperlink" Target="https://en.wiktionary.org/wiki/%E6%A8%B9" TargetMode="External"/><Relationship Id="rId953" Type="http://schemas.openxmlformats.org/officeDocument/2006/relationships/hyperlink" Target="https://en.wiktionary.org/wiki/%E6%9C%88%E7%90%83" TargetMode="External"/><Relationship Id="rId82" Type="http://schemas.openxmlformats.org/officeDocument/2006/relationships/hyperlink" Target="https://en.wiktionary.org/wiki/%E4%B8%9F" TargetMode="External"/><Relationship Id="rId385" Type="http://schemas.openxmlformats.org/officeDocument/2006/relationships/hyperlink" Target="https://en.wiktionary.org/wiki/%E9%99%B0" TargetMode="External"/><Relationship Id="rId592" Type="http://schemas.openxmlformats.org/officeDocument/2006/relationships/hyperlink" Target="https://en.wiktionary.org/wiki/%E6%AD%A1%E8%BF%8E" TargetMode="External"/><Relationship Id="rId606" Type="http://schemas.openxmlformats.org/officeDocument/2006/relationships/hyperlink" Target="https://en.wiktionary.org/wiki/%E9%9B%9E%E8%9B%8B" TargetMode="External"/><Relationship Id="rId813" Type="http://schemas.openxmlformats.org/officeDocument/2006/relationships/hyperlink" Target="https://en.wiktionary.org/wiki/%E9%AB%94%E8%82%B2" TargetMode="External"/><Relationship Id="rId245" Type="http://schemas.openxmlformats.org/officeDocument/2006/relationships/hyperlink" Target="https://en.wiktionary.org/wiki/%E5%B9%B4" TargetMode="External"/><Relationship Id="rId452" Type="http://schemas.openxmlformats.org/officeDocument/2006/relationships/hyperlink" Target="https://en.wiktionary.org/wiki/%E8%A1%A8%E7%8F%BE" TargetMode="External"/><Relationship Id="rId897" Type="http://schemas.openxmlformats.org/officeDocument/2006/relationships/hyperlink" Target="https://en.wiktionary.org/wiki/%E8%A6%81%E6%B1%82" TargetMode="External"/><Relationship Id="rId105" Type="http://schemas.openxmlformats.org/officeDocument/2006/relationships/hyperlink" Target="https://en.wiktionary.org/wiki/%E6%94%B9" TargetMode="External"/><Relationship Id="rId312" Type="http://schemas.openxmlformats.org/officeDocument/2006/relationships/hyperlink" Target="https://en.wiktionary.org/wiki/%E7%AE%97" TargetMode="External"/><Relationship Id="rId757" Type="http://schemas.openxmlformats.org/officeDocument/2006/relationships/hyperlink" Target="https://en.wiktionary.org/wiki/%E8%AA%8D%E8%AD%98" TargetMode="External"/><Relationship Id="rId964" Type="http://schemas.openxmlformats.org/officeDocument/2006/relationships/hyperlink" Target="https://en.wiktionary.org/wiki/%E6%8E%8C%E6%8F%A1" TargetMode="External"/><Relationship Id="rId93" Type="http://schemas.openxmlformats.org/officeDocument/2006/relationships/hyperlink" Target="https://en.wiktionary.org/wiki/%E5%A4%9A" TargetMode="External"/><Relationship Id="rId189" Type="http://schemas.openxmlformats.org/officeDocument/2006/relationships/hyperlink" Target="https://en.wiktionary.org/wiki/%E8%AA%B2" TargetMode="External"/><Relationship Id="rId396" Type="http://schemas.openxmlformats.org/officeDocument/2006/relationships/hyperlink" Target="https://en.wiktionary.org/wiki/%E6%9C%88" TargetMode="External"/><Relationship Id="rId617" Type="http://schemas.openxmlformats.org/officeDocument/2006/relationships/hyperlink" Target="https://en.wiktionary.org/wiki/%E5%BB%BA%E8%A8%AD" TargetMode="External"/><Relationship Id="rId824" Type="http://schemas.openxmlformats.org/officeDocument/2006/relationships/hyperlink" Target="https://en.wiktionary.org/wiki/%E5%90%8C%E6%84%8F" TargetMode="External"/><Relationship Id="rId256" Type="http://schemas.openxmlformats.org/officeDocument/2006/relationships/hyperlink" Target="https://en.wiktionary.org/wiki/%E7%AF%87" TargetMode="External"/><Relationship Id="rId463" Type="http://schemas.openxmlformats.org/officeDocument/2006/relationships/hyperlink" Target="https://en.wiktionary.org/wiki/%E9%83%A8%E5%88%86" TargetMode="External"/><Relationship Id="rId670" Type="http://schemas.openxmlformats.org/officeDocument/2006/relationships/hyperlink" Target="https://en.wiktionary.org/wiki/%E9%9B%A2%E9%96%8B" TargetMode="External"/><Relationship Id="rId116" Type="http://schemas.openxmlformats.org/officeDocument/2006/relationships/hyperlink" Target="https://en.wiktionary.org/wiki/%E6%A0%B9" TargetMode="External"/><Relationship Id="rId323" Type="http://schemas.openxmlformats.org/officeDocument/2006/relationships/hyperlink" Target="https://en.wiktionary.org/wiki/%E7%96%BC" TargetMode="External"/><Relationship Id="rId530" Type="http://schemas.openxmlformats.org/officeDocument/2006/relationships/hyperlink" Target="https://en.wiktionary.org/wiki/%E8%A8%AA%E5%95%8F" TargetMode="External"/><Relationship Id="rId768" Type="http://schemas.openxmlformats.org/officeDocument/2006/relationships/hyperlink" Target="https://en.wiktionary.org/wiki/%E4%B8%8A%E5%8E%BB" TargetMode="External"/><Relationship Id="rId975" Type="http://schemas.openxmlformats.org/officeDocument/2006/relationships/hyperlink" Target="https://en.wiktionary.org/wiki/%E6%AD%A3%E7%A2%BA" TargetMode="External"/><Relationship Id="rId20" Type="http://schemas.openxmlformats.org/officeDocument/2006/relationships/hyperlink" Target="https://en.wiktionary.org/wiki/%E5%80%8D" TargetMode="External"/><Relationship Id="rId628" Type="http://schemas.openxmlformats.org/officeDocument/2006/relationships/hyperlink" Target="https://en.wiktionary.org/wiki/%E5%A7%90%E5%A7%90" TargetMode="External"/><Relationship Id="rId835" Type="http://schemas.openxmlformats.org/officeDocument/2006/relationships/hyperlink" Target="https://en.wiktionary.org/wiki/%E5%AE%8C%E5%85%A8" TargetMode="External"/><Relationship Id="rId267" Type="http://schemas.openxmlformats.org/officeDocument/2006/relationships/hyperlink" Target="https://en.wiktionary.org/wiki/%E6%B7%BA" TargetMode="External"/><Relationship Id="rId474" Type="http://schemas.openxmlformats.org/officeDocument/2006/relationships/hyperlink" Target="https://en.wiktionary.org/wiki/%E5%87%BA%E5%8E%BB" TargetMode="External"/><Relationship Id="rId127" Type="http://schemas.openxmlformats.org/officeDocument/2006/relationships/hyperlink" Target="https://en.wiktionary.org/wiki/%E9%82%84" TargetMode="External"/><Relationship Id="rId681" Type="http://schemas.openxmlformats.org/officeDocument/2006/relationships/hyperlink" Target="https://en.wiktionary.org/wiki/%E7%9E%AD%E8%A7%A3" TargetMode="External"/><Relationship Id="rId779" Type="http://schemas.openxmlformats.org/officeDocument/2006/relationships/hyperlink" Target="https://en.wiktionary.org/wiki/%E7%94%9F%E6%97%A5" TargetMode="External"/><Relationship Id="rId902" Type="http://schemas.openxmlformats.org/officeDocument/2006/relationships/hyperlink" Target="https://en.wiktionary.org/wiki/%E4%B8%80%E9%82%8A%E2%80%A6%E2%80%A6%E4%B8%80%E9%82%8A%E2%80%A6%E2%80%A6" TargetMode="External"/><Relationship Id="rId986" Type="http://schemas.openxmlformats.org/officeDocument/2006/relationships/hyperlink" Target="https://en.wiktionary.org/wiki/%E4%B8%AD%E5%AD%B8" TargetMode="External"/><Relationship Id="rId31" Type="http://schemas.openxmlformats.org/officeDocument/2006/relationships/hyperlink" Target="https://en.wiktionary.org/wiki/%E4%B8%8D" TargetMode="External"/><Relationship Id="rId334" Type="http://schemas.openxmlformats.org/officeDocument/2006/relationships/hyperlink" Target="https://en.wiktionary.org/wiki/%E6%8E%A8" TargetMode="External"/><Relationship Id="rId541" Type="http://schemas.openxmlformats.org/officeDocument/2006/relationships/hyperlink" Target="https://en.wiktionary.org/wiki/%E7%88%B6%E8%A6%AA" TargetMode="External"/><Relationship Id="rId639" Type="http://schemas.openxmlformats.org/officeDocument/2006/relationships/hyperlink" Target="https://en.wiktionary.org/wiki/%E7%B6%93%E6%BF%9F" TargetMode="External"/><Relationship Id="rId180" Type="http://schemas.openxmlformats.org/officeDocument/2006/relationships/hyperlink" Target="https://en.wiktionary.org/wiki/%E5%B0%B1" TargetMode="External"/><Relationship Id="rId278" Type="http://schemas.openxmlformats.org/officeDocument/2006/relationships/hyperlink" Target="https://en.wiktionary.org/wiki/%E7%86%B1" TargetMode="External"/><Relationship Id="rId401" Type="http://schemas.openxmlformats.org/officeDocument/2006/relationships/hyperlink" Target="https://en.wiktionary.org/wiki/%E8%87%9F" TargetMode="External"/><Relationship Id="rId846" Type="http://schemas.openxmlformats.org/officeDocument/2006/relationships/hyperlink" Target="https://en.wiktionary.org/wiki/%E6%96%87%E5%AD%B8%E5%AE%B6" TargetMode="External"/><Relationship Id="rId485" Type="http://schemas.openxmlformats.org/officeDocument/2006/relationships/hyperlink" Target="https://en.wiktionary.org/wiki/%E9%8C%AF%E8%AA%A4" TargetMode="External"/><Relationship Id="rId692" Type="http://schemas.openxmlformats.org/officeDocument/2006/relationships/hyperlink" Target="https://en.wiktionary.org/wiki/%E6%B2%92%E9%97%9C%E4%BF%82" TargetMode="External"/><Relationship Id="rId706" Type="http://schemas.openxmlformats.org/officeDocument/2006/relationships/hyperlink" Target="https://en.wiktionary.org/wiki/%E5%93%AA%E8%A3%A1" TargetMode="External"/><Relationship Id="rId913" Type="http://schemas.openxmlformats.org/officeDocument/2006/relationships/hyperlink" Target="https://en.wiktionary.org/wiki/%E4%B8%80%E7%9B%B4" TargetMode="External"/><Relationship Id="rId42" Type="http://schemas.openxmlformats.org/officeDocument/2006/relationships/hyperlink" Target="https://en.wiktionary.org/wiki/%E9%95%B7" TargetMode="External"/><Relationship Id="rId138" Type="http://schemas.openxmlformats.org/officeDocument/2006/relationships/hyperlink" Target="https://en.wiktionary.org/wiki/%E5%BE%8C" TargetMode="External"/><Relationship Id="rId345" Type="http://schemas.openxmlformats.org/officeDocument/2006/relationships/hyperlink" Target="https://en.wiktionary.org/wiki/%E7%82%BA" TargetMode="External"/><Relationship Id="rId552" Type="http://schemas.openxmlformats.org/officeDocument/2006/relationships/hyperlink" Target="https://en.wiktionary.org/wiki/%E5%89%9B%E6%89%8D" TargetMode="External"/><Relationship Id="rId997" Type="http://schemas.openxmlformats.org/officeDocument/2006/relationships/hyperlink" Target="https://en.wiktionary.org/wiki/%E7%B8%BD%E6%98%AF" TargetMode="External"/><Relationship Id="rId191" Type="http://schemas.openxmlformats.org/officeDocument/2006/relationships/hyperlink" Target="https://en.wiktionary.org/wiki/%E5%93%AD" TargetMode="External"/><Relationship Id="rId205" Type="http://schemas.openxmlformats.org/officeDocument/2006/relationships/hyperlink" Target="https://en.wiktionary.org/wiki/%E5%80%86" TargetMode="External"/><Relationship Id="rId412" Type="http://schemas.openxmlformats.org/officeDocument/2006/relationships/hyperlink" Target="https://en.wiktionary.org/wiki/%E5%8F%AA" TargetMode="External"/><Relationship Id="rId857" Type="http://schemas.openxmlformats.org/officeDocument/2006/relationships/hyperlink" Target="https://en.wiktionary.org/wiki/%E5%B8%8C%E6%9C%9B" TargetMode="External"/><Relationship Id="rId289" Type="http://schemas.openxmlformats.org/officeDocument/2006/relationships/hyperlink" Target="https://en.wiktionary.org/wiki/%E5%89%A9" TargetMode="External"/><Relationship Id="rId496" Type="http://schemas.openxmlformats.org/officeDocument/2006/relationships/hyperlink" Target="https://en.wiktionary.org/wiki/%E5%BE%97%E5%88%B0" TargetMode="External"/><Relationship Id="rId717" Type="http://schemas.openxmlformats.org/officeDocument/2006/relationships/hyperlink" Target="https://en.wiktionary.org/wiki/%E5%B9%B4%E7%B4%80" TargetMode="External"/><Relationship Id="rId924" Type="http://schemas.openxmlformats.org/officeDocument/2006/relationships/hyperlink" Target="https://en.wiktionary.org/wiki/%E6%84%8F%E6%80%9D" TargetMode="External"/><Relationship Id="rId53" Type="http://schemas.openxmlformats.org/officeDocument/2006/relationships/hyperlink" Target="https://en.wiktionary.org/wiki/%E8%88%B9" TargetMode="External"/><Relationship Id="rId149" Type="http://schemas.openxmlformats.org/officeDocument/2006/relationships/hyperlink" Target="https://en.wiktionary.org/wiki/%E6%B4%BB" TargetMode="External"/><Relationship Id="rId356" Type="http://schemas.openxmlformats.org/officeDocument/2006/relationships/hyperlink" Target="https://en.wiktionary.org/wiki/%E4%B8%8B" TargetMode="External"/><Relationship Id="rId563" Type="http://schemas.openxmlformats.org/officeDocument/2006/relationships/hyperlink" Target="https://en.wiktionary.org/wiki/%E5%85%AC%E6%96%A4" TargetMode="External"/><Relationship Id="rId770" Type="http://schemas.openxmlformats.org/officeDocument/2006/relationships/hyperlink" Target="https://en.wiktionary.org/wiki/%E4%B8%8A%E5%AD%B8" TargetMode="External"/><Relationship Id="rId216" Type="http://schemas.openxmlformats.org/officeDocument/2006/relationships/hyperlink" Target="https://en.wiktionary.org/wiki/%E8%B7%AF" TargetMode="External"/><Relationship Id="rId423" Type="http://schemas.openxmlformats.org/officeDocument/2006/relationships/hyperlink" Target="https://en.wiktionary.org/wiki/%E4%BD%8F" TargetMode="External"/><Relationship Id="rId868" Type="http://schemas.openxmlformats.org/officeDocument/2006/relationships/hyperlink" Target="https://en.wiktionary.org/wiki/%E7%8F%BE%E4%BB%A3" TargetMode="External"/><Relationship Id="rId630" Type="http://schemas.openxmlformats.org/officeDocument/2006/relationships/hyperlink" Target="https://en.wiktionary.org/wiki/%E4%BB%8B%E7%B4%B9" TargetMode="External"/><Relationship Id="rId728" Type="http://schemas.openxmlformats.org/officeDocument/2006/relationships/hyperlink" Target="https://en.wiktionary.org/wiki/%E8%B7%91%E6%AD%A5" TargetMode="External"/><Relationship Id="rId935" Type="http://schemas.openxmlformats.org/officeDocument/2006/relationships/hyperlink" Target="https://en.wiktionary.org/wiki/%E9%83%B5%E7%A5%A8" TargetMode="External"/><Relationship Id="rId64" Type="http://schemas.openxmlformats.org/officeDocument/2006/relationships/hyperlink" Target="https://en.wiktionary.org/wiki/%E5%B8%B6" TargetMode="External"/><Relationship Id="rId367" Type="http://schemas.openxmlformats.org/officeDocument/2006/relationships/hyperlink" Target="https://en.wiktionary.org/wiki/%E9%9E%8B" TargetMode="External"/><Relationship Id="rId574" Type="http://schemas.openxmlformats.org/officeDocument/2006/relationships/hyperlink" Target="https://en.wiktionary.org/wiki/%E9%81%8E%E5%8E%BB" TargetMode="External"/><Relationship Id="rId227" Type="http://schemas.openxmlformats.org/officeDocument/2006/relationships/hyperlink" Target="https://en.wiktionary.org/wiki/%E6%AF%9B" TargetMode="External"/><Relationship Id="rId781" Type="http://schemas.openxmlformats.org/officeDocument/2006/relationships/hyperlink" Target="https://en.wiktionary.org/wiki/%E5%B8%AB%E5%82%85" TargetMode="External"/><Relationship Id="rId879" Type="http://schemas.openxmlformats.org/officeDocument/2006/relationships/hyperlink" Target="https://en.wiktionary.org/wiki/%E6%96%B0%E8%81%9E" TargetMode="External"/><Relationship Id="rId434" Type="http://schemas.openxmlformats.org/officeDocument/2006/relationships/hyperlink" Target="https://en.wiktionary.org/wiki/%E4%BD%9C" TargetMode="External"/><Relationship Id="rId641" Type="http://schemas.openxmlformats.org/officeDocument/2006/relationships/hyperlink" Target="https://en.wiktionary.org/wiki/%E7%B2%BE%E5%BD%A9" TargetMode="External"/><Relationship Id="rId739" Type="http://schemas.openxmlformats.org/officeDocument/2006/relationships/hyperlink" Target="https://en.wiktionary.org/wiki/%E9%89%9B%E7%AD%86" TargetMode="External"/><Relationship Id="rId280" Type="http://schemas.openxmlformats.org/officeDocument/2006/relationships/hyperlink" Target="https://en.wiktionary.org/wiki/%E6%97%A5" TargetMode="External"/><Relationship Id="rId501" Type="http://schemas.openxmlformats.org/officeDocument/2006/relationships/hyperlink" Target="https://en.wiktionary.org/wiki/%E9%BB%9E%E9%90%98" TargetMode="External"/><Relationship Id="rId946" Type="http://schemas.openxmlformats.org/officeDocument/2006/relationships/hyperlink" Target="https://en.wiktionary.org/wiki/%E8%AA%9E%E8%A8%80" TargetMode="External"/><Relationship Id="rId75" Type="http://schemas.openxmlformats.org/officeDocument/2006/relationships/hyperlink" Target="https://en.wiktionary.org/wiki/%E7%AD%89" TargetMode="External"/><Relationship Id="rId140" Type="http://schemas.openxmlformats.org/officeDocument/2006/relationships/hyperlink" Target="https://en.wiktionary.org/wiki/%E8%8A%B1" TargetMode="External"/><Relationship Id="rId378" Type="http://schemas.openxmlformats.org/officeDocument/2006/relationships/hyperlink" Target="https://en.wiktionary.org/wiki/%E8%97%A5" TargetMode="External"/><Relationship Id="rId585" Type="http://schemas.openxmlformats.org/officeDocument/2006/relationships/hyperlink" Target="https://en.wiktionary.org/wiki/%E5%90%88%E9%81%A9" TargetMode="External"/><Relationship Id="rId792" Type="http://schemas.openxmlformats.org/officeDocument/2006/relationships/hyperlink" Target="https://en.wiktionary.org/wiki/%E6%89%8B%E9%8C%B6" TargetMode="External"/><Relationship Id="rId806" Type="http://schemas.openxmlformats.org/officeDocument/2006/relationships/hyperlink" Target="https://en.wiktionary.org/wiki/%E5%AE%83%E5%80%91" TargetMode="External"/><Relationship Id="rId6" Type="http://schemas.openxmlformats.org/officeDocument/2006/relationships/hyperlink" Target="https://en.wiktionary.org/wiki/%E6%8A%8A" TargetMode="External"/><Relationship Id="rId238" Type="http://schemas.openxmlformats.org/officeDocument/2006/relationships/hyperlink" Target="https://en.wiktionary.org/wiki/%E5%8D%97" TargetMode="External"/><Relationship Id="rId445" Type="http://schemas.openxmlformats.org/officeDocument/2006/relationships/hyperlink" Target="https://en.wiktionary.org/wiki/%E6%9C%AC%E5%AD%90" TargetMode="External"/><Relationship Id="rId652" Type="http://schemas.openxmlformats.org/officeDocument/2006/relationships/hyperlink" Target="https://en.wiktionary.org/wiki/%E7%9C%8B%E7%97%85" TargetMode="External"/><Relationship Id="rId291" Type="http://schemas.openxmlformats.org/officeDocument/2006/relationships/hyperlink" Target="https://en.wiktionary.org/wiki/%E5%B8%82" TargetMode="External"/><Relationship Id="rId305" Type="http://schemas.openxmlformats.org/officeDocument/2006/relationships/hyperlink" Target="https://en.wiktionary.org/wiki/%E6%B0%B4" TargetMode="External"/><Relationship Id="rId512" Type="http://schemas.openxmlformats.org/officeDocument/2006/relationships/hyperlink" Target="https://en.wiktionary.org/wiki/%E5%B0%8D%E4%B8%8D%E8%B5%B7" TargetMode="External"/><Relationship Id="rId957" Type="http://schemas.openxmlformats.org/officeDocument/2006/relationships/hyperlink" Target="https://en.wiktionary.org/wiki/%E6%97%A9%E6%99%A8" TargetMode="External"/><Relationship Id="rId86" Type="http://schemas.openxmlformats.org/officeDocument/2006/relationships/hyperlink" Target="https://en.wiktionary.org/wiki/%E5%8B%95" TargetMode="External"/><Relationship Id="rId151" Type="http://schemas.openxmlformats.org/officeDocument/2006/relationships/hyperlink" Target="https://en.wiktionary.org/wiki/%E6%80%A5" TargetMode="External"/><Relationship Id="rId389" Type="http://schemas.openxmlformats.org/officeDocument/2006/relationships/hyperlink" Target="https://en.wiktionary.org/wiki/%E5%8F%88" TargetMode="External"/><Relationship Id="rId596" Type="http://schemas.openxmlformats.org/officeDocument/2006/relationships/hyperlink" Target="https://en.wiktionary.org/wiki/%E6%9C%83%E8%A9%B1" TargetMode="External"/><Relationship Id="rId817" Type="http://schemas.openxmlformats.org/officeDocument/2006/relationships/hyperlink" Target="https://en.wiktionary.org/wiki/%E8%81%BD%E8%A6%8B" TargetMode="External"/><Relationship Id="rId1002" Type="http://schemas.openxmlformats.org/officeDocument/2006/relationships/hyperlink" Target="https://en.wiktionary.org/wiki/%E6%9C%80%E5%BE%8C" TargetMode="External"/><Relationship Id="rId249" Type="http://schemas.openxmlformats.org/officeDocument/2006/relationships/hyperlink" Target="https://en.wiktionary.org/wiki/%E5%A5%B3" TargetMode="External"/><Relationship Id="rId456" Type="http://schemas.openxmlformats.org/officeDocument/2006/relationships/hyperlink" Target="https://en.wiktionary.org/wiki/%E4%B8%8D%E9%8C%AF" TargetMode="External"/><Relationship Id="rId663" Type="http://schemas.openxmlformats.org/officeDocument/2006/relationships/hyperlink" Target="https://en.wiktionary.org/wiki/%E7%A9%BA%E6%B0%A3" TargetMode="External"/><Relationship Id="rId870" Type="http://schemas.openxmlformats.org/officeDocument/2006/relationships/hyperlink" Target="https://en.wiktionary.org/wiki/%E7%9B%B8%E4%BF%A1" TargetMode="External"/><Relationship Id="rId13" Type="http://schemas.openxmlformats.org/officeDocument/2006/relationships/hyperlink" Target="https://en.wiktionary.org/wiki/%E5%8D%8A" TargetMode="External"/><Relationship Id="rId109" Type="http://schemas.openxmlformats.org/officeDocument/2006/relationships/hyperlink" Target="https://en.wiktionary.org/wiki/%E5%89%9B" TargetMode="External"/><Relationship Id="rId316" Type="http://schemas.openxmlformats.org/officeDocument/2006/relationships/hyperlink" Target="https://en.wiktionary.org/wiki/%E5%A5%B9" TargetMode="External"/><Relationship Id="rId523" Type="http://schemas.openxmlformats.org/officeDocument/2006/relationships/hyperlink" Target="https://en.wiktionary.org/wiki/%E5%8F%8D%E5%B0%8D" TargetMode="External"/><Relationship Id="rId968" Type="http://schemas.openxmlformats.org/officeDocument/2006/relationships/hyperlink" Target="https://en.wiktionary.org/wiki/%E9%80%99%E5%80%8B" TargetMode="External"/><Relationship Id="rId97" Type="http://schemas.openxmlformats.org/officeDocument/2006/relationships/hyperlink" Target="https://en.wiktionary.org/wiki/%E7%BF%BB" TargetMode="External"/><Relationship Id="rId730" Type="http://schemas.openxmlformats.org/officeDocument/2006/relationships/hyperlink" Target="https://en.wiktionary.org/wiki/%E6%89%B9%E8%A9%95" TargetMode="External"/><Relationship Id="rId828" Type="http://schemas.openxmlformats.org/officeDocument/2006/relationships/hyperlink" Target="https://en.wiktionary.org/wiki/%E5%9C%96%E6%9B%B8%E9%A4%A8" TargetMode="External"/><Relationship Id="rId162" Type="http://schemas.openxmlformats.org/officeDocument/2006/relationships/hyperlink" Target="https://en.wiktionary.org/wiki/%E8%AC%9B" TargetMode="External"/><Relationship Id="rId467" Type="http://schemas.openxmlformats.org/officeDocument/2006/relationships/hyperlink" Target="https://en.wiktionary.org/wiki/%E6%93%8D%E5%A0%B4" TargetMode="External"/><Relationship Id="rId674" Type="http://schemas.openxmlformats.org/officeDocument/2006/relationships/hyperlink" Target="https://en.wiktionary.org/wiki/%E7%AB%8B%E5%88%BB" TargetMode="External"/><Relationship Id="rId881" Type="http://schemas.openxmlformats.org/officeDocument/2006/relationships/hyperlink" Target="https://en.wiktionary.org/wiki/%E6%98%9F%E6%9C%9F" TargetMode="External"/><Relationship Id="rId979" Type="http://schemas.openxmlformats.org/officeDocument/2006/relationships/hyperlink" Target="https://en.wiktionary.org/wiki/%E7%9F%A5%E9%81%93" TargetMode="External"/><Relationship Id="rId24" Type="http://schemas.openxmlformats.org/officeDocument/2006/relationships/hyperlink" Target="https://en.wiktionary.org/wiki/%E7%AD%86" TargetMode="External"/><Relationship Id="rId327" Type="http://schemas.openxmlformats.org/officeDocument/2006/relationships/hyperlink" Target="https://en.wiktionary.org/wiki/%E6%A2%9D" TargetMode="External"/><Relationship Id="rId534" Type="http://schemas.openxmlformats.org/officeDocument/2006/relationships/hyperlink" Target="https://en.wiktionary.org/wiki/%E5%88%86%E4%B9%8B" TargetMode="External"/><Relationship Id="rId741" Type="http://schemas.openxmlformats.org/officeDocument/2006/relationships/hyperlink" Target="https://en.wiktionary.org/wiki/%E9%9D%92%E5%B9%B4" TargetMode="External"/><Relationship Id="rId839" Type="http://schemas.openxmlformats.org/officeDocument/2006/relationships/hyperlink" Target="https://en.wiktionary.org/wiki/%E6%99%9A%E4%B8%8A" TargetMode="External"/><Relationship Id="rId173" Type="http://schemas.openxmlformats.org/officeDocument/2006/relationships/hyperlink" Target="https://en.wiktionary.org/wiki/%E7%B7%8A" TargetMode="External"/><Relationship Id="rId380" Type="http://schemas.openxmlformats.org/officeDocument/2006/relationships/hyperlink" Target="https://en.wiktionary.org/wiki/%E4%B9%9F" TargetMode="External"/><Relationship Id="rId601" Type="http://schemas.openxmlformats.org/officeDocument/2006/relationships/hyperlink" Target="https://en.wiktionary.org/wiki/%E5%9F%BA%E6%9C%AC" TargetMode="External"/><Relationship Id="rId240" Type="http://schemas.openxmlformats.org/officeDocument/2006/relationships/hyperlink" Target="https://en.wiktionary.org/wiki/%E5%91%A2" TargetMode="External"/><Relationship Id="rId478" Type="http://schemas.openxmlformats.org/officeDocument/2006/relationships/hyperlink" Target="https://en.wiktionary.org/wiki/%E7%AA%97%E6%88%B6" TargetMode="External"/><Relationship Id="rId685" Type="http://schemas.openxmlformats.org/officeDocument/2006/relationships/hyperlink" Target="https://en.wiktionary.org/wiki/%E9%8C%84%E9%9F%B3" TargetMode="External"/><Relationship Id="rId892" Type="http://schemas.openxmlformats.org/officeDocument/2006/relationships/hyperlink" Target="https://en.wiktionary.org/wiki/%E9%A1%8F%E8%89%B2" TargetMode="External"/><Relationship Id="rId906" Type="http://schemas.openxmlformats.org/officeDocument/2006/relationships/hyperlink" Target="https://en.wiktionary.org/wiki/%E4%B8%80%E6%9C%83%E5%85%92" TargetMode="External"/><Relationship Id="rId35" Type="http://schemas.openxmlformats.org/officeDocument/2006/relationships/hyperlink" Target="https://en.wiktionary.org/wiki/%E8%8F%9C" TargetMode="External"/><Relationship Id="rId100" Type="http://schemas.openxmlformats.org/officeDocument/2006/relationships/hyperlink" Target="https://en.wiktionary.org/wiki/%E9%A3%9B" TargetMode="External"/><Relationship Id="rId338" Type="http://schemas.openxmlformats.org/officeDocument/2006/relationships/hyperlink" Target="https://en.wiktionary.org/wiki/%E5%A4%96" TargetMode="External"/><Relationship Id="rId545" Type="http://schemas.openxmlformats.org/officeDocument/2006/relationships/hyperlink" Target="https://en.wiktionary.org/wiki/%E8%A4%87%E9%9B%9C" TargetMode="External"/><Relationship Id="rId752" Type="http://schemas.openxmlformats.org/officeDocument/2006/relationships/hyperlink" Target="https://en.wiktionary.org/wiki/%E7%84%B6%E5%BE%8C" TargetMode="External"/><Relationship Id="rId184" Type="http://schemas.openxmlformats.org/officeDocument/2006/relationships/hyperlink" Target="https://en.wiktionary.org/wiki/%E7%9C%8B" TargetMode="External"/><Relationship Id="rId391" Type="http://schemas.openxmlformats.org/officeDocument/2006/relationships/hyperlink" Target="https://en.wiktionary.org/wiki/%E9%AD%9A" TargetMode="External"/><Relationship Id="rId405" Type="http://schemas.openxmlformats.org/officeDocument/2006/relationships/hyperlink" Target="https://en.wiktionary.org/wiki/%E5%BC%B5" TargetMode="External"/><Relationship Id="rId612" Type="http://schemas.openxmlformats.org/officeDocument/2006/relationships/hyperlink" Target="https://en.wiktionary.org/wiki/%E5%AE%B6%E5%BA%AD" TargetMode="External"/><Relationship Id="rId251" Type="http://schemas.openxmlformats.org/officeDocument/2006/relationships/hyperlink" Target="https://en.wiktionary.org/wiki/%E6%80%95" TargetMode="External"/><Relationship Id="rId489" Type="http://schemas.openxmlformats.org/officeDocument/2006/relationships/hyperlink" Target="https://en.wiktionary.org/wiki/%E5%A4%A7%E8%81%B2" TargetMode="External"/><Relationship Id="rId696" Type="http://schemas.openxmlformats.org/officeDocument/2006/relationships/hyperlink" Target="https://en.wiktionary.org/wiki/%E9%96%80%E5%8F%A3" TargetMode="External"/><Relationship Id="rId917" Type="http://schemas.openxmlformats.org/officeDocument/2006/relationships/hyperlink" Target="https://en.wiktionary.org/wiki/%E5%B7%B2%E7%B6%93" TargetMode="External"/><Relationship Id="rId46" Type="http://schemas.openxmlformats.org/officeDocument/2006/relationships/hyperlink" Target="https://en.wiktionary.org/wiki/%E8%BB%8A" TargetMode="External"/><Relationship Id="rId349" Type="http://schemas.openxmlformats.org/officeDocument/2006/relationships/hyperlink" Target="https://en.wiktionary.org/wiki/%E5%95%8F" TargetMode="External"/><Relationship Id="rId556" Type="http://schemas.openxmlformats.org/officeDocument/2006/relationships/hyperlink" Target="https://en.wiktionary.org/wiki/%E5%93%A5%E5%93%A5" TargetMode="External"/><Relationship Id="rId763" Type="http://schemas.openxmlformats.org/officeDocument/2006/relationships/hyperlink" Target="https://en.wiktionary.org/wiki/%E6%95%A3%E6%AD%A5" TargetMode="External"/><Relationship Id="rId111" Type="http://schemas.openxmlformats.org/officeDocument/2006/relationships/hyperlink" Target="https://en.wiktionary.org/wiki/%E6%90%9E" TargetMode="External"/><Relationship Id="rId195" Type="http://schemas.openxmlformats.org/officeDocument/2006/relationships/hyperlink" Target="https://en.wiktionary.org/wiki/%E6%8B%89" TargetMode="External"/><Relationship Id="rId209" Type="http://schemas.openxmlformats.org/officeDocument/2006/relationships/hyperlink" Target="https://en.wiktionary.org/wiki/%E8%BC%9B" TargetMode="External"/><Relationship Id="rId416" Type="http://schemas.openxmlformats.org/officeDocument/2006/relationships/hyperlink" Target="https://en.wiktionary.org/wiki/%E5%8F%AA" TargetMode="External"/><Relationship Id="rId970" Type="http://schemas.openxmlformats.org/officeDocument/2006/relationships/hyperlink" Target="https://en.wiktionary.org/wiki/%E9%80%99%E9%BA%BC" TargetMode="External"/><Relationship Id="rId623" Type="http://schemas.openxmlformats.org/officeDocument/2006/relationships/hyperlink" Target="https://en.wiktionary.org/wiki/%E6%8E%A5%E8%91%97" TargetMode="External"/><Relationship Id="rId830" Type="http://schemas.openxmlformats.org/officeDocument/2006/relationships/hyperlink" Target="https://en.wiktionary.org/wiki/%E8%A5%AA%E5%AD%90" TargetMode="External"/><Relationship Id="rId928" Type="http://schemas.openxmlformats.org/officeDocument/2006/relationships/hyperlink" Target="https://en.wiktionary.org/wiki/%E9%8A%80%E8%A1%8C" TargetMode="External"/><Relationship Id="rId57" Type="http://schemas.openxmlformats.org/officeDocument/2006/relationships/hyperlink" Target="https://en.wiktionary.org/wiki/%E6%98%A5" TargetMode="External"/><Relationship Id="rId262" Type="http://schemas.openxmlformats.org/officeDocument/2006/relationships/hyperlink" Target="https://en.wiktionary.org/wiki/%E9%A8%8E" TargetMode="External"/><Relationship Id="rId567" Type="http://schemas.openxmlformats.org/officeDocument/2006/relationships/hyperlink" Target="https://en.wiktionary.org/wiki/%E6%95%85%E4%BA%8B" TargetMode="External"/><Relationship Id="rId122" Type="http://schemas.openxmlformats.org/officeDocument/2006/relationships/hyperlink" Target="https://en.wiktionary.org/wiki/%E9%97%9C" TargetMode="External"/><Relationship Id="rId774" Type="http://schemas.openxmlformats.org/officeDocument/2006/relationships/hyperlink" Target="https://en.wiktionary.org/wiki/%E8%81%B2%E8%AA%BF" TargetMode="External"/><Relationship Id="rId981" Type="http://schemas.openxmlformats.org/officeDocument/2006/relationships/hyperlink" Target="https://en.wiktionary.org/wiki/%E4%B9%8B%E9%96%93" TargetMode="External"/><Relationship Id="rId427" Type="http://schemas.openxmlformats.org/officeDocument/2006/relationships/hyperlink" Target="https://en.wiktionary.org/wiki/%E8%B5%B0" TargetMode="External"/><Relationship Id="rId634" Type="http://schemas.openxmlformats.org/officeDocument/2006/relationships/hyperlink" Target="https://en.wiktionary.org/wiki/%E9%80%B2%E4%BE%86" TargetMode="External"/><Relationship Id="rId841" Type="http://schemas.openxmlformats.org/officeDocument/2006/relationships/hyperlink" Target="https://en.wiktionary.org/wiki/%E5%81%89%E5%A4%A7" TargetMode="External"/><Relationship Id="rId273" Type="http://schemas.openxmlformats.org/officeDocument/2006/relationships/hyperlink" Target="https://en.wiktionary.org/wiki/%E7%A7%8B" TargetMode="External"/><Relationship Id="rId480" Type="http://schemas.openxmlformats.org/officeDocument/2006/relationships/hyperlink" Target="https://en.wiktionary.org/wiki/%E8%A9%9E%E5%85%B8" TargetMode="External"/><Relationship Id="rId701" Type="http://schemas.openxmlformats.org/officeDocument/2006/relationships/hyperlink" Target="https://en.wiktionary.org/wiki/%E5%90%8D%E5%AD%97" TargetMode="External"/><Relationship Id="rId939" Type="http://schemas.openxmlformats.org/officeDocument/2006/relationships/hyperlink" Target="https://en.wiktionary.org/wiki/%E6%9C%89%E6%99%82%E5%80%99" TargetMode="External"/><Relationship Id="rId68" Type="http://schemas.openxmlformats.org/officeDocument/2006/relationships/hyperlink" Target="https://en.wiktionary.org/wiki/%E5%80%92" TargetMode="External"/><Relationship Id="rId133" Type="http://schemas.openxmlformats.org/officeDocument/2006/relationships/hyperlink" Target="https://en.wiktionary.org/wiki/%E5%92%8C" TargetMode="External"/><Relationship Id="rId340" Type="http://schemas.openxmlformats.org/officeDocument/2006/relationships/hyperlink" Target="https://en.wiktionary.org/wiki/%E7%A2%97" TargetMode="External"/><Relationship Id="rId578" Type="http://schemas.openxmlformats.org/officeDocument/2006/relationships/hyperlink" Target="https://en.wiktionary.org/wiki/%E5%AF%92%E5%81%87" TargetMode="External"/><Relationship Id="rId785" Type="http://schemas.openxmlformats.org/officeDocument/2006/relationships/hyperlink" Target="https://en.wiktionary.org/wiki/%E5%AF%A6%E8%B8%90" TargetMode="External"/><Relationship Id="rId992" Type="http://schemas.openxmlformats.org/officeDocument/2006/relationships/hyperlink" Target="https://en.wiktionary.org/wiki/%E6%B3%A8%E6%84%8F" TargetMode="External"/><Relationship Id="rId200" Type="http://schemas.openxmlformats.org/officeDocument/2006/relationships/hyperlink" Target="https://en.wiktionary.org/wiki/%E4%BA%86" TargetMode="External"/><Relationship Id="rId438" Type="http://schemas.openxmlformats.org/officeDocument/2006/relationships/hyperlink" Target="https://en.wiktionary.org/wiki/%E7%88%B8%E7%88%B8" TargetMode="External"/><Relationship Id="rId645" Type="http://schemas.openxmlformats.org/officeDocument/2006/relationships/hyperlink" Target="https://en.wiktionary.org/wiki/%E6%B1%BA%E5%AE%9A" TargetMode="External"/><Relationship Id="rId852" Type="http://schemas.openxmlformats.org/officeDocument/2006/relationships/hyperlink" Target="https://en.wiktionary.org/wiki/%E6%8F%A1%E6%89%8B" TargetMode="External"/><Relationship Id="rId284" Type="http://schemas.openxmlformats.org/officeDocument/2006/relationships/hyperlink" Target="https://en.wiktionary.org/wiki/%E4%B8%8A" TargetMode="External"/><Relationship Id="rId491" Type="http://schemas.openxmlformats.org/officeDocument/2006/relationships/hyperlink" Target="https://en.wiktionary.org/wiki/%E5%A4%A7%E5%A4%AB" TargetMode="External"/><Relationship Id="rId505" Type="http://schemas.openxmlformats.org/officeDocument/2006/relationships/hyperlink" Target="https://en.wiktionary.org/wiki/%E9%9B%BB%E8%A6%96" TargetMode="External"/><Relationship Id="rId712" Type="http://schemas.openxmlformats.org/officeDocument/2006/relationships/hyperlink" Target="https://en.wiktionary.org/wiki/%E5%8D%97%E9%82%8A" TargetMode="External"/><Relationship Id="rId79" Type="http://schemas.openxmlformats.org/officeDocument/2006/relationships/hyperlink" Target="https://en.wiktionary.org/wiki/%E9%BB%9E" TargetMode="External"/><Relationship Id="rId144" Type="http://schemas.openxmlformats.org/officeDocument/2006/relationships/hyperlink" Target="https://en.wiktionary.org/wiki/%E9%82%84" TargetMode="External"/><Relationship Id="rId589" Type="http://schemas.openxmlformats.org/officeDocument/2006/relationships/hyperlink" Target="https://en.wiktionary.org/wiki/%E4%BA%92%E7%9B%B8" TargetMode="External"/><Relationship Id="rId796" Type="http://schemas.openxmlformats.org/officeDocument/2006/relationships/hyperlink" Target="https://en.wiktionary.org/wiki/%E6%B0%B4%E6%9E%9C" TargetMode="External"/><Relationship Id="rId351" Type="http://schemas.openxmlformats.org/officeDocument/2006/relationships/hyperlink" Target="https://en.wiktionary.org/wiki/%E4%BA%94" TargetMode="External"/><Relationship Id="rId449" Type="http://schemas.openxmlformats.org/officeDocument/2006/relationships/hyperlink" Target="https://en.wiktionary.org/wiki/%E8%AE%8A%E6%88%90" TargetMode="External"/><Relationship Id="rId656" Type="http://schemas.openxmlformats.org/officeDocument/2006/relationships/hyperlink" Target="https://en.wiktionary.org/wiki/%E5%92%B3%E5%97%BD" TargetMode="External"/><Relationship Id="rId863" Type="http://schemas.openxmlformats.org/officeDocument/2006/relationships/hyperlink" Target="https://en.wiktionary.org/wiki/%E4%B8%8B%E4%BE%86" TargetMode="External"/><Relationship Id="rId211" Type="http://schemas.openxmlformats.org/officeDocument/2006/relationships/hyperlink" Target="https://en.wiktionary.org/wiki/%E9%9B%B6" TargetMode="External"/><Relationship Id="rId295" Type="http://schemas.openxmlformats.org/officeDocument/2006/relationships/hyperlink" Target="https://en.wiktionary.org/wiki/%E6%94%B6" TargetMode="External"/><Relationship Id="rId309" Type="http://schemas.openxmlformats.org/officeDocument/2006/relationships/hyperlink" Target="https://en.wiktionary.org/wiki/%E5%9B%9B" TargetMode="External"/><Relationship Id="rId516" Type="http://schemas.openxmlformats.org/officeDocument/2006/relationships/hyperlink" Target="https://en.wiktionary.org/wiki/%E8%80%8C%E4%B8%94" TargetMode="External"/><Relationship Id="rId723" Type="http://schemas.openxmlformats.org/officeDocument/2006/relationships/hyperlink" Target="https://en.wiktionary.org/wiki/%E5%8A%AA%E5%8A%9B" TargetMode="External"/><Relationship Id="rId930" Type="http://schemas.openxmlformats.org/officeDocument/2006/relationships/hyperlink" Target="https://en.wiktionary.org/wiki/%E8%8B%B1%E8%AA%9E" TargetMode="External"/><Relationship Id="rId155" Type="http://schemas.openxmlformats.org/officeDocument/2006/relationships/hyperlink" Target="https://en.wiktionary.org/wiki/%E5%AF%84" TargetMode="External"/><Relationship Id="rId362" Type="http://schemas.openxmlformats.org/officeDocument/2006/relationships/hyperlink" Target="https://en.wiktionary.org/wiki/%E5%90%91" TargetMode="External"/><Relationship Id="rId222" Type="http://schemas.openxmlformats.org/officeDocument/2006/relationships/hyperlink" Target="https://en.wiktionary.org/wiki/%E8%B2%B7" TargetMode="External"/><Relationship Id="rId667" Type="http://schemas.openxmlformats.org/officeDocument/2006/relationships/hyperlink" Target="https://en.wiktionary.org/wiki/%E5%8B%9E%E5%8B%95" TargetMode="External"/><Relationship Id="rId874" Type="http://schemas.openxmlformats.org/officeDocument/2006/relationships/hyperlink" Target="https://en.wiktionary.org/wiki/%E5%B0%8F%E5%A7%90" TargetMode="External"/><Relationship Id="rId17" Type="http://schemas.openxmlformats.org/officeDocument/2006/relationships/hyperlink" Target="https://en.wiktionary.org/wiki/%E6%8A%B1" TargetMode="External"/><Relationship Id="rId527" Type="http://schemas.openxmlformats.org/officeDocument/2006/relationships/hyperlink" Target="https://en.wiktionary.org/wiki/%E6%96%B9%E9%9D%A2" TargetMode="External"/><Relationship Id="rId734" Type="http://schemas.openxmlformats.org/officeDocument/2006/relationships/hyperlink" Target="https://en.wiktionary.org/wiki/%E8%98%8B%E6%9E%9C" TargetMode="External"/><Relationship Id="rId941" Type="http://schemas.openxmlformats.org/officeDocument/2006/relationships/hyperlink" Target="https://en.wiktionary.org/wiki/%E6%9C%89%E6%84%8F%E6%80%9D" TargetMode="External"/><Relationship Id="rId70" Type="http://schemas.openxmlformats.org/officeDocument/2006/relationships/hyperlink" Target="https://en.wiktionary.org/wiki/%E9%81%93" TargetMode="External"/><Relationship Id="rId166" Type="http://schemas.openxmlformats.org/officeDocument/2006/relationships/hyperlink" Target="https://en.wiktionary.org/wiki/%E8%85%B3" TargetMode="External"/><Relationship Id="rId373" Type="http://schemas.openxmlformats.org/officeDocument/2006/relationships/hyperlink" Target="https://en.wiktionary.org/wiki/%E5%A7%93" TargetMode="External"/><Relationship Id="rId580" Type="http://schemas.openxmlformats.org/officeDocument/2006/relationships/hyperlink" Target="https://en.wiktionary.org/wiki/%E6%BC%A2%E5%AD%97" TargetMode="External"/><Relationship Id="rId801" Type="http://schemas.openxmlformats.org/officeDocument/2006/relationships/hyperlink" Target="https://en.wiktionary.org/wiki/%E5%AE%BF%E8%88%8D" TargetMode="External"/><Relationship Id="rId1" Type="http://schemas.openxmlformats.org/officeDocument/2006/relationships/hyperlink" Target="https://en.wiktionary.org/wiki/%E5%95%8A" TargetMode="External"/><Relationship Id="rId233" Type="http://schemas.openxmlformats.org/officeDocument/2006/relationships/hyperlink" Target="https://en.wiktionary.org/wiki/%E6%8B%BF" TargetMode="External"/><Relationship Id="rId440" Type="http://schemas.openxmlformats.org/officeDocument/2006/relationships/hyperlink" Target="https://en.wiktionary.org/wiki/%E8%BE%A6%E6%B3%95" TargetMode="External"/><Relationship Id="rId678" Type="http://schemas.openxmlformats.org/officeDocument/2006/relationships/hyperlink" Target="https://en.wiktionary.org/wiki/%E8%81%AF%E7%B9%AB" TargetMode="External"/><Relationship Id="rId885" Type="http://schemas.openxmlformats.org/officeDocument/2006/relationships/hyperlink" Target="https://en.wiktionary.org/wiki/%E9%9C%80%E8%A6%81" TargetMode="External"/><Relationship Id="rId28" Type="http://schemas.openxmlformats.org/officeDocument/2006/relationships/hyperlink" Target="https://en.wiktionary.org/wiki/%E8%A1%A8" TargetMode="External"/><Relationship Id="rId300" Type="http://schemas.openxmlformats.org/officeDocument/2006/relationships/hyperlink" Target="https://en.wiktionary.org/wiki/%E6%95%B8" TargetMode="External"/><Relationship Id="rId538" Type="http://schemas.openxmlformats.org/officeDocument/2006/relationships/hyperlink" Target="https://en.wiktionary.org/wiki/%E6%9C%8D%E5%8B%99" TargetMode="External"/><Relationship Id="rId745" Type="http://schemas.openxmlformats.org/officeDocument/2006/relationships/hyperlink" Target="https://en.wiktionary.org/wiki/%E8%AB%8B%E5%95%8F" TargetMode="External"/><Relationship Id="rId952" Type="http://schemas.openxmlformats.org/officeDocument/2006/relationships/hyperlink" Target="https://en.wiktionary.org/wiki/%E6%9C%88%E4%BA%AE" TargetMode="External"/><Relationship Id="rId81" Type="http://schemas.openxmlformats.org/officeDocument/2006/relationships/hyperlink" Target="https://en.wiktionary.org/wiki/%E6%8E%89" TargetMode="External"/><Relationship Id="rId177" Type="http://schemas.openxmlformats.org/officeDocument/2006/relationships/hyperlink" Target="https://en.wiktionary.org/wiki/%E4%B9%85" TargetMode="External"/><Relationship Id="rId384" Type="http://schemas.openxmlformats.org/officeDocument/2006/relationships/hyperlink" Target="https://en.wiktionary.org/wiki/%E5%84%84" TargetMode="External"/><Relationship Id="rId591" Type="http://schemas.openxmlformats.org/officeDocument/2006/relationships/hyperlink" Target="https://en.wiktionary.org/wiki/%E5%8C%96%E5%AD%B8" TargetMode="External"/><Relationship Id="rId605" Type="http://schemas.openxmlformats.org/officeDocument/2006/relationships/hyperlink" Target="https://en.wiktionary.org/wiki/%E6%A9%9F%E5%99%A8" TargetMode="External"/><Relationship Id="rId812" Type="http://schemas.openxmlformats.org/officeDocument/2006/relationships/hyperlink" Target="https://en.wiktionary.org/wiki/%E6%8F%90%E9%AB%98" TargetMode="External"/><Relationship Id="rId244" Type="http://schemas.openxmlformats.org/officeDocument/2006/relationships/hyperlink" Target="https://en.wiktionary.org/wiki/%E4%BD%A0" TargetMode="External"/><Relationship Id="rId689" Type="http://schemas.openxmlformats.org/officeDocument/2006/relationships/hyperlink" Target="https://en.wiktionary.org/wiki/%E9%A6%AC%E4%B8%8A" TargetMode="External"/><Relationship Id="rId896" Type="http://schemas.openxmlformats.org/officeDocument/2006/relationships/hyperlink" Target="https://en.wiktionary.org/wiki/%E6%A8%A3%E5%AD%90" TargetMode="External"/><Relationship Id="rId39" Type="http://schemas.openxmlformats.org/officeDocument/2006/relationships/hyperlink" Target="https://en.wiktionary.org/wiki/%E6%9F%A5" TargetMode="External"/><Relationship Id="rId451" Type="http://schemas.openxmlformats.org/officeDocument/2006/relationships/hyperlink" Target="https://en.wiktionary.org/wiki/%E8%A1%A8%E7%A4%BA" TargetMode="External"/><Relationship Id="rId549" Type="http://schemas.openxmlformats.org/officeDocument/2006/relationships/hyperlink" Target="https://en.wiktionary.org/wiki/%E6%84%9F%E5%86%92" TargetMode="External"/><Relationship Id="rId756" Type="http://schemas.openxmlformats.org/officeDocument/2006/relationships/hyperlink" Target="https://en.wiktionary.org/wiki/%E4%BB%BB%E4%BD%95" TargetMode="External"/><Relationship Id="rId104" Type="http://schemas.openxmlformats.org/officeDocument/2006/relationships/hyperlink" Target="https://en.wiktionary.org/wiki/%E8%A9%B2" TargetMode="External"/><Relationship Id="rId188" Type="http://schemas.openxmlformats.org/officeDocument/2006/relationships/hyperlink" Target="https://en.wiktionary.org/wiki/%E5%88%BB" TargetMode="External"/><Relationship Id="rId311" Type="http://schemas.openxmlformats.org/officeDocument/2006/relationships/hyperlink" Target="https://en.wiktionary.org/wiki/%E9%85%B8" TargetMode="External"/><Relationship Id="rId395" Type="http://schemas.openxmlformats.org/officeDocument/2006/relationships/hyperlink" Target="https://en.wiktionary.org/wiki/%E9%81%A0" TargetMode="External"/><Relationship Id="rId409" Type="http://schemas.openxmlformats.org/officeDocument/2006/relationships/hyperlink" Target="https://en.wiktionary.org/wiki/%E8%91%97" TargetMode="External"/><Relationship Id="rId963" Type="http://schemas.openxmlformats.org/officeDocument/2006/relationships/hyperlink" Target="https://en.wiktionary.org/wiki/%E5%B1%95%E8%A6%BD" TargetMode="External"/><Relationship Id="rId92" Type="http://schemas.openxmlformats.org/officeDocument/2006/relationships/hyperlink" Target="https://en.wiktionary.org/wiki/%E9%A0%93" TargetMode="External"/><Relationship Id="rId616" Type="http://schemas.openxmlformats.org/officeDocument/2006/relationships/hyperlink" Target="https://en.wiktionary.org/wiki/%E8%A6%8B%E9%9D%A2" TargetMode="External"/><Relationship Id="rId823" Type="http://schemas.openxmlformats.org/officeDocument/2006/relationships/hyperlink" Target="https://en.wiktionary.org/wiki/%E5%90%8C%E5%AD%B8" TargetMode="External"/><Relationship Id="rId255" Type="http://schemas.openxmlformats.org/officeDocument/2006/relationships/hyperlink" Target="https://en.wiktionary.org/wiki/%E7%A2%B0" TargetMode="External"/><Relationship Id="rId462" Type="http://schemas.openxmlformats.org/officeDocument/2006/relationships/hyperlink" Target="https://en.wiktionary.org/wiki/%E4%B8%8D%E5%90%8C" TargetMode="External"/><Relationship Id="rId115" Type="http://schemas.openxmlformats.org/officeDocument/2006/relationships/hyperlink" Target="https://en.wiktionary.org/wiki/%E7%B5%A6" TargetMode="External"/><Relationship Id="rId322" Type="http://schemas.openxmlformats.org/officeDocument/2006/relationships/hyperlink" Target="https://en.wiktionary.org/wiki/%E8%BA%BA" TargetMode="External"/><Relationship Id="rId767" Type="http://schemas.openxmlformats.org/officeDocument/2006/relationships/hyperlink" Target="https://en.wiktionary.org/wiki/%E4%B8%8A%E4%BE%86" TargetMode="External"/><Relationship Id="rId974" Type="http://schemas.openxmlformats.org/officeDocument/2006/relationships/hyperlink" Target="https://en.wiktionary.org/wiki/%E6%95%B4%E9%BD%8A" TargetMode="External"/><Relationship Id="rId199" Type="http://schemas.openxmlformats.org/officeDocument/2006/relationships/hyperlink" Target="https://en.wiktionary.org/wiki/%E8%80%81" TargetMode="External"/><Relationship Id="rId627" Type="http://schemas.openxmlformats.org/officeDocument/2006/relationships/hyperlink" Target="https://en.wiktionary.org/wiki/%E7%B5%90%E6%9D%9F" TargetMode="External"/><Relationship Id="rId834" Type="http://schemas.openxmlformats.org/officeDocument/2006/relationships/hyperlink" Target="https://en.wiktionary.org/wiki/%E5%AE%8C%E6%88%90" TargetMode="External"/><Relationship Id="rId266" Type="http://schemas.openxmlformats.org/officeDocument/2006/relationships/hyperlink" Target="https://en.wiktionary.org/wiki/%E5%89%8D" TargetMode="External"/><Relationship Id="rId473" Type="http://schemas.openxmlformats.org/officeDocument/2006/relationships/hyperlink" Target="https://en.wiktionary.org/wiki/%E5%87%BA%E4%BE%86" TargetMode="External"/><Relationship Id="rId680" Type="http://schemas.openxmlformats.org/officeDocument/2006/relationships/hyperlink" Target="https://en.wiktionary.org/wiki/%E6%B6%BC%E5%BF%AB" TargetMode="External"/><Relationship Id="rId901" Type="http://schemas.openxmlformats.org/officeDocument/2006/relationships/hyperlink" Target="https://en.wiktionary.org/wiki/%E4%B8%80%E8%88%AC" TargetMode="External"/><Relationship Id="rId30" Type="http://schemas.openxmlformats.org/officeDocument/2006/relationships/hyperlink" Target="https://en.wiktionary.org/wiki/%E7%97%85" TargetMode="External"/><Relationship Id="rId126" Type="http://schemas.openxmlformats.org/officeDocument/2006/relationships/hyperlink" Target="https://en.wiktionary.org/wiki/%E9%81%8E" TargetMode="External"/><Relationship Id="rId333" Type="http://schemas.openxmlformats.org/officeDocument/2006/relationships/hyperlink" Target="https://en.wiktionary.org/wiki/%E9%A0%AD" TargetMode="External"/><Relationship Id="rId540" Type="http://schemas.openxmlformats.org/officeDocument/2006/relationships/hyperlink" Target="https://en.wiktionary.org/wiki/%E8%BC%94%E5%B0%8E" TargetMode="External"/><Relationship Id="rId778" Type="http://schemas.openxmlformats.org/officeDocument/2006/relationships/hyperlink" Target="https://en.wiktionary.org/wiki/%E7%94%9F%E6%B4%BB" TargetMode="External"/><Relationship Id="rId985" Type="http://schemas.openxmlformats.org/officeDocument/2006/relationships/hyperlink" Target="https://en.wiktionary.org/wiki/%E4%B8%AD%E5%8D%88" TargetMode="External"/><Relationship Id="rId638" Type="http://schemas.openxmlformats.org/officeDocument/2006/relationships/hyperlink" Target="https://en.wiktionary.org/wiki/%E7%B6%93%E9%81%8E" TargetMode="External"/><Relationship Id="rId845" Type="http://schemas.openxmlformats.org/officeDocument/2006/relationships/hyperlink" Target="https://en.wiktionary.org/wiki/%E6%96%87%E5%AD%B8" TargetMode="External"/><Relationship Id="rId277" Type="http://schemas.openxmlformats.org/officeDocument/2006/relationships/hyperlink" Target="https://en.wiktionary.org/wiki/%E8%AE%93" TargetMode="External"/><Relationship Id="rId400" Type="http://schemas.openxmlformats.org/officeDocument/2006/relationships/hyperlink" Target="https://en.wiktionary.org/wiki/%E5%92%B1" TargetMode="External"/><Relationship Id="rId484" Type="http://schemas.openxmlformats.org/officeDocument/2006/relationships/hyperlink" Target="https://en.wiktionary.org/wiki/%E5%BE%9E%E5%89%8D" TargetMode="External"/><Relationship Id="rId705" Type="http://schemas.openxmlformats.org/officeDocument/2006/relationships/hyperlink" Target="https://en.wiktionary.org/wiki/%E7%9B%AE%E5%89%8D" TargetMode="External"/><Relationship Id="rId137" Type="http://schemas.openxmlformats.org/officeDocument/2006/relationships/hyperlink" Target="https://en.wiktionary.org/wiki/%E7%B4%85" TargetMode="External"/><Relationship Id="rId344" Type="http://schemas.openxmlformats.org/officeDocument/2006/relationships/hyperlink" Target="https://en.wiktionary.org/wiki/%E5%BF%98" TargetMode="External"/><Relationship Id="rId691" Type="http://schemas.openxmlformats.org/officeDocument/2006/relationships/hyperlink" Target="https://en.wiktionary.org/wiki/%E5%B8%BD%E5%AD%90" TargetMode="External"/><Relationship Id="rId789" Type="http://schemas.openxmlformats.org/officeDocument/2006/relationships/hyperlink" Target="https://en.wiktionary.org/wiki/%E4%B8%96%E7%95%8C" TargetMode="External"/><Relationship Id="rId912" Type="http://schemas.openxmlformats.org/officeDocument/2006/relationships/hyperlink" Target="https://en.wiktionary.org/wiki/%E4%B8%80%E6%A8%A3" TargetMode="External"/><Relationship Id="rId996" Type="http://schemas.openxmlformats.org/officeDocument/2006/relationships/hyperlink" Target="https://en.wiktionary.org/wiki/%E8%87%AA%E8%A1%8C%E8%BB%8A" TargetMode="External"/><Relationship Id="rId41" Type="http://schemas.openxmlformats.org/officeDocument/2006/relationships/hyperlink" Target="https://en.wiktionary.org/wiki/%E5%B8%B8" TargetMode="External"/><Relationship Id="rId551" Type="http://schemas.openxmlformats.org/officeDocument/2006/relationships/hyperlink" Target="https://en.wiktionary.org/wiki/%E5%B9%B9%E9%83%A8" TargetMode="External"/><Relationship Id="rId649" Type="http://schemas.openxmlformats.org/officeDocument/2006/relationships/hyperlink" Target="https://en.wiktionary.org/wiki/%E9%96%8B%E5%A7%8B" TargetMode="External"/><Relationship Id="rId856" Type="http://schemas.openxmlformats.org/officeDocument/2006/relationships/hyperlink" Target="https://en.wiktionary.org/wiki/%E8%A5%BF%E9%82%8A" TargetMode="External"/><Relationship Id="rId190" Type="http://schemas.openxmlformats.org/officeDocument/2006/relationships/hyperlink" Target="https://en.wiktionary.org/wiki/%E5%8F%A3" TargetMode="External"/><Relationship Id="rId204" Type="http://schemas.openxmlformats.org/officeDocument/2006/relationships/hyperlink" Target="https://en.wiktionary.org/wiki/%E8%A3%A1" TargetMode="External"/><Relationship Id="rId246" Type="http://schemas.openxmlformats.org/officeDocument/2006/relationships/hyperlink" Target="https://en.wiktionary.org/wiki/%E5%BF%B5" TargetMode="External"/><Relationship Id="rId288" Type="http://schemas.openxmlformats.org/officeDocument/2006/relationships/hyperlink" Target="https://en.wiktionary.org/wiki/%E7%9C%81" TargetMode="External"/><Relationship Id="rId411" Type="http://schemas.openxmlformats.org/officeDocument/2006/relationships/hyperlink" Target="https://en.wiktionary.org/wiki/%E6%AD%A3" TargetMode="External"/><Relationship Id="rId453" Type="http://schemas.openxmlformats.org/officeDocument/2006/relationships/hyperlink" Target="https://en.wiktionary.org/wiki/%E8%A1%A8%E6%BC%94" TargetMode="External"/><Relationship Id="rId509" Type="http://schemas.openxmlformats.org/officeDocument/2006/relationships/hyperlink" Target="https://en.wiktionary.org/wiki/%E5%86%AC%E5%A4%A9" TargetMode="External"/><Relationship Id="rId660" Type="http://schemas.openxmlformats.org/officeDocument/2006/relationships/hyperlink" Target="https://en.wiktionary.org/wiki/%E5%AE%A2%E6%B0%A3" TargetMode="External"/><Relationship Id="rId898" Type="http://schemas.openxmlformats.org/officeDocument/2006/relationships/hyperlink" Target="https://en.wiktionary.org/wiki/%E8%A6%81%E6%98%AF" TargetMode="External"/><Relationship Id="rId106" Type="http://schemas.openxmlformats.org/officeDocument/2006/relationships/hyperlink" Target="https://en.wiktionary.org/wiki/%E5%B9%B2" TargetMode="External"/><Relationship Id="rId313" Type="http://schemas.openxmlformats.org/officeDocument/2006/relationships/hyperlink" Target="https://en.wiktionary.org/wiki/%E6%AD%B2" TargetMode="External"/><Relationship Id="rId495" Type="http://schemas.openxmlformats.org/officeDocument/2006/relationships/hyperlink" Target="https://en.wiktionary.org/wiki/%E9%81%93%E7%90%86" TargetMode="External"/><Relationship Id="rId716" Type="http://schemas.openxmlformats.org/officeDocument/2006/relationships/hyperlink" Target="https://en.wiktionary.org/wiki/%E5%B9%B4%E7%B4%9A" TargetMode="External"/><Relationship Id="rId758" Type="http://schemas.openxmlformats.org/officeDocument/2006/relationships/hyperlink" Target="https://en.wiktionary.org/wiki/%E8%AA%8D%E7%82%BA" TargetMode="External"/><Relationship Id="rId923" Type="http://schemas.openxmlformats.org/officeDocument/2006/relationships/hyperlink" Target="https://en.wiktionary.org/wiki/%E6%84%8F%E8%A6%8B" TargetMode="External"/><Relationship Id="rId965" Type="http://schemas.openxmlformats.org/officeDocument/2006/relationships/hyperlink" Target="https://en.wiktionary.org/wiki/%E8%91%97%E6%80%A5" TargetMode="External"/><Relationship Id="rId10" Type="http://schemas.openxmlformats.org/officeDocument/2006/relationships/hyperlink" Target="https://en.wiktionary.org/wiki/%E6%93%BA" TargetMode="External"/><Relationship Id="rId52" Type="http://schemas.openxmlformats.org/officeDocument/2006/relationships/hyperlink" Target="https://en.wiktionary.org/wiki/%E7%A9%BF" TargetMode="External"/><Relationship Id="rId94" Type="http://schemas.openxmlformats.org/officeDocument/2006/relationships/hyperlink" Target="https://en.wiktionary.org/wiki/%E9%A4%93" TargetMode="External"/><Relationship Id="rId148" Type="http://schemas.openxmlformats.org/officeDocument/2006/relationships/hyperlink" Target="https://en.wiktionary.org/wiki/%E6%9C%83" TargetMode="External"/><Relationship Id="rId355" Type="http://schemas.openxmlformats.org/officeDocument/2006/relationships/hyperlink" Target="https://en.wiktionary.org/wiki/%E7%B4%B0" TargetMode="External"/><Relationship Id="rId397" Type="http://schemas.openxmlformats.org/officeDocument/2006/relationships/hyperlink" Target="https://en.wiktionary.org/wiki/%E9%9B%B2" TargetMode="External"/><Relationship Id="rId520" Type="http://schemas.openxmlformats.org/officeDocument/2006/relationships/hyperlink" Target="https://en.wiktionary.org/wiki/%E7%99%BC%E5%B1%95" TargetMode="External"/><Relationship Id="rId562" Type="http://schemas.openxmlformats.org/officeDocument/2006/relationships/hyperlink" Target="https://en.wiktionary.org/wiki/%E5%85%AC%E5%85%B1%E6%B1%BD%E8%BB%8A" TargetMode="External"/><Relationship Id="rId618" Type="http://schemas.openxmlformats.org/officeDocument/2006/relationships/hyperlink" Target="https://en.wiktionary.org/wiki/%E5%81%A5%E5%BA%B7" TargetMode="External"/><Relationship Id="rId825" Type="http://schemas.openxmlformats.org/officeDocument/2006/relationships/hyperlink" Target="https://en.wiktionary.org/wiki/%E5%90%8C%E5%BF%97" TargetMode="External"/><Relationship Id="rId215" Type="http://schemas.openxmlformats.org/officeDocument/2006/relationships/hyperlink" Target="https://en.wiktionary.org/wiki/%E6%A8%93" TargetMode="External"/><Relationship Id="rId257" Type="http://schemas.openxmlformats.org/officeDocument/2006/relationships/hyperlink" Target="https://en.wiktionary.org/wiki/%E7%89%87" TargetMode="External"/><Relationship Id="rId422" Type="http://schemas.openxmlformats.org/officeDocument/2006/relationships/hyperlink" Target="https://en.wiktionary.org/wiki/%E8%B1%AC" TargetMode="External"/><Relationship Id="rId464" Type="http://schemas.openxmlformats.org/officeDocument/2006/relationships/hyperlink" Target="https://en.wiktionary.org/wiki/%E4%BC%AF%E4%BC%AF" TargetMode="External"/><Relationship Id="rId867" Type="http://schemas.openxmlformats.org/officeDocument/2006/relationships/hyperlink" Target="https://en.wiktionary.org/wiki/%E5%85%88%E7%94%9F" TargetMode="External"/><Relationship Id="rId299" Type="http://schemas.openxmlformats.org/officeDocument/2006/relationships/hyperlink" Target="https://en.wiktionary.org/wiki/%E7%86%9F" TargetMode="External"/><Relationship Id="rId727" Type="http://schemas.openxmlformats.org/officeDocument/2006/relationships/hyperlink" Target="https://en.wiktionary.org/wiki/%E6%97%81%E9%82%8A" TargetMode="External"/><Relationship Id="rId934" Type="http://schemas.openxmlformats.org/officeDocument/2006/relationships/hyperlink" Target="https://en.wiktionary.org/wiki/%E9%83%B5%E5%B1%80" TargetMode="External"/><Relationship Id="rId63" Type="http://schemas.openxmlformats.org/officeDocument/2006/relationships/hyperlink" Target="https://en.wiktionary.org/wiki/%E5%A4%A7" TargetMode="External"/><Relationship Id="rId159" Type="http://schemas.openxmlformats.org/officeDocument/2006/relationships/hyperlink" Target="https://en.wiktionary.org/wiki/%E8%A6%8B" TargetMode="External"/><Relationship Id="rId366" Type="http://schemas.openxmlformats.org/officeDocument/2006/relationships/hyperlink" Target="https://en.wiktionary.org/wiki/%E4%BA%9B" TargetMode="External"/><Relationship Id="rId573" Type="http://schemas.openxmlformats.org/officeDocument/2006/relationships/hyperlink" Target="https://en.wiktionary.org/wiki/%E9%81%8E%E4%BE%86" TargetMode="External"/><Relationship Id="rId780" Type="http://schemas.openxmlformats.org/officeDocument/2006/relationships/hyperlink" Target="https://en.wiktionary.org/wiki/%E5%8B%9D%E5%88%A9" TargetMode="External"/><Relationship Id="rId226" Type="http://schemas.openxmlformats.org/officeDocument/2006/relationships/hyperlink" Target="https://en.wiktionary.org/wiki/%E5%BF%99" TargetMode="External"/><Relationship Id="rId433" Type="http://schemas.openxmlformats.org/officeDocument/2006/relationships/hyperlink" Target="https://en.wiktionary.org/wiki/%E5%81%9A" TargetMode="External"/><Relationship Id="rId878" Type="http://schemas.openxmlformats.org/officeDocument/2006/relationships/hyperlink" Target="https://en.wiktionary.org/wiki/%E6%96%B0%E5%B9%B4" TargetMode="External"/><Relationship Id="rId640" Type="http://schemas.openxmlformats.org/officeDocument/2006/relationships/hyperlink" Target="https://en.wiktionary.org/wiki/%E7%B6%93%E9%A9%97" TargetMode="External"/><Relationship Id="rId738" Type="http://schemas.openxmlformats.org/officeDocument/2006/relationships/hyperlink" Target="https://en.wiktionary.org/wiki/%E6%B1%BD%E6%B0%B4" TargetMode="External"/><Relationship Id="rId945" Type="http://schemas.openxmlformats.org/officeDocument/2006/relationships/hyperlink" Target="https://en.wiktionary.org/wiki/%E8%AA%9E%E6%B3%95" TargetMode="External"/><Relationship Id="rId74" Type="http://schemas.openxmlformats.org/officeDocument/2006/relationships/hyperlink" Target="https://en.wiktionary.org/wiki/%E7%87%88" TargetMode="External"/><Relationship Id="rId377" Type="http://schemas.openxmlformats.org/officeDocument/2006/relationships/hyperlink" Target="https://en.wiktionary.org/wiki/%E7%BE%8A" TargetMode="External"/><Relationship Id="rId500" Type="http://schemas.openxmlformats.org/officeDocument/2006/relationships/hyperlink" Target="https://en.wiktionary.org/wiki/%E9%BB%9E%E5%BF%83" TargetMode="External"/><Relationship Id="rId584" Type="http://schemas.openxmlformats.org/officeDocument/2006/relationships/hyperlink" Target="https://en.wiktionary.org/wiki/%E5%A5%BD%E5%83%8F" TargetMode="External"/><Relationship Id="rId805" Type="http://schemas.openxmlformats.org/officeDocument/2006/relationships/hyperlink" Target="https://en.wiktionary.org/wiki/%E4%BB%96%E5%80%91" TargetMode="External"/><Relationship Id="rId5" Type="http://schemas.openxmlformats.org/officeDocument/2006/relationships/hyperlink" Target="https://en.wiktionary.org/wiki/%E5%85%AB" TargetMode="External"/><Relationship Id="rId237" Type="http://schemas.openxmlformats.org/officeDocument/2006/relationships/hyperlink" Target="https://en.wiktionary.org/wiki/%E7%94%B7" TargetMode="External"/><Relationship Id="rId791" Type="http://schemas.openxmlformats.org/officeDocument/2006/relationships/hyperlink" Target="https://en.wiktionary.org/wiki/%E6%94%B6%E6%8B%BE" TargetMode="External"/><Relationship Id="rId889" Type="http://schemas.openxmlformats.org/officeDocument/2006/relationships/hyperlink" Target="https://en.wiktionary.org/wiki/%E5%AD%B8%E6%A0%A1" TargetMode="External"/><Relationship Id="rId444" Type="http://schemas.openxmlformats.org/officeDocument/2006/relationships/hyperlink" Target="https://en.wiktionary.org/wiki/%E5%8C%97%E9%82%8A" TargetMode="External"/><Relationship Id="rId651" Type="http://schemas.openxmlformats.org/officeDocument/2006/relationships/hyperlink" Target="https://en.wiktionary.org/wiki/%E9%96%8B%E5%AD%B8" TargetMode="External"/><Relationship Id="rId749" Type="http://schemas.openxmlformats.org/officeDocument/2006/relationships/hyperlink" Target="https://en.wiktionary.org/wiki/%E5%85%A8%E9%83%A8" TargetMode="External"/><Relationship Id="rId290" Type="http://schemas.openxmlformats.org/officeDocument/2006/relationships/hyperlink" Target="https://en.wiktionary.org/wiki/%E5%8D%81" TargetMode="External"/><Relationship Id="rId304" Type="http://schemas.openxmlformats.org/officeDocument/2006/relationships/hyperlink" Target="https://en.wiktionary.org/wiki/%E8%AA%B0" TargetMode="External"/><Relationship Id="rId388" Type="http://schemas.openxmlformats.org/officeDocument/2006/relationships/hyperlink" Target="https://en.wiktionary.org/wiki/%E6%9C%89" TargetMode="External"/><Relationship Id="rId511" Type="http://schemas.openxmlformats.org/officeDocument/2006/relationships/hyperlink" Target="https://en.wiktionary.org/wiki/%E9%8D%9B%E9%8D%8A" TargetMode="External"/><Relationship Id="rId609" Type="http://schemas.openxmlformats.org/officeDocument/2006/relationships/hyperlink" Target="https://en.wiktionary.org/wiki/%E8%A8%88%E5%8A%83" TargetMode="External"/><Relationship Id="rId956" Type="http://schemas.openxmlformats.org/officeDocument/2006/relationships/hyperlink" Target="https://en.wiktionary.org/wiki/%E5%92%B1%E5%80%91" TargetMode="External"/><Relationship Id="rId85" Type="http://schemas.openxmlformats.org/officeDocument/2006/relationships/hyperlink" Target="https://en.wiktionary.org/wiki/%E6%87%82" TargetMode="External"/><Relationship Id="rId150" Type="http://schemas.openxmlformats.org/officeDocument/2006/relationships/hyperlink" Target="https://en.wiktionary.org/wiki/%E9%9B%9E" TargetMode="External"/><Relationship Id="rId595" Type="http://schemas.openxmlformats.org/officeDocument/2006/relationships/hyperlink" Target="https://en.wiktionary.org/wiki/%E5%9B%9E%E5%8E%BB" TargetMode="External"/><Relationship Id="rId816" Type="http://schemas.openxmlformats.org/officeDocument/2006/relationships/hyperlink" Target="https://en.wiktionary.org/wiki/%E8%B7%B3%E8%88%9E" TargetMode="External"/><Relationship Id="rId1001" Type="http://schemas.openxmlformats.org/officeDocument/2006/relationships/hyperlink" Target="https://en.wiktionary.org/wiki/%E6%9C%80%E5%88%9D" TargetMode="External"/><Relationship Id="rId248" Type="http://schemas.openxmlformats.org/officeDocument/2006/relationships/hyperlink" Target="https://en.wiktionary.org/wiki/%E7%89%9B" TargetMode="External"/><Relationship Id="rId455" Type="http://schemas.openxmlformats.org/officeDocument/2006/relationships/hyperlink" Target="https://en.wiktionary.org/wiki/%E5%88%A5%E4%BA%BA" TargetMode="External"/><Relationship Id="rId662" Type="http://schemas.openxmlformats.org/officeDocument/2006/relationships/hyperlink" Target="https://en.wiktionary.org/wiki/%E8%AA%B2%E6%96%87" TargetMode="External"/><Relationship Id="rId12" Type="http://schemas.openxmlformats.org/officeDocument/2006/relationships/hyperlink" Target="https://en.wiktionary.org/wiki/%E6%90%AC" TargetMode="External"/><Relationship Id="rId108" Type="http://schemas.openxmlformats.org/officeDocument/2006/relationships/hyperlink" Target="https://en.wiktionary.org/wiki/%E5%B9%B2" TargetMode="External"/><Relationship Id="rId315" Type="http://schemas.openxmlformats.org/officeDocument/2006/relationships/hyperlink" Target="https://en.wiktionary.org/wiki/%E5%AE%83" TargetMode="External"/><Relationship Id="rId522" Type="http://schemas.openxmlformats.org/officeDocument/2006/relationships/hyperlink" Target="https://en.wiktionary.org/wiki/%E7%BF%BB%E8%AD%AF" TargetMode="External"/><Relationship Id="rId967" Type="http://schemas.openxmlformats.org/officeDocument/2006/relationships/hyperlink" Target="https://en.wiktionary.org/wiki/%E7%85%A7%E7%9B%B8" TargetMode="External"/><Relationship Id="rId96" Type="http://schemas.openxmlformats.org/officeDocument/2006/relationships/hyperlink" Target="https://en.wiktionary.org/wiki/%E7%99%BC" TargetMode="External"/><Relationship Id="rId161" Type="http://schemas.openxmlformats.org/officeDocument/2006/relationships/hyperlink" Target="https://en.wiktionary.org/wiki/%E6%B1%9F" TargetMode="External"/><Relationship Id="rId399" Type="http://schemas.openxmlformats.org/officeDocument/2006/relationships/hyperlink" Target="https://en.wiktionary.org/wiki/%E5%9C%A8" TargetMode="External"/><Relationship Id="rId827" Type="http://schemas.openxmlformats.org/officeDocument/2006/relationships/hyperlink" Target="https://en.wiktionary.org/wiki/%E7%AA%81%E7%84%B6" TargetMode="External"/><Relationship Id="rId259" Type="http://schemas.openxmlformats.org/officeDocument/2006/relationships/hyperlink" Target="https://en.wiktionary.org/wiki/%E7%93%B6" TargetMode="External"/><Relationship Id="rId466" Type="http://schemas.openxmlformats.org/officeDocument/2006/relationships/hyperlink" Target="https://en.wiktionary.org/wiki/%E5%8F%83%E5%8A%A0" TargetMode="External"/><Relationship Id="rId673" Type="http://schemas.openxmlformats.org/officeDocument/2006/relationships/hyperlink" Target="https://en.wiktionary.org/wiki/%E6%AD%B7%E5%8F%B2" TargetMode="External"/><Relationship Id="rId880" Type="http://schemas.openxmlformats.org/officeDocument/2006/relationships/hyperlink" Target="https://en.wiktionary.org/wiki/%E4%BF%A1%E5%B0%81" TargetMode="External"/><Relationship Id="rId23" Type="http://schemas.openxmlformats.org/officeDocument/2006/relationships/hyperlink" Target="https://en.wiktionary.org/wiki/%E6%AF%94" TargetMode="External"/><Relationship Id="rId119" Type="http://schemas.openxmlformats.org/officeDocument/2006/relationships/hyperlink" Target="https://en.wiktionary.org/wiki/%E5%A4%A0" TargetMode="External"/><Relationship Id="rId326" Type="http://schemas.openxmlformats.org/officeDocument/2006/relationships/hyperlink" Target="https://en.wiktionary.org/wiki/%E5%A4%A9" TargetMode="External"/><Relationship Id="rId533" Type="http://schemas.openxmlformats.org/officeDocument/2006/relationships/hyperlink" Target="https://en.wiktionary.org/wiki/%E9%9D%9E%E5%B8%B8" TargetMode="External"/><Relationship Id="rId978" Type="http://schemas.openxmlformats.org/officeDocument/2006/relationships/hyperlink" Target="https://en.wiktionary.org/wiki/%E6%94%BF%E6%B2%BB" TargetMode="External"/><Relationship Id="rId740" Type="http://schemas.openxmlformats.org/officeDocument/2006/relationships/hyperlink" Target="https://en.wiktionary.org/wiki/%E5%89%8D%E9%82%8A" TargetMode="External"/><Relationship Id="rId838" Type="http://schemas.openxmlformats.org/officeDocument/2006/relationships/hyperlink" Target="https://en.wiktionary.org/wiki/%E6%99%9A%E6%9C%83" TargetMode="External"/><Relationship Id="rId172" Type="http://schemas.openxmlformats.org/officeDocument/2006/relationships/hyperlink" Target="https://en.wiktionary.org/wiki/%E6%96%A4" TargetMode="External"/><Relationship Id="rId477" Type="http://schemas.openxmlformats.org/officeDocument/2006/relationships/hyperlink" Target="https://en.wiktionary.org/wiki/%E9%99%A4%E4%BA%86%E2%80%A6%E2%80%A6%E4%BB%A5%E5%A4%96" TargetMode="External"/><Relationship Id="rId600" Type="http://schemas.openxmlformats.org/officeDocument/2006/relationships/hyperlink" Target="https://en.wiktionary.org/wiki/%E6%88%96%E8%80%85" TargetMode="External"/><Relationship Id="rId684" Type="http://schemas.openxmlformats.org/officeDocument/2006/relationships/hyperlink" Target="https://en.wiktionary.org/wiki/%E7%95%99%E5%AD%B8%E7%94%9F" TargetMode="External"/><Relationship Id="rId337" Type="http://schemas.openxmlformats.org/officeDocument/2006/relationships/hyperlink" Target="https://en.wiktionary.org/wiki/%E8%84%AB" TargetMode="External"/><Relationship Id="rId891" Type="http://schemas.openxmlformats.org/officeDocument/2006/relationships/hyperlink" Target="https://en.wiktionary.org/wiki/%E7%A0%94%E7%A9%B6" TargetMode="External"/><Relationship Id="rId905" Type="http://schemas.openxmlformats.org/officeDocument/2006/relationships/hyperlink" Target="https://en.wiktionary.org/wiki/%E4%B8%80%E5%85%B1" TargetMode="External"/><Relationship Id="rId989" Type="http://schemas.openxmlformats.org/officeDocument/2006/relationships/hyperlink" Target="https://en.wiktionary.org/wiki/%E5%91%A8%E5%9C%8D" TargetMode="External"/><Relationship Id="rId34" Type="http://schemas.openxmlformats.org/officeDocument/2006/relationships/hyperlink" Target="https://en.wiktionary.org/wiki/%E6%89%8D" TargetMode="External"/><Relationship Id="rId544" Type="http://schemas.openxmlformats.org/officeDocument/2006/relationships/hyperlink" Target="https://en.wiktionary.org/wiki/%E8%A4%87%E7%BF%92" TargetMode="External"/><Relationship Id="rId751" Type="http://schemas.openxmlformats.org/officeDocument/2006/relationships/hyperlink" Target="https://en.wiktionary.org/wiki/%E7%A2%BA%E5%AF%A6" TargetMode="External"/><Relationship Id="rId849" Type="http://schemas.openxmlformats.org/officeDocument/2006/relationships/hyperlink" Target="https://en.wiktionary.org/wiki/%E5%95%8F%E5%A5%BD" TargetMode="External"/><Relationship Id="rId183" Type="http://schemas.openxmlformats.org/officeDocument/2006/relationships/hyperlink" Target="https://en.wiktionary.org/wiki/%E9%96%8B" TargetMode="External"/><Relationship Id="rId390" Type="http://schemas.openxmlformats.org/officeDocument/2006/relationships/hyperlink" Target="https://en.wiktionary.org/wiki/%E5%8F%B3" TargetMode="External"/><Relationship Id="rId404" Type="http://schemas.openxmlformats.org/officeDocument/2006/relationships/hyperlink" Target="https://en.wiktionary.org/wiki/%E7%AB%99" TargetMode="External"/><Relationship Id="rId611" Type="http://schemas.openxmlformats.org/officeDocument/2006/relationships/hyperlink" Target="https://en.wiktionary.org/wiki/%E7%B9%BC%E7%BA%8C" TargetMode="External"/><Relationship Id="rId250" Type="http://schemas.openxmlformats.org/officeDocument/2006/relationships/hyperlink" Target="https://en.wiktionary.org/wiki/%E7%88%AC" TargetMode="External"/><Relationship Id="rId488" Type="http://schemas.openxmlformats.org/officeDocument/2006/relationships/hyperlink" Target="https://en.wiktionary.org/wiki/%E5%A4%A7%E5%AE%B6" TargetMode="External"/><Relationship Id="rId695" Type="http://schemas.openxmlformats.org/officeDocument/2006/relationships/hyperlink" Target="https://en.wiktionary.org/wiki/%E5%A6%B9%E5%A6%B9" TargetMode="External"/><Relationship Id="rId709" Type="http://schemas.openxmlformats.org/officeDocument/2006/relationships/hyperlink" Target="https://en.wiktionary.org/wiki/%E9%82%A3%E9%BA%BC" TargetMode="External"/><Relationship Id="rId916" Type="http://schemas.openxmlformats.org/officeDocument/2006/relationships/hyperlink" Target="https://en.wiktionary.org/wiki/%E9%86%AB%E9%99%A2" TargetMode="External"/><Relationship Id="rId45" Type="http://schemas.openxmlformats.org/officeDocument/2006/relationships/hyperlink" Target="https://en.wiktionary.org/wiki/%E6%9C%9D" TargetMode="External"/><Relationship Id="rId110" Type="http://schemas.openxmlformats.org/officeDocument/2006/relationships/hyperlink" Target="https://en.wiktionary.org/wiki/%E9%AB%98" TargetMode="External"/><Relationship Id="rId348" Type="http://schemas.openxmlformats.org/officeDocument/2006/relationships/hyperlink" Target="https://en.wiktionary.org/wiki/%E7%82%BA" TargetMode="External"/><Relationship Id="rId555" Type="http://schemas.openxmlformats.org/officeDocument/2006/relationships/hyperlink" Target="https://en.wiktionary.org/wiki/%E5%91%8A%E8%A8%B4" TargetMode="External"/><Relationship Id="rId762" Type="http://schemas.openxmlformats.org/officeDocument/2006/relationships/hyperlink" Target="https://en.wiktionary.org/wiki/%E5%AE%B9%E6%98%93" TargetMode="External"/><Relationship Id="rId194" Type="http://schemas.openxmlformats.org/officeDocument/2006/relationships/hyperlink" Target="https://en.wiktionary.org/wiki/%E5%BF%AB" TargetMode="External"/><Relationship Id="rId208" Type="http://schemas.openxmlformats.org/officeDocument/2006/relationships/hyperlink" Target="https://en.wiktionary.org/wiki/%E4%BA%AE" TargetMode="External"/><Relationship Id="rId415" Type="http://schemas.openxmlformats.org/officeDocument/2006/relationships/hyperlink" Target="https://en.wiktionary.org/wiki/%E7%B4%99" TargetMode="External"/><Relationship Id="rId622" Type="http://schemas.openxmlformats.org/officeDocument/2006/relationships/hyperlink" Target="https://en.wiktionary.org/wiki/%E6%95%99%E8%82%B2" TargetMode="External"/><Relationship Id="rId261" Type="http://schemas.openxmlformats.org/officeDocument/2006/relationships/hyperlink" Target="https://en.wiktionary.org/wiki/%E4%B8%83" TargetMode="External"/><Relationship Id="rId499" Type="http://schemas.openxmlformats.org/officeDocument/2006/relationships/hyperlink" Target="https://en.wiktionary.org/wiki/%E5%BC%9F%E5%BC%9F" TargetMode="External"/><Relationship Id="rId927" Type="http://schemas.openxmlformats.org/officeDocument/2006/relationships/hyperlink" Target="https://en.wiktionary.org/wiki/%E9%9F%B3%E6%A8%82" TargetMode="External"/><Relationship Id="rId56" Type="http://schemas.openxmlformats.org/officeDocument/2006/relationships/hyperlink" Target="https://en.wiktionary.org/wiki/%E5%90%B9" TargetMode="External"/><Relationship Id="rId359" Type="http://schemas.openxmlformats.org/officeDocument/2006/relationships/hyperlink" Target="https://en.wiktionary.org/wiki/%E9%A6%99" TargetMode="External"/><Relationship Id="rId566" Type="http://schemas.openxmlformats.org/officeDocument/2006/relationships/hyperlink" Target="https://en.wiktionary.org/wiki/%E5%A7%91%E5%A8%98" TargetMode="External"/><Relationship Id="rId773" Type="http://schemas.openxmlformats.org/officeDocument/2006/relationships/hyperlink" Target="https://en.wiktionary.org/wiki/%E4%BB%80%E9%BA%BC" TargetMode="External"/><Relationship Id="rId121" Type="http://schemas.openxmlformats.org/officeDocument/2006/relationships/hyperlink" Target="https://en.wiktionary.org/wiki/%E6%8E%9B" TargetMode="External"/><Relationship Id="rId219" Type="http://schemas.openxmlformats.org/officeDocument/2006/relationships/hyperlink" Target="https://en.wiktionary.org/wiki/%E9%A6%AC" TargetMode="External"/><Relationship Id="rId426" Type="http://schemas.openxmlformats.org/officeDocument/2006/relationships/hyperlink" Target="https://en.wiktionary.org/wiki/%E5%AD%97" TargetMode="External"/><Relationship Id="rId633" Type="http://schemas.openxmlformats.org/officeDocument/2006/relationships/hyperlink" Target="https://en.wiktionary.org/wiki/%E7%B7%8A%E5%BC%B5" TargetMode="External"/><Relationship Id="rId980" Type="http://schemas.openxmlformats.org/officeDocument/2006/relationships/hyperlink" Target="https://en.wiktionary.org/wiki/%E7%9F%A5%E8%AD%98" TargetMode="External"/><Relationship Id="rId840" Type="http://schemas.openxmlformats.org/officeDocument/2006/relationships/hyperlink" Target="https://en.wiktionary.org/wiki/%E5%8D%B1%E9%9A%AA" TargetMode="External"/><Relationship Id="rId938" Type="http://schemas.openxmlformats.org/officeDocument/2006/relationships/hyperlink" Target="https://en.wiktionary.org/wiki/%E6%9C%89%E5%90%8D" TargetMode="External"/><Relationship Id="rId67" Type="http://schemas.openxmlformats.org/officeDocument/2006/relationships/hyperlink" Target="https://en.wiktionary.org/wiki/%E5%88%80" TargetMode="External"/><Relationship Id="rId272" Type="http://schemas.openxmlformats.org/officeDocument/2006/relationships/hyperlink" Target="https://en.wiktionary.org/wiki/%E8%AB%8B" TargetMode="External"/><Relationship Id="rId577" Type="http://schemas.openxmlformats.org/officeDocument/2006/relationships/hyperlink" Target="https://en.wiktionary.org/wiki/%E5%AD%A9%E5%AD%90" TargetMode="External"/><Relationship Id="rId700" Type="http://schemas.openxmlformats.org/officeDocument/2006/relationships/hyperlink" Target="https://en.wiktionary.org/wiki/%E6%B0%91%E6%97%8F" TargetMode="External"/><Relationship Id="rId132" Type="http://schemas.openxmlformats.org/officeDocument/2006/relationships/hyperlink" Target="https://en.wiktionary.org/wiki/%E5%96%9D" TargetMode="External"/><Relationship Id="rId784" Type="http://schemas.openxmlformats.org/officeDocument/2006/relationships/hyperlink" Target="https://en.wiktionary.org/wiki/%E6%99%82%E9%96%93" TargetMode="External"/><Relationship Id="rId991" Type="http://schemas.openxmlformats.org/officeDocument/2006/relationships/hyperlink" Target="https://en.wiktionary.org/wiki/%E4%B8%BB%E6%84%8F" TargetMode="External"/><Relationship Id="rId437" Type="http://schemas.openxmlformats.org/officeDocument/2006/relationships/hyperlink" Target="https://en.wiktionary.org/wiki/%E5%AE%89%E6%8E%92" TargetMode="External"/><Relationship Id="rId644" Type="http://schemas.openxmlformats.org/officeDocument/2006/relationships/hyperlink" Target="https://en.wiktionary.org/wiki/%E5%8F%A5%E5%AD%90" TargetMode="External"/><Relationship Id="rId851" Type="http://schemas.openxmlformats.org/officeDocument/2006/relationships/hyperlink" Target="https://en.wiktionary.org/wiki/%E6%88%91%E5%80%91" TargetMode="External"/><Relationship Id="rId283" Type="http://schemas.openxmlformats.org/officeDocument/2006/relationships/hyperlink" Target="https://en.wiktionary.org/wiki/%E5%B1%B1" TargetMode="External"/><Relationship Id="rId490" Type="http://schemas.openxmlformats.org/officeDocument/2006/relationships/hyperlink" Target="https://en.wiktionary.org/wiki/%E5%A4%A7%E5%AD%B8" TargetMode="External"/><Relationship Id="rId504" Type="http://schemas.openxmlformats.org/officeDocument/2006/relationships/hyperlink" Target="https://en.wiktionary.org/wiki/%E9%9B%BB%E8%A9%B1" TargetMode="External"/><Relationship Id="rId711" Type="http://schemas.openxmlformats.org/officeDocument/2006/relationships/hyperlink" Target="https://en.wiktionary.org/wiki/%E9%82%A3%E6%A8%A3" TargetMode="External"/><Relationship Id="rId949" Type="http://schemas.openxmlformats.org/officeDocument/2006/relationships/hyperlink" Target="https://en.wiktionary.org/wiki/%E5%8E%9F%E4%BE%86" TargetMode="External"/><Relationship Id="rId78" Type="http://schemas.openxmlformats.org/officeDocument/2006/relationships/hyperlink" Target="https://en.wiktionary.org/wiki/%E7%AC%AC" TargetMode="External"/><Relationship Id="rId143" Type="http://schemas.openxmlformats.org/officeDocument/2006/relationships/hyperlink" Target="https://en.wiktionary.org/wiki/%E5%A3%9E" TargetMode="External"/><Relationship Id="rId350" Type="http://schemas.openxmlformats.org/officeDocument/2006/relationships/hyperlink" Target="https://en.wiktionary.org/wiki/%E6%88%91" TargetMode="External"/><Relationship Id="rId588" Type="http://schemas.openxmlformats.org/officeDocument/2006/relationships/hyperlink" Target="https://en.wiktionary.org/wiki/%E5%BF%BD%E7%84%B6" TargetMode="External"/><Relationship Id="rId795" Type="http://schemas.openxmlformats.org/officeDocument/2006/relationships/hyperlink" Target="https://en.wiktionary.org/wiki/%E6%95%B8%E5%AD%B8" TargetMode="External"/><Relationship Id="rId809" Type="http://schemas.openxmlformats.org/officeDocument/2006/relationships/hyperlink" Target="https://en.wiktionary.org/wiki/%E6%85%8B%E5%BA%A6" TargetMode="External"/><Relationship Id="rId9" Type="http://schemas.openxmlformats.org/officeDocument/2006/relationships/hyperlink" Target="https://en.wiktionary.org/wiki/%E7%99%BE" TargetMode="External"/><Relationship Id="rId210" Type="http://schemas.openxmlformats.org/officeDocument/2006/relationships/hyperlink" Target="https://en.wiktionary.org/wiki/%E4%BA%86" TargetMode="External"/><Relationship Id="rId448" Type="http://schemas.openxmlformats.org/officeDocument/2006/relationships/hyperlink" Target="https://en.wiktionary.org/wiki/%E5%BF%85%E9%A0%88" TargetMode="External"/><Relationship Id="rId655" Type="http://schemas.openxmlformats.org/officeDocument/2006/relationships/hyperlink" Target="https://en.wiktionary.org/wiki/%E7%A7%91%E5%AD%B8" TargetMode="External"/><Relationship Id="rId862" Type="http://schemas.openxmlformats.org/officeDocument/2006/relationships/hyperlink" Target="https://en.wiktionary.org/wiki/%E4%B8%8B%E8%AA%B2" TargetMode="External"/><Relationship Id="rId294" Type="http://schemas.openxmlformats.org/officeDocument/2006/relationships/hyperlink" Target="https://en.wiktionary.org/wiki/%E6%98%AF" TargetMode="External"/><Relationship Id="rId308" Type="http://schemas.openxmlformats.org/officeDocument/2006/relationships/hyperlink" Target="https://en.wiktionary.org/wiki/%E6%AD%BB" TargetMode="External"/><Relationship Id="rId515" Type="http://schemas.openxmlformats.org/officeDocument/2006/relationships/hyperlink" Target="https://en.wiktionary.org/wiki/%E5%85%92%E5%AD%90" TargetMode="External"/><Relationship Id="rId722" Type="http://schemas.openxmlformats.org/officeDocument/2006/relationships/hyperlink" Target="https://en.wiktionary.org/wiki/%E8%BE%B2%E6%A5%AD" TargetMode="External"/><Relationship Id="rId89" Type="http://schemas.openxmlformats.org/officeDocument/2006/relationships/hyperlink" Target="https://en.wiktionary.org/wiki/%E7%9F%AD" TargetMode="External"/><Relationship Id="rId154" Type="http://schemas.openxmlformats.org/officeDocument/2006/relationships/hyperlink" Target="https://en.wiktionary.org/wiki/%E8%A8%98" TargetMode="External"/><Relationship Id="rId361" Type="http://schemas.openxmlformats.org/officeDocument/2006/relationships/hyperlink" Target="https://en.wiktionary.org/wiki/%E6%83%B3" TargetMode="External"/><Relationship Id="rId599" Type="http://schemas.openxmlformats.org/officeDocument/2006/relationships/hyperlink" Target="https://en.wiktionary.org/wiki/%E7%81%AB%E8%BB%8A" TargetMode="External"/><Relationship Id="rId1005" Type="http://schemas.openxmlformats.org/officeDocument/2006/relationships/hyperlink" Target="https://en.wiktionary.org/wiki/%E4%BD%9C%E6%A5%AD" TargetMode="External"/><Relationship Id="rId459" Type="http://schemas.openxmlformats.org/officeDocument/2006/relationships/hyperlink" Target="https://en.wiktionary.org/wiki/%E4%B8%8D%E7%94%A8" TargetMode="External"/><Relationship Id="rId666" Type="http://schemas.openxmlformats.org/officeDocument/2006/relationships/hyperlink" Target="https://en.wiktionary.org/wiki/%E7%B1%83%E7%90%83" TargetMode="External"/><Relationship Id="rId873" Type="http://schemas.openxmlformats.org/officeDocument/2006/relationships/hyperlink" Target="https://en.wiktionary.org/wiki/%E5%B0%8F%E5%AD%A9%E5%85%92" TargetMode="External"/><Relationship Id="rId16" Type="http://schemas.openxmlformats.org/officeDocument/2006/relationships/hyperlink" Target="https://en.wiktionary.org/wiki/%E5%A0%B1" TargetMode="External"/><Relationship Id="rId221" Type="http://schemas.openxmlformats.org/officeDocument/2006/relationships/hyperlink" Target="https://en.wiktionary.org/wiki/%E5%98%9B" TargetMode="External"/><Relationship Id="rId319" Type="http://schemas.openxmlformats.org/officeDocument/2006/relationships/hyperlink" Target="https://en.wiktionary.org/wiki/%E8%AB%87" TargetMode="External"/><Relationship Id="rId526" Type="http://schemas.openxmlformats.org/officeDocument/2006/relationships/hyperlink" Target="https://en.wiktionary.org/wiki/%E6%96%B9%E6%B3%95" TargetMode="External"/><Relationship Id="rId733" Type="http://schemas.openxmlformats.org/officeDocument/2006/relationships/hyperlink" Target="https://en.wiktionary.org/wiki/%E6%BC%82%E4%BA%AE" TargetMode="External"/><Relationship Id="rId940" Type="http://schemas.openxmlformats.org/officeDocument/2006/relationships/hyperlink" Target="https://en.wiktionary.org/wiki/%E6%9C%89%E4%BA%9B" TargetMode="External"/><Relationship Id="rId165" Type="http://schemas.openxmlformats.org/officeDocument/2006/relationships/hyperlink" Target="https://en.wiktionary.org/wiki/%E8%A7%92" TargetMode="External"/><Relationship Id="rId372" Type="http://schemas.openxmlformats.org/officeDocument/2006/relationships/hyperlink" Target="https://en.wiktionary.org/wiki/%E8%A1%8C" TargetMode="External"/><Relationship Id="rId677" Type="http://schemas.openxmlformats.org/officeDocument/2006/relationships/hyperlink" Target="https://en.wiktionary.org/wiki/%E9%80%A3%E2%80%A6%E2%80%A6%E9%83%BD%E2%80%A6%E2%80%A6" TargetMode="External"/><Relationship Id="rId800" Type="http://schemas.openxmlformats.org/officeDocument/2006/relationships/hyperlink" Target="https://en.wiktionary.org/wiki/%E6%80%9D%E6%83%B3" TargetMode="External"/><Relationship Id="rId232" Type="http://schemas.openxmlformats.org/officeDocument/2006/relationships/hyperlink" Target="https://en.wiktionary.org/wiki/%E7%B1%B3" TargetMode="External"/><Relationship Id="rId884" Type="http://schemas.openxmlformats.org/officeDocument/2006/relationships/hyperlink" Target="https://en.wiktionary.org/wiki/%E4%BC%91%E6%81%AF" TargetMode="External"/><Relationship Id="rId27" Type="http://schemas.openxmlformats.org/officeDocument/2006/relationships/hyperlink" Target="https://en.wiktionary.org/wiki/%E9%81%8D" TargetMode="External"/><Relationship Id="rId537" Type="http://schemas.openxmlformats.org/officeDocument/2006/relationships/hyperlink" Target="https://en.wiktionary.org/wiki/%E5%A4%AB%E4%BA%BA" TargetMode="External"/><Relationship Id="rId744" Type="http://schemas.openxmlformats.org/officeDocument/2006/relationships/hyperlink" Target="https://en.wiktionary.org/wiki/%E8%AB%8B%E5%81%87" TargetMode="External"/><Relationship Id="rId951" Type="http://schemas.openxmlformats.org/officeDocument/2006/relationships/hyperlink" Target="https://en.wiktionary.org/wiki/%E9%A1%98%E6%84%8F" TargetMode="External"/><Relationship Id="rId80" Type="http://schemas.openxmlformats.org/officeDocument/2006/relationships/hyperlink" Target="https://en.wiktionary.org/wiki/%E9%9B%BB" TargetMode="External"/><Relationship Id="rId176" Type="http://schemas.openxmlformats.org/officeDocument/2006/relationships/hyperlink" Target="https://en.wiktionary.org/wiki/%E4%B9%9D" TargetMode="External"/><Relationship Id="rId383" Type="http://schemas.openxmlformats.org/officeDocument/2006/relationships/hyperlink" Target="https://en.wiktionary.org/wiki/%E4%B8%80" TargetMode="External"/><Relationship Id="rId590" Type="http://schemas.openxmlformats.org/officeDocument/2006/relationships/hyperlink" Target="https://en.wiktionary.org/wiki/%E7%95%AB%E5%85%92" TargetMode="External"/><Relationship Id="rId604" Type="http://schemas.openxmlformats.org/officeDocument/2006/relationships/hyperlink" Target="https://en.wiktionary.org/wiki/%E6%A9%9F%E6%9C%83" TargetMode="External"/><Relationship Id="rId811" Type="http://schemas.openxmlformats.org/officeDocument/2006/relationships/hyperlink" Target="https://en.wiktionary.org/wiki/%E7%89%B9%E5%88%A5" TargetMode="External"/><Relationship Id="rId243" Type="http://schemas.openxmlformats.org/officeDocument/2006/relationships/hyperlink" Target="https://en.wiktionary.org/wiki/%E5%97%AF" TargetMode="External"/><Relationship Id="rId450" Type="http://schemas.openxmlformats.org/officeDocument/2006/relationships/hyperlink" Target="https://en.wiktionary.org/wiki/%E8%AE%8A%E5%8C%96" TargetMode="External"/><Relationship Id="rId688" Type="http://schemas.openxmlformats.org/officeDocument/2006/relationships/hyperlink" Target="https://en.wiktionary.org/wiki/%E9%BA%BB%E7%85%A9" TargetMode="External"/><Relationship Id="rId895" Type="http://schemas.openxmlformats.org/officeDocument/2006/relationships/hyperlink" Target="https://en.wiktionary.org/wiki/%E5%AE%B4%E6%9C%83" TargetMode="External"/><Relationship Id="rId909" Type="http://schemas.openxmlformats.org/officeDocument/2006/relationships/hyperlink" Target="https://en.wiktionary.org/wiki/%E4%B8%80%E5%88%87" TargetMode="External"/><Relationship Id="rId38" Type="http://schemas.openxmlformats.org/officeDocument/2006/relationships/hyperlink" Target="https://en.wiktionary.org/wiki/%E8%8C%B6" TargetMode="External"/><Relationship Id="rId103" Type="http://schemas.openxmlformats.org/officeDocument/2006/relationships/hyperlink" Target="https://en.wiktionary.org/wiki/%E5%B0%81" TargetMode="External"/><Relationship Id="rId310" Type="http://schemas.openxmlformats.org/officeDocument/2006/relationships/hyperlink" Target="https://en.wiktionary.org/wiki/%E9%80%81" TargetMode="External"/><Relationship Id="rId548" Type="http://schemas.openxmlformats.org/officeDocument/2006/relationships/hyperlink" Target="https://en.wiktionary.org/wiki/%E6%84%9F%E5%88%B0" TargetMode="External"/><Relationship Id="rId755" Type="http://schemas.openxmlformats.org/officeDocument/2006/relationships/hyperlink" Target="https://en.wiktionary.org/wiki/%E4%BA%BA%E6%B0%91" TargetMode="External"/><Relationship Id="rId962" Type="http://schemas.openxmlformats.org/officeDocument/2006/relationships/hyperlink" Target="https://en.wiktionary.org/wiki/%E5%A2%9E%E5%8A%A0" TargetMode="External"/><Relationship Id="rId91" Type="http://schemas.openxmlformats.org/officeDocument/2006/relationships/hyperlink" Target="https://en.wiktionary.org/wiki/%E5%B0%8D" TargetMode="External"/><Relationship Id="rId187" Type="http://schemas.openxmlformats.org/officeDocument/2006/relationships/hyperlink" Target="https://en.wiktionary.org/wiki/%E5%85%8B" TargetMode="External"/><Relationship Id="rId394" Type="http://schemas.openxmlformats.org/officeDocument/2006/relationships/hyperlink" Target="https://en.wiktionary.org/wiki/%E5%9C%93" TargetMode="External"/><Relationship Id="rId408" Type="http://schemas.openxmlformats.org/officeDocument/2006/relationships/hyperlink" Target="https://en.wiktionary.org/wiki/%E9%80%99" TargetMode="External"/><Relationship Id="rId615" Type="http://schemas.openxmlformats.org/officeDocument/2006/relationships/hyperlink" Target="https://en.wiktionary.org/wiki/%E7%B0%A1%E5%96%AE" TargetMode="External"/><Relationship Id="rId822" Type="http://schemas.openxmlformats.org/officeDocument/2006/relationships/hyperlink" Target="https://en.wiktionary.org/wiki/%E5%90%8C%E6%99%82" TargetMode="External"/><Relationship Id="rId254" Type="http://schemas.openxmlformats.org/officeDocument/2006/relationships/hyperlink" Target="https://en.wiktionary.org/wiki/%E8%B7%91" TargetMode="External"/><Relationship Id="rId699" Type="http://schemas.openxmlformats.org/officeDocument/2006/relationships/hyperlink" Target="https://en.wiktionary.org/wiki/%E9%BA%B5%E6%A2%9D%E5%85%92" TargetMode="External"/><Relationship Id="rId49" Type="http://schemas.openxmlformats.org/officeDocument/2006/relationships/hyperlink" Target="https://en.wiktionary.org/wiki/%E5%90%83" TargetMode="External"/><Relationship Id="rId114" Type="http://schemas.openxmlformats.org/officeDocument/2006/relationships/hyperlink" Target="https://en.wiktionary.org/wiki/%E5%90%84" TargetMode="External"/><Relationship Id="rId461" Type="http://schemas.openxmlformats.org/officeDocument/2006/relationships/hyperlink" Target="https://en.wiktionary.org/wiki/%E4%B8%8D%E5%A6%82" TargetMode="External"/><Relationship Id="rId559" Type="http://schemas.openxmlformats.org/officeDocument/2006/relationships/hyperlink" Target="https://en.wiktionary.org/wiki/%E5%B7%A5%E4%BA%BA" TargetMode="External"/><Relationship Id="rId766" Type="http://schemas.openxmlformats.org/officeDocument/2006/relationships/hyperlink" Target="https://en.wiktionary.org/wiki/%E4%B8%8A%E8%AA%B2" TargetMode="External"/><Relationship Id="rId198" Type="http://schemas.openxmlformats.org/officeDocument/2006/relationships/hyperlink" Target="https://en.wiktionary.org/wiki/%E8%97%8D" TargetMode="External"/><Relationship Id="rId321" Type="http://schemas.openxmlformats.org/officeDocument/2006/relationships/hyperlink" Target="https://en.wiktionary.org/wiki/%E7%B3%96" TargetMode="External"/><Relationship Id="rId419" Type="http://schemas.openxmlformats.org/officeDocument/2006/relationships/hyperlink" Target="https://en.wiktionary.org/wiki/%E7%A8%AE" TargetMode="External"/><Relationship Id="rId626" Type="http://schemas.openxmlformats.org/officeDocument/2006/relationships/hyperlink" Target="https://en.wiktionary.org/wiki/%E7%B5%90%E6%9E%9C" TargetMode="External"/><Relationship Id="rId973" Type="http://schemas.openxmlformats.org/officeDocument/2006/relationships/hyperlink" Target="https://en.wiktionary.org/wiki/%E7%9C%9F%E6%AD%A3" TargetMode="External"/><Relationship Id="rId833" Type="http://schemas.openxmlformats.org/officeDocument/2006/relationships/hyperlink" Target="https://en.wiktionary.org/wiki/%E5%A4%96%E8%AA%9E" TargetMode="External"/><Relationship Id="rId265" Type="http://schemas.openxmlformats.org/officeDocument/2006/relationships/hyperlink" Target="https://en.wiktionary.org/wiki/%E9%8C%A2" TargetMode="External"/><Relationship Id="rId472" Type="http://schemas.openxmlformats.org/officeDocument/2006/relationships/hyperlink" Target="https://en.wiktionary.org/wiki/%E5%87%BA%E7%99%BC" TargetMode="External"/><Relationship Id="rId900" Type="http://schemas.openxmlformats.org/officeDocument/2006/relationships/hyperlink" Target="https://en.wiktionary.org/wiki/%E4%B8%80%E2%80%A6%E2%80%A6%E5%B0%B1%E2%80%A6%E2%80%A6" TargetMode="External"/><Relationship Id="rId125" Type="http://schemas.openxmlformats.org/officeDocument/2006/relationships/hyperlink" Target="https://en.wiktionary.org/wiki/%E5%9C%8B" TargetMode="External"/><Relationship Id="rId332" Type="http://schemas.openxmlformats.org/officeDocument/2006/relationships/hyperlink" Target="https://en.wiktionary.org/wiki/%E9%80%9A" TargetMode="External"/><Relationship Id="rId777" Type="http://schemas.openxmlformats.org/officeDocument/2006/relationships/hyperlink" Target="https://en.wiktionary.org/wiki/%E7%94%9F%E8%A9%9E" TargetMode="External"/><Relationship Id="rId984" Type="http://schemas.openxmlformats.org/officeDocument/2006/relationships/hyperlink" Target="https://en.wiktionary.org/wiki/%E4%B8%AD%E6%96%87" TargetMode="External"/><Relationship Id="rId637" Type="http://schemas.openxmlformats.org/officeDocument/2006/relationships/hyperlink" Target="https://en.wiktionary.org/wiki/%E7%B6%93%E5%B8%B8" TargetMode="External"/><Relationship Id="rId844" Type="http://schemas.openxmlformats.org/officeDocument/2006/relationships/hyperlink" Target="https://en.wiktionary.org/wiki/%E6%96%87%E5%8C%96" TargetMode="External"/><Relationship Id="rId276" Type="http://schemas.openxmlformats.org/officeDocument/2006/relationships/hyperlink" Target="https://en.wiktionary.org/wiki/%E5%85%A8" TargetMode="External"/><Relationship Id="rId483" Type="http://schemas.openxmlformats.org/officeDocument/2006/relationships/hyperlink" Target="https://en.wiktionary.org/wiki/%E5%BE%9E%E2%80%A6%E2%80%A6%E8%B5%B7" TargetMode="External"/><Relationship Id="rId690" Type="http://schemas.openxmlformats.org/officeDocument/2006/relationships/hyperlink" Target="https://en.wiktionary.org/wiki/%E6%BB%BF%E6%84%8F" TargetMode="External"/><Relationship Id="rId704" Type="http://schemas.openxmlformats.org/officeDocument/2006/relationships/hyperlink" Target="https://en.wiktionary.org/wiki/%E6%AF%8D%E8%A6%AA" TargetMode="External"/><Relationship Id="rId911" Type="http://schemas.openxmlformats.org/officeDocument/2006/relationships/hyperlink" Target="https://en.wiktionary.org/wiki/%E4%B8%80%E4%BA%9B" TargetMode="External"/><Relationship Id="rId40" Type="http://schemas.openxmlformats.org/officeDocument/2006/relationships/hyperlink" Target="https://en.wiktionary.org/wiki/%E5%B7%AE" TargetMode="External"/><Relationship Id="rId136" Type="http://schemas.openxmlformats.org/officeDocument/2006/relationships/hyperlink" Target="https://en.wiktionary.org/wiki/%E5%BE%88" TargetMode="External"/><Relationship Id="rId343" Type="http://schemas.openxmlformats.org/officeDocument/2006/relationships/hyperlink" Target="https://en.wiktionary.org/wiki/%E5%BE%80" TargetMode="External"/><Relationship Id="rId550" Type="http://schemas.openxmlformats.org/officeDocument/2006/relationships/hyperlink" Target="https://en.wiktionary.org/wiki/%E6%84%9F%E8%AC%9D" TargetMode="External"/><Relationship Id="rId788" Type="http://schemas.openxmlformats.org/officeDocument/2006/relationships/hyperlink" Target="https://en.wiktionary.org/wiki/%E4%BD%BF%E7%94%A8" TargetMode="External"/><Relationship Id="rId995" Type="http://schemas.openxmlformats.org/officeDocument/2006/relationships/hyperlink" Target="https://en.wiktionary.org/wiki/%E8%87%AA%E5%B7%B1" TargetMode="External"/><Relationship Id="rId203" Type="http://schemas.openxmlformats.org/officeDocument/2006/relationships/hyperlink" Target="https://en.wiktionary.org/wiki/%E9%9B%A2" TargetMode="External"/><Relationship Id="rId648" Type="http://schemas.openxmlformats.org/officeDocument/2006/relationships/hyperlink" Target="https://en.wiktionary.org/wiki/%E5%8D%A1%E8%BB%8A" TargetMode="External"/><Relationship Id="rId855" Type="http://schemas.openxmlformats.org/officeDocument/2006/relationships/hyperlink" Target="https://en.wiktionary.org/wiki/%E7%89%A9%E7%90%86" TargetMode="External"/><Relationship Id="rId287" Type="http://schemas.openxmlformats.org/officeDocument/2006/relationships/hyperlink" Target="https://en.wiktionary.org/wiki/%E8%81%B2" TargetMode="External"/><Relationship Id="rId410" Type="http://schemas.openxmlformats.org/officeDocument/2006/relationships/hyperlink" Target="https://en.wiktionary.org/wiki/%E7%9C%9F" TargetMode="External"/><Relationship Id="rId494" Type="http://schemas.openxmlformats.org/officeDocument/2006/relationships/hyperlink" Target="https://en.wiktionary.org/wiki/%E7%95%B6%E7%84%B6" TargetMode="External"/><Relationship Id="rId508" Type="http://schemas.openxmlformats.org/officeDocument/2006/relationships/hyperlink" Target="https://en.wiktionary.org/wiki/%E6%9D%B1%E8%A5%BF" TargetMode="External"/><Relationship Id="rId715" Type="http://schemas.openxmlformats.org/officeDocument/2006/relationships/hyperlink" Target="https://en.wiktionary.org/wiki/%E4%BD%A0%E5%80%91" TargetMode="External"/><Relationship Id="rId922" Type="http://schemas.openxmlformats.org/officeDocument/2006/relationships/hyperlink" Target="https://en.wiktionary.org/wiki/%E8%97%9D%E8%A1%93" TargetMode="External"/><Relationship Id="rId147" Type="http://schemas.openxmlformats.org/officeDocument/2006/relationships/hyperlink" Target="https://en.wiktionary.org/wiki/%E5%9B%9E" TargetMode="External"/><Relationship Id="rId354" Type="http://schemas.openxmlformats.org/officeDocument/2006/relationships/hyperlink" Target="https://en.wiktionary.org/wiki/%E7%B3%BB" TargetMode="External"/><Relationship Id="rId799" Type="http://schemas.openxmlformats.org/officeDocument/2006/relationships/hyperlink" Target="https://en.wiktionary.org/wiki/%E8%AA%AA%E6%98%8E" TargetMode="External"/><Relationship Id="rId51" Type="http://schemas.openxmlformats.org/officeDocument/2006/relationships/hyperlink" Target="https://en.wiktionary.org/wiki/%E5%87%BA" TargetMode="External"/><Relationship Id="rId561" Type="http://schemas.openxmlformats.org/officeDocument/2006/relationships/hyperlink" Target="https://en.wiktionary.org/wiki/%E5%B7%A5%E4%BD%9C" TargetMode="External"/><Relationship Id="rId659" Type="http://schemas.openxmlformats.org/officeDocument/2006/relationships/hyperlink" Target="https://en.wiktionary.org/wiki/%E5%8F%AF%E4%BB%A5" TargetMode="External"/><Relationship Id="rId866" Type="http://schemas.openxmlformats.org/officeDocument/2006/relationships/hyperlink" Target="https://en.wiktionary.org/wiki/%E5%A4%8F%E5%A4%A9" TargetMode="External"/><Relationship Id="rId214" Type="http://schemas.openxmlformats.org/officeDocument/2006/relationships/hyperlink" Target="https://en.wiktionary.org/wiki/%E5%85%AD" TargetMode="External"/><Relationship Id="rId298" Type="http://schemas.openxmlformats.org/officeDocument/2006/relationships/hyperlink" Target="https://en.wiktionary.org/wiki/%E8%BC%B8" TargetMode="External"/><Relationship Id="rId421" Type="http://schemas.openxmlformats.org/officeDocument/2006/relationships/hyperlink" Target="https://en.wiktionary.org/wiki/%E5%91%A8" TargetMode="External"/><Relationship Id="rId519" Type="http://schemas.openxmlformats.org/officeDocument/2006/relationships/hyperlink" Target="https://en.wiktionary.org/wiki/%E7%99%BC%E7%8F%BE" TargetMode="External"/><Relationship Id="rId158" Type="http://schemas.openxmlformats.org/officeDocument/2006/relationships/hyperlink" Target="https://en.wiktionary.org/wiki/%E9%96%93" TargetMode="External"/><Relationship Id="rId726" Type="http://schemas.openxmlformats.org/officeDocument/2006/relationships/hyperlink" Target="https://en.wiktionary.org/wiki/%E6%8E%92%E7%90%83" TargetMode="External"/><Relationship Id="rId933" Type="http://schemas.openxmlformats.org/officeDocument/2006/relationships/hyperlink" Target="https://en.wiktionary.org/wiki/%E5%B0%A4%E5%85%B6" TargetMode="External"/><Relationship Id="rId62" Type="http://schemas.openxmlformats.org/officeDocument/2006/relationships/hyperlink" Target="https://en.wiktionary.org/wiki/%E6%89%93" TargetMode="External"/><Relationship Id="rId365" Type="http://schemas.openxmlformats.org/officeDocument/2006/relationships/hyperlink" Target="https://en.wiktionary.org/wiki/%E7%AC%91" TargetMode="External"/><Relationship Id="rId572" Type="http://schemas.openxmlformats.org/officeDocument/2006/relationships/hyperlink" Target="https://en.wiktionary.org/wiki/%E5%9C%8B%E5%AE%B6" TargetMode="External"/><Relationship Id="rId225" Type="http://schemas.openxmlformats.org/officeDocument/2006/relationships/hyperlink" Target="https://en.wiktionary.org/wiki/%E6%85%A2" TargetMode="External"/><Relationship Id="rId432" Type="http://schemas.openxmlformats.org/officeDocument/2006/relationships/hyperlink" Target="https://en.wiktionary.org/wiki/%E5%BA%A7" TargetMode="External"/><Relationship Id="rId877" Type="http://schemas.openxmlformats.org/officeDocument/2006/relationships/hyperlink" Target="https://en.wiktionary.org/wiki/%E8%BE%9B%E8%8B%A6" TargetMode="External"/><Relationship Id="rId737" Type="http://schemas.openxmlformats.org/officeDocument/2006/relationships/hyperlink" Target="https://en.wiktionary.org/wiki/%E6%B1%BD%E8%BB%8A" TargetMode="External"/><Relationship Id="rId944" Type="http://schemas.openxmlformats.org/officeDocument/2006/relationships/hyperlink" Target="https://en.wiktionary.org/wiki/%E6%84%89%E5%BF%AB" TargetMode="External"/><Relationship Id="rId73" Type="http://schemas.openxmlformats.org/officeDocument/2006/relationships/hyperlink" Target="https://en.wiktionary.org/wiki/%E5%9C%B0" TargetMode="External"/><Relationship Id="rId169" Type="http://schemas.openxmlformats.org/officeDocument/2006/relationships/hyperlink" Target="https://en.wiktionary.org/wiki/%E8%A1%97" TargetMode="External"/><Relationship Id="rId376" Type="http://schemas.openxmlformats.org/officeDocument/2006/relationships/hyperlink" Target="https://en.wiktionary.org/wiki/%E5%91%80" TargetMode="External"/><Relationship Id="rId583" Type="http://schemas.openxmlformats.org/officeDocument/2006/relationships/hyperlink" Target="https://en.wiktionary.org/wiki/%E5%A5%BD%E7%9C%8B" TargetMode="External"/><Relationship Id="rId790" Type="http://schemas.openxmlformats.org/officeDocument/2006/relationships/hyperlink" Target="https://en.wiktionary.org/wiki/%E4%BA%8B%E6%83%85" TargetMode="External"/><Relationship Id="rId804" Type="http://schemas.openxmlformats.org/officeDocument/2006/relationships/hyperlink" Target="https://en.wiktionary.org/wiki/%E6%89%80%E6%9C%89" TargetMode="External"/><Relationship Id="rId4" Type="http://schemas.openxmlformats.org/officeDocument/2006/relationships/hyperlink" Target="https://en.wiktionary.org/wiki/%E7%88%B1" TargetMode="External"/><Relationship Id="rId236" Type="http://schemas.openxmlformats.org/officeDocument/2006/relationships/hyperlink" Target="https://en.wiktionary.org/wiki/%E5%93%AA" TargetMode="External"/><Relationship Id="rId443" Type="http://schemas.openxmlformats.org/officeDocument/2006/relationships/hyperlink" Target="https://en.wiktionary.org/wiki/%E6%9D%AF%E5%AD%90" TargetMode="External"/><Relationship Id="rId650" Type="http://schemas.openxmlformats.org/officeDocument/2006/relationships/hyperlink" Target="https://en.wiktionary.org/wiki/%E9%96%8B%E7%8E%A9%E7%AC%91" TargetMode="External"/><Relationship Id="rId888" Type="http://schemas.openxmlformats.org/officeDocument/2006/relationships/hyperlink" Target="https://en.wiktionary.org/wiki/%E5%AD%B8%E7%BF%92" TargetMode="External"/><Relationship Id="rId303" Type="http://schemas.openxmlformats.org/officeDocument/2006/relationships/hyperlink" Target="https://en.wiktionary.org/wiki/%E9%9B%99" TargetMode="External"/><Relationship Id="rId748" Type="http://schemas.openxmlformats.org/officeDocument/2006/relationships/hyperlink" Target="https://en.wiktionary.org/wiki/%E5%8E%BB%E5%B9%B4" TargetMode="External"/><Relationship Id="rId955" Type="http://schemas.openxmlformats.org/officeDocument/2006/relationships/hyperlink" Target="https://en.wiktionary.org/wiki/%E5%86%8D%E8%A6%8B" TargetMode="External"/><Relationship Id="rId84" Type="http://schemas.openxmlformats.org/officeDocument/2006/relationships/hyperlink" Target="https://en.wiktionary.org/wiki/%E5%86%AC" TargetMode="External"/><Relationship Id="rId387" Type="http://schemas.openxmlformats.org/officeDocument/2006/relationships/hyperlink" Target="https://en.wiktionary.org/wiki/%E7%94%A8" TargetMode="External"/><Relationship Id="rId510" Type="http://schemas.openxmlformats.org/officeDocument/2006/relationships/hyperlink" Target="https://en.wiktionary.org/wiki/%E5%8B%95%E7%89%A9" TargetMode="External"/><Relationship Id="rId594" Type="http://schemas.openxmlformats.org/officeDocument/2006/relationships/hyperlink" Target="https://en.wiktionary.org/wiki/%E5%9B%9E%E4%BE%86" TargetMode="External"/><Relationship Id="rId608" Type="http://schemas.openxmlformats.org/officeDocument/2006/relationships/hyperlink" Target="https://en.wiktionary.org/wiki/%E9%9B%86%E5%90%88" TargetMode="External"/><Relationship Id="rId815" Type="http://schemas.openxmlformats.org/officeDocument/2006/relationships/hyperlink" Target="https://en.wiktionary.org/wiki/%E6%A2%9D%E4%BB%B6" TargetMode="External"/><Relationship Id="rId247" Type="http://schemas.openxmlformats.org/officeDocument/2006/relationships/hyperlink" Target="https://en.wiktionary.org/wiki/%E6%82%A8" TargetMode="External"/><Relationship Id="rId899" Type="http://schemas.openxmlformats.org/officeDocument/2006/relationships/hyperlink" Target="https://en.wiktionary.org/wiki/%E4%B9%9F%E8%A8%B1" TargetMode="External"/><Relationship Id="rId1000" Type="http://schemas.openxmlformats.org/officeDocument/2006/relationships/hyperlink" Target="https://en.wiktionary.org/wiki/%E7%A5%96%E5%9C%8B" TargetMode="External"/><Relationship Id="rId107" Type="http://schemas.openxmlformats.org/officeDocument/2006/relationships/hyperlink" Target="https://en.wiktionary.org/wiki/%E6%95%A2" TargetMode="External"/><Relationship Id="rId454" Type="http://schemas.openxmlformats.org/officeDocument/2006/relationships/hyperlink" Target="https://en.wiktionary.org/wiki/%E5%88%A5%E7%9A%84" TargetMode="External"/><Relationship Id="rId661" Type="http://schemas.openxmlformats.org/officeDocument/2006/relationships/hyperlink" Target="https://en.wiktionary.org/wiki/%E8%AA%B2%E6%9C%AC" TargetMode="External"/><Relationship Id="rId759" Type="http://schemas.openxmlformats.org/officeDocument/2006/relationships/hyperlink" Target="https://en.wiktionary.org/wiki/%E8%AA%8D%E7%9C%9F" TargetMode="External"/><Relationship Id="rId966" Type="http://schemas.openxmlformats.org/officeDocument/2006/relationships/hyperlink" Target="https://en.wiktionary.org/wiki/%E7%85%A7%E9%A1%A7" TargetMode="External"/><Relationship Id="rId11" Type="http://schemas.openxmlformats.org/officeDocument/2006/relationships/hyperlink" Target="https://en.wiktionary.org/wiki/%E7%8F%AD" TargetMode="External"/><Relationship Id="rId314" Type="http://schemas.openxmlformats.org/officeDocument/2006/relationships/hyperlink" Target="https://en.wiktionary.org/wiki/%E4%BB%96" TargetMode="External"/><Relationship Id="rId398" Type="http://schemas.openxmlformats.org/officeDocument/2006/relationships/hyperlink" Target="https://en.wiktionary.org/wiki/%E5%86%8D" TargetMode="External"/><Relationship Id="rId521" Type="http://schemas.openxmlformats.org/officeDocument/2006/relationships/hyperlink" Target="https://en.wiktionary.org/wiki/%E6%B3%95%E8%AA%9E" TargetMode="External"/><Relationship Id="rId619" Type="http://schemas.openxmlformats.org/officeDocument/2006/relationships/hyperlink" Target="https://en.wiktionary.org/wiki/%E5%B0%87%E4%BE%86" TargetMode="External"/><Relationship Id="rId95" Type="http://schemas.openxmlformats.org/officeDocument/2006/relationships/hyperlink" Target="https://en.wiktionary.org/wiki/%E4%BA%8C" TargetMode="External"/><Relationship Id="rId160" Type="http://schemas.openxmlformats.org/officeDocument/2006/relationships/hyperlink" Target="https://en.wiktionary.org/wiki/%E4%BB%B6" TargetMode="External"/><Relationship Id="rId826" Type="http://schemas.openxmlformats.org/officeDocument/2006/relationships/hyperlink" Target="https://en.wiktionary.org/wiki/%E7%97%9B%E5%BF%AB" TargetMode="External"/><Relationship Id="rId258" Type="http://schemas.openxmlformats.org/officeDocument/2006/relationships/hyperlink" Target="https://en.wiktionary.org/wiki/%E7%A5%A8" TargetMode="External"/><Relationship Id="rId465" Type="http://schemas.openxmlformats.org/officeDocument/2006/relationships/hyperlink" Target="https://en.wiktionary.org/wiki/%E5%8F%83%E8%A7%80" TargetMode="External"/><Relationship Id="rId672" Type="http://schemas.openxmlformats.org/officeDocument/2006/relationships/hyperlink" Target="https://en.wiktionary.org/wiki/%E7%A6%AE%E7%89%A9" TargetMode="External"/><Relationship Id="rId22" Type="http://schemas.openxmlformats.org/officeDocument/2006/relationships/hyperlink" Target="https://en.wiktionary.org/wiki/%E6%9C%AC" TargetMode="External"/><Relationship Id="rId118" Type="http://schemas.openxmlformats.org/officeDocument/2006/relationships/hyperlink" Target="https://en.wiktionary.org/wiki/%E6%9B%B4" TargetMode="External"/><Relationship Id="rId325" Type="http://schemas.openxmlformats.org/officeDocument/2006/relationships/hyperlink" Target="https://en.wiktionary.org/wiki/%E6%8F%90" TargetMode="External"/><Relationship Id="rId532" Type="http://schemas.openxmlformats.org/officeDocument/2006/relationships/hyperlink" Target="https://en.wiktionary.org/wiki/%E9%A3%9B%E6%A9%9F" TargetMode="External"/><Relationship Id="rId977" Type="http://schemas.openxmlformats.org/officeDocument/2006/relationships/hyperlink" Target="https://en.wiktionary.org/wiki/%E6%94%BF%E5%BA%9C" TargetMode="External"/><Relationship Id="rId171" Type="http://schemas.openxmlformats.org/officeDocument/2006/relationships/hyperlink" Target="https://en.wiktionary.org/wiki/%E5%80%9F" TargetMode="External"/><Relationship Id="rId837" Type="http://schemas.openxmlformats.org/officeDocument/2006/relationships/hyperlink" Target="https://en.wiktionary.org/wiki/%E6%99%9A%E9%A3%AF" TargetMode="External"/><Relationship Id="rId269" Type="http://schemas.openxmlformats.org/officeDocument/2006/relationships/hyperlink" Target="https://en.wiktionary.org/wiki/%E6%A9%8B" TargetMode="External"/><Relationship Id="rId476" Type="http://schemas.openxmlformats.org/officeDocument/2006/relationships/hyperlink" Target="https://en.wiktionary.org/wiki/%E5%87%BA%E7%A7%9F%E6%B1%BD%E8%BB%8A" TargetMode="External"/><Relationship Id="rId683" Type="http://schemas.openxmlformats.org/officeDocument/2006/relationships/hyperlink" Target="https://en.wiktionary.org/wiki/%E7%95%99%E5%BF%B5" TargetMode="External"/><Relationship Id="rId890" Type="http://schemas.openxmlformats.org/officeDocument/2006/relationships/hyperlink" Target="https://en.wiktionary.org/wiki/%E5%AD%B8%E9%99%A2" TargetMode="External"/><Relationship Id="rId904" Type="http://schemas.openxmlformats.org/officeDocument/2006/relationships/hyperlink" Target="https://en.wiktionary.org/wiki/%E4%B8%80%E5%AE%9A" TargetMode="External"/><Relationship Id="rId33" Type="http://schemas.openxmlformats.org/officeDocument/2006/relationships/hyperlink" Target="https://en.wiktionary.org/wiki/%E6%93%A6" TargetMode="External"/><Relationship Id="rId129" Type="http://schemas.openxmlformats.org/officeDocument/2006/relationships/hyperlink" Target="https://en.wiktionary.org/wiki/%E5%96%8A" TargetMode="External"/><Relationship Id="rId336" Type="http://schemas.openxmlformats.org/officeDocument/2006/relationships/hyperlink" Target="https://en.wiktionary.org/wiki/%E9%80%80" TargetMode="External"/><Relationship Id="rId543" Type="http://schemas.openxmlformats.org/officeDocument/2006/relationships/hyperlink" Target="https://en.wiktionary.org/wiki/%E9%99%84%E8%BF%91" TargetMode="External"/><Relationship Id="rId988" Type="http://schemas.openxmlformats.org/officeDocument/2006/relationships/hyperlink" Target="https://en.wiktionary.org/wiki/%E9%87%8D%E8%A6%81" TargetMode="External"/><Relationship Id="rId182" Type="http://schemas.openxmlformats.org/officeDocument/2006/relationships/hyperlink" Target="https://en.wiktionary.org/wiki/%E5%8F%A5" TargetMode="External"/><Relationship Id="rId403" Type="http://schemas.openxmlformats.org/officeDocument/2006/relationships/hyperlink" Target="https://en.wiktionary.org/wiki/%E5%8D%A0" TargetMode="External"/><Relationship Id="rId750" Type="http://schemas.openxmlformats.org/officeDocument/2006/relationships/hyperlink" Target="https://en.wiktionary.org/wiki/%E5%85%A8%E9%AB%94" TargetMode="External"/><Relationship Id="rId848" Type="http://schemas.openxmlformats.org/officeDocument/2006/relationships/hyperlink" Target="https://en.wiktionary.org/wiki/%E6%96%87%E7%AB%A0" TargetMode="External"/><Relationship Id="rId487" Type="http://schemas.openxmlformats.org/officeDocument/2006/relationships/hyperlink" Target="https://en.wiktionary.org/wiki/%E5%A4%A7%E6%A6%82" TargetMode="External"/><Relationship Id="rId610" Type="http://schemas.openxmlformats.org/officeDocument/2006/relationships/hyperlink" Target="https://en.wiktionary.org/wiki/%E6%8A%80%E8%A1%93" TargetMode="External"/><Relationship Id="rId694" Type="http://schemas.openxmlformats.org/officeDocument/2006/relationships/hyperlink" Target="https://en.wiktionary.org/wiki/%E6%B2%92%E6%9C%89" TargetMode="External"/><Relationship Id="rId708" Type="http://schemas.openxmlformats.org/officeDocument/2006/relationships/hyperlink" Target="https://en.wiktionary.org/wiki/%E9%82%A3%E8%A3%A1" TargetMode="External"/><Relationship Id="rId915" Type="http://schemas.openxmlformats.org/officeDocument/2006/relationships/hyperlink" Target="https://en.wiktionary.org/wiki/%E9%86%AB%E7%94%9F" TargetMode="External"/><Relationship Id="rId347" Type="http://schemas.openxmlformats.org/officeDocument/2006/relationships/hyperlink" Target="https://en.wiktionary.org/wiki/%E4%BD%8D" TargetMode="External"/><Relationship Id="rId999" Type="http://schemas.openxmlformats.org/officeDocument/2006/relationships/hyperlink" Target="https://en.wiktionary.org/wiki/%E7%B5%84%E7%B9%94" TargetMode="External"/><Relationship Id="rId44" Type="http://schemas.openxmlformats.org/officeDocument/2006/relationships/hyperlink" Target="https://en.wiktionary.org/wiki/%E5%94%B1" TargetMode="External"/><Relationship Id="rId554" Type="http://schemas.openxmlformats.org/officeDocument/2006/relationships/hyperlink" Target="https://en.wiktionary.org/wiki/%E9%AB%98%E8%88%88" TargetMode="External"/><Relationship Id="rId761" Type="http://schemas.openxmlformats.org/officeDocument/2006/relationships/hyperlink" Target="https://en.wiktionary.org/wiki/%E6%97%A5%E5%AD%90" TargetMode="External"/><Relationship Id="rId859" Type="http://schemas.openxmlformats.org/officeDocument/2006/relationships/hyperlink" Target="https://en.wiktionary.org/wiki/%E5%96%9C%E6%AD%A1" TargetMode="External"/><Relationship Id="rId193" Type="http://schemas.openxmlformats.org/officeDocument/2006/relationships/hyperlink" Target="https://en.wiktionary.org/wiki/%E5%A1%8A" TargetMode="External"/><Relationship Id="rId207" Type="http://schemas.openxmlformats.org/officeDocument/2006/relationships/hyperlink" Target="https://en.wiktionary.org/wiki/%E5%85%A9" TargetMode="External"/><Relationship Id="rId414" Type="http://schemas.openxmlformats.org/officeDocument/2006/relationships/hyperlink" Target="https://en.wiktionary.org/wiki/%E6%8C%87" TargetMode="External"/><Relationship Id="rId498" Type="http://schemas.openxmlformats.org/officeDocument/2006/relationships/hyperlink" Target="https://en.wiktionary.org/wiki/%E5%9C%B0%E6%96%B9" TargetMode="External"/><Relationship Id="rId621" Type="http://schemas.openxmlformats.org/officeDocument/2006/relationships/hyperlink" Target="https://en.wiktionary.org/wiki/%E6%95%99%E5%AE%A4" TargetMode="External"/><Relationship Id="rId260" Type="http://schemas.openxmlformats.org/officeDocument/2006/relationships/hyperlink" Target="https://en.wiktionary.org/wiki/%E7%A0%B4" TargetMode="External"/><Relationship Id="rId719" Type="http://schemas.openxmlformats.org/officeDocument/2006/relationships/hyperlink" Target="https://en.wiktionary.org/wiki/%E7%89%9B%E5%A5%B6" TargetMode="External"/><Relationship Id="rId926" Type="http://schemas.openxmlformats.org/officeDocument/2006/relationships/hyperlink" Target="https://en.wiktionary.org/wiki/%E5%9B%A0%E7%82%BA" TargetMode="External"/><Relationship Id="rId55" Type="http://schemas.openxmlformats.org/officeDocument/2006/relationships/hyperlink" Target="https://en.wiktionary.org/wiki/%E5%BA%8A" TargetMode="External"/><Relationship Id="rId120" Type="http://schemas.openxmlformats.org/officeDocument/2006/relationships/hyperlink" Target="https://en.wiktionary.org/wiki/%E5%88%AE" TargetMode="External"/><Relationship Id="rId358" Type="http://schemas.openxmlformats.org/officeDocument/2006/relationships/hyperlink" Target="https://en.wiktionary.org/wiki/%E5%85%88" TargetMode="External"/><Relationship Id="rId565" Type="http://schemas.openxmlformats.org/officeDocument/2006/relationships/hyperlink" Target="https://en.wiktionary.org/wiki/%E5%85%AC%E5%9C%92" TargetMode="External"/><Relationship Id="rId772" Type="http://schemas.openxmlformats.org/officeDocument/2006/relationships/hyperlink" Target="https://en.wiktionary.org/wiki/%E8%BA%AB%E9%AB%94" TargetMode="External"/><Relationship Id="rId218" Type="http://schemas.openxmlformats.org/officeDocument/2006/relationships/hyperlink" Target="https://en.wiktionary.org/wiki/%E4%BA%82" TargetMode="External"/><Relationship Id="rId425" Type="http://schemas.openxmlformats.org/officeDocument/2006/relationships/hyperlink" Target="https://en.wiktionary.org/wiki/%E8%A3%9D" TargetMode="External"/><Relationship Id="rId632" Type="http://schemas.openxmlformats.org/officeDocument/2006/relationships/hyperlink" Target="https://en.wiktionary.org/wiki/%E4%BB%8A%E5%A4%A9" TargetMode="External"/><Relationship Id="rId271" Type="http://schemas.openxmlformats.org/officeDocument/2006/relationships/hyperlink" Target="https://en.wiktionary.org/wiki/%E6%99%B4" TargetMode="External"/><Relationship Id="rId937" Type="http://schemas.openxmlformats.org/officeDocument/2006/relationships/hyperlink" Target="https://en.wiktionary.org/wiki/%E6%9C%89%E7%9A%84" TargetMode="External"/><Relationship Id="rId66" Type="http://schemas.openxmlformats.org/officeDocument/2006/relationships/hyperlink" Target="https://en.wiktionary.org/wiki/%E7%95%B6" TargetMode="External"/><Relationship Id="rId131" Type="http://schemas.openxmlformats.org/officeDocument/2006/relationships/hyperlink" Target="https://en.wiktionary.org/wiki/%E8%99%9F" TargetMode="External"/><Relationship Id="rId369" Type="http://schemas.openxmlformats.org/officeDocument/2006/relationships/hyperlink" Target="https://en.wiktionary.org/wiki/%E5%BF%83" TargetMode="External"/><Relationship Id="rId576" Type="http://schemas.openxmlformats.org/officeDocument/2006/relationships/hyperlink" Target="https://en.wiktionary.org/wiki/%E9%82%84%E6%98%AF" TargetMode="External"/><Relationship Id="rId783" Type="http://schemas.openxmlformats.org/officeDocument/2006/relationships/hyperlink" Target="https://en.wiktionary.org/wiki/%E6%99%82%E5%80%99" TargetMode="External"/><Relationship Id="rId990" Type="http://schemas.openxmlformats.org/officeDocument/2006/relationships/hyperlink" Target="https://en.wiktionary.org/wiki/%E4%B8%BB%E8%A6%81" TargetMode="External"/><Relationship Id="rId229" Type="http://schemas.openxmlformats.org/officeDocument/2006/relationships/hyperlink" Target="https://en.wiktionary.org/wiki/%E6%AF%8F" TargetMode="External"/><Relationship Id="rId436" Type="http://schemas.openxmlformats.org/officeDocument/2006/relationships/hyperlink" Target="https://en.wiktionary.org/wiki/%E5%AE%89%E9%9D%9C" TargetMode="External"/><Relationship Id="rId643" Type="http://schemas.openxmlformats.org/officeDocument/2006/relationships/hyperlink" Target="https://en.wiktionary.org/wiki/%E6%A9%98%E5%AD%90" TargetMode="External"/><Relationship Id="rId850" Type="http://schemas.openxmlformats.org/officeDocument/2006/relationships/hyperlink" Target="https://en.wiktionary.org/wiki/%E5%95%8F%E9%A1%8C" TargetMode="External"/><Relationship Id="rId948" Type="http://schemas.openxmlformats.org/officeDocument/2006/relationships/hyperlink" Target="https://en.wiktionary.org/wiki/%E9%81%87%E5%88%B0" TargetMode="External"/><Relationship Id="rId77" Type="http://schemas.openxmlformats.org/officeDocument/2006/relationships/hyperlink" Target="https://en.wiktionary.org/wiki/%E5%9C%B0" TargetMode="External"/><Relationship Id="rId282" Type="http://schemas.openxmlformats.org/officeDocument/2006/relationships/hyperlink" Target="https://en.wiktionary.org/wiki/%E4%B8%89" TargetMode="External"/><Relationship Id="rId503" Type="http://schemas.openxmlformats.org/officeDocument/2006/relationships/hyperlink" Target="https://en.wiktionary.org/wiki/%E9%9B%BB%E7%87%88" TargetMode="External"/><Relationship Id="rId587" Type="http://schemas.openxmlformats.org/officeDocument/2006/relationships/hyperlink" Target="https://en.wiktionary.org/wiki/%E5%BE%8C%E9%82%8A" TargetMode="External"/><Relationship Id="rId710" Type="http://schemas.openxmlformats.org/officeDocument/2006/relationships/hyperlink" Target="https://en.wiktionary.org/wiki/%E9%82%A3%E4%BA%9B" TargetMode="External"/><Relationship Id="rId808" Type="http://schemas.openxmlformats.org/officeDocument/2006/relationships/hyperlink" Target="https://en.wiktionary.org/wiki/%E5%A4%AA%E9%99%BD" TargetMode="External"/><Relationship Id="rId8" Type="http://schemas.openxmlformats.org/officeDocument/2006/relationships/hyperlink" Target="https://en.wiktionary.org/wiki/%E7%99%BD" TargetMode="External"/><Relationship Id="rId142" Type="http://schemas.openxmlformats.org/officeDocument/2006/relationships/hyperlink" Target="https://en.wiktionary.org/wiki/%E8%A9%B1" TargetMode="External"/><Relationship Id="rId447" Type="http://schemas.openxmlformats.org/officeDocument/2006/relationships/hyperlink" Target="https://en.wiktionary.org/wiki/%E6%AF%94%E8%B3%BD" TargetMode="External"/><Relationship Id="rId794" Type="http://schemas.openxmlformats.org/officeDocument/2006/relationships/hyperlink" Target="https://en.wiktionary.org/wiki/%E8%88%92%E6%9C%8D" TargetMode="External"/><Relationship Id="rId654" Type="http://schemas.openxmlformats.org/officeDocument/2006/relationships/hyperlink" Target="https://en.wiktionary.org/wiki/%E8%80%83%E8%A9%A6" TargetMode="External"/><Relationship Id="rId861" Type="http://schemas.openxmlformats.org/officeDocument/2006/relationships/hyperlink" Target="https://en.wiktionary.org/wiki/%E4%B8%8B%E9%82%8A" TargetMode="External"/><Relationship Id="rId959" Type="http://schemas.openxmlformats.org/officeDocument/2006/relationships/hyperlink" Target="https://en.wiktionary.org/wiki/%E6%80%8E%E9%BA%BC" TargetMode="External"/><Relationship Id="rId293" Type="http://schemas.openxmlformats.org/officeDocument/2006/relationships/hyperlink" Target="https://en.wiktionary.org/wiki/%E8%A9%A6" TargetMode="External"/><Relationship Id="rId307" Type="http://schemas.openxmlformats.org/officeDocument/2006/relationships/hyperlink" Target="https://en.wiktionary.org/wiki/%E8%AA%AA" TargetMode="External"/><Relationship Id="rId514" Type="http://schemas.openxmlformats.org/officeDocument/2006/relationships/hyperlink" Target="https://en.wiktionary.org/wiki/%E5%A4%9A%E5%B0%91" TargetMode="External"/><Relationship Id="rId721" Type="http://schemas.openxmlformats.org/officeDocument/2006/relationships/hyperlink" Target="https://en.wiktionary.org/wiki/%E8%BE%B2%E6%B0%91" TargetMode="External"/><Relationship Id="rId88" Type="http://schemas.openxmlformats.org/officeDocument/2006/relationships/hyperlink" Target="https://en.wiktionary.org/wiki/%E8%AE%80" TargetMode="External"/><Relationship Id="rId153" Type="http://schemas.openxmlformats.org/officeDocument/2006/relationships/hyperlink" Target="https://en.wiktionary.org/wiki/%E6%93%A0" TargetMode="External"/><Relationship Id="rId360" Type="http://schemas.openxmlformats.org/officeDocument/2006/relationships/hyperlink" Target="https://en.wiktionary.org/wiki/%E9%9F%BF" TargetMode="External"/><Relationship Id="rId598" Type="http://schemas.openxmlformats.org/officeDocument/2006/relationships/hyperlink" Target="https://en.wiktionary.org/wiki/%E6%B4%BB%E5%85%92" TargetMode="External"/><Relationship Id="rId819" Type="http://schemas.openxmlformats.org/officeDocument/2006/relationships/hyperlink" Target="https://en.wiktionary.org/wiki/%E8%81%BD%E5%AF%AB" TargetMode="External"/><Relationship Id="rId1004" Type="http://schemas.openxmlformats.org/officeDocument/2006/relationships/hyperlink" Target="https://en.wiktionary.org/wiki/%E6%98%A8%E5%A4%A9" TargetMode="External"/><Relationship Id="rId220" Type="http://schemas.openxmlformats.org/officeDocument/2006/relationships/hyperlink" Target="https://en.wiktionary.org/wiki/%E5%97%8E" TargetMode="External"/><Relationship Id="rId458" Type="http://schemas.openxmlformats.org/officeDocument/2006/relationships/hyperlink" Target="https://en.wiktionary.org/wiki/%E4%B8%8D%E8%A6%81" TargetMode="External"/><Relationship Id="rId665" Type="http://schemas.openxmlformats.org/officeDocument/2006/relationships/hyperlink" Target="https://en.wiktionary.org/wiki/%E5%9B%B0%E9%9B%A3" TargetMode="External"/><Relationship Id="rId872" Type="http://schemas.openxmlformats.org/officeDocument/2006/relationships/hyperlink" Target="https://en.wiktionary.org/wiki/%E6%B6%88%E6%81%AF" TargetMode="External"/><Relationship Id="rId15" Type="http://schemas.openxmlformats.org/officeDocument/2006/relationships/hyperlink" Target="https://en.wiktionary.org/wiki/%E9%A3%BD" TargetMode="External"/><Relationship Id="rId318" Type="http://schemas.openxmlformats.org/officeDocument/2006/relationships/hyperlink" Target="https://en.wiktionary.org/wiki/%E5%A4%AA" TargetMode="External"/><Relationship Id="rId525" Type="http://schemas.openxmlformats.org/officeDocument/2006/relationships/hyperlink" Target="https://en.wiktionary.org/wiki/%E6%96%B9%E4%BE%BF" TargetMode="External"/><Relationship Id="rId732" Type="http://schemas.openxmlformats.org/officeDocument/2006/relationships/hyperlink" Target="https://en.wiktionary.org/wiki/%E4%BE%BF%E5%AE%9C" TargetMode="External"/><Relationship Id="rId99" Type="http://schemas.openxmlformats.org/officeDocument/2006/relationships/hyperlink" Target="https://en.wiktionary.org/wiki/%E6%94%BE" TargetMode="External"/><Relationship Id="rId164" Type="http://schemas.openxmlformats.org/officeDocument/2006/relationships/hyperlink" Target="https://en.wiktionary.org/wiki/%E6%95%99" TargetMode="External"/><Relationship Id="rId371" Type="http://schemas.openxmlformats.org/officeDocument/2006/relationships/hyperlink" Target="https://en.wiktionary.org/wiki/%E4%BF%A1" TargetMode="External"/><Relationship Id="rId469" Type="http://schemas.openxmlformats.org/officeDocument/2006/relationships/hyperlink" Target="https://en.wiktionary.org/wiki/%E8%BB%8A%E7%AB%99" TargetMode="External"/><Relationship Id="rId676" Type="http://schemas.openxmlformats.org/officeDocument/2006/relationships/hyperlink" Target="https://en.wiktionary.org/wiki/%E4%BE%8B%E5%A6%82" TargetMode="External"/><Relationship Id="rId883" Type="http://schemas.openxmlformats.org/officeDocument/2006/relationships/hyperlink" Target="https://en.wiktionary.org/wiki/%E5%B9%B8%E7%A6%8F" TargetMode="External"/><Relationship Id="rId26" Type="http://schemas.openxmlformats.org/officeDocument/2006/relationships/hyperlink" Target="https://en.wiktionary.org/wiki/%E8%AE%8A" TargetMode="External"/><Relationship Id="rId231" Type="http://schemas.openxmlformats.org/officeDocument/2006/relationships/hyperlink" Target="https://en.wiktionary.org/wiki/%E5%80%91" TargetMode="External"/><Relationship Id="rId329" Type="http://schemas.openxmlformats.org/officeDocument/2006/relationships/hyperlink" Target="https://en.wiktionary.org/wiki/%E8%81%BD" TargetMode="External"/><Relationship Id="rId536" Type="http://schemas.openxmlformats.org/officeDocument/2006/relationships/hyperlink" Target="https://en.wiktionary.org/wiki/%E8%B1%90%E5%AF%8C" TargetMode="External"/><Relationship Id="rId175" Type="http://schemas.openxmlformats.org/officeDocument/2006/relationships/hyperlink" Target="https://en.wiktionary.org/wiki/%E9%80%B2" TargetMode="External"/><Relationship Id="rId743" Type="http://schemas.openxmlformats.org/officeDocument/2006/relationships/hyperlink" Target="https://en.wiktionary.org/wiki/%E6%83%85%E6%B3%81" TargetMode="External"/><Relationship Id="rId950" Type="http://schemas.openxmlformats.org/officeDocument/2006/relationships/hyperlink" Target="https://en.wiktionary.org/wiki/%E5%8E%9F%E8%AB%92" TargetMode="External"/><Relationship Id="rId382" Type="http://schemas.openxmlformats.org/officeDocument/2006/relationships/hyperlink" Target="https://en.wiktionary.org/wiki/%E5%A4%9C" TargetMode="External"/><Relationship Id="rId603" Type="http://schemas.openxmlformats.org/officeDocument/2006/relationships/hyperlink" Target="https://en.wiktionary.org/wiki/%E6%A9%9F%E5%A0%B4" TargetMode="External"/><Relationship Id="rId687" Type="http://schemas.openxmlformats.org/officeDocument/2006/relationships/hyperlink" Target="https://en.wiktionary.org/wiki/%E5%AA%BD%E5%AA%BD" TargetMode="External"/><Relationship Id="rId810" Type="http://schemas.openxmlformats.org/officeDocument/2006/relationships/hyperlink" Target="https://en.wiktionary.org/wiki/%E8%A8%8E%E8%AB%96" TargetMode="External"/><Relationship Id="rId908" Type="http://schemas.openxmlformats.org/officeDocument/2006/relationships/hyperlink" Target="https://en.wiktionary.org/wiki/%E4%B8%80%E8%B5%B7" TargetMode="External"/><Relationship Id="rId242" Type="http://schemas.openxmlformats.org/officeDocument/2006/relationships/hyperlink" Target="https://en.wiktionary.org/wiki/%E8%83%BD" TargetMode="External"/><Relationship Id="rId894" Type="http://schemas.openxmlformats.org/officeDocument/2006/relationships/hyperlink" Target="https://en.wiktionary.org/wiki/%E6%BC%94%E5%87%BA" TargetMode="External"/><Relationship Id="rId37" Type="http://schemas.openxmlformats.org/officeDocument/2006/relationships/hyperlink" Target="https://en.wiktionary.org/wiki/%E5%B1%A4" TargetMode="External"/><Relationship Id="rId102" Type="http://schemas.openxmlformats.org/officeDocument/2006/relationships/hyperlink" Target="https://en.wiktionary.org/wiki/%E9%A2%A8" TargetMode="External"/><Relationship Id="rId547" Type="http://schemas.openxmlformats.org/officeDocument/2006/relationships/hyperlink" Target="https://en.wiktionary.org/wiki/%E4%B9%BE%E6%B7%A8" TargetMode="External"/><Relationship Id="rId754" Type="http://schemas.openxmlformats.org/officeDocument/2006/relationships/hyperlink" Target="https://en.wiktionary.org/wiki/%E4%BA%BA%E5%80%91" TargetMode="External"/><Relationship Id="rId961" Type="http://schemas.openxmlformats.org/officeDocument/2006/relationships/hyperlink" Target="https://en.wiktionary.org/wiki/%E6%80%8E%E6%A8%A3" TargetMode="External"/><Relationship Id="rId90" Type="http://schemas.openxmlformats.org/officeDocument/2006/relationships/hyperlink" Target="https://en.wiktionary.org/wiki/%E6%AE%B5" TargetMode="External"/><Relationship Id="rId186" Type="http://schemas.openxmlformats.org/officeDocument/2006/relationships/hyperlink" Target="https://en.wiktionary.org/wiki/%E6%B8%B4" TargetMode="External"/><Relationship Id="rId393" Type="http://schemas.openxmlformats.org/officeDocument/2006/relationships/hyperlink" Target="https://en.wiktionary.org/wiki/%E5%85%83" TargetMode="External"/><Relationship Id="rId407" Type="http://schemas.openxmlformats.org/officeDocument/2006/relationships/hyperlink" Target="https://en.wiktionary.org/wiki/%E6%89%BE" TargetMode="External"/><Relationship Id="rId614" Type="http://schemas.openxmlformats.org/officeDocument/2006/relationships/hyperlink" Target="https://en.wiktionary.org/wiki/%E6%AA%A2%E6%9F%A5" TargetMode="External"/><Relationship Id="rId821" Type="http://schemas.openxmlformats.org/officeDocument/2006/relationships/hyperlink" Target="https://en.wiktionary.org/wiki/%E9%80%9A%E7%9F%A5" TargetMode="External"/><Relationship Id="rId253" Type="http://schemas.openxmlformats.org/officeDocument/2006/relationships/hyperlink" Target="https://en.wiktionary.org/wiki/%E6%B4%BE" TargetMode="External"/><Relationship Id="rId460" Type="http://schemas.openxmlformats.org/officeDocument/2006/relationships/hyperlink" Target="https://en.wiktionary.org/wiki/%E4%B8%8D%E4%B9%85" TargetMode="External"/><Relationship Id="rId698" Type="http://schemas.openxmlformats.org/officeDocument/2006/relationships/hyperlink" Target="https://en.wiktionary.org/wiki/%E9%BA%B5%E5%8C%85" TargetMode="External"/><Relationship Id="rId919" Type="http://schemas.openxmlformats.org/officeDocument/2006/relationships/hyperlink" Target="https://en.wiktionary.org/wiki/%E4%BB%A5%E5%89%8D" TargetMode="External"/><Relationship Id="rId48" Type="http://schemas.openxmlformats.org/officeDocument/2006/relationships/hyperlink" Target="https://en.wiktionary.org/wiki/%E5%9F%8E" TargetMode="External"/><Relationship Id="rId113" Type="http://schemas.openxmlformats.org/officeDocument/2006/relationships/hyperlink" Target="https://en.wiktionary.org/wiki/%E5%80%8B" TargetMode="External"/><Relationship Id="rId320" Type="http://schemas.openxmlformats.org/officeDocument/2006/relationships/hyperlink" Target="https://en.wiktionary.org/wiki/%E6%B9%AF" TargetMode="External"/><Relationship Id="rId558" Type="http://schemas.openxmlformats.org/officeDocument/2006/relationships/hyperlink" Target="https://en.wiktionary.org/wiki/%E5%B7%A5%E5%BB%A0" TargetMode="External"/><Relationship Id="rId765" Type="http://schemas.openxmlformats.org/officeDocument/2006/relationships/hyperlink" Target="https://en.wiktionary.org/wiki/%E4%B8%8A%E9%82%8A" TargetMode="External"/><Relationship Id="rId972" Type="http://schemas.openxmlformats.org/officeDocument/2006/relationships/hyperlink" Target="https://en.wiktionary.org/wiki/%E9%80%99%E6%A8%A3" TargetMode="External"/><Relationship Id="rId197" Type="http://schemas.openxmlformats.org/officeDocument/2006/relationships/hyperlink" Target="https://en.wiktionary.org/wiki/%E4%BE%86" TargetMode="External"/><Relationship Id="rId418" Type="http://schemas.openxmlformats.org/officeDocument/2006/relationships/hyperlink" Target="https://en.wiktionary.org/wiki/%E9%90%98" TargetMode="External"/><Relationship Id="rId625" Type="http://schemas.openxmlformats.org/officeDocument/2006/relationships/hyperlink" Target="https://en.wiktionary.org/wiki/%E7%AF%80%E6%97%A5" TargetMode="External"/><Relationship Id="rId832" Type="http://schemas.openxmlformats.org/officeDocument/2006/relationships/hyperlink" Target="https://en.wiktionary.org/wiki/%E5%A4%96%E5%9C%8B" TargetMode="External"/><Relationship Id="rId264" Type="http://schemas.openxmlformats.org/officeDocument/2006/relationships/hyperlink" Target="https://en.wiktionary.org/wiki/%E5%8D%83" TargetMode="External"/><Relationship Id="rId471" Type="http://schemas.openxmlformats.org/officeDocument/2006/relationships/hyperlink" Target="https://en.wiktionary.org/wiki/%E9%81%B2%E5%88%B0" TargetMode="External"/><Relationship Id="rId59" Type="http://schemas.openxmlformats.org/officeDocument/2006/relationships/hyperlink" Target="https://en.wiktionary.org/wiki/%E6%AC%A1" TargetMode="External"/><Relationship Id="rId124" Type="http://schemas.openxmlformats.org/officeDocument/2006/relationships/hyperlink" Target="https://en.wiktionary.org/wiki/%E8%B2%B4" TargetMode="External"/><Relationship Id="rId569" Type="http://schemas.openxmlformats.org/officeDocument/2006/relationships/hyperlink" Target="https://en.wiktionary.org/wiki/%E9%97%9C%E5%BF%83" TargetMode="External"/><Relationship Id="rId776" Type="http://schemas.openxmlformats.org/officeDocument/2006/relationships/hyperlink" Target="https://en.wiktionary.org/wiki/%E7%94%9F%E7%94%A2" TargetMode="External"/><Relationship Id="rId983" Type="http://schemas.openxmlformats.org/officeDocument/2006/relationships/hyperlink" Target="https://en.wiktionary.org/wiki/%E4%B8%AD%E9%96%93" TargetMode="External"/><Relationship Id="rId331" Type="http://schemas.openxmlformats.org/officeDocument/2006/relationships/hyperlink" Target="https://en.wiktionary.org/wiki/%E6%8C%BA" TargetMode="External"/><Relationship Id="rId429" Type="http://schemas.openxmlformats.org/officeDocument/2006/relationships/hyperlink" Target="https://en.wiktionary.org/wiki/%E6%9C%80" TargetMode="External"/><Relationship Id="rId636" Type="http://schemas.openxmlformats.org/officeDocument/2006/relationships/hyperlink" Target="https://en.wiktionary.org/wiki/%E9%80%B2%E8%A1%8C" TargetMode="External"/><Relationship Id="rId843" Type="http://schemas.openxmlformats.org/officeDocument/2006/relationships/hyperlink" Target="https://en.wiktionary.org/wiki/%E7%82%BA%E4%BB%80%E9%BA%BC" TargetMode="External"/><Relationship Id="rId275" Type="http://schemas.openxmlformats.org/officeDocument/2006/relationships/hyperlink" Target="https://en.wiktionary.org/wiki/%E5%8E%BB" TargetMode="External"/><Relationship Id="rId482" Type="http://schemas.openxmlformats.org/officeDocument/2006/relationships/hyperlink" Target="https://en.wiktionary.org/wiki/%E5%BE%9E%E2%80%A6%E2%80%A6%E5%88%B0%E2%80%A6%E2%80%A6" TargetMode="External"/><Relationship Id="rId703" Type="http://schemas.openxmlformats.org/officeDocument/2006/relationships/hyperlink" Target="https://en.wiktionary.org/wiki/%E6%98%8E%E5%A4%A9" TargetMode="External"/><Relationship Id="rId910" Type="http://schemas.openxmlformats.org/officeDocument/2006/relationships/hyperlink" Target="https://en.wiktionary.org/wiki/%E4%B8%80%E4%B8%8B%E5%85%92" TargetMode="External"/><Relationship Id="rId135" Type="http://schemas.openxmlformats.org/officeDocument/2006/relationships/hyperlink" Target="https://en.wiktionary.org/wiki/%E9%BB%91" TargetMode="External"/><Relationship Id="rId342" Type="http://schemas.openxmlformats.org/officeDocument/2006/relationships/hyperlink" Target="https://en.wiktionary.org/wiki/%E8%90%AC" TargetMode="External"/><Relationship Id="rId787" Type="http://schemas.openxmlformats.org/officeDocument/2006/relationships/hyperlink" Target="https://en.wiktionary.org/wiki/%E9%A3%9F%E5%A0%82" TargetMode="External"/><Relationship Id="rId994" Type="http://schemas.openxmlformats.org/officeDocument/2006/relationships/hyperlink" Target="https://en.wiktionary.org/wiki/%E6%A1%8C%E5%AD%90" TargetMode="External"/><Relationship Id="rId202" Type="http://schemas.openxmlformats.org/officeDocument/2006/relationships/hyperlink" Target="https://en.wiktionary.org/wiki/%E5%86%B7" TargetMode="External"/><Relationship Id="rId647" Type="http://schemas.openxmlformats.org/officeDocument/2006/relationships/hyperlink" Target="https://en.wiktionary.org/wiki/%E5%92%96%E5%95%A1" TargetMode="External"/><Relationship Id="rId854" Type="http://schemas.openxmlformats.org/officeDocument/2006/relationships/hyperlink" Target="https://en.wiktionary.org/wiki/%E5%8D%88%E9%A3%AF" TargetMode="External"/><Relationship Id="rId286" Type="http://schemas.openxmlformats.org/officeDocument/2006/relationships/hyperlink" Target="https://en.wiktionary.org/wiki/%E6%B7%B1" TargetMode="External"/><Relationship Id="rId493" Type="http://schemas.openxmlformats.org/officeDocument/2006/relationships/hyperlink" Target="https://en.wiktionary.org/wiki/%E4%BD%86%E6%98%AF" TargetMode="External"/><Relationship Id="rId507" Type="http://schemas.openxmlformats.org/officeDocument/2006/relationships/hyperlink" Target="https://en.wiktionary.org/wiki/%E6%9D%B1%E9%82%8A" TargetMode="External"/><Relationship Id="rId714" Type="http://schemas.openxmlformats.org/officeDocument/2006/relationships/hyperlink" Target="https://en.wiktionary.org/wiki/%E8%83%BD%E5%A4%A0" TargetMode="External"/><Relationship Id="rId921" Type="http://schemas.openxmlformats.org/officeDocument/2006/relationships/hyperlink" Target="https://en.wiktionary.org/wiki/%E6%A4%85%E5%AD%90" TargetMode="External"/><Relationship Id="rId50" Type="http://schemas.openxmlformats.org/officeDocument/2006/relationships/hyperlink" Target="https://en.wiktionary.org/wiki/%E6%8A%BD" TargetMode="External"/><Relationship Id="rId146" Type="http://schemas.openxmlformats.org/officeDocument/2006/relationships/hyperlink" Target="https://en.wiktionary.org/wiki/%E9%BB%83" TargetMode="External"/><Relationship Id="rId353" Type="http://schemas.openxmlformats.org/officeDocument/2006/relationships/hyperlink" Target="https://en.wiktionary.org/wiki/%E6%B4%97" TargetMode="External"/><Relationship Id="rId560" Type="http://schemas.openxmlformats.org/officeDocument/2006/relationships/hyperlink" Target="https://en.wiktionary.org/wiki/%E5%B7%A5%E6%A5%AD" TargetMode="External"/><Relationship Id="rId798" Type="http://schemas.openxmlformats.org/officeDocument/2006/relationships/hyperlink" Target="https://en.wiktionary.org/wiki/%E7%9D%A1%E8%A6%BA" TargetMode="External"/><Relationship Id="rId213" Type="http://schemas.openxmlformats.org/officeDocument/2006/relationships/hyperlink" Target="https://en.wiktionary.org/wiki/%E7%95%99" TargetMode="External"/><Relationship Id="rId420" Type="http://schemas.openxmlformats.org/officeDocument/2006/relationships/hyperlink" Target="https://en.wiktionary.org/wiki/%E9%87%8D" TargetMode="External"/><Relationship Id="rId658" Type="http://schemas.openxmlformats.org/officeDocument/2006/relationships/hyperlink" Target="https://en.wiktionary.org/wiki/%E5%8F%AF%E6%98%AF" TargetMode="External"/><Relationship Id="rId865" Type="http://schemas.openxmlformats.org/officeDocument/2006/relationships/hyperlink" Target="https://en.wiktionary.org/wiki/%E4%B8%8B%E5%8D%88" TargetMode="External"/><Relationship Id="rId297" Type="http://schemas.openxmlformats.org/officeDocument/2006/relationships/hyperlink" Target="https://en.wiktionary.org/wiki/%E6%9B%B8" TargetMode="External"/><Relationship Id="rId518" Type="http://schemas.openxmlformats.org/officeDocument/2006/relationships/hyperlink" Target="https://en.wiktionary.org/wiki/%E7%99%BC%E7%94%9F" TargetMode="External"/><Relationship Id="rId725" Type="http://schemas.openxmlformats.org/officeDocument/2006/relationships/hyperlink" Target="https://en.wiktionary.org/wiki/%E6%9A%96%E5%92%8C" TargetMode="External"/><Relationship Id="rId932" Type="http://schemas.openxmlformats.org/officeDocument/2006/relationships/hyperlink" Target="https://en.wiktionary.org/wiki/%E6%B0%B8%E9%81%A0" TargetMode="External"/><Relationship Id="rId157" Type="http://schemas.openxmlformats.org/officeDocument/2006/relationships/hyperlink" Target="https://en.wiktionary.org/wiki/%E5%AE%B6" TargetMode="External"/><Relationship Id="rId364" Type="http://schemas.openxmlformats.org/officeDocument/2006/relationships/hyperlink" Target="https://en.wiktionary.org/wiki/%E5%B0%8F" TargetMode="External"/><Relationship Id="rId61" Type="http://schemas.openxmlformats.org/officeDocument/2006/relationships/hyperlink" Target="https://en.wiktionary.org/wiki/%E9%8C%AF" TargetMode="External"/><Relationship Id="rId571" Type="http://schemas.openxmlformats.org/officeDocument/2006/relationships/hyperlink" Target="https://en.wiktionary.org/wiki/%E8%B2%B4%E5%A7%93" TargetMode="External"/><Relationship Id="rId669" Type="http://schemas.openxmlformats.org/officeDocument/2006/relationships/hyperlink" Target="https://en.wiktionary.org/wiki/%E8%80%81%E5%B8%AB" TargetMode="External"/><Relationship Id="rId876" Type="http://schemas.openxmlformats.org/officeDocument/2006/relationships/hyperlink" Target="https://en.wiktionary.org/wiki/%E8%AC%9D%E8%AC%9D" TargetMode="External"/><Relationship Id="rId19" Type="http://schemas.openxmlformats.org/officeDocument/2006/relationships/hyperlink" Target="https://en.wiktionary.org/wiki/%E5%8C%97" TargetMode="External"/><Relationship Id="rId224" Type="http://schemas.openxmlformats.org/officeDocument/2006/relationships/hyperlink" Target="https://en.wiktionary.org/wiki/%E6%BB%BF" TargetMode="External"/><Relationship Id="rId431" Type="http://schemas.openxmlformats.org/officeDocument/2006/relationships/hyperlink" Target="https://en.wiktionary.org/wiki/%E5%9D%90" TargetMode="External"/><Relationship Id="rId529" Type="http://schemas.openxmlformats.org/officeDocument/2006/relationships/hyperlink" Target="https://en.wiktionary.org/wiki/%E6%88%BF%E9%96%93" TargetMode="External"/><Relationship Id="rId736" Type="http://schemas.openxmlformats.org/officeDocument/2006/relationships/hyperlink" Target="https://en.wiktionary.org/wiki/%E8%B5%B7%E4%BE%86" TargetMode="External"/><Relationship Id="rId168" Type="http://schemas.openxmlformats.org/officeDocument/2006/relationships/hyperlink" Target="https://en.wiktionary.org/wiki/%E6%8E%A5" TargetMode="External"/><Relationship Id="rId943" Type="http://schemas.openxmlformats.org/officeDocument/2006/relationships/hyperlink" Target="https://en.wiktionary.org/wiki/%E5%8F%8B%E8%AA%BC" TargetMode="External"/><Relationship Id="rId72" Type="http://schemas.openxmlformats.org/officeDocument/2006/relationships/hyperlink" Target="https://en.wiktionary.org/wiki/%E7%9A%84" TargetMode="External"/><Relationship Id="rId375" Type="http://schemas.openxmlformats.org/officeDocument/2006/relationships/hyperlink" Target="https://en.wiktionary.org/wiki/%E9%9B%AA" TargetMode="External"/><Relationship Id="rId582" Type="http://schemas.openxmlformats.org/officeDocument/2006/relationships/hyperlink" Target="https://en.wiktionary.org/wiki/%E5%A5%BD%E8%99%95" TargetMode="External"/><Relationship Id="rId803" Type="http://schemas.openxmlformats.org/officeDocument/2006/relationships/hyperlink" Target="https://en.wiktionary.org/wiki/%E6%89%80%E4%BB%A5" TargetMode="External"/><Relationship Id="rId3" Type="http://schemas.openxmlformats.org/officeDocument/2006/relationships/hyperlink" Target="https://en.wiktionary.org/wiki/%E7%9F%AE" TargetMode="External"/><Relationship Id="rId235" Type="http://schemas.openxmlformats.org/officeDocument/2006/relationships/hyperlink" Target="https://en.wiktionary.org/wiki/%E9%82%A3" TargetMode="External"/><Relationship Id="rId442" Type="http://schemas.openxmlformats.org/officeDocument/2006/relationships/hyperlink" Target="https://en.wiktionary.org/wiki/%E5%B9%AB%E5%8A%A9" TargetMode="External"/><Relationship Id="rId887" Type="http://schemas.openxmlformats.org/officeDocument/2006/relationships/hyperlink" Target="https://en.wiktionary.org/wiki/%E5%AD%B8%E7%94%9F" TargetMode="External"/><Relationship Id="rId302" Type="http://schemas.openxmlformats.org/officeDocument/2006/relationships/hyperlink" Target="https://en.wiktionary.org/wiki/%E6%95%B8" TargetMode="External"/><Relationship Id="rId747" Type="http://schemas.openxmlformats.org/officeDocument/2006/relationships/hyperlink" Target="https://en.wiktionary.org/wiki/%E5%8F%96%E5%BE%97" TargetMode="External"/><Relationship Id="rId954" Type="http://schemas.openxmlformats.org/officeDocument/2006/relationships/hyperlink" Target="https://en.wiktionary.org/wiki/%E9%81%8B%E5%8B%95" TargetMode="External"/><Relationship Id="rId83" Type="http://schemas.openxmlformats.org/officeDocument/2006/relationships/hyperlink" Target="https://en.wiktionary.org/wiki/%E6%9D%B1" TargetMode="External"/><Relationship Id="rId179" Type="http://schemas.openxmlformats.org/officeDocument/2006/relationships/hyperlink" Target="https://en.wiktionary.org/wiki/%E8%88%8A" TargetMode="External"/><Relationship Id="rId386" Type="http://schemas.openxmlformats.org/officeDocument/2006/relationships/hyperlink" Target="https://en.wiktionary.org/wiki/%E8%B4%8F" TargetMode="External"/><Relationship Id="rId593" Type="http://schemas.openxmlformats.org/officeDocument/2006/relationships/hyperlink" Target="https://en.wiktionary.org/wiki/%E5%9B%9E%E7%AD%94" TargetMode="External"/><Relationship Id="rId607" Type="http://schemas.openxmlformats.org/officeDocument/2006/relationships/hyperlink" Target="https://en.wiktionary.org/wiki/%E6%A5%B5%E4%BA%86" TargetMode="External"/><Relationship Id="rId814" Type="http://schemas.openxmlformats.org/officeDocument/2006/relationships/hyperlink" Target="https://en.wiktionary.org/wiki/%E5%A4%A9%E6%B0%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zoomScale="78" workbookViewId="0"/>
  </sheetViews>
  <sheetFormatPr baseColWidth="10" defaultColWidth="14.5" defaultRowHeight="15.75" customHeight="1" x14ac:dyDescent="0.15"/>
  <cols>
    <col min="1" max="1" width="22" customWidth="1"/>
    <col min="2" max="2" width="22.1640625" customWidth="1"/>
    <col min="3" max="3" width="52.5" customWidth="1"/>
  </cols>
  <sheetData>
    <row r="1" spans="1:26" x14ac:dyDescent="0.2">
      <c r="A1" s="1" t="s">
        <v>1934</v>
      </c>
      <c r="B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2</v>
      </c>
      <c r="B2" s="1" t="s">
        <v>3</v>
      </c>
      <c r="C2" s="5" t="str">
        <f ca="1">IFERROR(__xludf.DUMMYFUNCTION("GOOGLETRANSLATE(A2,""zh"", ""en"")"),"what")</f>
        <v>what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2</v>
      </c>
      <c r="B3" s="1" t="s">
        <v>4</v>
      </c>
      <c r="C3" s="5" t="str">
        <f ca="1">IFERROR(__xludf.DUMMYFUNCTION("GOOGLETRANSLATE(A3,""zh"", ""en"")"),"what")</f>
        <v>what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 t="s">
        <v>5</v>
      </c>
      <c r="B4" s="1" t="s">
        <v>6</v>
      </c>
      <c r="C4" s="5" t="str">
        <f ca="1">IFERROR(__xludf.DUMMYFUNCTION("GOOGLETRANSLATE(A4,""zh"", ""en"")"),"short")</f>
        <v>short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 t="s">
        <v>7</v>
      </c>
      <c r="B5" s="1" t="s">
        <v>8</v>
      </c>
      <c r="C5" s="5" t="str">
        <f ca="1">IFERROR(__xludf.DUMMYFUNCTION("GOOGLETRANSLATE(A5,""zh"", ""en"")"),"Love")</f>
        <v>Love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9</v>
      </c>
      <c r="B6" s="1" t="s">
        <v>10</v>
      </c>
      <c r="C6" s="5" t="str">
        <f ca="1">IFERROR(__xludf.DUMMYFUNCTION("GOOGLETRANSLATE(A6,""zh"", ""en"")"),"Eight")</f>
        <v>Eight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11</v>
      </c>
      <c r="B7" s="1" t="s">
        <v>12</v>
      </c>
      <c r="C7" s="5" t="str">
        <f ca="1">IFERROR(__xludf.DUMMYFUNCTION("GOOGLETRANSLATE(A7,""zh"", ""en"")"),"Put")</f>
        <v>Put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 t="s">
        <v>13</v>
      </c>
      <c r="B8" s="1" t="s">
        <v>14</v>
      </c>
      <c r="C8" s="5" t="str">
        <f ca="1">IFERROR(__xludf.DUMMYFUNCTION("GOOGLETRANSLATE(A8,""zh"", ""en"")"),"Bar")</f>
        <v>Bar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 t="s">
        <v>15</v>
      </c>
      <c r="B9" s="1" t="s">
        <v>16</v>
      </c>
      <c r="C9" s="5" t="str">
        <f ca="1">IFERROR(__xludf.DUMMYFUNCTION("GOOGLETRANSLATE(A9,""zh"", ""en"")"),"White")</f>
        <v>White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 t="s">
        <v>17</v>
      </c>
      <c r="B10" s="1" t="s">
        <v>18</v>
      </c>
      <c r="C10" s="5" t="str">
        <f ca="1">IFERROR(__xludf.DUMMYFUNCTION("GOOGLETRANSLATE(A10,""zh"", ""en"")"),"hundred")</f>
        <v>hundred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 t="s">
        <v>19</v>
      </c>
      <c r="B11" s="1" t="s">
        <v>18</v>
      </c>
      <c r="C11" s="5" t="str">
        <f ca="1">IFERROR(__xludf.DUMMYFUNCTION("GOOGLETRANSLATE(A11,""zh"", ""en"")"),"Swing")</f>
        <v>Swing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 t="s">
        <v>20</v>
      </c>
      <c r="B12" s="1" t="s">
        <v>21</v>
      </c>
      <c r="C12" s="5" t="str">
        <f ca="1">IFERROR(__xludf.DUMMYFUNCTION("GOOGLETRANSLATE(A12,""zh"", ""en"")"),"class")</f>
        <v>class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 t="s">
        <v>22</v>
      </c>
      <c r="B13" s="1" t="s">
        <v>21</v>
      </c>
      <c r="C13" s="5" t="str">
        <f ca="1">IFERROR(__xludf.DUMMYFUNCTION("GOOGLETRANSLATE(A13,""zh"", ""en"")"),"move")</f>
        <v>move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 t="s">
        <v>23</v>
      </c>
      <c r="B14" s="1" t="s">
        <v>24</v>
      </c>
      <c r="C14" s="5" t="str">
        <f ca="1">IFERROR(__xludf.DUMMYFUNCTION("GOOGLETRANSLATE(A14,""zh"", ""en"")"),"half")</f>
        <v>half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25</v>
      </c>
      <c r="B15" s="1" t="s">
        <v>24</v>
      </c>
      <c r="C15" s="5" t="str">
        <f ca="1">IFERROR(__xludf.DUMMYFUNCTION("GOOGLETRANSLATE(A15,""zh"", ""en"")"),"Office / office")</f>
        <v>Office / office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26</v>
      </c>
      <c r="B16" s="1" t="s">
        <v>27</v>
      </c>
      <c r="C16" s="5" t="str">
        <f ca="1">IFERROR(__xludf.DUMMYFUNCTION("GOOGLETRANSLATE(A16,""zh"", ""en"")"),"Full")</f>
        <v>Full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28</v>
      </c>
      <c r="B17" s="1" t="s">
        <v>29</v>
      </c>
      <c r="C17" s="5" t="str">
        <f ca="1">IFERROR(__xludf.DUMMYFUNCTION("GOOGLETRANSLATE(A17,""zh"", ""en"")"),"Newspaper / report")</f>
        <v>Newspaper / report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30</v>
      </c>
      <c r="B18" s="1" t="s">
        <v>29</v>
      </c>
      <c r="C18" s="5" t="str">
        <f ca="1">IFERROR(__xludf.DUMMYFUNCTION("GOOGLETRANSLATE(A18,""zh"", ""en"")"),"hold")</f>
        <v>hold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31</v>
      </c>
      <c r="B19" s="1" t="s">
        <v>32</v>
      </c>
      <c r="C19" s="5" t="str">
        <f ca="1">IFERROR(__xludf.DUMMYFUNCTION("GOOGLETRANSLATE(A19,""zh"", ""en"")"),"cup")</f>
        <v>cup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 t="s">
        <v>33</v>
      </c>
      <c r="B20" s="1" t="s">
        <v>34</v>
      </c>
      <c r="C20" s="5" t="str">
        <f ca="1">IFERROR(__xludf.DUMMYFUNCTION("GOOGLETRANSLATE(A20,""zh"", ""en"")"),"north")</f>
        <v>north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 t="s">
        <v>35</v>
      </c>
      <c r="B21" s="1" t="s">
        <v>36</v>
      </c>
      <c r="C21" s="5" t="str">
        <f ca="1">IFERROR(__xludf.DUMMYFUNCTION("GOOGLETRANSLATE(A21,""zh"", ""en"")"),"Multiplication")</f>
        <v>Multiplication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 t="s">
        <v>37</v>
      </c>
      <c r="B22" s="1" t="s">
        <v>36</v>
      </c>
      <c r="C22" s="5" t="str">
        <f ca="1">IFERROR(__xludf.DUMMYFUNCTION("GOOGLETRANSLATE(A22,""zh"", ""en"")"),"Be")</f>
        <v>Be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" t="s">
        <v>38</v>
      </c>
      <c r="B23" s="1" t="s">
        <v>39</v>
      </c>
      <c r="C23" s="5" t="str">
        <f ca="1">IFERROR(__xludf.DUMMYFUNCTION("GOOGLETRANSLATE(A23,""zh"", ""en"")"),"this")</f>
        <v>this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" t="s">
        <v>40</v>
      </c>
      <c r="B24" s="1" t="s">
        <v>41</v>
      </c>
      <c r="C24" s="5" t="str">
        <f ca="1">IFERROR(__xludf.DUMMYFUNCTION("GOOGLETRANSLATE(A24,""zh"", ""en"")"),"ratio")</f>
        <v>ratio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" t="s">
        <v>42</v>
      </c>
      <c r="B25" s="1" t="s">
        <v>41</v>
      </c>
      <c r="C25" s="5" t="str">
        <f ca="1">IFERROR(__xludf.DUMMYFUNCTION("GOOGLETRANSLATE(A25,""zh"", ""en"")"),"pen")</f>
        <v>pen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43</v>
      </c>
      <c r="B26" s="1" t="s">
        <v>44</v>
      </c>
      <c r="C26" s="5" t="str">
        <f ca="1">IFERROR(__xludf.DUMMYFUNCTION("GOOGLETRANSLATE(A26,""zh"", ""en"")"),"Side / side")</f>
        <v>Side / side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" t="s">
        <v>45</v>
      </c>
      <c r="B27" s="1" t="s">
        <v>46</v>
      </c>
      <c r="C27" s="5" t="str">
        <f ca="1">IFERROR(__xludf.DUMMYFUNCTION("GOOGLETRANSLATE(A27,""zh"", ""en"")"),"Change / change")</f>
        <v>Change / change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47</v>
      </c>
      <c r="B28" s="1" t="s">
        <v>46</v>
      </c>
      <c r="C28" s="5" t="str">
        <f ca="1">IFERROR(__xludf.DUMMYFUNCTION("GOOGLETRANSLATE(A28,""zh"", ""en"")"),"all over")</f>
        <v>all over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48</v>
      </c>
      <c r="B29" s="1" t="s">
        <v>49</v>
      </c>
      <c r="C29" s="5" t="str">
        <f ca="1">IFERROR(__xludf.DUMMYFUNCTION("GOOGLETRANSLATE(A29,""zh"", ""en"")"),"table")</f>
        <v>table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 t="s">
        <v>50</v>
      </c>
      <c r="B30" s="1" t="s">
        <v>51</v>
      </c>
      <c r="C30" s="5" t="str">
        <f ca="1">IFERROR(__xludf.DUMMYFUNCTION("GOOGLETRANSLATE(A30,""zh"", ""en"")"),"Don't /")</f>
        <v>Don't /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 t="s">
        <v>52</v>
      </c>
      <c r="B31" s="1" t="s">
        <v>53</v>
      </c>
      <c r="C31" s="5" t="str">
        <f ca="1">IFERROR(__xludf.DUMMYFUNCTION("GOOGLETRANSLATE(A31,""zh"", ""en"")"),"disease")</f>
        <v>disease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 t="s">
        <v>54</v>
      </c>
      <c r="B32" s="1" t="s">
        <v>55</v>
      </c>
      <c r="C32" s="5" t="str">
        <f ca="1">IFERROR(__xludf.DUMMYFUNCTION("GOOGLETRANSLATE(A32,""zh"", ""en"")"),"Do not")</f>
        <v>Do not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1" t="s">
        <v>56</v>
      </c>
      <c r="B33" s="1" t="s">
        <v>55</v>
      </c>
      <c r="C33" s="5" t="str">
        <f ca="1">IFERROR(__xludf.DUMMYFUNCTION("GOOGLETRANSLATE(A33,""zh"", ""en"")"),"cloth")</f>
        <v>cloth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1" t="s">
        <v>57</v>
      </c>
      <c r="B34" s="1" t="s">
        <v>58</v>
      </c>
      <c r="C34" s="5" t="str">
        <f ca="1">IFERROR(__xludf.DUMMYFUNCTION("GOOGLETRANSLATE(A34,""zh"", ""en"")"),"rub")</f>
        <v>rub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1" t="s">
        <v>59</v>
      </c>
      <c r="B35" s="1" t="s">
        <v>60</v>
      </c>
      <c r="C35" s="5" t="str">
        <f ca="1">IFERROR(__xludf.DUMMYFUNCTION("GOOGLETRANSLATE(A35,""zh"", ""en"")"),"only")</f>
        <v>only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" t="s">
        <v>61</v>
      </c>
      <c r="B36" s="1" t="s">
        <v>62</v>
      </c>
      <c r="C36" s="5" t="str">
        <f ca="1">IFERROR(__xludf.DUMMYFUNCTION("GOOGLETRANSLATE(A36,""zh"", ""en"")"),"dish")</f>
        <v>dish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1" t="s">
        <v>63</v>
      </c>
      <c r="B37" s="1" t="s">
        <v>64</v>
      </c>
      <c r="C37" s="5" t="str">
        <f ca="1">IFERROR(__xludf.DUMMYFUNCTION("GOOGLETRANSLATE(A37,""zh"", ""en"")"),"grass")</f>
        <v>grass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65</v>
      </c>
      <c r="B38" s="1" t="s">
        <v>66</v>
      </c>
      <c r="C38" s="5" t="str">
        <f ca="1">IFERROR(__xludf.DUMMYFUNCTION("GOOGLETRANSLATE(A38,""zh"", ""en"")"),"Layer / layer")</f>
        <v>Layer / layer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 t="s">
        <v>67</v>
      </c>
      <c r="B39" s="1" t="s">
        <v>68</v>
      </c>
      <c r="C39" s="5" t="str">
        <f ca="1">IFERROR(__xludf.DUMMYFUNCTION("GOOGLETRANSLATE(A39,""zh"", ""en"")"),"tea")</f>
        <v>tea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69</v>
      </c>
      <c r="B40" s="1" t="s">
        <v>68</v>
      </c>
      <c r="C40" s="5" t="str">
        <f ca="1">IFERROR(__xludf.DUMMYFUNCTION("GOOGLETRANSLATE(A40,""zh"", ""en"")"),"check")</f>
        <v>check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70</v>
      </c>
      <c r="B41" s="1" t="s">
        <v>71</v>
      </c>
      <c r="C41" s="5" t="str">
        <f ca="1">IFERROR(__xludf.DUMMYFUNCTION("GOOGLETRANSLATE(A41,""zh"", ""en"")"),"difference")</f>
        <v>difference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72</v>
      </c>
      <c r="B42" s="1" t="s">
        <v>73</v>
      </c>
      <c r="C42" s="5" t="str">
        <f ca="1">IFERROR(__xludf.DUMMYFUNCTION("GOOGLETRANSLATE(A42,""zh"", ""en"")"),"often")</f>
        <v>often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" t="s">
        <v>74</v>
      </c>
      <c r="B43" s="1" t="s">
        <v>75</v>
      </c>
      <c r="C43" s="5" t="str">
        <f ca="1">IFERROR(__xludf.DUMMYFUNCTION("GOOGLETRANSLATE(A43,""zh"", ""en"")"),"Long / long")</f>
        <v>Long / long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" t="s">
        <v>76</v>
      </c>
      <c r="B44" s="1" t="s">
        <v>77</v>
      </c>
      <c r="C44" s="5" t="str">
        <f ca="1">IFERROR(__xludf.DUMMYFUNCTION("GOOGLETRANSLATE(A44,""zh"", ""en"")"),"Field / field")</f>
        <v>Field / field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" t="s">
        <v>78</v>
      </c>
      <c r="B45" s="1" t="s">
        <v>79</v>
      </c>
      <c r="C45" s="5" t="str">
        <f ca="1">IFERROR(__xludf.DUMMYFUNCTION("GOOGLETRANSLATE(A45,""zh"", ""en"")"),"sing")</f>
        <v>sing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1" t="s">
        <v>80</v>
      </c>
      <c r="B46" s="1" t="s">
        <v>81</v>
      </c>
      <c r="C46" s="5" t="str">
        <f ca="1">IFERROR(__xludf.DUMMYFUNCTION("GOOGLETRANSLATE(A46,""zh"", ""en"")"),"towards")</f>
        <v>towards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" t="s">
        <v>82</v>
      </c>
      <c r="B47" s="1" t="s">
        <v>83</v>
      </c>
      <c r="C47" s="5" t="str">
        <f ca="1">IFERROR(__xludf.DUMMYFUNCTION("GOOGLETRANSLATE(A47,""zh"", ""en"")"),"automobile")</f>
        <v>automobile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1" t="s">
        <v>84</v>
      </c>
      <c r="B48" s="1" t="s">
        <v>85</v>
      </c>
      <c r="C48" s="5" t="str">
        <f ca="1">IFERROR(__xludf.DUMMYFUNCTION("GOOGLETRANSLATE(A48,""zh"", ""en"")"),"to make")</f>
        <v>to make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1" t="s">
        <v>86</v>
      </c>
      <c r="B49" s="1" t="s">
        <v>85</v>
      </c>
      <c r="C49" s="5" t="str">
        <f ca="1">IFERROR(__xludf.DUMMYFUNCTION("GOOGLETRANSLATE(A49,""zh"", ""en"")"),"city")</f>
        <v>city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" t="s">
        <v>87</v>
      </c>
      <c r="B50" s="1" t="s">
        <v>88</v>
      </c>
      <c r="C50" s="5" t="str">
        <f ca="1">IFERROR(__xludf.DUMMYFUNCTION("GOOGLETRANSLATE(A50,""zh"", ""en"")"),"eat")</f>
        <v>eat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" t="s">
        <v>89</v>
      </c>
      <c r="B51" s="1" t="s">
        <v>90</v>
      </c>
      <c r="C51" s="5" t="str">
        <f ca="1">IFERROR(__xludf.DUMMYFUNCTION("GOOGLETRANSLATE(A51,""zh"", ""en"")"),"Puminate")</f>
        <v>Puminate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1" t="s">
        <v>91</v>
      </c>
      <c r="B52" s="1" t="s">
        <v>92</v>
      </c>
      <c r="C52" s="5" t="str">
        <f ca="1">IFERROR(__xludf.DUMMYFUNCTION("GOOGLETRANSLATE(A52,""zh"", ""en"")"),"Out")</f>
        <v>Out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1" t="s">
        <v>93</v>
      </c>
      <c r="B53" s="1" t="s">
        <v>94</v>
      </c>
      <c r="C53" s="5" t="str">
        <f ca="1">IFERROR(__xludf.DUMMYFUNCTION("GOOGLETRANSLATE(A53,""zh"", ""en"")"),"wear")</f>
        <v>wear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1" t="s">
        <v>95</v>
      </c>
      <c r="B54" s="1" t="s">
        <v>96</v>
      </c>
      <c r="C54" s="5" t="str">
        <f ca="1">IFERROR(__xludf.DUMMYFUNCTION("GOOGLETRANSLATE(A54,""zh"", ""en"")"),"ferry")</f>
        <v>ferry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1" t="s">
        <v>97</v>
      </c>
      <c r="B55" s="1" t="s">
        <v>98</v>
      </c>
      <c r="C55" s="5" t="str">
        <f ca="1">IFERROR(__xludf.DUMMYFUNCTION("GOOGLETRANSLATE(A55,""zh"", ""en"")"),"window")</f>
        <v>window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" t="s">
        <v>99</v>
      </c>
      <c r="B56" s="1" t="s">
        <v>100</v>
      </c>
      <c r="C56" s="5" t="str">
        <f ca="1">IFERROR(__xludf.DUMMYFUNCTION("GOOGLETRANSLATE(A56,""zh"", ""en"")"),"bed")</f>
        <v>bed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" t="s">
        <v>101</v>
      </c>
      <c r="B57" s="1" t="s">
        <v>102</v>
      </c>
      <c r="C57" s="5" t="str">
        <f ca="1">IFERROR(__xludf.DUMMYFUNCTION("GOOGLETRANSLATE(A57,""zh"", ""en"")"),"blow")</f>
        <v>blow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" t="s">
        <v>103</v>
      </c>
      <c r="B58" s="1" t="s">
        <v>104</v>
      </c>
      <c r="C58" s="5" t="str">
        <f ca="1">IFERROR(__xludf.DUMMYFUNCTION("GOOGLETRANSLATE(A58,""zh"", ""en"")"),"spring")</f>
        <v>spring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" t="s">
        <v>105</v>
      </c>
      <c r="B59" s="1" t="s">
        <v>106</v>
      </c>
      <c r="C59" s="5" t="str">
        <f ca="1">IFERROR(__xludf.DUMMYFUNCTION("GOOGLETRANSLATE(A59,""zh"", ""en"")"),"Word / word")</f>
        <v>Word / word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 t="s">
        <v>107</v>
      </c>
      <c r="B60" s="1" t="s">
        <v>108</v>
      </c>
      <c r="C60" s="5" t="str">
        <f ca="1">IFERROR(__xludf.DUMMYFUNCTION("GOOGLETRANSLATE(A60,""zh"", ""en"")"),"Secondary")</f>
        <v>Secondary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 t="s">
        <v>109</v>
      </c>
      <c r="B61" s="1" t="s">
        <v>110</v>
      </c>
      <c r="C61" s="5" t="str">
        <f ca="1">IFERROR(__xludf.DUMMYFUNCTION("GOOGLETRANSLATE(A61,""zh"", ""en"")"),"From / from / from")</f>
        <v>From / from / from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" t="s">
        <v>111</v>
      </c>
      <c r="B62" s="1" t="s">
        <v>112</v>
      </c>
      <c r="C62" s="5" t="str">
        <f ca="1">IFERROR(__xludf.DUMMYFUNCTION("GOOGLETRANSLATE(A62,""zh"", ""en"")"),"Wrong / wrong")</f>
        <v>Wrong / wrong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 t="s">
        <v>113</v>
      </c>
      <c r="B63" s="1" t="s">
        <v>114</v>
      </c>
      <c r="C63" s="5" t="str">
        <f ca="1">IFERROR(__xludf.DUMMYFUNCTION("GOOGLETRANSLATE(A63,""zh"", ""en"")"),"hit")</f>
        <v>hit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 t="s">
        <v>115</v>
      </c>
      <c r="B64" s="1" t="s">
        <v>116</v>
      </c>
      <c r="C64" s="5" t="str">
        <f ca="1">IFERROR(__xludf.DUMMYFUNCTION("GOOGLETRANSLATE(A64,""zh"", ""en"")"),"Big")</f>
        <v>Big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 t="s">
        <v>117</v>
      </c>
      <c r="B65" s="1" t="s">
        <v>118</v>
      </c>
      <c r="C65" s="5" t="str">
        <f ca="1">IFERROR(__xludf.DUMMYFUNCTION("GOOGLETRANSLATE(A65,""zh"", ""en"")"),"Banding")</f>
        <v>Banding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 t="s">
        <v>119</v>
      </c>
      <c r="B66" s="1" t="s">
        <v>118</v>
      </c>
      <c r="C66" s="5" t="str">
        <f ca="1">IFERROR(__xludf.DUMMYFUNCTION("GOOGLETRANSLATE(A66,""zh"", ""en"")"),"wore")</f>
        <v>wore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 t="s">
        <v>120</v>
      </c>
      <c r="B67" s="1" t="s">
        <v>121</v>
      </c>
      <c r="C67" s="5" t="str">
        <f ca="1">IFERROR(__xludf.DUMMYFUNCTION("GOOGLETRANSLATE(A67,""zh"", ""en"")"),"Be / when")</f>
        <v>Be / when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 t="s">
        <v>122</v>
      </c>
      <c r="B68" s="1" t="s">
        <v>123</v>
      </c>
      <c r="C68" s="5" t="str">
        <f ca="1">IFERROR(__xludf.DUMMYFUNCTION("GOOGLETRANSLATE(A68,""zh"", ""en"")"),"Knife")</f>
        <v>Knife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 t="s">
        <v>124</v>
      </c>
      <c r="B69" s="1" t="s">
        <v>125</v>
      </c>
      <c r="C69" s="5" t="str">
        <f ca="1">IFERROR(__xludf.DUMMYFUNCTION("GOOGLETRANSLATE(A69,""zh"", ""en"")"),"inverted")</f>
        <v>inverted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" t="s">
        <v>126</v>
      </c>
      <c r="B70" s="1" t="s">
        <v>127</v>
      </c>
      <c r="C70" s="5" t="str">
        <f ca="1">IFERROR(__xludf.DUMMYFUNCTION("GOOGLETRANSLATE(A70,""zh"", ""en"")"),"Until")</f>
        <v>Until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 t="s">
        <v>128</v>
      </c>
      <c r="B71" s="1" t="s">
        <v>127</v>
      </c>
      <c r="C71" s="5" t="str">
        <f ca="1">IFERROR(__xludf.DUMMYFUNCTION("GOOGLETRANSLATE(A71,""zh"", ""en"")"),"Way")</f>
        <v>Way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 t="s">
        <v>129</v>
      </c>
      <c r="B72" s="1" t="s">
        <v>130</v>
      </c>
      <c r="C72" s="5" t="str">
        <f ca="1">IFERROR(__xludf.DUMMYFUNCTION("GOOGLETRANSLATE(A72,""zh"", ""en"")"),"Get")</f>
        <v>Get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 t="s">
        <v>131</v>
      </c>
      <c r="B73" s="1" t="s">
        <v>132</v>
      </c>
      <c r="C73" s="5" t="str">
        <f ca="1">IFERROR(__xludf.DUMMYFUNCTION("GOOGLETRANSLATE(A73,""zh"", ""en"")"),"of")</f>
        <v>of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 t="s">
        <v>133</v>
      </c>
      <c r="B74" s="1" t="s">
        <v>134</v>
      </c>
      <c r="C74" s="5" t="str">
        <f ca="1">IFERROR(__xludf.DUMMYFUNCTION("GOOGLETRANSLATE(A74,""zh"", ""en"")"),"Ground")</f>
        <v>Ground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 t="s">
        <v>135</v>
      </c>
      <c r="B75" s="1" t="s">
        <v>136</v>
      </c>
      <c r="C75" s="5" t="str">
        <f ca="1">IFERROR(__xludf.DUMMYFUNCTION("GOOGLETRANSLATE(A75,""zh"", ""en"")"),"Light / lamp")</f>
        <v>Light / lamp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 t="s">
        <v>137</v>
      </c>
      <c r="B76" s="1" t="s">
        <v>138</v>
      </c>
      <c r="C76" s="5" t="str">
        <f ca="1">IFERROR(__xludf.DUMMYFUNCTION("GOOGLETRANSLATE(A76,""zh"", ""en"")"),"Wait")</f>
        <v>Wait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 t="s">
        <v>139</v>
      </c>
      <c r="B77" s="1" t="s">
        <v>140</v>
      </c>
      <c r="C77" s="5" t="str">
        <f ca="1">IFERROR(__xludf.DUMMYFUNCTION("GOOGLETRANSLATE(A77,""zh"", ""en"")"),"low")</f>
        <v>low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 t="s">
        <v>133</v>
      </c>
      <c r="B78" s="1" t="s">
        <v>141</v>
      </c>
      <c r="C78" s="5" t="str">
        <f ca="1">IFERROR(__xludf.DUMMYFUNCTION("GOOGLETRANSLATE(A78,""zh"", ""en"")"),"Ground")</f>
        <v>Ground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 t="s">
        <v>142</v>
      </c>
      <c r="B79" s="1" t="s">
        <v>143</v>
      </c>
      <c r="C79" s="5" t="str">
        <f ca="1">IFERROR(__xludf.DUMMYFUNCTION("GOOGLETRANSLATE(A79,""zh"", ""en"")"),"First")</f>
        <v>First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 t="s">
        <v>144</v>
      </c>
      <c r="B80" s="1" t="s">
        <v>145</v>
      </c>
      <c r="C80" s="5" t="str">
        <f ca="1">IFERROR(__xludf.DUMMYFUNCTION("GOOGLETRANSLATE(A80,""zh"", ""en"")"),"Point / point")</f>
        <v>Point / point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" t="s">
        <v>146</v>
      </c>
      <c r="B81" s="1" t="s">
        <v>147</v>
      </c>
      <c r="C81" s="5" t="str">
        <f ca="1">IFERROR(__xludf.DUMMYFUNCTION("GOOGLETRANSLATE(A81,""zh"", ""en"")"),"Electric / electricity")</f>
        <v>Electric / electricity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 t="s">
        <v>148</v>
      </c>
      <c r="B82" s="1" t="s">
        <v>149</v>
      </c>
      <c r="C82" s="5" t="str">
        <f ca="1">IFERROR(__xludf.DUMMYFUNCTION("GOOGLETRANSLATE(A82,""zh"", ""en"")"),"Fall out")</f>
        <v>Fall out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 t="s">
        <v>150</v>
      </c>
      <c r="B83" s="1" t="s">
        <v>151</v>
      </c>
      <c r="C83" s="5" t="str">
        <f ca="1">IFERROR(__xludf.DUMMYFUNCTION("GOOGLETRANSLATE(A83,""zh"", ""en"")"),"Lose / lose")</f>
        <v>Lose / lose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 t="s">
        <v>152</v>
      </c>
      <c r="B84" s="1" t="s">
        <v>153</v>
      </c>
      <c r="C84" s="5" t="str">
        <f ca="1">IFERROR(__xludf.DUMMYFUNCTION("GOOGLETRANSLATE(A84,""zh"", ""en"")"),"East / East")</f>
        <v>East / East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 t="s">
        <v>154</v>
      </c>
      <c r="B85" s="1" t="s">
        <v>153</v>
      </c>
      <c r="C85" s="5" t="str">
        <f ca="1">IFERROR(__xludf.DUMMYFUNCTION("GOOGLETRANSLATE(A85,""zh"", ""en"")"),"winter")</f>
        <v>winter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 t="s">
        <v>155</v>
      </c>
      <c r="B86" s="1" t="s">
        <v>156</v>
      </c>
      <c r="C86" s="5" t="str">
        <f ca="1">IFERROR(__xludf.DUMMYFUNCTION("GOOGLETRANSLATE(A86,""zh"", ""en"")"),"understand")</f>
        <v>understand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1" t="s">
        <v>157</v>
      </c>
      <c r="B87" s="1" t="s">
        <v>158</v>
      </c>
      <c r="C87" s="5" t="str">
        <f ca="1">IFERROR(__xludf.DUMMYFUNCTION("GOOGLETRANSLATE(A87,""zh"", ""en"")"),"Move / move")</f>
        <v>Move / move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" t="s">
        <v>159</v>
      </c>
      <c r="B88" s="1" t="s">
        <v>160</v>
      </c>
      <c r="C88" s="5" t="str">
        <f ca="1">IFERROR(__xludf.DUMMYFUNCTION("GOOGLETRANSLATE(A88,""zh"", ""en"")"),"All")</f>
        <v>All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1" t="s">
        <v>161</v>
      </c>
      <c r="B89" s="1" t="s">
        <v>162</v>
      </c>
      <c r="C89" s="5" t="str">
        <f ca="1">IFERROR(__xludf.DUMMYFUNCTION("GOOGLETRANSLATE(A89,""zh"", ""en"")"),"Read / read")</f>
        <v>Read / read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1" t="s">
        <v>163</v>
      </c>
      <c r="B90" s="1" t="s">
        <v>164</v>
      </c>
      <c r="C90" s="5" t="str">
        <f ca="1">IFERROR(__xludf.DUMMYFUNCTION("GOOGLETRANSLATE(A90,""zh"", ""en"")"),"short")</f>
        <v>short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1" t="s">
        <v>165</v>
      </c>
      <c r="B91" s="1" t="s">
        <v>166</v>
      </c>
      <c r="C91" s="5" t="str">
        <f ca="1">IFERROR(__xludf.DUMMYFUNCTION("GOOGLETRANSLATE(A91,""zh"", ""en"")"),"segment")</f>
        <v>segment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1" t="s">
        <v>167</v>
      </c>
      <c r="B92" s="1" t="s">
        <v>168</v>
      </c>
      <c r="C92" s="5" t="str">
        <f ca="1">IFERROR(__xludf.DUMMYFUNCTION("GOOGLETRANSLATE(A92,""zh"", ""en"")"),"Yep")</f>
        <v>Yep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1" t="s">
        <v>169</v>
      </c>
      <c r="B93" s="1" t="s">
        <v>170</v>
      </c>
      <c r="C93" s="5" t="str">
        <f ca="1">IFERROR(__xludf.DUMMYFUNCTION("GOOGLETRANSLATE(A93,""zh"", ""en"")"),"Ton / Ton")</f>
        <v>Ton / Ton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1" t="s">
        <v>171</v>
      </c>
      <c r="B94" s="1" t="s">
        <v>172</v>
      </c>
      <c r="C94" s="5" t="str">
        <f ca="1">IFERROR(__xludf.DUMMYFUNCTION("GOOGLETRANSLATE(A94,""zh"", ""en"")"),"many")</f>
        <v>many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" t="s">
        <v>173</v>
      </c>
      <c r="B95" s="1" t="s">
        <v>174</v>
      </c>
      <c r="C95" s="5" t="str">
        <f ca="1">IFERROR(__xludf.DUMMYFUNCTION("GOOGLETRANSLATE(A95,""zh"", ""en"")"),"hungry")</f>
        <v>hungry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1" t="s">
        <v>175</v>
      </c>
      <c r="B96" s="1" t="s">
        <v>176</v>
      </c>
      <c r="C96" s="5" t="str">
        <f ca="1">IFERROR(__xludf.DUMMYFUNCTION("GOOGLETRANSLATE(A96,""zh"", ""en"")"),"two")</f>
        <v>two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1" t="s">
        <v>177</v>
      </c>
      <c r="B97" s="1" t="s">
        <v>178</v>
      </c>
      <c r="C97" s="5" t="str">
        <f ca="1">IFERROR(__xludf.DUMMYFUNCTION("GOOGLETRANSLATE(A97,""zh"", ""en"")"),"Send / send / send")</f>
        <v>Send / send / send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1" t="s">
        <v>179</v>
      </c>
      <c r="B98" s="1" t="s">
        <v>180</v>
      </c>
      <c r="C98" s="5" t="str">
        <f ca="1">IFERROR(__xludf.DUMMYFUNCTION("GOOGLETRANSLATE(A98,""zh"", ""en"")"),"turn")</f>
        <v>turn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1" t="s">
        <v>181</v>
      </c>
      <c r="B99" s="1" t="s">
        <v>182</v>
      </c>
      <c r="C99" s="5" t="str">
        <f ca="1">IFERROR(__xludf.DUMMYFUNCTION("GOOGLETRANSLATE(A99,""zh"", ""en"")"),"rice")</f>
        <v>rice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1" t="s">
        <v>183</v>
      </c>
      <c r="B100" s="1" t="s">
        <v>184</v>
      </c>
      <c r="C100" s="5" t="str">
        <f ca="1">IFERROR(__xludf.DUMMYFUNCTION("GOOGLETRANSLATE(A100,""zh"", ""en"")"),"put")</f>
        <v>put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1" t="s">
        <v>185</v>
      </c>
      <c r="B101" s="1" t="s">
        <v>186</v>
      </c>
      <c r="C101" s="5" t="str">
        <f ca="1">IFERROR(__xludf.DUMMYFUNCTION("GOOGLETRANSLATE(A101,""zh"", ""en"")"),"Fly / fly")</f>
        <v>Fly / fly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1" t="s">
        <v>187</v>
      </c>
      <c r="B102" s="1" t="s">
        <v>188</v>
      </c>
      <c r="C102" s="5" t="str">
        <f ca="1">IFERROR(__xludf.DUMMYFUNCTION("GOOGLETRANSLATE(A102,""zh"", ""en"")"),"Minute")</f>
        <v>Minute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1" t="s">
        <v>189</v>
      </c>
      <c r="B103" s="1" t="s">
        <v>190</v>
      </c>
      <c r="C103" s="5" t="str">
        <f ca="1">IFERROR(__xludf.DUMMYFUNCTION("GOOGLETRANSLATE(A103,""zh"", ""en"")"),"Wind / wind")</f>
        <v>Wind / wind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1" t="s">
        <v>191</v>
      </c>
      <c r="B104" s="1" t="s">
        <v>190</v>
      </c>
      <c r="C104" s="5" t="str">
        <f ca="1">IFERROR(__xludf.DUMMYFUNCTION("GOOGLETRANSLATE(A104,""zh"", ""en"")"),"seal")</f>
        <v>seal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1" t="s">
        <v>192</v>
      </c>
      <c r="B105" s="1" t="s">
        <v>193</v>
      </c>
      <c r="C105" s="5" t="str">
        <f ca="1">IFERROR(__xludf.DUMMYFUNCTION("GOOGLETRANSLATE(A105,""zh"", ""en"")"),"This / should")</f>
        <v>This / should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1" t="s">
        <v>194</v>
      </c>
      <c r="B106" s="1" t="s">
        <v>195</v>
      </c>
      <c r="C106" s="5" t="str">
        <f ca="1">IFERROR(__xludf.DUMMYFUNCTION("GOOGLETRANSLATE(A106,""zh"", ""en"")"),"change")</f>
        <v>change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1" t="s">
        <v>196</v>
      </c>
      <c r="B107" s="1" t="s">
        <v>197</v>
      </c>
      <c r="C107" s="5" t="str">
        <f ca="1">IFERROR(__xludf.DUMMYFUNCTION("GOOGLETRANSLATE(A107,""zh"", ""en"")"),"dry")</f>
        <v>dry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1" t="s">
        <v>198</v>
      </c>
      <c r="B108" s="1" t="s">
        <v>199</v>
      </c>
      <c r="C108" s="5" t="str">
        <f ca="1">IFERROR(__xludf.DUMMYFUNCTION("GOOGLETRANSLATE(A108,""zh"", ""en"")"),"dare")</f>
        <v>dare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1" t="s">
        <v>196</v>
      </c>
      <c r="B109" s="1" t="s">
        <v>200</v>
      </c>
      <c r="C109" s="5" t="str">
        <f ca="1">IFERROR(__xludf.DUMMYFUNCTION("GOOGLETRANSLATE(A109,""zh"", ""en"")"),"dry")</f>
        <v>dry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1" t="s">
        <v>201</v>
      </c>
      <c r="B110" s="1" t="s">
        <v>202</v>
      </c>
      <c r="C110" s="5" t="str">
        <f ca="1">IFERROR(__xludf.DUMMYFUNCTION("GOOGLETRANSLATE(A110,""zh"", ""en"")"),"just")</f>
        <v>just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1" t="s">
        <v>203</v>
      </c>
      <c r="B111" s="1" t="s">
        <v>204</v>
      </c>
      <c r="C111" s="5" t="str">
        <f ca="1">IFERROR(__xludf.DUMMYFUNCTION("GOOGLETRANSLATE(A111,""zh"", ""en"")"),"high")</f>
        <v>high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1" t="s">
        <v>205</v>
      </c>
      <c r="B112" s="1" t="s">
        <v>206</v>
      </c>
      <c r="C112" s="5" t="str">
        <f ca="1">IFERROR(__xludf.DUMMYFUNCTION("GOOGLETRANSLATE(A112,""zh"", ""en"")"),"Engage in")</f>
        <v>Engage in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1" t="s">
        <v>207</v>
      </c>
      <c r="B113" s="1" t="s">
        <v>208</v>
      </c>
      <c r="C113" s="5" t="str">
        <f ca="1">IFERROR(__xludf.DUMMYFUNCTION("GOOGLETRANSLATE(A113,""zh"", ""en"")"),"song")</f>
        <v>song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1" t="s">
        <v>209</v>
      </c>
      <c r="B114" s="1" t="s">
        <v>210</v>
      </c>
      <c r="C114" s="5" t="str">
        <f ca="1">IFERROR(__xludf.DUMMYFUNCTION("GOOGLETRANSLATE(A114,""zh"", ""en"")"),"all")</f>
        <v>all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1" t="s">
        <v>211</v>
      </c>
      <c r="B115" s="1" t="s">
        <v>210</v>
      </c>
      <c r="C115" s="5" t="str">
        <f ca="1">IFERROR(__xludf.DUMMYFUNCTION("GOOGLETRANSLATE(A115,""zh"", ""en"")"),"each")</f>
        <v>each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1" t="s">
        <v>212</v>
      </c>
      <c r="B116" s="1" t="s">
        <v>213</v>
      </c>
      <c r="C116" s="5" t="str">
        <f ca="1">IFERROR(__xludf.DUMMYFUNCTION("GOOGLETRANSLATE(A116,""zh"", ""en"")"),"Give / give")</f>
        <v>Give / give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1" t="s">
        <v>214</v>
      </c>
      <c r="B117" s="1" t="s">
        <v>215</v>
      </c>
      <c r="C117" s="5" t="str">
        <f ca="1">IFERROR(__xludf.DUMMYFUNCTION("GOOGLETRANSLATE(A117,""zh"", ""en"")"),"root")</f>
        <v>root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1" t="s">
        <v>216</v>
      </c>
      <c r="B118" s="1" t="s">
        <v>215</v>
      </c>
      <c r="C118" s="5" t="str">
        <f ca="1">IFERROR(__xludf.DUMMYFUNCTION("GOOGLETRANSLATE(A118,""zh"", ""en"")"),"with")</f>
        <v>with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1" t="s">
        <v>217</v>
      </c>
      <c r="B119" s="1" t="s">
        <v>218</v>
      </c>
      <c r="C119" s="5" t="str">
        <f ca="1">IFERROR(__xludf.DUMMYFUNCTION("GOOGLETRANSLATE(A119,""zh"", ""en"")"),"more")</f>
        <v>more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1" t="s">
        <v>219</v>
      </c>
      <c r="B120" s="1" t="s">
        <v>220</v>
      </c>
      <c r="C120" s="5" t="str">
        <f ca="1">IFERROR(__xludf.DUMMYFUNCTION("GOOGLETRANSLATE(A120,""zh"", ""en"")"),"Enough / enough")</f>
        <v>Enough / enough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1" t="s">
        <v>221</v>
      </c>
      <c r="B121" s="1" t="s">
        <v>222</v>
      </c>
      <c r="C121" s="5" t="str">
        <f ca="1">IFERROR(__xludf.DUMMYFUNCTION("GOOGLETRANSLATE(A121,""zh"", ""en"")"),"scratch")</f>
        <v>scratch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1" t="s">
        <v>223</v>
      </c>
      <c r="B122" s="1" t="s">
        <v>224</v>
      </c>
      <c r="C122" s="5" t="str">
        <f ca="1">IFERROR(__xludf.DUMMYFUNCTION("GOOGLETRANSLATE(A122,""zh"", ""en"")"),"Hanging / hanging")</f>
        <v>Hanging / hanging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1" t="s">
        <v>225</v>
      </c>
      <c r="B123" s="1" t="s">
        <v>226</v>
      </c>
      <c r="C123" s="5" t="str">
        <f ca="1">IFERROR(__xludf.DUMMYFUNCTION("GOOGLETRANSLATE(A123,""zh"", ""en"")"),"Off / off")</f>
        <v>Off / off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1" t="s">
        <v>227</v>
      </c>
      <c r="B124" s="1" t="s">
        <v>228</v>
      </c>
      <c r="C124" s="5" t="str">
        <f ca="1">IFERROR(__xludf.DUMMYFUNCTION("GOOGLETRANSLATE(A124,""zh"", ""en"")"),"Museum / museum")</f>
        <v>Museum / museum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1" t="s">
        <v>229</v>
      </c>
      <c r="B125" s="1" t="s">
        <v>230</v>
      </c>
      <c r="C125" s="5" t="str">
        <f ca="1">IFERROR(__xludf.DUMMYFUNCTION("GOOGLETRANSLATE(A125,""zh"", ""en"")"),"Expensive")</f>
        <v>Expensive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1" t="s">
        <v>231</v>
      </c>
      <c r="B126" s="1" t="s">
        <v>232</v>
      </c>
      <c r="C126" s="5" t="str">
        <f ca="1">IFERROR(__xludf.DUMMYFUNCTION("GOOGLETRANSLATE(A126,""zh"", ""en"")"),"Country / country")</f>
        <v>Country / country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1" t="s">
        <v>233</v>
      </c>
      <c r="B127" s="1" t="s">
        <v>234</v>
      </c>
      <c r="C127" s="5" t="str">
        <f ca="1">IFERROR(__xludf.DUMMYFUNCTION("GOOGLETRANSLATE(A127,""zh"", ""en"")"),"Over")</f>
        <v>Over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1" t="s">
        <v>235</v>
      </c>
      <c r="B128" s="1" t="s">
        <v>236</v>
      </c>
      <c r="C128" s="5" t="str">
        <f ca="1">IFERROR(__xludf.DUMMYFUNCTION("GOOGLETRANSLATE(A128,""zh"", ""en"")"),"Also / still")</f>
        <v>Also / still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1" t="s">
        <v>237</v>
      </c>
      <c r="B129" s="1" t="s">
        <v>238</v>
      </c>
      <c r="C129" s="5" t="str">
        <f ca="1">IFERROR(__xludf.DUMMYFUNCTION("GOOGLETRANSLATE(A129,""zh"", ""en"")"),"sea")</f>
        <v>sea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1" t="s">
        <v>239</v>
      </c>
      <c r="B130" s="1" t="s">
        <v>240</v>
      </c>
      <c r="C130" s="5" t="str">
        <f ca="1">IFERROR(__xludf.DUMMYFUNCTION("GOOGLETRANSLATE(A130,""zh"", ""en"")"),"call")</f>
        <v>call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1" t="s">
        <v>241</v>
      </c>
      <c r="B131" s="1" t="s">
        <v>242</v>
      </c>
      <c r="C131" s="5" t="str">
        <f ca="1">IFERROR(__xludf.DUMMYFUNCTION("GOOGLETRANSLATE(A131,""zh"", ""en"")"),"it is good")</f>
        <v>it is good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1" t="s">
        <v>243</v>
      </c>
      <c r="B132" s="1" t="s">
        <v>244</v>
      </c>
      <c r="C132" s="5" t="str">
        <f ca="1">IFERROR(__xludf.DUMMYFUNCTION("GOOGLETRANSLATE(A132,""zh"", ""en"")"),"Number / number")</f>
        <v>Number / number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1" t="s">
        <v>245</v>
      </c>
      <c r="B133" s="1" t="s">
        <v>246</v>
      </c>
      <c r="C133" s="5" t="str">
        <f ca="1">IFERROR(__xludf.DUMMYFUNCTION("GOOGLETRANSLATE(A133,""zh"", ""en"")"),"drink")</f>
        <v>drink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1" t="s">
        <v>247</v>
      </c>
      <c r="B134" s="1" t="s">
        <v>248</v>
      </c>
      <c r="C134" s="5" t="str">
        <f ca="1">IFERROR(__xludf.DUMMYFUNCTION("GOOGLETRANSLATE(A134,""zh"", ""en"")"),"with")</f>
        <v>with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1" t="s">
        <v>249</v>
      </c>
      <c r="B135" s="1" t="s">
        <v>248</v>
      </c>
      <c r="C135" s="5" t="str">
        <f ca="1">IFERROR(__xludf.DUMMYFUNCTION("GOOGLETRANSLATE(A135,""zh"", ""en"")"),"River")</f>
        <v>River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1" t="s">
        <v>250</v>
      </c>
      <c r="B136" s="1" t="s">
        <v>251</v>
      </c>
      <c r="C136" s="5" t="str">
        <f ca="1">IFERROR(__xludf.DUMMYFUNCTION("GOOGLETRANSLATE(A136,""zh"", ""en"")"),"black")</f>
        <v>black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1" t="s">
        <v>252</v>
      </c>
      <c r="B137" s="1" t="s">
        <v>253</v>
      </c>
      <c r="C137" s="5" t="str">
        <f ca="1">IFERROR(__xludf.DUMMYFUNCTION("GOOGLETRANSLATE(A137,""zh"", ""en"")"),"very")</f>
        <v>very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1" t="s">
        <v>254</v>
      </c>
      <c r="B138" s="1" t="s">
        <v>255</v>
      </c>
      <c r="C138" s="5" t="str">
        <f ca="1">IFERROR(__xludf.DUMMYFUNCTION("GOOGLETRANSLATE(A138,""zh"", ""en"")"),"Red / red")</f>
        <v>Red / red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1" t="s">
        <v>256</v>
      </c>
      <c r="B139" s="1" t="s">
        <v>257</v>
      </c>
      <c r="C139" s="5" t="str">
        <f ca="1">IFERROR(__xludf.DUMMYFUNCTION("GOOGLETRANSLATE(A139,""zh"", ""en"")"),"After / after")</f>
        <v>After / after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1" t="s">
        <v>258</v>
      </c>
      <c r="B140" s="1" t="s">
        <v>259</v>
      </c>
      <c r="C140" s="5" t="str">
        <f ca="1">IFERROR(__xludf.DUMMYFUNCTION("GOOGLETRANSLATE(A140,""zh"", ""en"")"),"lake")</f>
        <v>lake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1" t="s">
        <v>260</v>
      </c>
      <c r="B141" s="1" t="s">
        <v>261</v>
      </c>
      <c r="C141" s="5" t="str">
        <f ca="1">IFERROR(__xludf.DUMMYFUNCTION("GOOGLETRANSLATE(A141,""zh"", ""en"")"),"flower")</f>
        <v>flower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1" t="s">
        <v>262</v>
      </c>
      <c r="B142" s="1" t="s">
        <v>263</v>
      </c>
      <c r="C142" s="5" t="str">
        <f ca="1">IFERROR(__xludf.DUMMYFUNCTION("GOOGLETRANSLATE(A142,""zh"", ""en"")"),"Painting / painting")</f>
        <v>Painting / painting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1" t="s">
        <v>264</v>
      </c>
      <c r="B143" s="1" t="s">
        <v>263</v>
      </c>
      <c r="C143" s="5" t="str">
        <f ca="1">IFERROR(__xludf.DUMMYFUNCTION("GOOGLETRANSLATE(A143,""zh"", ""en"")"),"Word / words")</f>
        <v>Word / words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1" t="s">
        <v>265</v>
      </c>
      <c r="B144" s="1" t="s">
        <v>266</v>
      </c>
      <c r="C144" s="5" t="str">
        <f ca="1">IFERROR(__xludf.DUMMYFUNCTION("GOOGLETRANSLATE(A144,""zh"", ""en"")"),"Bad / bad")</f>
        <v>Bad / bad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1" t="s">
        <v>235</v>
      </c>
      <c r="B145" s="1" t="s">
        <v>267</v>
      </c>
      <c r="C145" s="5" t="str">
        <f ca="1">IFERROR(__xludf.DUMMYFUNCTION("GOOGLETRANSLATE(A145,""zh"", ""en"")"),"Also / still")</f>
        <v>Also / still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1" t="s">
        <v>268</v>
      </c>
      <c r="B146" s="1" t="s">
        <v>269</v>
      </c>
      <c r="C146" s="5" t="str">
        <f ca="1">IFERROR(__xludf.DUMMYFUNCTION("GOOGLETRANSLATE(A146,""zh"", ""en"")"),"Change / change")</f>
        <v>Change / change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1" t="s">
        <v>270</v>
      </c>
      <c r="B147" s="1" t="s">
        <v>271</v>
      </c>
      <c r="C147" s="5" t="str">
        <f ca="1">IFERROR(__xludf.DUMMYFUNCTION("GOOGLETRANSLATE(A147,""zh"", ""en"")"),"Yellow / yellow")</f>
        <v>Yellow / yellow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1" t="s">
        <v>272</v>
      </c>
      <c r="B148" s="1" t="s">
        <v>273</v>
      </c>
      <c r="C148" s="5" t="str">
        <f ca="1">IFERROR(__xludf.DUMMYFUNCTION("GOOGLETRANSLATE(A148,""zh"", ""en"")"),"Back")</f>
        <v>Back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1" t="s">
        <v>274</v>
      </c>
      <c r="B149" s="1" t="s">
        <v>275</v>
      </c>
      <c r="C149" s="5" t="str">
        <f ca="1">IFERROR(__xludf.DUMMYFUNCTION("GOOGLETRANSLATE(A149,""zh"", ""en"")"),"Will / will")</f>
        <v>Will / will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1" t="s">
        <v>276</v>
      </c>
      <c r="B150" s="1" t="s">
        <v>277</v>
      </c>
      <c r="C150" s="5" t="str">
        <f ca="1">IFERROR(__xludf.DUMMYFUNCTION("GOOGLETRANSLATE(A150,""zh"", ""en"")"),"live")</f>
        <v>live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1" t="s">
        <v>278</v>
      </c>
      <c r="B151" s="1" t="s">
        <v>279</v>
      </c>
      <c r="C151" s="5" t="str">
        <f ca="1">IFERROR(__xludf.DUMMYFUNCTION("GOOGLETRANSLATE(A152,""zh"", ""en"")"),"Chicken / chicken")</f>
        <v>Chicken / chicken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1" t="s">
        <v>280</v>
      </c>
      <c r="B152" s="1" t="s">
        <v>281</v>
      </c>
      <c r="C152" s="5" t="str">
        <f ca="1">IFERROR(__xludf.DUMMYFUNCTION("GOOGLETRANSLATE(A153,""zh"", ""en"")"),"anxious")</f>
        <v>anxious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1" t="s">
        <v>282</v>
      </c>
      <c r="B153" s="1" t="s">
        <v>283</v>
      </c>
      <c r="C153" s="5" t="str">
        <f ca="1">IFERROR(__xludf.DUMMYFUNCTION("GOOGLETRANSLATE(A154,""zh"", ""en"")"),"A few")</f>
        <v>A few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1" t="s">
        <v>284</v>
      </c>
      <c r="B154" s="1" t="s">
        <v>283</v>
      </c>
      <c r="C154" s="5" t="str">
        <f ca="1">IFERROR(__xludf.DUMMYFUNCTION("GOOGLETRANSLATE(A155,""zh"", ""en"")"),"Squeeze")</f>
        <v>Squeeze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1" t="s">
        <v>285</v>
      </c>
      <c r="B155" s="1" t="s">
        <v>286</v>
      </c>
      <c r="C155" s="5" t="str">
        <f ca="1">IFERROR(__xludf.DUMMYFUNCTION("GOOGLETRANSLATE(A156,""zh"", ""en"")"),"Record / remember")</f>
        <v>Record / remember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1" t="s">
        <v>287</v>
      </c>
      <c r="B156" s="1" t="s">
        <v>286</v>
      </c>
      <c r="C156" s="5" t="str">
        <f ca="1">IFERROR(__xludf.DUMMYFUNCTION("GOOGLETRANSLATE(A157,""zh"", ""en"")"),"send")</f>
        <v>send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1" t="s">
        <v>288</v>
      </c>
      <c r="B157" s="1" t="s">
        <v>289</v>
      </c>
      <c r="C157" s="5" t="str">
        <f ca="1">IFERROR(__xludf.DUMMYFUNCTION("GOOGLETRANSLATE(A158,""zh"", ""en"")"),"plus")</f>
        <v>plus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1" t="s">
        <v>290</v>
      </c>
      <c r="B158" s="1" t="s">
        <v>289</v>
      </c>
      <c r="C158" s="5" t="str">
        <f ca="1">IFERROR(__xludf.DUMMYFUNCTION("GOOGLETRANSLATE(A159,""zh"", ""en"")"),"Home")</f>
        <v>Home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1" t="s">
        <v>291</v>
      </c>
      <c r="B159" s="1" t="s">
        <v>292</v>
      </c>
      <c r="C159" s="5" t="str">
        <f ca="1">IFERROR(__xludf.DUMMYFUNCTION("GOOGLETRANSLATE(A160,""zh"", ""en"")"),"Room / room")</f>
        <v>Room / room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1" t="s">
        <v>293</v>
      </c>
      <c r="B160" s="1" t="s">
        <v>294</v>
      </c>
      <c r="C160" s="5" t="str">
        <f ca="1">IFERROR(__xludf.DUMMYFUNCTION("GOOGLETRANSLATE(A161,""zh"", ""en"")"),"See / see")</f>
        <v>See / see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1" t="s">
        <v>295</v>
      </c>
      <c r="B161" s="1" t="s">
        <v>294</v>
      </c>
      <c r="C161" s="5" t="str">
        <f ca="1">IFERROR(__xludf.DUMMYFUNCTION("GOOGLETRANSLATE(A162,""zh"", ""en"")"),"Piece")</f>
        <v>Piece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1" t="s">
        <v>296</v>
      </c>
      <c r="B162" s="1" t="s">
        <v>297</v>
      </c>
      <c r="C162" s="5" t="str">
        <f ca="1">IFERROR(__xludf.DUMMYFUNCTION("GOOGLETRANSLATE(A163,""zh"", ""en"")"),"River")</f>
        <v>River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1" t="s">
        <v>298</v>
      </c>
      <c r="B163" s="1" t="s">
        <v>299</v>
      </c>
      <c r="C163" s="5" t="str">
        <f ca="1">IFERROR(__xludf.DUMMYFUNCTION("GOOGLETRANSLATE(A164,""zh"", ""en"")"),"Lecture / talk about")</f>
        <v>Lecture / talk about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1" t="s">
        <v>300</v>
      </c>
      <c r="B164" s="1" t="s">
        <v>301</v>
      </c>
      <c r="C164" s="5" t="str">
        <f ca="1">IFERROR(__xludf.DUMMYFUNCTION("GOOGLETRANSLATE(A165,""zh"", ""en"")"),"cross")</f>
        <v>cross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1" t="s">
        <v>302</v>
      </c>
      <c r="B165" s="1" t="s">
        <v>301</v>
      </c>
      <c r="C165" s="5" t="str">
        <f ca="1">IFERROR(__xludf.DUMMYFUNCTION("GOOGLETRANSLATE(A166,""zh"", ""en"")"),"teach")</f>
        <v>teach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1" t="s">
        <v>303</v>
      </c>
      <c r="B166" s="1" t="s">
        <v>304</v>
      </c>
      <c r="C166" s="5" t="str">
        <f ca="1">IFERROR(__xludf.DUMMYFUNCTION("GOOGLETRANSLATE(A167,""zh"", ""en"")"),"angle")</f>
        <v>angle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1" t="s">
        <v>305</v>
      </c>
      <c r="B167" s="1" t="s">
        <v>304</v>
      </c>
      <c r="C167" s="5" t="str">
        <f ca="1">IFERROR(__xludf.DUMMYFUNCTION("GOOGLETRANSLATE(A168,""zh"", ""en"")"),"Foot / foot")</f>
        <v>Foot / foot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1" t="s">
        <v>306</v>
      </c>
      <c r="B168" s="1" t="s">
        <v>307</v>
      </c>
      <c r="C168" s="5" t="str">
        <f ca="1">IFERROR(__xludf.DUMMYFUNCTION("GOOGLETRANSLATE(A169,""zh"", ""en"")"),"call")</f>
        <v>call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1" t="s">
        <v>308</v>
      </c>
      <c r="B169" s="1" t="s">
        <v>309</v>
      </c>
      <c r="C169" s="5" t="str">
        <f ca="1">IFERROR(__xludf.DUMMYFUNCTION("GOOGLETRANSLATE(A170,""zh"", ""en"")"),"Pick up")</f>
        <v>Pick up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1" t="s">
        <v>310</v>
      </c>
      <c r="B170" s="1" t="s">
        <v>309</v>
      </c>
      <c r="C170" s="5" t="str">
        <f ca="1">IFERROR(__xludf.DUMMYFUNCTION("GOOGLETRANSLATE(A171,""zh"", ""en"")"),"street")</f>
        <v>street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1" t="s">
        <v>311</v>
      </c>
      <c r="B171" s="1" t="s">
        <v>312</v>
      </c>
      <c r="C171" s="5" t="str">
        <f ca="1">IFERROR(__xludf.DUMMYFUNCTION("GOOGLETRANSLATE(A172,""zh"", ""en"")"),"Section / section")</f>
        <v>Section / section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1" t="s">
        <v>313</v>
      </c>
      <c r="B172" s="1" t="s">
        <v>314</v>
      </c>
      <c r="C172" s="5" t="str">
        <f ca="1">IFERROR(__xludf.DUMMYFUNCTION("GOOGLETRANSLATE(A173,""zh"", ""en"")"),"borrow")</f>
        <v>borrow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1" t="s">
        <v>315</v>
      </c>
      <c r="B173" s="1" t="s">
        <v>316</v>
      </c>
      <c r="C173" s="5" t="str">
        <f ca="1">IFERROR(__xludf.DUMMYFUNCTION("GOOGLETRANSLATE(A174,""zh"", ""en"")"),"jin")</f>
        <v>jin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1" t="s">
        <v>317</v>
      </c>
      <c r="B174" s="1" t="s">
        <v>318</v>
      </c>
      <c r="C174" s="5" t="str">
        <f ca="1">IFERROR(__xludf.DUMMYFUNCTION("GOOGLETRANSLATE(A175,""zh"", ""en"")"),"tightly")</f>
        <v>tightly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1" t="s">
        <v>319</v>
      </c>
      <c r="B175" s="1" t="s">
        <v>320</v>
      </c>
      <c r="C175" s="5" t="str">
        <f ca="1">IFERROR(__xludf.DUMMYFUNCTION("GOOGLETRANSLATE(A176,""zh"", ""en"")"),"near")</f>
        <v>near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1" t="s">
        <v>321</v>
      </c>
      <c r="B176" s="1" t="s">
        <v>320</v>
      </c>
      <c r="C176" s="5" t="str">
        <f ca="1">IFERROR(__xludf.DUMMYFUNCTION("GOOGLETRANSLATE(A177,""zh"", ""en"")"),"In / into")</f>
        <v>In / into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1" t="s">
        <v>322</v>
      </c>
      <c r="B177" s="1" t="s">
        <v>323</v>
      </c>
      <c r="C177" s="5" t="str">
        <f ca="1">IFERROR(__xludf.DUMMYFUNCTION("GOOGLETRANSLATE(A178,""zh"", ""en"")"),"nine")</f>
        <v>nine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1" t="s">
        <v>324</v>
      </c>
      <c r="B178" s="1" t="s">
        <v>323</v>
      </c>
      <c r="C178" s="5" t="str">
        <f ca="1">IFERROR(__xludf.DUMMYFUNCTION("GOOGLETRANSLATE(A179,""zh"", ""en"")"),"Long")</f>
        <v>Long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1" t="s">
        <v>325</v>
      </c>
      <c r="B179" s="1" t="s">
        <v>323</v>
      </c>
      <c r="C179" s="5" t="str">
        <f ca="1">IFERROR(__xludf.DUMMYFUNCTION("GOOGLETRANSLATE(A180,""zh"", ""en"")"),"liqueur")</f>
        <v>liqueur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1" t="s">
        <v>326</v>
      </c>
      <c r="B180" s="1" t="s">
        <v>327</v>
      </c>
      <c r="C180" s="5" t="str">
        <f ca="1">IFERROR(__xludf.DUMMYFUNCTION("GOOGLETRANSLATE(A181,""zh"", ""en"")"),"Old / old")</f>
        <v>Old / old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1" t="s">
        <v>328</v>
      </c>
      <c r="B181" s="1" t="s">
        <v>327</v>
      </c>
      <c r="C181" s="5" t="str">
        <f ca="1">IFERROR(__xludf.DUMMYFUNCTION("GOOGLETRANSLATE(A182,""zh"", ""en"")"),"on")</f>
        <v>on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1" t="s">
        <v>329</v>
      </c>
      <c r="B182" s="1" t="s">
        <v>330</v>
      </c>
      <c r="C182" s="5" t="str">
        <f ca="1">IFERROR(__xludf.DUMMYFUNCTION("GOOGLETRANSLATE(A183,""zh"", ""en"")"),"Lift / lift")</f>
        <v>Lift / lift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1" t="s">
        <v>331</v>
      </c>
      <c r="B183" s="1" t="s">
        <v>332</v>
      </c>
      <c r="C183" s="5" t="str">
        <f ca="1">IFERROR(__xludf.DUMMYFUNCTION("GOOGLETRANSLATE(A184,""zh"", ""en"")"),"sentence")</f>
        <v>sentence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1" t="s">
        <v>333</v>
      </c>
      <c r="B184" s="1" t="s">
        <v>334</v>
      </c>
      <c r="C184" s="5" t="str">
        <f ca="1">IFERROR(__xludf.DUMMYFUNCTION("GOOGLETRANSLATE(A185,""zh"", ""en"")"),"Open / open")</f>
        <v>Open / open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1" t="s">
        <v>335</v>
      </c>
      <c r="B185" s="1" t="s">
        <v>336</v>
      </c>
      <c r="C185" s="5" t="str">
        <f ca="1">IFERROR(__xludf.DUMMYFUNCTION("GOOGLETRANSLATE(A186,""zh"", ""en"")"),"Look")</f>
        <v>Look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1" t="s">
        <v>337</v>
      </c>
      <c r="B186" s="1" t="s">
        <v>338</v>
      </c>
      <c r="C186" s="5" t="str">
        <f ca="1">IFERROR(__xludf.DUMMYFUNCTION("GOOGLETRANSLATE(A187,""zh"", ""en"")"),"Trend")</f>
        <v>Trend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1" t="s">
        <v>339</v>
      </c>
      <c r="B187" s="1" t="s">
        <v>340</v>
      </c>
      <c r="C187" s="5" t="str">
        <f ca="1">IFERROR(__xludf.DUMMYFUNCTION("GOOGLETRANSLATE(A188,""zh"", ""en"")"),"thirsty")</f>
        <v>thirsty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1" t="s">
        <v>341</v>
      </c>
      <c r="B188" s="1" t="s">
        <v>342</v>
      </c>
      <c r="C188" s="5" t="str">
        <f ca="1">IFERROR(__xludf.DUMMYFUNCTION("GOOGLETRANSLATE(A189,""zh"", ""en"")"),"Gram")</f>
        <v>Gram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1" t="s">
        <v>343</v>
      </c>
      <c r="B189" s="1" t="s">
        <v>342</v>
      </c>
      <c r="C189" s="5" t="str">
        <f ca="1">IFERROR(__xludf.DUMMYFUNCTION("GOOGLETRANSLATE(A190,""zh"", ""en"")"),"engraved")</f>
        <v>engraved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1" t="s">
        <v>344</v>
      </c>
      <c r="B190" s="1" t="s">
        <v>342</v>
      </c>
      <c r="C190" s="5" t="str">
        <f ca="1">IFERROR(__xludf.DUMMYFUNCTION("GOOGLETRANSLATE(A191,""zh"", ""en"")"),"Class / lesson")</f>
        <v>Class / lesson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1" t="s">
        <v>345</v>
      </c>
      <c r="B191" s="1" t="s">
        <v>346</v>
      </c>
      <c r="C191" s="5" t="str">
        <f ca="1">IFERROR(__xludf.DUMMYFUNCTION("GOOGLETRANSLATE(A192,""zh"", ""en"")"),"mouth")</f>
        <v>mouth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1" t="s">
        <v>347</v>
      </c>
      <c r="B192" s="1" t="s">
        <v>348</v>
      </c>
      <c r="C192" s="5" t="str">
        <f ca="1">IFERROR(__xludf.DUMMYFUNCTION("GOOGLETRANSLATE(A193,""zh"", ""en"")"),"cry")</f>
        <v>cry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1" t="s">
        <v>349</v>
      </c>
      <c r="B193" s="1" t="s">
        <v>350</v>
      </c>
      <c r="C193" s="5" t="str">
        <f ca="1">IFERROR(__xludf.DUMMYFUNCTION("GOOGLETRANSLATE(A194,""zh"", ""en"")"),"bitter")</f>
        <v>bitter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1" t="s">
        <v>351</v>
      </c>
      <c r="B194" s="1" t="s">
        <v>352</v>
      </c>
      <c r="C194" s="5" t="str">
        <f ca="1">IFERROR(__xludf.DUMMYFUNCTION("GOOGLETRANSLATE(A195,""zh"", ""en"")"),"Block / block")</f>
        <v>Block / block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1" t="s">
        <v>353</v>
      </c>
      <c r="B195" s="1" t="s">
        <v>352</v>
      </c>
      <c r="C195" s="5" t="str">
        <f ca="1">IFERROR(__xludf.DUMMYFUNCTION("GOOGLETRANSLATE(A196,""zh"", ""en"")"),"fast")</f>
        <v>fast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1" t="s">
        <v>354</v>
      </c>
      <c r="B196" s="1" t="s">
        <v>355</v>
      </c>
      <c r="C196" s="5" t="str">
        <f ca="1">IFERROR(__xludf.DUMMYFUNCTION("GOOGLETRANSLATE(A197,""zh"", ""en"")"),"Pull")</f>
        <v>Pull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1" t="s">
        <v>356</v>
      </c>
      <c r="B197" s="1" t="s">
        <v>357</v>
      </c>
      <c r="C197" s="5" t="str">
        <f ca="1">IFERROR(__xludf.DUMMYFUNCTION("GOOGLETRANSLATE(A198,""zh"", ""en"")"),"La")</f>
        <v>La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1" t="s">
        <v>358</v>
      </c>
      <c r="B198" s="1" t="s">
        <v>359</v>
      </c>
      <c r="C198" s="5" t="str">
        <f ca="1">IFERROR(__xludf.DUMMYFUNCTION("GOOGLETRANSLATE(A199,""zh"", ""en"")"),"Come on")</f>
        <v>Come on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1" t="s">
        <v>360</v>
      </c>
      <c r="B199" s="1" t="s">
        <v>361</v>
      </c>
      <c r="C199" s="5" t="str">
        <f ca="1">IFERROR(__xludf.DUMMYFUNCTION("GOOGLETRANSLATE(A200,""zh"", ""en"")"),"Blue / blue")</f>
        <v>Blue / blue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1" t="s">
        <v>362</v>
      </c>
      <c r="B200" s="1" t="s">
        <v>363</v>
      </c>
      <c r="C200" s="5" t="str">
        <f ca="1">IFERROR(__xludf.DUMMYFUNCTION("GOOGLETRANSLATE(A201,""zh"", ""en"")"),"old")</f>
        <v>old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1" t="s">
        <v>364</v>
      </c>
      <c r="B201" s="1" t="s">
        <v>365</v>
      </c>
      <c r="C201" s="5" t="str">
        <f ca="1">IFERROR(__xludf.DUMMYFUNCTION("GOOGLETRANSLATE(A202,""zh"", ""en"")"),"In")</f>
        <v>In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1" t="s">
        <v>366</v>
      </c>
      <c r="B202" s="1" t="s">
        <v>367</v>
      </c>
      <c r="C202" s="5" t="str">
        <f ca="1">IFERROR(__xludf.DUMMYFUNCTION("GOOGLETRANSLATE(A203,""zh"", ""en"")"),"tired")</f>
        <v>tired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1" t="s">
        <v>368</v>
      </c>
      <c r="B203" s="1" t="s">
        <v>369</v>
      </c>
      <c r="C203" s="5" t="str">
        <f ca="1">IFERROR(__xludf.DUMMYFUNCTION("GOOGLETRANSLATE(A204,""zh"", ""en"")"),"cold")</f>
        <v>cold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1" t="s">
        <v>370</v>
      </c>
      <c r="B204" s="1" t="s">
        <v>371</v>
      </c>
      <c r="C204" s="5" t="str">
        <f ca="1">IFERROR(__xludf.DUMMYFUNCTION("GOOGLETRANSLATE(A205,""zh"", ""en"")"),"Away from / away")</f>
        <v>Away from / away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1" t="s">
        <v>372</v>
      </c>
      <c r="B205" s="1" t="s">
        <v>373</v>
      </c>
      <c r="C205" s="5" t="str">
        <f ca="1">IFERROR(__xludf.DUMMYFUNCTION("GOOGLETRANSLATE(A206,""zh"", ""en"")"),"Mile / in")</f>
        <v>Mile / in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1" t="s">
        <v>374</v>
      </c>
      <c r="B206" s="1" t="s">
        <v>375</v>
      </c>
      <c r="C206" s="5" t="str">
        <f ca="1">IFERROR(__xludf.DUMMYFUNCTION("GOOGLETRANSLATE(A207,""zh"", ""en"")"),"Two / two")</f>
        <v>Two / two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1" t="s">
        <v>376</v>
      </c>
      <c r="B207" s="1" t="s">
        <v>377</v>
      </c>
      <c r="C207" s="5" t="str">
        <f ca="1">IFERROR(__xludf.DUMMYFUNCTION("GOOGLETRANSLATE(A208,""zh"", ""en"")"),"Face / face")</f>
        <v>Face / face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1" t="s">
        <v>378</v>
      </c>
      <c r="B208" s="1" t="s">
        <v>379</v>
      </c>
      <c r="C208" s="5" t="str">
        <f ca="1">IFERROR(__xludf.DUMMYFUNCTION("GOOGLETRANSLATE(A209,""zh"", ""en"")"),"Two / two")</f>
        <v>Two / two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1" t="s">
        <v>380</v>
      </c>
      <c r="B209" s="1" t="s">
        <v>381</v>
      </c>
      <c r="C209" s="5" t="str">
        <f ca="1">IFERROR(__xludf.DUMMYFUNCTION("GOOGLETRANSLATE(A210,""zh"", ""en"")"),"bright")</f>
        <v>bright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1" t="s">
        <v>382</v>
      </c>
      <c r="B210" s="1" t="s">
        <v>381</v>
      </c>
      <c r="C210" s="5" t="str">
        <f ca="1">IFERROR(__xludf.DUMMYFUNCTION("GOOGLETRANSLATE(A211,""zh"", ""en"")"),"Vehicle")</f>
        <v>Vehicle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1" t="s">
        <v>364</v>
      </c>
      <c r="B211" s="1" t="s">
        <v>383</v>
      </c>
      <c r="C211" s="5" t="str">
        <f ca="1">IFERROR(__xludf.DUMMYFUNCTION("GOOGLETRANSLATE(A212,""zh"", ""en"")"),"In")</f>
        <v>In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1" t="s">
        <v>384</v>
      </c>
      <c r="B212" s="1" t="s">
        <v>385</v>
      </c>
      <c r="C212" s="5" t="str">
        <f ca="1">IFERROR(__xludf.DUMMYFUNCTION("GOOGLETRANSLATE(A213,""zh"", ""en"")"),"zero")</f>
        <v>zero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1" t="s">
        <v>386</v>
      </c>
      <c r="B213" s="1" t="s">
        <v>387</v>
      </c>
      <c r="C213" s="5" t="str">
        <f ca="1">IFERROR(__xludf.DUMMYFUNCTION("GOOGLETRANSLATE(A214,""zh"", ""en"")"),"flow")</f>
        <v>flow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1" t="s">
        <v>388</v>
      </c>
      <c r="B214" s="1" t="s">
        <v>387</v>
      </c>
      <c r="C214" s="5" t="str">
        <f ca="1">IFERROR(__xludf.DUMMYFUNCTION("GOOGLETRANSLATE(A215,""zh"", ""en"")"),"stay")</f>
        <v>stay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1" t="s">
        <v>389</v>
      </c>
      <c r="B215" s="1" t="s">
        <v>390</v>
      </c>
      <c r="C215" s="5" t="str">
        <f ca="1">IFERROR(__xludf.DUMMYFUNCTION("GOOGLETRANSLATE(A216,""zh"", ""en"")"),"six")</f>
        <v>six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1" t="s">
        <v>391</v>
      </c>
      <c r="B216" s="1" t="s">
        <v>392</v>
      </c>
      <c r="C216" s="5" t="str">
        <f ca="1">IFERROR(__xludf.DUMMYFUNCTION("GOOGLETRANSLATE(A217,""zh"", ""en"")"),"Building / building")</f>
        <v>Building / building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1" t="s">
        <v>393</v>
      </c>
      <c r="B217" s="1" t="s">
        <v>394</v>
      </c>
      <c r="C217" s="5" t="str">
        <f ca="1">IFERROR(__xludf.DUMMYFUNCTION("GOOGLETRANSLATE(A218,""zh"", ""en"")"),"road")</f>
        <v>road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1" t="s">
        <v>395</v>
      </c>
      <c r="B218" s="1" t="s">
        <v>396</v>
      </c>
      <c r="C218" s="5" t="str">
        <f ca="1">IFERROR(__xludf.DUMMYFUNCTION("GOOGLETRANSLATE(A219,""zh"", ""en"")"),"Green / green")</f>
        <v>Green / green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1" t="s">
        <v>397</v>
      </c>
      <c r="B219" s="1" t="s">
        <v>398</v>
      </c>
      <c r="C219" s="5" t="str">
        <f ca="1">IFERROR(__xludf.DUMMYFUNCTION("GOOGLETRANSLATE(A220,""zh"", ""en"")"),"messy")</f>
        <v>messy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1" t="s">
        <v>399</v>
      </c>
      <c r="B220" s="1" t="s">
        <v>400</v>
      </c>
      <c r="C220" s="5" t="str">
        <f ca="1">IFERROR(__xludf.DUMMYFUNCTION("GOOGLETRANSLATE(A221,""zh"", ""en"")"),"Horse")</f>
        <v>Horse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1" t="s">
        <v>401</v>
      </c>
      <c r="B221" s="1" t="s">
        <v>402</v>
      </c>
      <c r="C221" s="5" t="str">
        <f ca="1">IFERROR(__xludf.DUMMYFUNCTION("GOOGLETRANSLATE(A222,""zh"", ""en"")"),"?")</f>
        <v>?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1" t="s">
        <v>403</v>
      </c>
      <c r="B222" s="1" t="s">
        <v>402</v>
      </c>
      <c r="C222" s="5" t="str">
        <f ca="1">IFERROR(__xludf.DUMMYFUNCTION("GOOGLETRANSLATE(A223,""zh"", ""en"")"),"Well")</f>
        <v>Well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1" t="s">
        <v>404</v>
      </c>
      <c r="B223" s="1" t="s">
        <v>405</v>
      </c>
      <c r="C223" s="5" t="str">
        <f ca="1">IFERROR(__xludf.DUMMYFUNCTION("GOOGLETRANSLATE(A224,""zh"", ""en"")"),"Buy / buy")</f>
        <v>Buy / buy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1" t="s">
        <v>406</v>
      </c>
      <c r="B224" s="1" t="s">
        <v>407</v>
      </c>
      <c r="C224" s="5" t="str">
        <f ca="1">IFERROR(__xludf.DUMMYFUNCTION("GOOGLETRANSLATE(A225,""zh"", ""en"")"),"Selling / sell")</f>
        <v>Selling / sell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1" t="s">
        <v>408</v>
      </c>
      <c r="B225" s="1" t="s">
        <v>409</v>
      </c>
      <c r="C225" s="5" t="str">
        <f ca="1">IFERROR(__xludf.DUMMYFUNCTION("GOOGLETRANSLATE(A226,""zh"", ""en"")"),"Full / full / full")</f>
        <v>Full / full / full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1" t="s">
        <v>410</v>
      </c>
      <c r="B226" s="1" t="s">
        <v>411</v>
      </c>
      <c r="C226" s="5" t="str">
        <f ca="1">IFERROR(__xludf.DUMMYFUNCTION("GOOGLETRANSLATE(A227,""zh"", ""en"")"),"slow")</f>
        <v>slow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1" t="s">
        <v>412</v>
      </c>
      <c r="B227" s="1" t="s">
        <v>413</v>
      </c>
      <c r="C227" s="5" t="str">
        <f ca="1">IFERROR(__xludf.DUMMYFUNCTION("GOOGLETRANSLATE(A228,""zh"", ""en"")"),"busy")</f>
        <v>busy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1" t="s">
        <v>414</v>
      </c>
      <c r="B228" s="1" t="s">
        <v>415</v>
      </c>
      <c r="C228" s="5" t="str">
        <f ca="1">IFERROR(__xludf.DUMMYFUNCTION("GOOGLETRANSLATE(A229,""zh"", ""en"")"),"hair")</f>
        <v>hair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1" t="s">
        <v>416</v>
      </c>
      <c r="B229" s="1" t="s">
        <v>417</v>
      </c>
      <c r="C229" s="5" t="str">
        <f ca="1">IFERROR(__xludf.DUMMYFUNCTION("GOOGLETRANSLATE(A230,""zh"", ""en"")"),"no no")</f>
        <v>no no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1" t="s">
        <v>418</v>
      </c>
      <c r="B230" s="1" t="s">
        <v>419</v>
      </c>
      <c r="C230" s="5" t="str">
        <f ca="1">IFERROR(__xludf.DUMMYFUNCTION("GOOGLETRANSLATE(A231,""zh"", ""en"")"),"each")</f>
        <v>each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1" t="s">
        <v>420</v>
      </c>
      <c r="B231" s="1" t="s">
        <v>421</v>
      </c>
      <c r="C231" s="5" t="str">
        <f ca="1">IFERROR(__xludf.DUMMYFUNCTION("GOOGLETRANSLATE(A232,""zh"", ""en"")"),"Door / door")</f>
        <v>Door / door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1" t="s">
        <v>422</v>
      </c>
      <c r="B232" s="1" t="s">
        <v>423</v>
      </c>
      <c r="C232" s="5" t="str">
        <f ca="1">IFERROR(__xludf.DUMMYFUNCTION("GOOGLETRANSLATE(A233,""zh"", ""en"")"),"Wen")</f>
        <v>Wen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1" t="s">
        <v>424</v>
      </c>
      <c r="B233" s="1" t="s">
        <v>425</v>
      </c>
      <c r="C233" s="5" t="str">
        <f ca="1">IFERROR(__xludf.DUMMYFUNCTION("GOOGLETRANSLATE(A234,""zh"", ""en"")"),"Meter")</f>
        <v>Meter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1" t="s">
        <v>426</v>
      </c>
      <c r="B234" s="1" t="s">
        <v>427</v>
      </c>
      <c r="C234" s="5" t="str">
        <f ca="1">IFERROR(__xludf.DUMMYFUNCTION("GOOGLETRANSLATE(A235,""zh"", ""en"")"),"take")</f>
        <v>take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1" t="s">
        <v>428</v>
      </c>
      <c r="B235" s="1" t="s">
        <v>429</v>
      </c>
      <c r="C235" s="5" t="str">
        <f ca="1">IFERROR(__xludf.DUMMYFUNCTION("GOOGLETRANSLATE(A236,""zh"", ""en"")"),"where")</f>
        <v>where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1" t="s">
        <v>430</v>
      </c>
      <c r="B236" s="1" t="s">
        <v>431</v>
      </c>
      <c r="C236" s="5" t="str">
        <f ca="1">IFERROR(__xludf.DUMMYFUNCTION("GOOGLETRANSLATE(A237,""zh"", ""en"")"),"that")</f>
        <v>that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1" t="s">
        <v>428</v>
      </c>
      <c r="B237" s="1" t="s">
        <v>432</v>
      </c>
      <c r="C237" s="5" t="str">
        <f ca="1">IFERROR(__xludf.DUMMYFUNCTION("GOOGLETRANSLATE(A238,""zh"", ""en"")"),"where")</f>
        <v>where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1" t="s">
        <v>433</v>
      </c>
      <c r="B238" s="1" t="s">
        <v>434</v>
      </c>
      <c r="C238" s="5" t="str">
        <f ca="1">IFERROR(__xludf.DUMMYFUNCTION("GOOGLETRANSLATE(A239,""zh"", ""en"")"),"male")</f>
        <v>male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1" t="s">
        <v>435</v>
      </c>
      <c r="B239" s="1" t="s">
        <v>434</v>
      </c>
      <c r="C239" s="5" t="str">
        <f ca="1">IFERROR(__xludf.DUMMYFUNCTION("GOOGLETRANSLATE(A240,""zh"", ""en"")"),"south")</f>
        <v>south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1" t="s">
        <v>436</v>
      </c>
      <c r="B240" s="1" t="s">
        <v>434</v>
      </c>
      <c r="C240" s="5" t="str">
        <f ca="1">IFERROR(__xludf.DUMMYFUNCTION("GOOGLETRANSLATE(A241,""zh"", ""en"")"),"Difficult / difficult")</f>
        <v>Difficult / difficult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1" t="s">
        <v>437</v>
      </c>
      <c r="B241" s="1" t="s">
        <v>438</v>
      </c>
      <c r="C241" s="5" t="str">
        <f ca="1">IFERROR(__xludf.DUMMYFUNCTION("GOOGLETRANSLATE(A242,""zh"", ""en"")"),"Do it")</f>
        <v>Do it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1" t="s">
        <v>439</v>
      </c>
      <c r="B242" s="1" t="s">
        <v>440</v>
      </c>
      <c r="C242" s="5" t="str">
        <f ca="1">IFERROR(__xludf.DUMMYFUNCTION("GOOGLETRANSLATE(A243,""zh"", ""en"")"),"Internal /")</f>
        <v>Internal /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1" t="s">
        <v>441</v>
      </c>
      <c r="B243" s="1" t="s">
        <v>442</v>
      </c>
      <c r="C243" s="5" t="str">
        <f ca="1">IFERROR(__xludf.DUMMYFUNCTION("GOOGLETRANSLATE(A244,""zh"", ""en"")"),"can")</f>
        <v>can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1" t="s">
        <v>443</v>
      </c>
      <c r="B244" s="1" t="s">
        <v>444</v>
      </c>
      <c r="C244" s="5" t="str">
        <f ca="1">IFERROR(__xludf.DUMMYFUNCTION("GOOGLETRANSLATE(A245,""zh"", ""en"")"),"Ok")</f>
        <v>Ok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1" t="s">
        <v>445</v>
      </c>
      <c r="B245" s="1" t="s">
        <v>446</v>
      </c>
      <c r="C245" s="5" t="str">
        <f ca="1">IFERROR(__xludf.DUMMYFUNCTION("GOOGLETRANSLATE(A246,""zh"", ""en"")"),"you")</f>
        <v>you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1" t="s">
        <v>447</v>
      </c>
      <c r="B246" s="1" t="s">
        <v>448</v>
      </c>
      <c r="C246" s="5" t="str">
        <f ca="1">IFERROR(__xludf.DUMMYFUNCTION("GOOGLETRANSLATE(A247,""zh"", ""en"")"),"year")</f>
        <v>year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1" t="s">
        <v>449</v>
      </c>
      <c r="B247" s="1" t="s">
        <v>450</v>
      </c>
      <c r="C247" s="5" t="str">
        <f ca="1">IFERROR(__xludf.DUMMYFUNCTION("GOOGLETRANSLATE(A248,""zh"", ""en"")"),"Read")</f>
        <v>Read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1" t="s">
        <v>451</v>
      </c>
      <c r="B248" s="1" t="s">
        <v>452</v>
      </c>
      <c r="C248" s="5" t="str">
        <f ca="1">IFERROR(__xludf.DUMMYFUNCTION("GOOGLETRANSLATE(A249,""zh"", ""en"")"),"you")</f>
        <v>you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1" t="s">
        <v>453</v>
      </c>
      <c r="B249" s="1" t="s">
        <v>454</v>
      </c>
      <c r="C249" s="5" t="str">
        <f ca="1">IFERROR(__xludf.DUMMYFUNCTION("GOOGLETRANSLATE(A250,""zh"", ""en"")"),"Cattle")</f>
        <v>Cattle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1" t="s">
        <v>455</v>
      </c>
      <c r="B250" s="1" t="s">
        <v>456</v>
      </c>
      <c r="C250" s="5" t="str">
        <f ca="1">IFERROR(__xludf.DUMMYFUNCTION("GOOGLETRANSLATE(A251,""zh"", ""en"")"),"Female")</f>
        <v>Female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1" t="s">
        <v>457</v>
      </c>
      <c r="B251" s="1" t="s">
        <v>458</v>
      </c>
      <c r="C251" s="5" t="str">
        <f ca="1">IFERROR(__xludf.DUMMYFUNCTION("GOOGLETRANSLATE(A252,""zh"", ""en"")"),"climb")</f>
        <v>climb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1" t="s">
        <v>459</v>
      </c>
      <c r="B252" s="1" t="s">
        <v>460</v>
      </c>
      <c r="C252" s="5" t="str">
        <f ca="1">IFERROR(__xludf.DUMMYFUNCTION("GOOGLETRANSLATE(A253,""zh"", ""en"")"),"afraid")</f>
        <v>afraid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1" t="s">
        <v>461</v>
      </c>
      <c r="B253" s="1" t="s">
        <v>462</v>
      </c>
      <c r="C253" s="5" t="str">
        <f ca="1">IFERROR(__xludf.DUMMYFUNCTION("GOOGLETRANSLATE(A254,""zh"", ""en"")"),"Shoot")</f>
        <v>Shoot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1" t="s">
        <v>463</v>
      </c>
      <c r="B254" s="1" t="s">
        <v>464</v>
      </c>
      <c r="C254" s="5" t="str">
        <f ca="1">IFERROR(__xludf.DUMMYFUNCTION("GOOGLETRANSLATE(A255,""zh"", ""en"")"),"send")</f>
        <v>send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1" t="s">
        <v>465</v>
      </c>
      <c r="B255" s="1" t="s">
        <v>466</v>
      </c>
      <c r="C255" s="5" t="str">
        <f ca="1">IFERROR(__xludf.DUMMYFUNCTION("GOOGLETRANSLATE(A256,""zh"", ""en"")"),"run")</f>
        <v>run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1" t="s">
        <v>467</v>
      </c>
      <c r="B256" s="1" t="s">
        <v>468</v>
      </c>
      <c r="C256" s="5" t="str">
        <f ca="1">IFERROR(__xludf.DUMMYFUNCTION("GOOGLETRANSLATE(A257,""zh"", ""en"")"),"bump")</f>
        <v>bump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1" t="s">
        <v>469</v>
      </c>
      <c r="B257" s="1" t="s">
        <v>470</v>
      </c>
      <c r="C257" s="5" t="str">
        <f ca="1">IFERROR(__xludf.DUMMYFUNCTION("GOOGLETRANSLATE(A258,""zh"", ""en"")"),"Articles")</f>
        <v>Articles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1" t="s">
        <v>471</v>
      </c>
      <c r="B258" s="1" t="s">
        <v>472</v>
      </c>
      <c r="C258" s="5" t="str">
        <f ca="1">IFERROR(__xludf.DUMMYFUNCTION("GOOGLETRANSLATE(A259,""zh"", ""en"")"),"sheet")</f>
        <v>sheet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1" t="s">
        <v>473</v>
      </c>
      <c r="B259" s="1" t="s">
        <v>474</v>
      </c>
      <c r="C259" s="5" t="str">
        <f ca="1">IFERROR(__xludf.DUMMYFUNCTION("GOOGLETRANSLATE(A260,""zh"", ""en"")"),"ticket")</f>
        <v>ticket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1" t="s">
        <v>475</v>
      </c>
      <c r="B260" s="1" t="s">
        <v>476</v>
      </c>
      <c r="C260" s="5" t="str">
        <f ca="1">IFERROR(__xludf.DUMMYFUNCTION("GOOGLETRANSLATE(A261,""zh"", ""en"")"),"bottle")</f>
        <v>bottle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1" t="s">
        <v>477</v>
      </c>
      <c r="B261" s="1" t="s">
        <v>478</v>
      </c>
      <c r="C261" s="5" t="str">
        <f ca="1">IFERROR(__xludf.DUMMYFUNCTION("GOOGLETRANSLATE(A262,""zh"", ""en"")"),"broken")</f>
        <v>broken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1" t="s">
        <v>479</v>
      </c>
      <c r="B262" s="1" t="s">
        <v>480</v>
      </c>
      <c r="C262" s="5" t="str">
        <f ca="1">IFERROR(__xludf.DUMMYFUNCTION("GOOGLETRANSLATE(A263,""zh"", ""en"")"),"Seven")</f>
        <v>Seven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1" t="s">
        <v>481</v>
      </c>
      <c r="B263" s="1" t="s">
        <v>482</v>
      </c>
      <c r="C263" s="5" t="str">
        <f ca="1">IFERROR(__xludf.DUMMYFUNCTION("GOOGLETRANSLATE(A264,""zh"", ""en"")"),"Ride / ride")</f>
        <v>Ride / ride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1" t="s">
        <v>483</v>
      </c>
      <c r="B264" s="1" t="s">
        <v>484</v>
      </c>
      <c r="C264" s="5" t="str">
        <f ca="1">IFERROR(__xludf.DUMMYFUNCTION("GOOGLETRANSLATE(A265,""zh"", ""en"")"),"Start")</f>
        <v>Start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1" t="s">
        <v>485</v>
      </c>
      <c r="B265" s="1" t="s">
        <v>486</v>
      </c>
      <c r="C265" s="5" t="str">
        <f ca="1">IFERROR(__xludf.DUMMYFUNCTION("GOOGLETRANSLATE(A266,""zh"", ""en"")"),"thousand")</f>
        <v>thousand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1" t="s">
        <v>487</v>
      </c>
      <c r="B266" s="1" t="s">
        <v>488</v>
      </c>
      <c r="C266" s="5" t="str">
        <f ca="1">IFERROR(__xludf.DUMMYFUNCTION("GOOGLETRANSLATE(A267,""zh"", ""en"")"),"Money / money")</f>
        <v>Money / money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1" t="s">
        <v>489</v>
      </c>
      <c r="B267" s="1" t="s">
        <v>488</v>
      </c>
      <c r="C267" s="5" t="str">
        <f ca="1">IFERROR(__xludf.DUMMYFUNCTION("GOOGLETRANSLATE(A268,""zh"", ""en"")"),"before")</f>
        <v>before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1" t="s">
        <v>490</v>
      </c>
      <c r="B268" s="1" t="s">
        <v>491</v>
      </c>
      <c r="C268" s="5" t="str">
        <f ca="1">IFERROR(__xludf.DUMMYFUNCTION("GOOGLETRANSLATE(A269,""zh"", ""en"")"),"Shallow / shallow")</f>
        <v>Shallow / shallow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1" t="s">
        <v>492</v>
      </c>
      <c r="B269" s="1" t="s">
        <v>493</v>
      </c>
      <c r="C269" s="5" t="str">
        <f ca="1">IFERROR(__xludf.DUMMYFUNCTION("GOOGLETRANSLATE(A270,""zh"", ""en"")"),"Wall / wall")</f>
        <v>Wall / wall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1" t="s">
        <v>494</v>
      </c>
      <c r="B270" s="1" t="s">
        <v>495</v>
      </c>
      <c r="C270" s="5" t="str">
        <f ca="1">IFERROR(__xludf.DUMMYFUNCTION("GOOGLETRANSLATE(A271,""zh"", ""en"")"),"Bridge / bridge")</f>
        <v>Bridge / bridge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1" t="s">
        <v>496</v>
      </c>
      <c r="B271" s="1" t="s">
        <v>497</v>
      </c>
      <c r="C271" s="5" t="str">
        <f ca="1">IFERROR(__xludf.DUMMYFUNCTION("GOOGLETRANSLATE(A272,""zh"", ""en"")"),"lightly")</f>
        <v>lightly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1" t="s">
        <v>498</v>
      </c>
      <c r="B272" s="1" t="s">
        <v>499</v>
      </c>
      <c r="C272" s="5" t="str">
        <f ca="1">IFERROR(__xludf.DUMMYFUNCTION("GOOGLETRANSLATE(A273,""zh"", ""en"")"),"clear")</f>
        <v>clear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4" t="s">
        <v>500</v>
      </c>
      <c r="B273" s="1" t="s">
        <v>501</v>
      </c>
      <c r="C273" s="5" t="str">
        <f ca="1">IFERROR(__xludf.DUMMYFUNCTION("GOOGLETRANSLATE(A274,""zh"", ""en"")"),"Please / please")</f>
        <v>Please / please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1" t="s">
        <v>502</v>
      </c>
      <c r="B274" s="1" t="s">
        <v>503</v>
      </c>
      <c r="C274" s="5" t="str">
        <f ca="1">IFERROR(__xludf.DUMMYFUNCTION("GOOGLETRANSLATE(A275,""zh"", ""en"")"),"autumn")</f>
        <v>autumn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1" t="s">
        <v>504</v>
      </c>
      <c r="B275" s="1" t="s">
        <v>505</v>
      </c>
      <c r="C275" s="5" t="str">
        <f ca="1">IFERROR(__xludf.DUMMYFUNCTION("GOOGLETRANSLATE(A276,""zh"", ""en"")"),"ball")</f>
        <v>ball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1" t="s">
        <v>506</v>
      </c>
      <c r="B276" s="1" t="s">
        <v>507</v>
      </c>
      <c r="C276" s="5" t="str">
        <f ca="1">IFERROR(__xludf.DUMMYFUNCTION("GOOGLETRANSLATE(A277,""zh"", ""en"")"),"go with")</f>
        <v>go with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1" t="s">
        <v>508</v>
      </c>
      <c r="B277" s="1" t="s">
        <v>509</v>
      </c>
      <c r="C277" s="5" t="str">
        <f ca="1">IFERROR(__xludf.DUMMYFUNCTION("GOOGLETRANSLATE(A278,""zh"", ""en"")"),"all")</f>
        <v>all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1" t="s">
        <v>510</v>
      </c>
      <c r="B278" s="1" t="s">
        <v>511</v>
      </c>
      <c r="C278" s="5" t="str">
        <f ca="1">IFERROR(__xludf.DUMMYFUNCTION("GOOGLETRANSLATE(A279,""zh"", ""en"")"),"/ Let")</f>
        <v>/ Let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1" t="s">
        <v>512</v>
      </c>
      <c r="B279" s="1" t="s">
        <v>513</v>
      </c>
      <c r="C279" s="5" t="str">
        <f ca="1">IFERROR(__xludf.DUMMYFUNCTION("GOOGLETRANSLATE(A280,""zh"", ""en"")"),"Hot / hot")</f>
        <v>Hot / hot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1" t="s">
        <v>514</v>
      </c>
      <c r="B280" s="1" t="s">
        <v>515</v>
      </c>
      <c r="C280" s="5" t="str">
        <f ca="1">IFERROR(__xludf.DUMMYFUNCTION("GOOGLETRANSLATE(A281,""zh"", ""en"")"),"people")</f>
        <v>people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1" t="s">
        <v>516</v>
      </c>
      <c r="B281" s="1" t="s">
        <v>517</v>
      </c>
      <c r="C281" s="5" t="str">
        <f ca="1">IFERROR(__xludf.DUMMYFUNCTION("GOOGLETRANSLATE(A282,""zh"", ""en"")"),"day")</f>
        <v>day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1" t="s">
        <v>518</v>
      </c>
      <c r="B282" s="1" t="s">
        <v>519</v>
      </c>
      <c r="C282" s="5" t="str">
        <f ca="1">IFERROR(__xludf.DUMMYFUNCTION("GOOGLETRANSLATE(A283,""zh"", ""en"")"),"meat")</f>
        <v>meat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1" t="s">
        <v>520</v>
      </c>
      <c r="B283" s="1" t="s">
        <v>521</v>
      </c>
      <c r="C283" s="5" t="str">
        <f ca="1">IFERROR(__xludf.DUMMYFUNCTION("GOOGLETRANSLATE(A285,""zh"", ""en"")"),"three")</f>
        <v>three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1" t="s">
        <v>522</v>
      </c>
      <c r="B284" s="1" t="s">
        <v>523</v>
      </c>
      <c r="C284" s="5" t="str">
        <f ca="1">IFERROR(__xludf.DUMMYFUNCTION("GOOGLETRANSLATE(A286,""zh"", ""en"")"),"mountain")</f>
        <v>mountain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1" t="s">
        <v>524</v>
      </c>
      <c r="B285" s="1" t="s">
        <v>525</v>
      </c>
      <c r="C285" s="5" t="str">
        <f ca="1">IFERROR(__xludf.DUMMYFUNCTION("GOOGLETRANSLATE(A287,""zh"", ""en"")"),"on")</f>
        <v>on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1" t="s">
        <v>526</v>
      </c>
      <c r="B286" s="1" t="s">
        <v>527</v>
      </c>
      <c r="C286" s="5" t="str">
        <f ca="1">IFERROR(__xludf.DUMMYFUNCTION("GOOGLETRANSLATE(A288,""zh"", ""en"")"),"less")</f>
        <v>less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1" t="s">
        <v>528</v>
      </c>
      <c r="B287" s="1" t="s">
        <v>529</v>
      </c>
      <c r="C287" s="5" t="str">
        <f ca="1">IFERROR(__xludf.DUMMYFUNCTION("GOOGLETRANSLATE(A289,""zh"", ""en"")"),"deep")</f>
        <v>deep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1" t="s">
        <v>530</v>
      </c>
      <c r="B288" s="1" t="s">
        <v>531</v>
      </c>
      <c r="C288" s="5" t="str">
        <f ca="1">IFERROR(__xludf.DUMMYFUNCTION("GOOGLETRANSLATE(A290,""zh"", ""en"")"),"Sound / sound")</f>
        <v>Sound / sound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1" t="s">
        <v>532</v>
      </c>
      <c r="B289" s="1" t="s">
        <v>533</v>
      </c>
      <c r="C289" s="5" t="str">
        <f ca="1">IFERROR(__xludf.DUMMYFUNCTION("GOOGLETRANSLATE(A291,""zh"", ""en"")"),"province")</f>
        <v>province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1" t="s">
        <v>534</v>
      </c>
      <c r="B290" s="1" t="s">
        <v>535</v>
      </c>
      <c r="C290" s="5" t="str">
        <f ca="1">IFERROR(__xludf.DUMMYFUNCTION("GOOGLETRANSLATE(A292,""zh"", ""en"")"),"Remain")</f>
        <v>Remain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1" t="s">
        <v>536</v>
      </c>
      <c r="B291" s="1" t="s">
        <v>537</v>
      </c>
      <c r="C291" s="5" t="str">
        <f ca="1">IFERROR(__xludf.DUMMYFUNCTION("GOOGLETRANSLATE(A293,""zh"", ""en"")"),"ten")</f>
        <v>ten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1" t="s">
        <v>538</v>
      </c>
      <c r="B292" s="1" t="s">
        <v>539</v>
      </c>
      <c r="C292" s="5" t="str">
        <f ca="1">IFERROR(__xludf.DUMMYFUNCTION("GOOGLETRANSLATE(A294,""zh"", ""en"")"),"city")</f>
        <v>city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1" t="s">
        <v>540</v>
      </c>
      <c r="B293" s="1" t="s">
        <v>539</v>
      </c>
      <c r="C293" s="5" t="str">
        <f ca="1">IFERROR(__xludf.DUMMYFUNCTION("GOOGLETRANSLATE(A295,""zh"", ""en"")"),"thing")</f>
        <v>thing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1" t="s">
        <v>541</v>
      </c>
      <c r="B294" s="1" t="s">
        <v>539</v>
      </c>
      <c r="C294" s="5" t="str">
        <f ca="1">IFERROR(__xludf.DUMMYFUNCTION("GOOGLETRANSLATE(A296,""zh"", ""en"")"),"Trial / test")</f>
        <v>Trial / test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1" t="s">
        <v>542</v>
      </c>
      <c r="B295" s="1" t="s">
        <v>539</v>
      </c>
      <c r="C295" s="5" t="str">
        <f ca="1">IFERROR(__xludf.DUMMYFUNCTION("GOOGLETRANSLATE(A297,""zh"", ""en"")"),"Yes")</f>
        <v>Yes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1" t="s">
        <v>543</v>
      </c>
      <c r="B296" s="1" t="s">
        <v>544</v>
      </c>
      <c r="C296" s="5" t="str">
        <f ca="1">IFERROR(__xludf.DUMMYFUNCTION("GOOGLETRANSLATE(A298,""zh"", ""en"")"),"Collect")</f>
        <v>Collect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1" t="s">
        <v>545</v>
      </c>
      <c r="B297" s="1" t="s">
        <v>546</v>
      </c>
      <c r="C297" s="5" t="str">
        <f ca="1">IFERROR(__xludf.DUMMYFUNCTION("GOOGLETRANSLATE(A299,""zh"", ""en"")"),"hand")</f>
        <v>hand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1" t="s">
        <v>547</v>
      </c>
      <c r="B298" s="1" t="s">
        <v>548</v>
      </c>
      <c r="C298" s="5" t="str">
        <f ca="1">IFERROR(__xludf.DUMMYFUNCTION("GOOGLETRANSLATE(A300,""zh"", ""en"")"),"Book / book")</f>
        <v>Book / book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1" t="s">
        <v>549</v>
      </c>
      <c r="B299" s="1" t="s">
        <v>548</v>
      </c>
      <c r="C299" s="5" t="str">
        <f ca="1">IFERROR(__xludf.DUMMYFUNCTION("GOOGLETRANSLATE(A301,""zh"", ""en"")"),"Lose / lose")</f>
        <v>Lose / lose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1" t="s">
        <v>550</v>
      </c>
      <c r="B300" s="1" t="s">
        <v>551</v>
      </c>
      <c r="C300" s="5" t="str">
        <f ca="1">IFERROR(__xludf.DUMMYFUNCTION("GOOGLETRANSLATE(A302,""zh"", ""en"")"),"Familiar")</f>
        <v>Familiar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1" t="s">
        <v>552</v>
      </c>
      <c r="B301" s="1" t="s">
        <v>553</v>
      </c>
      <c r="C301" s="5" t="str">
        <f ca="1">IFERROR(__xludf.DUMMYFUNCTION("GOOGLETRANSLATE(A303,""zh"", ""en"")"),"counting")</f>
        <v>counting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1" t="s">
        <v>554</v>
      </c>
      <c r="B302" s="1" t="s">
        <v>555</v>
      </c>
      <c r="C302" s="5" t="str">
        <f ca="1">IFERROR(__xludf.DUMMYFUNCTION("GOOGLETRANSLATE(A304,""zh"", ""en"")"),"Tree / tree")</f>
        <v>Tree / tree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1" t="s">
        <v>552</v>
      </c>
      <c r="B303" s="1" t="s">
        <v>555</v>
      </c>
      <c r="C303" s="5" t="str">
        <f ca="1">IFERROR(__xludf.DUMMYFUNCTION("GOOGLETRANSLATE(A305,""zh"", ""en"")"),"counting")</f>
        <v>counting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1" t="s">
        <v>556</v>
      </c>
      <c r="B304" s="1" t="s">
        <v>557</v>
      </c>
      <c r="C304" s="5" t="str">
        <f ca="1">IFERROR(__xludf.DUMMYFUNCTION("GOOGLETRANSLATE(A306,""zh"", ""en"")"),"Double / double")</f>
        <v>Double / double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1" t="s">
        <v>558</v>
      </c>
      <c r="B305" s="1" t="s">
        <v>559</v>
      </c>
      <c r="C305" s="5" t="str">
        <f ca="1">IFERROR(__xludf.DUMMYFUNCTION("GOOGLETRANSLATE(A307,""zh"", ""en"")"),"Who / who")</f>
        <v>Who / who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1" t="s">
        <v>560</v>
      </c>
      <c r="B306" s="1" t="s">
        <v>561</v>
      </c>
      <c r="C306" s="5" t="str">
        <f ca="1">IFERROR(__xludf.DUMMYFUNCTION("GOOGLETRANSLATE(A308,""zh"", ""en"")"),"water")</f>
        <v>water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1" t="s">
        <v>562</v>
      </c>
      <c r="B307" s="1" t="s">
        <v>563</v>
      </c>
      <c r="C307" s="5" t="str">
        <f ca="1">IFERROR(__xludf.DUMMYFUNCTION("GOOGLETRANSLATE(A309,""zh"", ""en"")"),"sleep")</f>
        <v>sleep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1" t="s">
        <v>564</v>
      </c>
      <c r="B308" s="1" t="s">
        <v>565</v>
      </c>
      <c r="C308" s="5" t="str">
        <f ca="1">IFERROR(__xludf.DUMMYFUNCTION("GOOGLETRANSLATE(A310,""zh"", ""en"")"),"Say / say")</f>
        <v>Say / say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1" t="s">
        <v>566</v>
      </c>
      <c r="B309" s="1" t="s">
        <v>567</v>
      </c>
      <c r="C309" s="5" t="str">
        <f ca="1">IFERROR(__xludf.DUMMYFUNCTION("GOOGLETRANSLATE(A311,""zh"", ""en"")"),"dead")</f>
        <v>dead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1" t="s">
        <v>568</v>
      </c>
      <c r="B310" s="1" t="s">
        <v>569</v>
      </c>
      <c r="C310" s="5" t="str">
        <f ca="1">IFERROR(__xludf.DUMMYFUNCTION("GOOGLETRANSLATE(A312,""zh"", ""en"")"),"four")</f>
        <v>four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1" t="s">
        <v>570</v>
      </c>
      <c r="B311" s="1" t="s">
        <v>571</v>
      </c>
      <c r="C311" s="5" t="str">
        <f ca="1">IFERROR(__xludf.DUMMYFUNCTION("GOOGLETRANSLATE(A313,""zh"", ""en"")"),"give away")</f>
        <v>give away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1" t="s">
        <v>572</v>
      </c>
      <c r="B312" s="1" t="s">
        <v>573</v>
      </c>
      <c r="C312" s="5" t="str">
        <f ca="1">IFERROR(__xludf.DUMMYFUNCTION("GOOGLETRANSLATE(A314,""zh"", ""en"")"),"acid")</f>
        <v>acid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1" t="s">
        <v>574</v>
      </c>
      <c r="B313" s="1" t="s">
        <v>575</v>
      </c>
      <c r="C313" s="5" t="str">
        <f ca="1">IFERROR(__xludf.DUMMYFUNCTION("GOOGLETRANSLATE(A315,""zh"", ""en"")"),"Calculate")</f>
        <v>Calculate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1" t="s">
        <v>576</v>
      </c>
      <c r="B314" s="1" t="s">
        <v>577</v>
      </c>
      <c r="C314" s="5" t="str">
        <f ca="1">IFERROR(__xludf.DUMMYFUNCTION("GOOGLETRANSLATE(A316,""zh"", ""en"")"),"Years / year old")</f>
        <v>Years / year old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1" t="s">
        <v>578</v>
      </c>
      <c r="B315" s="1" t="s">
        <v>579</v>
      </c>
      <c r="C315" s="5" t="str">
        <f ca="1">IFERROR(__xludf.DUMMYFUNCTION("GOOGLETRANSLATE(A317,""zh"", ""en"")"),"he")</f>
        <v>he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1" t="s">
        <v>580</v>
      </c>
      <c r="B316" s="1" t="s">
        <v>579</v>
      </c>
      <c r="C316" s="5" t="str">
        <f ca="1">IFERROR(__xludf.DUMMYFUNCTION("GOOGLETRANSLATE(A318,""zh"", ""en"")"),"it")</f>
        <v>it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1" t="s">
        <v>581</v>
      </c>
      <c r="B317" s="1" t="s">
        <v>579</v>
      </c>
      <c r="C317" s="5" t="str">
        <f ca="1">IFERROR(__xludf.DUMMYFUNCTION("GOOGLETRANSLATE(A319,""zh"", ""en"")"),"she was")</f>
        <v>she was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1" t="s">
        <v>582</v>
      </c>
      <c r="B318" s="1" t="s">
        <v>583</v>
      </c>
      <c r="C318" s="5" t="str">
        <f ca="1">IFERROR(__xludf.DUMMYFUNCTION("GOOGLETRANSLATE(A320,""zh"", ""en"")"),"lift")</f>
        <v>lift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1" t="s">
        <v>584</v>
      </c>
      <c r="B319" s="1" t="s">
        <v>585</v>
      </c>
      <c r="C319" s="5" t="str">
        <f ca="1">IFERROR(__xludf.DUMMYFUNCTION("GOOGLETRANSLATE(A321,""zh"", ""en"")"),"too")</f>
        <v>too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1" t="s">
        <v>586</v>
      </c>
      <c r="B320" s="1" t="s">
        <v>587</v>
      </c>
      <c r="C320" s="5" t="str">
        <f ca="1">IFERROR(__xludf.DUMMYFUNCTION("GOOGLETRANSLATE(A322,""zh"", ""en"")"),"Talk / talk")</f>
        <v>Talk / talk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1" t="s">
        <v>588</v>
      </c>
      <c r="B321" s="1" t="s">
        <v>589</v>
      </c>
      <c r="C321" s="5" t="str">
        <f ca="1">IFERROR(__xludf.DUMMYFUNCTION("GOOGLETRANSLATE(A323,""zh"", ""en"")"),"Soup / soup")</f>
        <v>Soup / soup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1" t="s">
        <v>590</v>
      </c>
      <c r="B322" s="1" t="s">
        <v>591</v>
      </c>
      <c r="C322" s="5" t="str">
        <f ca="1">IFERROR(__xludf.DUMMYFUNCTION("GOOGLETRANSLATE(A324,""zh"", ""en"")"),"sugar")</f>
        <v>sugar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1" t="s">
        <v>592</v>
      </c>
      <c r="B323" s="1" t="s">
        <v>593</v>
      </c>
      <c r="C323" s="5" t="str">
        <f ca="1">IFERROR(__xludf.DUMMYFUNCTION("GOOGLETRANSLATE(A325,""zh"", ""en"")"),"lie down")</f>
        <v>lie down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1" t="s">
        <v>594</v>
      </c>
      <c r="B324" s="1" t="s">
        <v>595</v>
      </c>
      <c r="C324" s="5" t="str">
        <f ca="1">IFERROR(__xludf.DUMMYFUNCTION("GOOGLETRANSLATE(A326,""zh"", ""en"")"),"pain")</f>
        <v>pain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1" t="s">
        <v>596</v>
      </c>
      <c r="B325" s="1" t="s">
        <v>597</v>
      </c>
      <c r="C325" s="5" t="str">
        <f ca="1">IFERROR(__xludf.DUMMYFUNCTION("GOOGLETRANSLATE(A327,""zh"", ""en"")"),"kick")</f>
        <v>kick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1" t="s">
        <v>598</v>
      </c>
      <c r="B326" s="1" t="s">
        <v>599</v>
      </c>
      <c r="C326" s="5" t="str">
        <f ca="1">IFERROR(__xludf.DUMMYFUNCTION("GOOGLETRANSLATE(A328,""zh"", ""en"")"),"mention")</f>
        <v>mention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1" t="s">
        <v>600</v>
      </c>
      <c r="B327" s="1" t="s">
        <v>601</v>
      </c>
      <c r="C327" s="5" t="str">
        <f ca="1">IFERROR(__xludf.DUMMYFUNCTION("GOOGLETRANSLATE(A329,""zh"", ""en"")"),"day")</f>
        <v>day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1" t="s">
        <v>602</v>
      </c>
      <c r="B328" s="1" t="s">
        <v>603</v>
      </c>
      <c r="C328" s="5" t="str">
        <f ca="1">IFERROR(__xludf.DUMMYFUNCTION("GOOGLETRANSLATE(A330,""zh"", ""en"")"),"Bar / article")</f>
        <v>Bar / article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1" t="s">
        <v>604</v>
      </c>
      <c r="B329" s="1" t="s">
        <v>605</v>
      </c>
      <c r="C329" s="5" t="str">
        <f ca="1">IFERROR(__xludf.DUMMYFUNCTION("GOOGLETRANSLATE(A331,""zh"", ""en"")"),"jump")</f>
        <v>jump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1" t="s">
        <v>606</v>
      </c>
      <c r="B330" s="1" t="s">
        <v>607</v>
      </c>
      <c r="C330" s="5" t="str">
        <f ca="1">IFERROR(__xludf.DUMMYFUNCTION("GOOGLETRANSLATE(A332,""zh"", ""en"")"),"Listen / listen")</f>
        <v>Listen / listen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1" t="s">
        <v>608</v>
      </c>
      <c r="B331" s="1" t="s">
        <v>609</v>
      </c>
      <c r="C331" s="5" t="str">
        <f ca="1">IFERROR(__xludf.DUMMYFUNCTION("GOOGLETRANSLATE(A333,""zh"", ""en"")"),"stop")</f>
        <v>stop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1" t="s">
        <v>610</v>
      </c>
      <c r="B332" s="1" t="s">
        <v>611</v>
      </c>
      <c r="C332" s="5" t="str">
        <f ca="1">IFERROR(__xludf.DUMMYFUNCTION("GOOGLETRANSLATE(A334,""zh"", ""en"")"),"very")</f>
        <v>very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1" t="s">
        <v>612</v>
      </c>
      <c r="B333" s="1" t="s">
        <v>613</v>
      </c>
      <c r="C333" s="5" t="str">
        <f ca="1">IFERROR(__xludf.DUMMYFUNCTION("GOOGLETRANSLATE(A335,""zh"", ""en"")"),"through")</f>
        <v>through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1" t="s">
        <v>614</v>
      </c>
      <c r="B334" s="1" t="s">
        <v>615</v>
      </c>
      <c r="C334" s="5" t="str">
        <f ca="1">IFERROR(__xludf.DUMMYFUNCTION("GOOGLETRANSLATE(A336,""zh"", ""en"")"),"Head / head")</f>
        <v>Head / head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1" t="s">
        <v>616</v>
      </c>
      <c r="B335" s="1" t="s">
        <v>617</v>
      </c>
      <c r="C335" s="5" t="str">
        <f ca="1">IFERROR(__xludf.DUMMYFUNCTION("GOOGLETRANSLATE(A337,""zh"", ""en"")"),"Push")</f>
        <v>Push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1" t="s">
        <v>618</v>
      </c>
      <c r="B336" s="1" t="s">
        <v>619</v>
      </c>
      <c r="C336" s="5" t="str">
        <f ca="1">IFERROR(__xludf.DUMMYFUNCTION("GOOGLETRANSLATE(A338,""zh"", ""en"")"),"leg")</f>
        <v>leg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1" t="s">
        <v>620</v>
      </c>
      <c r="B337" s="1" t="s">
        <v>621</v>
      </c>
      <c r="C337" s="5" t="str">
        <f ca="1">IFERROR(__xludf.DUMMYFUNCTION("GOOGLETRANSLATE(A339,""zh"", ""en"")"),"Retreat")</f>
        <v>Retreat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1" t="s">
        <v>622</v>
      </c>
      <c r="B338" s="1" t="s">
        <v>623</v>
      </c>
      <c r="C338" s="5" t="str">
        <f ca="1">IFERROR(__xludf.DUMMYFUNCTION("GOOGLETRANSLATE(A340,""zh"", ""en"")"),"Off / off")</f>
        <v>Off / off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1" t="s">
        <v>624</v>
      </c>
      <c r="B339" s="1" t="s">
        <v>625</v>
      </c>
      <c r="C339" s="5" t="str">
        <f ca="1">IFERROR(__xludf.DUMMYFUNCTION("GOOGLETRANSLATE(A341,""zh"", ""en"")"),"outer")</f>
        <v>outer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1" t="s">
        <v>626</v>
      </c>
      <c r="B340" s="1" t="s">
        <v>627</v>
      </c>
      <c r="C340" s="5" t="str">
        <f ca="1">IFERROR(__xludf.DUMMYFUNCTION("GOOGLETRANSLATE(A342,""zh"", ""en"")"),"Finish")</f>
        <v>Finish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1" t="s">
        <v>628</v>
      </c>
      <c r="B341" s="1" t="s">
        <v>629</v>
      </c>
      <c r="C341" s="5" t="str">
        <f ca="1">IFERROR(__xludf.DUMMYFUNCTION("GOOGLETRANSLATE(A343,""zh"", ""en"")"),"bowl")</f>
        <v>bowl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1" t="s">
        <v>630</v>
      </c>
      <c r="B342" s="1" t="s">
        <v>629</v>
      </c>
      <c r="C342" s="5" t="str">
        <f ca="1">IFERROR(__xludf.DUMMYFUNCTION("GOOGLETRANSLATE(A344,""zh"", ""en"")"),"late")</f>
        <v>late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1" t="s">
        <v>631</v>
      </c>
      <c r="B343" s="1" t="s">
        <v>632</v>
      </c>
      <c r="C343" s="5" t="str">
        <f ca="1">IFERROR(__xludf.DUMMYFUNCTION("GOOGLETRANSLATE(A345,""zh"", ""en"")"),"absolutely")</f>
        <v>absolutely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1" t="s">
        <v>633</v>
      </c>
      <c r="B344" s="1" t="s">
        <v>634</v>
      </c>
      <c r="C344" s="5" t="str">
        <f ca="1">IFERROR(__xludf.DUMMYFUNCTION("GOOGLETRANSLATE(A346,""zh"", ""en"")"),"to")</f>
        <v>to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1" t="s">
        <v>635</v>
      </c>
      <c r="B345" s="1" t="s">
        <v>636</v>
      </c>
      <c r="C345" s="5" t="str">
        <f ca="1">IFERROR(__xludf.DUMMYFUNCTION("GOOGLETRANSLATE(A347,""zh"", ""en"")"),"forget")</f>
        <v>forget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1" t="s">
        <v>637</v>
      </c>
      <c r="B346" s="1" t="s">
        <v>638</v>
      </c>
      <c r="C346" s="5" t="str">
        <f ca="1">IFERROR(__xludf.DUMMYFUNCTION("GOOGLETRANSLATE(A348,""zh"", ""en"")"),"As for the")</f>
        <v>As for the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1" t="s">
        <v>639</v>
      </c>
      <c r="B347" s="1" t="s">
        <v>640</v>
      </c>
      <c r="C347" s="5" t="str">
        <f ca="1">IFERROR(__xludf.DUMMYFUNCTION("GOOGLETRANSLATE(A349,""zh"", ""en"")"),"Hey")</f>
        <v>Hey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1" t="s">
        <v>641</v>
      </c>
      <c r="B348" s="1" t="s">
        <v>640</v>
      </c>
      <c r="C348" s="5" t="str">
        <f ca="1">IFERROR(__xludf.DUMMYFUNCTION("GOOGLETRANSLATE(A350,""zh"", ""en"")"),"Position")</f>
        <v>Position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1" t="s">
        <v>637</v>
      </c>
      <c r="B349" s="1" t="s">
        <v>642</v>
      </c>
      <c r="C349" s="5" t="str">
        <f ca="1">IFERROR(__xludf.DUMMYFUNCTION("GOOGLETRANSLATE(A351,""zh"", ""en"")"),"As for the")</f>
        <v>As for the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1" t="s">
        <v>643</v>
      </c>
      <c r="B350" s="1" t="s">
        <v>644</v>
      </c>
      <c r="C350" s="5" t="str">
        <f ca="1">IFERROR(__xludf.DUMMYFUNCTION("GOOGLETRANSLATE(A352,""zh"", ""en"")"),"Question / ask")</f>
        <v>Question / ask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1" t="s">
        <v>645</v>
      </c>
      <c r="B351" s="1" t="s">
        <v>646</v>
      </c>
      <c r="C351" s="5" t="str">
        <f ca="1">IFERROR(__xludf.DUMMYFUNCTION("GOOGLETRANSLATE(A353,""zh"", ""en"")"),"I")</f>
        <v>I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1" t="s">
        <v>647</v>
      </c>
      <c r="B352" s="1" t="s">
        <v>648</v>
      </c>
      <c r="C352" s="5" t="str">
        <f ca="1">IFERROR(__xludf.DUMMYFUNCTION("GOOGLETRANSLATE(A354,""zh"", ""en"")"),"Fives")</f>
        <v>Fives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1" t="s">
        <v>649</v>
      </c>
      <c r="B353" s="1" t="s">
        <v>650</v>
      </c>
      <c r="C353" s="5" t="str">
        <f ca="1">IFERROR(__xludf.DUMMYFUNCTION("GOOGLETRANSLATE(A355,""zh"", ""en"")"),"WEAT")</f>
        <v>WEAT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1" t="s">
        <v>651</v>
      </c>
      <c r="B354" s="1" t="s">
        <v>652</v>
      </c>
      <c r="C354" s="5" t="str">
        <f ca="1">IFERROR(__xludf.DUMMYFUNCTION("GOOGLETRANSLATE(A356,""zh"", ""en"")"),"wash")</f>
        <v>wash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1" t="s">
        <v>653</v>
      </c>
      <c r="B355" s="1" t="s">
        <v>654</v>
      </c>
      <c r="C355" s="5" t="str">
        <f ca="1">IFERROR(__xludf.DUMMYFUNCTION("GOOGLETRANSLATE(A357,""zh"", ""en"")"),"system")</f>
        <v>system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1" t="s">
        <v>655</v>
      </c>
      <c r="B356" s="1" t="s">
        <v>654</v>
      </c>
      <c r="C356" s="5" t="str">
        <f ca="1">IFERROR(__xludf.DUMMYFUNCTION("GOOGLETRANSLATE(A358,""zh"", ""en"")"),"Fine / fine")</f>
        <v>Fine / fine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1" t="s">
        <v>656</v>
      </c>
      <c r="B357" s="1" t="s">
        <v>657</v>
      </c>
      <c r="C357" s="5" t="str">
        <f ca="1">IFERROR(__xludf.DUMMYFUNCTION("GOOGLETRANSLATE(A359,""zh"", ""en"")"),"under")</f>
        <v>under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1" t="s">
        <v>658</v>
      </c>
      <c r="B358" s="1" t="s">
        <v>657</v>
      </c>
      <c r="C358" s="5" t="str">
        <f ca="1">IFERROR(__xludf.DUMMYFUNCTION("GOOGLETRANSLATE(A360,""zh"", ""en"")"),"summer")</f>
        <v>summer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1" t="s">
        <v>659</v>
      </c>
      <c r="B359" s="1" t="s">
        <v>660</v>
      </c>
      <c r="C359" s="5" t="str">
        <f ca="1">IFERROR(__xludf.DUMMYFUNCTION("GOOGLETRANSLATE(A361,""zh"", ""en"")"),"first")</f>
        <v>first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1" t="s">
        <v>661</v>
      </c>
      <c r="B360" s="1" t="s">
        <v>662</v>
      </c>
      <c r="C360" s="5" t="str">
        <f ca="1">IFERROR(__xludf.DUMMYFUNCTION("GOOGLETRANSLATE(A362,""zh"", ""en"")"),"Fragrant")</f>
        <v>Fragrant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1" t="s">
        <v>663</v>
      </c>
      <c r="B361" s="1" t="s">
        <v>664</v>
      </c>
      <c r="C361" s="5" t="str">
        <f ca="1">IFERROR(__xludf.DUMMYFUNCTION("GOOGLETRANSLATE(A363,""zh"", ""en"")"),"Sound / ring")</f>
        <v>Sound / ring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1" t="s">
        <v>665</v>
      </c>
      <c r="B362" s="1" t="s">
        <v>664</v>
      </c>
      <c r="C362" s="5" t="str">
        <f ca="1">IFERROR(__xludf.DUMMYFUNCTION("GOOGLETRANSLATE(A364,""zh"", ""en"")"),"miss you")</f>
        <v>miss you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1" t="s">
        <v>666</v>
      </c>
      <c r="B363" s="1" t="s">
        <v>667</v>
      </c>
      <c r="C363" s="5" t="str">
        <f ca="1">IFERROR(__xludf.DUMMYFUNCTION("GOOGLETRANSLATE(A365,""zh"", ""en"")"),"to")</f>
        <v>to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1" t="s">
        <v>668</v>
      </c>
      <c r="B364" s="1" t="s">
        <v>667</v>
      </c>
      <c r="C364" s="5" t="str">
        <f ca="1">IFERROR(__xludf.DUMMYFUNCTION("GOOGLETRANSLATE(A366,""zh"", ""en"")"),"Like")</f>
        <v>Like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1" t="s">
        <v>669</v>
      </c>
      <c r="B365" s="1" t="s">
        <v>670</v>
      </c>
      <c r="C365" s="5" t="str">
        <f ca="1">IFERROR(__xludf.DUMMYFUNCTION("GOOGLETRANSLATE(A367,""zh"", ""en"")"),"small")</f>
        <v>small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1" t="s">
        <v>671</v>
      </c>
      <c r="B366" s="1" t="s">
        <v>672</v>
      </c>
      <c r="C366" s="5" t="str">
        <f ca="1">IFERROR(__xludf.DUMMYFUNCTION("GOOGLETRANSLATE(A368,""zh"", ""en"")"),"laugh")</f>
        <v>laugh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1" t="s">
        <v>673</v>
      </c>
      <c r="B367" s="1" t="s">
        <v>674</v>
      </c>
      <c r="C367" s="5" t="str">
        <f ca="1">IFERROR(__xludf.DUMMYFUNCTION("GOOGLETRANSLATE(A369,""zh"", ""en"")"),"some")</f>
        <v>some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1" t="s">
        <v>675</v>
      </c>
      <c r="B368" s="1" t="s">
        <v>676</v>
      </c>
      <c r="C368" s="5" t="str">
        <f ca="1">IFERROR(__xludf.DUMMYFUNCTION("GOOGLETRANSLATE(A370,""zh"", ""en"")"),"shoe")</f>
        <v>shoe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1" t="s">
        <v>677</v>
      </c>
      <c r="B369" s="1" t="s">
        <v>678</v>
      </c>
      <c r="C369" s="5" t="str">
        <f ca="1">IFERROR(__xludf.DUMMYFUNCTION("GOOGLETRANSLATE(A371,""zh"", ""en"")"),"Write / write")</f>
        <v>Write / write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1" t="s">
        <v>679</v>
      </c>
      <c r="B370" s="1" t="s">
        <v>680</v>
      </c>
      <c r="C370" s="5" t="str">
        <f ca="1">IFERROR(__xludf.DUMMYFUNCTION("GOOGLETRANSLATE(A372,""zh"", ""en"")"),"heart")</f>
        <v>heart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1" t="s">
        <v>681</v>
      </c>
      <c r="B371" s="1" t="s">
        <v>680</v>
      </c>
      <c r="C371" s="5" t="str">
        <f ca="1">IFERROR(__xludf.DUMMYFUNCTION("GOOGLETRANSLATE(A373,""zh"", ""en"")"),"new")</f>
        <v>new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1" t="s">
        <v>682</v>
      </c>
      <c r="B372" s="1" t="s">
        <v>683</v>
      </c>
      <c r="C372" s="5" t="str">
        <f ca="1">IFERROR(__xludf.DUMMYFUNCTION("GOOGLETRANSLATE(A374,""zh"", ""en"")"),"letter")</f>
        <v>letter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1" t="s">
        <v>684</v>
      </c>
      <c r="B373" s="1" t="s">
        <v>685</v>
      </c>
      <c r="C373" s="5" t="str">
        <f ca="1">IFERROR(__xludf.DUMMYFUNCTION("GOOGLETRANSLATE(A375,""zh"", ""en"")"),"Row")</f>
        <v>Row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1" t="s">
        <v>686</v>
      </c>
      <c r="B374" s="1" t="s">
        <v>687</v>
      </c>
      <c r="C374" s="5" t="str">
        <f ca="1">IFERROR(__xludf.DUMMYFUNCTION("GOOGLETRANSLATE(A376,""zh"", ""en"")"),"name")</f>
        <v>name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1" t="s">
        <v>688</v>
      </c>
      <c r="B375" s="1" t="s">
        <v>689</v>
      </c>
      <c r="C375" s="5" t="str">
        <f ca="1">IFERROR(__xludf.DUMMYFUNCTION("GOOGLETRANSLATE(A377,""zh"", ""en"")"),"study")</f>
        <v>study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1" t="s">
        <v>690</v>
      </c>
      <c r="B376" s="1" t="s">
        <v>691</v>
      </c>
      <c r="C376" s="5" t="str">
        <f ca="1">IFERROR(__xludf.DUMMYFUNCTION("GOOGLETRANSLATE(A378,""zh"", ""en"")"),"snow")</f>
        <v>snow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1" t="s">
        <v>692</v>
      </c>
      <c r="B377" s="1" t="s">
        <v>693</v>
      </c>
      <c r="C377" s="5" t="str">
        <f ca="1">IFERROR(__xludf.DUMMYFUNCTION("GOOGLETRANSLATE(A379,""zh"", ""en"")"),"Yight")</f>
        <v>Yight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1" t="s">
        <v>694</v>
      </c>
      <c r="B378" s="1" t="s">
        <v>695</v>
      </c>
      <c r="C378" s="5" t="str">
        <f ca="1">IFERROR(__xludf.DUMMYFUNCTION("GOOGLETRANSLATE(A380,""zh"", ""en"")"),"sheep")</f>
        <v>sheep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1" t="s">
        <v>696</v>
      </c>
      <c r="B379" s="1" t="s">
        <v>697</v>
      </c>
      <c r="C379" s="5" t="str">
        <f ca="1">IFERROR(__xludf.DUMMYFUNCTION("GOOGLETRANSLATE(A381,""zh"", ""en"")"),"Medicine / medicine")</f>
        <v>Medicine / medicine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1" t="s">
        <v>698</v>
      </c>
      <c r="B380" s="1" t="s">
        <v>697</v>
      </c>
      <c r="C380" s="5" t="str">
        <f ca="1">IFERROR(__xludf.DUMMYFUNCTION("GOOGLETRANSLATE(A382,""zh"", ""en"")"),"want")</f>
        <v>want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1" t="s">
        <v>699</v>
      </c>
      <c r="B381" s="1" t="s">
        <v>700</v>
      </c>
      <c r="C381" s="5" t="str">
        <f ca="1">IFERROR(__xludf.DUMMYFUNCTION("GOOGLETRANSLATE(A383,""zh"", ""en"")"),"and also")</f>
        <v>and also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1" t="s">
        <v>701</v>
      </c>
      <c r="B382" s="1" t="s">
        <v>702</v>
      </c>
      <c r="C382" s="5" t="str">
        <f ca="1">IFERROR(__xludf.DUMMYFUNCTION("GOOGLETRANSLATE(A384,""zh"", ""en"")"),"Page / Page")</f>
        <v>Page / Page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1" t="s">
        <v>703</v>
      </c>
      <c r="B383" s="1" t="s">
        <v>702</v>
      </c>
      <c r="C383" s="5" t="str">
        <f ca="1">IFERROR(__xludf.DUMMYFUNCTION("GOOGLETRANSLATE(A385,""zh"", ""en"")"),"night")</f>
        <v>night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1" t="s">
        <v>704</v>
      </c>
      <c r="B384" s="1" t="s">
        <v>705</v>
      </c>
      <c r="C384" s="5" t="str">
        <f ca="1">IFERROR(__xludf.DUMMYFUNCTION("GOOGLETRANSLATE(A386,""zh"", ""en"")"),"One")</f>
        <v>One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1" t="s">
        <v>706</v>
      </c>
      <c r="B385" s="1" t="s">
        <v>707</v>
      </c>
      <c r="C385" s="5" t="str">
        <f ca="1">IFERROR(__xludf.DUMMYFUNCTION("GOOGLETRANSLATE(A387,""zh"", ""en"")"),"100 million")</f>
        <v>100 million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1" t="s">
        <v>708</v>
      </c>
      <c r="B386" s="1" t="s">
        <v>709</v>
      </c>
      <c r="C386" s="5" t="str">
        <f ca="1">IFERROR(__xludf.DUMMYFUNCTION("GOOGLETRANSLATE(A388,""zh"", ""en"")"),"Yin / Yin")</f>
        <v>Yin / Yin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1" t="s">
        <v>710</v>
      </c>
      <c r="B387" s="1" t="s">
        <v>711</v>
      </c>
      <c r="C387" s="5" t="str">
        <f ca="1">IFERROR(__xludf.DUMMYFUNCTION("GOOGLETRANSLATE(A389,""zh"", ""en"")"),"Win / win")</f>
        <v>Win / win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1" t="s">
        <v>712</v>
      </c>
      <c r="B388" s="1" t="s">
        <v>713</v>
      </c>
      <c r="C388" s="5" t="str">
        <f ca="1">IFERROR(__xludf.DUMMYFUNCTION("GOOGLETRANSLATE(A390,""zh"", ""en"")"),"use")</f>
        <v>use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1" t="s">
        <v>714</v>
      </c>
      <c r="B389" s="1" t="s">
        <v>715</v>
      </c>
      <c r="C389" s="5" t="str">
        <f ca="1">IFERROR(__xludf.DUMMYFUNCTION("GOOGLETRANSLATE(A391,""zh"", ""en"")"),"Have")</f>
        <v>Have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1" t="s">
        <v>716</v>
      </c>
      <c r="B390" s="1" t="s">
        <v>717</v>
      </c>
      <c r="C390" s="5" t="str">
        <f ca="1">IFERROR(__xludf.DUMMYFUNCTION("GOOGLETRANSLATE(A392,""zh"", ""en"")"),"also")</f>
        <v>also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1" t="s">
        <v>718</v>
      </c>
      <c r="B391" s="1" t="s">
        <v>717</v>
      </c>
      <c r="C391" s="5" t="str">
        <f ca="1">IFERROR(__xludf.DUMMYFUNCTION("GOOGLETRANSLATE(A393,""zh"", ""en"")"),"right")</f>
        <v>right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1" t="s">
        <v>719</v>
      </c>
      <c r="B392" s="1" t="s">
        <v>720</v>
      </c>
      <c r="C392" s="5" t="str">
        <f ca="1">IFERROR(__xludf.DUMMYFUNCTION("GOOGLETRANSLATE(A394,""zh"", ""en"")"),"Fish / fish")</f>
        <v>Fish / fish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1" t="s">
        <v>721</v>
      </c>
      <c r="B393" s="1" t="s">
        <v>722</v>
      </c>
      <c r="C393" s="5" t="str">
        <f ca="1">IFERROR(__xludf.DUMMYFUNCTION("GOOGLETRANSLATE(A395,""zh"", ""en"")"),"rain")</f>
        <v>rain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1" t="s">
        <v>723</v>
      </c>
      <c r="B394" s="1" t="s">
        <v>724</v>
      </c>
      <c r="C394" s="5" t="str">
        <f ca="1">IFERROR(__xludf.DUMMYFUNCTION("GOOGLETRANSLATE(A396,""zh"", ""en"")"),"yuan")</f>
        <v>yuan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1" t="s">
        <v>725</v>
      </c>
      <c r="B395" s="1" t="s">
        <v>724</v>
      </c>
      <c r="C395" s="5" t="str">
        <f ca="1">IFERROR(__xludf.DUMMYFUNCTION("GOOGLETRANSLATE(A397,""zh"", ""en"")"),"Round / round")</f>
        <v>Round / round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1" t="s">
        <v>726</v>
      </c>
      <c r="B396" s="1" t="s">
        <v>727</v>
      </c>
      <c r="C396" s="5" t="str">
        <f ca="1">IFERROR(__xludf.DUMMYFUNCTION("GOOGLETRANSLATE(A398,""zh"", ""en"")"),"Far / far")</f>
        <v>Far / far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1" t="s">
        <v>728</v>
      </c>
      <c r="B397" s="1" t="s">
        <v>729</v>
      </c>
      <c r="C397" s="5" t="str">
        <f ca="1">IFERROR(__xludf.DUMMYFUNCTION("GOOGLETRANSLATE(A399,""zh"", ""en"")"),"month")</f>
        <v>month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1" t="s">
        <v>730</v>
      </c>
      <c r="B398" s="1" t="s">
        <v>731</v>
      </c>
      <c r="C398" s="5" t="str">
        <f ca="1">IFERROR(__xludf.DUMMYFUNCTION("GOOGLETRANSLATE(A400,""zh"", ""en"")"),"Cloud / cloud")</f>
        <v>Cloud / cloud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1" t="s">
        <v>732</v>
      </c>
      <c r="B399" s="1" t="s">
        <v>733</v>
      </c>
      <c r="C399" s="5" t="str">
        <f ca="1">IFERROR(__xludf.DUMMYFUNCTION("GOOGLETRANSLATE(A401,""zh"", ""en"")"),"again")</f>
        <v>again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1" t="s">
        <v>734</v>
      </c>
      <c r="B400" s="1" t="s">
        <v>733</v>
      </c>
      <c r="C400" s="5" t="str">
        <f ca="1">IFERROR(__xludf.DUMMYFUNCTION("GOOGLETRANSLATE(A402,""zh"", ""en"")"),"in")</f>
        <v>in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1" t="s">
        <v>735</v>
      </c>
      <c r="B401" s="1" t="s">
        <v>736</v>
      </c>
      <c r="C401" s="5" t="str">
        <f ca="1">IFERROR(__xludf.DUMMYFUNCTION("GOOGLETRANSLATE(A403,""zh"", ""en"")"),"we")</f>
        <v>we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1" t="s">
        <v>737</v>
      </c>
      <c r="B402" s="1" t="s">
        <v>738</v>
      </c>
      <c r="C402" s="5" t="str">
        <f ca="1">IFERROR(__xludf.DUMMYFUNCTION("GOOGLETRANSLATE(A404,""zh"", ""en"")"),"dirty")</f>
        <v>dirty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1" t="s">
        <v>739</v>
      </c>
      <c r="B403" s="1" t="s">
        <v>740</v>
      </c>
      <c r="C403" s="5" t="str">
        <f ca="1">IFERROR(__xludf.DUMMYFUNCTION("GOOGLETRANSLATE(A405,""zh"", ""en"")"),"early")</f>
        <v>early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1" t="s">
        <v>741</v>
      </c>
      <c r="B404" s="1" t="s">
        <v>742</v>
      </c>
      <c r="C404" s="5" t="str">
        <f ca="1">IFERROR(__xludf.DUMMYFUNCTION("GOOGLETRANSLATE(A406,""zh"", ""en"")"),"Take up")</f>
        <v>Take up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1" t="s">
        <v>743</v>
      </c>
      <c r="B405" s="1" t="s">
        <v>742</v>
      </c>
      <c r="C405" s="5" t="str">
        <f ca="1">IFERROR(__xludf.DUMMYFUNCTION("GOOGLETRANSLATE(A407,""zh"", ""en"")"),"station")</f>
        <v>station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1" t="s">
        <v>744</v>
      </c>
      <c r="B406" s="1" t="s">
        <v>745</v>
      </c>
      <c r="C406" s="5" t="str">
        <f ca="1">IFERROR(__xludf.DUMMYFUNCTION("GOOGLETRANSLATE(A408,""zh"", ""en"")"),"Zhang")</f>
        <v>Zhang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1" t="s">
        <v>74</v>
      </c>
      <c r="B407" s="1" t="s">
        <v>746</v>
      </c>
      <c r="C407" s="5" t="str">
        <f ca="1">IFERROR(__xludf.DUMMYFUNCTION("GOOGLETRANSLATE(A409,""zh"", ""en"")"),"Long / long")</f>
        <v>Long / long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1" t="s">
        <v>747</v>
      </c>
      <c r="B408" s="1" t="s">
        <v>748</v>
      </c>
      <c r="C408" s="5" t="str">
        <f ca="1">IFERROR(__xludf.DUMMYFUNCTION("GOOGLETRANSLATE(A410,""zh"", ""en"")"),"Find")</f>
        <v>Find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1" t="s">
        <v>749</v>
      </c>
      <c r="B409" s="1" t="s">
        <v>750</v>
      </c>
      <c r="C409" s="5" t="str">
        <f ca="1">IFERROR(__xludf.DUMMYFUNCTION("GOOGLETRANSLATE(A411,""zh"", ""en"")"),"This this")</f>
        <v>This this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1" t="s">
        <v>751</v>
      </c>
      <c r="B410" s="1" t="s">
        <v>752</v>
      </c>
      <c r="C410" s="5" t="str">
        <f ca="1">IFERROR(__xludf.DUMMYFUNCTION("GOOGLETRANSLATE(A412,""zh"", ""en"")"),"With")</f>
        <v>With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1" t="s">
        <v>753</v>
      </c>
      <c r="B411" s="1" t="s">
        <v>754</v>
      </c>
      <c r="C411" s="5" t="str">
        <f ca="1">IFERROR(__xludf.DUMMYFUNCTION("GOOGLETRANSLATE(A413,""zh"", ""en"")"),"true")</f>
        <v>true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1" t="s">
        <v>755</v>
      </c>
      <c r="B412" s="1" t="s">
        <v>756</v>
      </c>
      <c r="C412" s="5" t="str">
        <f ca="1">IFERROR(__xludf.DUMMYFUNCTION("GOOGLETRANSLATE(A414,""zh"", ""en"")"),"positive")</f>
        <v>positive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1" t="s">
        <v>757</v>
      </c>
      <c r="B413" s="1" t="s">
        <v>758</v>
      </c>
      <c r="C413" s="5" t="str">
        <f ca="1">IFERROR(__xludf.DUMMYFUNCTION("GOOGLETRANSLATE(A415,""zh"", ""en"")"),"only")</f>
        <v>only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1" t="s">
        <v>759</v>
      </c>
      <c r="B414" s="1" t="s">
        <v>758</v>
      </c>
      <c r="C414" s="5" t="str">
        <f ca="1">IFERROR(__xludf.DUMMYFUNCTION("GOOGLETRANSLATE(A416,""zh"", ""en"")"),"support")</f>
        <v>support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1" t="s">
        <v>760</v>
      </c>
      <c r="B415" s="1" t="s">
        <v>761</v>
      </c>
      <c r="C415" s="5" t="str">
        <f ca="1">IFERROR(__xludf.DUMMYFUNCTION("GOOGLETRANSLATE(A417,""zh"", ""en"")"),"Refer")</f>
        <v>Refer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1" t="s">
        <v>762</v>
      </c>
      <c r="B416" s="1" t="s">
        <v>761</v>
      </c>
      <c r="C416" s="5" t="str">
        <f ca="1">IFERROR(__xludf.DUMMYFUNCTION("GOOGLETRANSLATE(A418,""zh"", ""en"")"),"Paper / paper")</f>
        <v>Paper / paper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1" t="s">
        <v>757</v>
      </c>
      <c r="B417" s="1" t="s">
        <v>761</v>
      </c>
      <c r="C417" s="5" t="str">
        <f ca="1">IFERROR(__xludf.DUMMYFUNCTION("GOOGLETRANSLATE(A419,""zh"", ""en"")"),"only")</f>
        <v>only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1" t="s">
        <v>763</v>
      </c>
      <c r="B418" s="1" t="s">
        <v>764</v>
      </c>
      <c r="C418" s="5" t="str">
        <f ca="1">IFERROR(__xludf.DUMMYFUNCTION("GOOGLETRANSLATE(A420,""zh"", ""en"")"),"in")</f>
        <v>in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1" t="s">
        <v>765</v>
      </c>
      <c r="B419" s="1" t="s">
        <v>764</v>
      </c>
      <c r="C419" s="5" t="str">
        <f ca="1">IFERROR(__xludf.DUMMYFUNCTION("GOOGLETRANSLATE(A421,""zh"", ""en"")"),"Clock / clock")</f>
        <v>Clock / clock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1" t="s">
        <v>766</v>
      </c>
      <c r="B420" s="1" t="s">
        <v>767</v>
      </c>
      <c r="C420" s="5" t="str">
        <f ca="1">IFERROR(__xludf.DUMMYFUNCTION("GOOGLETRANSLATE(A422,""zh"", ""en"")"),"Species / species")</f>
        <v>Species / species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1" t="s">
        <v>768</v>
      </c>
      <c r="B421" s="1" t="s">
        <v>769</v>
      </c>
      <c r="C421" s="5" t="str">
        <f ca="1">IFERROR(__xludf.DUMMYFUNCTION("GOOGLETRANSLATE(A423,""zh"", ""en"")"),"weight")</f>
        <v>weight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1" t="s">
        <v>770</v>
      </c>
      <c r="B422" s="1" t="s">
        <v>771</v>
      </c>
      <c r="C422" s="5" t="str">
        <f ca="1">IFERROR(__xludf.DUMMYFUNCTION("GOOGLETRANSLATE(A424,""zh"", ""en"")"),"week")</f>
        <v>week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1" t="s">
        <v>772</v>
      </c>
      <c r="B423" s="1" t="s">
        <v>773</v>
      </c>
      <c r="C423" s="5" t="str">
        <f ca="1">IFERROR(__xludf.DUMMYFUNCTION("GOOGLETRANSLATE(A425,""zh"", ""en"")"),"Pig / pig")</f>
        <v>Pig / pig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1" t="s">
        <v>774</v>
      </c>
      <c r="B424" s="1" t="s">
        <v>775</v>
      </c>
      <c r="C424" s="5" t="str">
        <f ca="1">IFERROR(__xludf.DUMMYFUNCTION("GOOGLETRANSLATE(A426,""zh"", ""en"")"),"live")</f>
        <v>live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1" t="s">
        <v>776</v>
      </c>
      <c r="B425" s="1" t="s">
        <v>775</v>
      </c>
      <c r="C425" s="5" t="str">
        <f ca="1">IFERROR(__xludf.DUMMYFUNCTION("GOOGLETRANSLATE(A427,""zh"", ""en"")"),"wish")</f>
        <v>wish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1" t="s">
        <v>777</v>
      </c>
      <c r="B426" s="1" t="s">
        <v>778</v>
      </c>
      <c r="C426" s="5" t="str">
        <f ca="1">IFERROR(__xludf.DUMMYFUNCTION("GOOGLETRANSLATE(A428,""zh"", ""en"")"),"Mounted")</f>
        <v>Mounted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1" t="s">
        <v>779</v>
      </c>
      <c r="B427" s="1" t="s">
        <v>780</v>
      </c>
      <c r="C427" s="5" t="str">
        <f ca="1">IFERROR(__xludf.DUMMYFUNCTION("GOOGLETRANSLATE(A429,""zh"", ""en"")"),"word")</f>
        <v>word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1" t="s">
        <v>781</v>
      </c>
      <c r="B428" s="1" t="s">
        <v>782</v>
      </c>
      <c r="C428" s="5" t="str">
        <f ca="1">IFERROR(__xludf.DUMMYFUNCTION("GOOGLETRANSLATE(A430,""zh"", ""en"")"),"go")</f>
        <v>go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1" t="s">
        <v>783</v>
      </c>
      <c r="B429" s="1" t="s">
        <v>784</v>
      </c>
      <c r="C429" s="5" t="str">
        <f ca="1">IFERROR(__xludf.DUMMYFUNCTION("GOOGLETRANSLATE(A431,""zh"", ""en"")"),"mouth")</f>
        <v>mouth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1" t="s">
        <v>785</v>
      </c>
      <c r="B430" s="1" t="s">
        <v>786</v>
      </c>
      <c r="C430" s="5" t="str">
        <f ca="1">IFERROR(__xludf.DUMMYFUNCTION("GOOGLETRANSLATE(A432,""zh"", ""en"")"),"most")</f>
        <v>most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1" t="s">
        <v>787</v>
      </c>
      <c r="B431" s="1" t="s">
        <v>788</v>
      </c>
      <c r="C431" s="5" t="str">
        <f ca="1">IFERROR(__xludf.DUMMYFUNCTION("GOOGLETRANSLATE(A433,""zh"", ""en"")"),"left")</f>
        <v>left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1" t="s">
        <v>789</v>
      </c>
      <c r="B432" s="1" t="s">
        <v>790</v>
      </c>
      <c r="C432" s="5" t="str">
        <f ca="1">IFERROR(__xludf.DUMMYFUNCTION("GOOGLETRANSLATE(A434,""zh"", ""en"")"),"sit")</f>
        <v>sit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1" t="s">
        <v>791</v>
      </c>
      <c r="B433" s="1" t="s">
        <v>790</v>
      </c>
      <c r="C433" s="5" t="str">
        <f ca="1">IFERROR(__xludf.DUMMYFUNCTION("GOOGLETRANSLATE(A435,""zh"", ""en"")"),"seat")</f>
        <v>seat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1" t="s">
        <v>792</v>
      </c>
      <c r="B434" s="1" t="s">
        <v>790</v>
      </c>
      <c r="C434" s="5" t="str">
        <f ca="1">IFERROR(__xludf.DUMMYFUNCTION("GOOGLETRANSLATE(A436,""zh"", ""en"")"),"do")</f>
        <v>do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1" t="s">
        <v>793</v>
      </c>
      <c r="B435" s="1" t="s">
        <v>790</v>
      </c>
      <c r="C435" s="5" t="str">
        <f ca="1">IFERROR(__xludf.DUMMYFUNCTION("GOOGLETRANSLATE(A437,""zh"", ""en"")"),"Make")</f>
        <v>Make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1" t="s">
        <v>794</v>
      </c>
      <c r="B436" s="1" t="s">
        <v>795</v>
      </c>
      <c r="C436" s="5" t="str">
        <f ca="1">IFERROR(__xludf.DUMMYFUNCTION("GOOGLETRANSLATE(A438,""zh"", ""en"")"),"Lovers / lovers")</f>
        <v>Lovers / lovers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1" t="s">
        <v>796</v>
      </c>
      <c r="B437" s="1" t="s">
        <v>797</v>
      </c>
      <c r="C437" s="5" t="str">
        <f ca="1">IFERROR(__xludf.DUMMYFUNCTION("GOOGLETRANSLATE(A439,""zh"", ""en"")"),"Quiet / quiet")</f>
        <v>Quiet / quiet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1" t="s">
        <v>798</v>
      </c>
      <c r="B438" s="1" t="s">
        <v>799</v>
      </c>
      <c r="C438" s="5" t="str">
        <f ca="1">IFERROR(__xludf.DUMMYFUNCTION("GOOGLETRANSLATE(A440,""zh"", ""en"")"),"arrangement")</f>
        <v>arrangement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1" t="s">
        <v>800</v>
      </c>
      <c r="B439" s="1" t="s">
        <v>801</v>
      </c>
      <c r="C439" s="5" t="str">
        <f ca="1">IFERROR(__xludf.DUMMYFUNCTION("GOOGLETRANSLATE(A441,""zh"", ""en"")"),"father")</f>
        <v>father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1" t="s">
        <v>802</v>
      </c>
      <c r="B440" s="1" t="s">
        <v>803</v>
      </c>
      <c r="C440" s="5" t="str">
        <f ca="1">IFERROR(__xludf.DUMMYFUNCTION("GOOGLETRANSLATE(A442,""zh"", ""en"")"),"long time")</f>
        <v>long time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1" t="s">
        <v>804</v>
      </c>
      <c r="B441" s="1" t="s">
        <v>805</v>
      </c>
      <c r="C441" s="5" t="str">
        <f ca="1">IFERROR(__xludf.DUMMYFUNCTION("GOOGLETRANSLATE(A443,""zh"", ""en"")"),"Method / way")</f>
        <v>Method / way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1" t="s">
        <v>806</v>
      </c>
      <c r="B442" s="1" t="s">
        <v>807</v>
      </c>
      <c r="C442" s="5" t="str">
        <f ca="1">IFERROR(__xludf.DUMMYFUNCTION("GOOGLETRANSLATE(A444,""zh"", ""en"")"),"Office / office")</f>
        <v>Office / office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1" t="s">
        <v>808</v>
      </c>
      <c r="B443" s="1" t="s">
        <v>809</v>
      </c>
      <c r="C443" s="5" t="str">
        <f ca="1">IFERROR(__xludf.DUMMYFUNCTION("GOOGLETRANSLATE(A445,""zh"", ""en"")"),"Help / help")</f>
        <v>Help / help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1" t="s">
        <v>810</v>
      </c>
      <c r="B444" s="1" t="s">
        <v>811</v>
      </c>
      <c r="C444" s="5" t="str">
        <f ca="1">IFERROR(__xludf.DUMMYFUNCTION("GOOGLETRANSLATE(A446,""zh"", ""en"")"),"cup")</f>
        <v>cup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1" t="s">
        <v>812</v>
      </c>
      <c r="B445" s="1" t="s">
        <v>813</v>
      </c>
      <c r="C445" s="5" t="str">
        <f ca="1">IFERROR(__xludf.DUMMYFUNCTION("GOOGLETRANSLATE(A447,""zh"", ""en"")"),"North side / north")</f>
        <v>North side / north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1" t="s">
        <v>814</v>
      </c>
      <c r="B446" s="1" t="s">
        <v>815</v>
      </c>
      <c r="C446" s="5" t="str">
        <f ca="1">IFERROR(__xludf.DUMMYFUNCTION("GOOGLETRANSLATE(A448,""zh"", ""en"")"),"book")</f>
        <v>book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1" t="s">
        <v>816</v>
      </c>
      <c r="B447" s="1" t="s">
        <v>817</v>
      </c>
      <c r="C447" s="5" t="str">
        <f ca="1">IFERROR(__xludf.DUMMYFUNCTION("GOOGLETRANSLATE(A449,""zh"", ""en"")"),"Comparison / comparison")</f>
        <v>Comparison / comparison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1" t="s">
        <v>818</v>
      </c>
      <c r="B448" s="1" t="s">
        <v>819</v>
      </c>
      <c r="C448" s="5" t="str">
        <f ca="1">IFERROR(__xludf.DUMMYFUNCTION("GOOGLETRANSLATE(A450,""zh"", ""en"")"),"Competition / game")</f>
        <v>Competition / game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1" t="s">
        <v>820</v>
      </c>
      <c r="B449" s="1" t="s">
        <v>821</v>
      </c>
      <c r="C449" s="5" t="str">
        <f ca="1">IFERROR(__xludf.DUMMYFUNCTION("GOOGLETRANSLATE(A451,""zh"", ""en"")"),"Must / must")</f>
        <v>Must / must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1" t="s">
        <v>822</v>
      </c>
      <c r="B450" s="1" t="s">
        <v>823</v>
      </c>
      <c r="C450" s="5" t="str">
        <f ca="1">IFERROR(__xludf.DUMMYFUNCTION("GOOGLETRANSLATE(A452,""zh"", ""en"")"),"Become / become")</f>
        <v>Become / become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1" t="s">
        <v>824</v>
      </c>
      <c r="B451" s="1" t="s">
        <v>825</v>
      </c>
      <c r="C451" s="5" t="str">
        <f ca="1">IFERROR(__xludf.DUMMYFUNCTION("GOOGLETRANSLATE(A453,""zh"", ""en"")"),"Change / change")</f>
        <v>Change / change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1" t="s">
        <v>826</v>
      </c>
      <c r="B452" s="1" t="s">
        <v>827</v>
      </c>
      <c r="C452" s="5" t="str">
        <f ca="1">IFERROR(__xludf.DUMMYFUNCTION("GOOGLETRANSLATE(A454,""zh"", ""en"")"),"Indicate")</f>
        <v>Indicate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1" t="s">
        <v>828</v>
      </c>
      <c r="B453" s="1" t="s">
        <v>829</v>
      </c>
      <c r="C453" s="5" t="str">
        <f ca="1">IFERROR(__xludf.DUMMYFUNCTION("GOOGLETRANSLATE(A455,""zh"", ""en"")"),"Performance / performance")</f>
        <v>Performance / performance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1" t="s">
        <v>830</v>
      </c>
      <c r="B454" s="1" t="s">
        <v>831</v>
      </c>
      <c r="C454" s="5" t="str">
        <f ca="1">IFERROR(__xludf.DUMMYFUNCTION("GOOGLETRANSLATE(A456,""zh"", ""en"")"),"Performance")</f>
        <v>Performance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1" t="s">
        <v>832</v>
      </c>
      <c r="B455" s="1" t="s">
        <v>833</v>
      </c>
      <c r="C455" s="5" t="str">
        <f ca="1">IFERROR(__xludf.DUMMYFUNCTION("GOOGLETRANSLATE(A457,""zh"", ""en"")"),"Other / other")</f>
        <v>Other / other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1" t="s">
        <v>834</v>
      </c>
      <c r="B456" s="1" t="s">
        <v>835</v>
      </c>
      <c r="C456" s="5" t="str">
        <f ca="1">IFERROR(__xludf.DUMMYFUNCTION("GOOGLETRANSLATE(A458,""zh"", ""en"")"),"Others / others")</f>
        <v>Others / others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1" t="s">
        <v>836</v>
      </c>
      <c r="B457" s="1" t="s">
        <v>837</v>
      </c>
      <c r="C457" s="5" t="str">
        <f ca="1">IFERROR(__xludf.DUMMYFUNCTION("GOOGLETRANSLATE(A459,""zh"", ""en"")"),"Not bad")</f>
        <v>Not bad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1" t="s">
        <v>838</v>
      </c>
      <c r="B458" s="1" t="s">
        <v>839</v>
      </c>
      <c r="C458" s="5" t="str">
        <f ca="1">IFERROR(__xludf.DUMMYFUNCTION("GOOGLETRANSLATE(A460,""zh"", ""en"")"),"Not only")</f>
        <v>Not only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1" t="s">
        <v>840</v>
      </c>
      <c r="B459" s="1" t="s">
        <v>841</v>
      </c>
      <c r="C459" s="5" t="str">
        <f ca="1">IFERROR(__xludf.DUMMYFUNCTION("GOOGLETRANSLATE(A461,""zh"", ""en"")"),"Don't")</f>
        <v>Don't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1" t="s">
        <v>842</v>
      </c>
      <c r="B460" s="1" t="s">
        <v>843</v>
      </c>
      <c r="C460" s="5" t="str">
        <f ca="1">IFERROR(__xludf.DUMMYFUNCTION("GOOGLETRANSLATE(A462,""zh"", ""en"")"),"No need to")</f>
        <v>No need to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1" t="s">
        <v>844</v>
      </c>
      <c r="B461" s="1" t="s">
        <v>845</v>
      </c>
      <c r="C461" s="5" t="str">
        <f ca="1">IFERROR(__xludf.DUMMYFUNCTION("GOOGLETRANSLATE(A463,""zh"", ""en"")"),"soon")</f>
        <v>soon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1" t="s">
        <v>846</v>
      </c>
      <c r="B462" s="1" t="s">
        <v>847</v>
      </c>
      <c r="C462" s="5" t="str">
        <f ca="1">IFERROR(__xludf.DUMMYFUNCTION("GOOGLETRANSLATE(A464,""zh"", ""en"")"),"Not as good as")</f>
        <v>Not as good as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1" t="s">
        <v>848</v>
      </c>
      <c r="B463" s="1" t="s">
        <v>849</v>
      </c>
      <c r="C463" s="5" t="str">
        <f ca="1">IFERROR(__xludf.DUMMYFUNCTION("GOOGLETRANSLATE(A465,""zh"", ""en"")"),"different")</f>
        <v>different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1" t="s">
        <v>850</v>
      </c>
      <c r="B464" s="1" t="s">
        <v>851</v>
      </c>
      <c r="C464" s="5" t="str">
        <f ca="1">IFERROR(__xludf.DUMMYFUNCTION("GOOGLETRANSLATE(A466,""zh"", ""en"")"),"section")</f>
        <v>section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1" t="s">
        <v>852</v>
      </c>
      <c r="B465" s="1" t="s">
        <v>853</v>
      </c>
      <c r="C465" s="5" t="str">
        <f ca="1">IFERROR(__xludf.DUMMYFUNCTION("GOOGLETRANSLATE(A467,""zh"", ""en"")"),"uncle")</f>
        <v>uncle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1" t="s">
        <v>854</v>
      </c>
      <c r="B466" s="1" t="s">
        <v>855</v>
      </c>
      <c r="C466" s="5" t="str">
        <f ca="1">IFERROR(__xludf.DUMMYFUNCTION("GOOGLETRANSLATE(A468,""zh"", ""en"")"),"Visit / visit")</f>
        <v>Visit / visit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1" t="s">
        <v>856</v>
      </c>
      <c r="B467" s="1" t="s">
        <v>857</v>
      </c>
      <c r="C467" s="5" t="str">
        <f ca="1">IFERROR(__xludf.DUMMYFUNCTION("GOOGLETRANSLATE(A469,""zh"", ""en"")"),"Participate / participate")</f>
        <v>Participate / participate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1" t="s">
        <v>858</v>
      </c>
      <c r="B468" s="1" t="s">
        <v>859</v>
      </c>
      <c r="C468" s="5" t="str">
        <f ca="1">IFERROR(__xludf.DUMMYFUNCTION("GOOGLETRANSLATE(A470,""zh"", ""en"")"),"Playground / playground")</f>
        <v>Playground / playground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1" t="s">
        <v>860</v>
      </c>
      <c r="B469" s="1" t="s">
        <v>861</v>
      </c>
      <c r="C469" s="5" t="str">
        <f ca="1">IFERROR(__xludf.DUMMYFUNCTION("GOOGLETRANSLATE(A471,""zh"", ""en"")"),"often")</f>
        <v>often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1" t="s">
        <v>862</v>
      </c>
      <c r="B470" s="1" t="s">
        <v>863</v>
      </c>
      <c r="C470" s="5" t="str">
        <f ca="1">IFERROR(__xludf.DUMMYFUNCTION("GOOGLETRANSLATE(A472,""zh"", ""en"")"),"Station / station")</f>
        <v>Station / station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1" t="s">
        <v>864</v>
      </c>
      <c r="B471" s="1" t="s">
        <v>865</v>
      </c>
      <c r="C471" s="5" t="str">
        <f ca="1">IFERROR(__xludf.DUMMYFUNCTION("GOOGLETRANSLATE(A473,""zh"", ""en"")"),"city")</f>
        <v>city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1" t="s">
        <v>866</v>
      </c>
      <c r="B472" s="1" t="s">
        <v>867</v>
      </c>
      <c r="C472" s="5" t="str">
        <f ca="1">IFERROR(__xludf.DUMMYFUNCTION("GOOGLETRANSLATE(A474,""zh"", ""en"")"),"Late / late")</f>
        <v>Late / late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1" t="s">
        <v>868</v>
      </c>
      <c r="B473" s="1" t="s">
        <v>869</v>
      </c>
      <c r="C473" s="5" t="str">
        <f ca="1">IFERROR(__xludf.DUMMYFUNCTION("GOOGLETRANSLATE(A475,""zh"", ""en"")"),"Departure / departure")</f>
        <v>Departure / departure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1" t="s">
        <v>870</v>
      </c>
      <c r="B474" s="1" t="s">
        <v>871</v>
      </c>
      <c r="C474" s="5" t="str">
        <f ca="1">IFERROR(__xludf.DUMMYFUNCTION("GOOGLETRANSLATE(A476,""zh"", ""en"")"),"Come out / come out")</f>
        <v>Come out / come out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1" t="s">
        <v>872</v>
      </c>
      <c r="B475" s="1" t="s">
        <v>873</v>
      </c>
      <c r="C475" s="5" t="str">
        <f ca="1">IFERROR(__xludf.DUMMYFUNCTION("GOOGLETRANSLATE(A477,""zh"", ""en"")"),"Go out")</f>
        <v>Go out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1" t="s">
        <v>874</v>
      </c>
      <c r="B476" s="1" t="s">
        <v>875</v>
      </c>
      <c r="C476" s="5" t="str">
        <f ca="1">IFERROR(__xludf.DUMMYFUNCTION("GOOGLETRANSLATE(A478,""zh"", ""en"")"),"Appearance / appearance")</f>
        <v>Appearance / appearance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1" t="s">
        <v>876</v>
      </c>
      <c r="B477" s="1" t="s">
        <v>877</v>
      </c>
      <c r="C477" s="5" t="str">
        <f ca="1">IFERROR(__xludf.DUMMYFUNCTION("GOOGLETRANSLATE(A479,""zh"", ""en"")"),"Taxi / taxi")</f>
        <v>Taxi / taxi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1" t="s">
        <v>878</v>
      </c>
      <c r="B478" s="1" t="s">
        <v>879</v>
      </c>
      <c r="C478" s="5" t="str">
        <f ca="1">IFERROR(__xludf.DUMMYFUNCTION("GOOGLETRANSLATE(A480,""zh"", ""en"")"),"except")</f>
        <v>except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1" t="s">
        <v>880</v>
      </c>
      <c r="B479" s="1" t="s">
        <v>881</v>
      </c>
      <c r="C479" s="5" t="str">
        <f ca="1">IFERROR(__xludf.DUMMYFUNCTION("GOOGLETRANSLATE(A481,""zh"", ""en"")"),"Windows / Windows")</f>
        <v>Windows / Windows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1" t="s">
        <v>882</v>
      </c>
      <c r="B480" s="1" t="s">
        <v>883</v>
      </c>
      <c r="C480" s="5" t="str">
        <f ca="1">IFERROR(__xludf.DUMMYFUNCTION("GOOGLETRANSLATE(A482,""zh"", ""en"")"),"spring")</f>
        <v>spring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1" t="s">
        <v>884</v>
      </c>
      <c r="B481" s="1" t="s">
        <v>885</v>
      </c>
      <c r="C481" s="5" t="str">
        <f ca="1">IFERROR(__xludf.DUMMYFUNCTION("GOOGLETRANSLATE(A483,""zh"", ""en"")"),"Dictionary / dictionary")</f>
        <v>Dictionary / dictionary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1" t="s">
        <v>886</v>
      </c>
      <c r="B482" s="1" t="s">
        <v>887</v>
      </c>
      <c r="C482" s="5" t="str">
        <f ca="1">IFERROR(__xludf.DUMMYFUNCTION("GOOGLETRANSLATE(A484,""zh"", ""en"")"),"Tape / tape")</f>
        <v>Tape / tape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1" t="s">
        <v>888</v>
      </c>
      <c r="B483" s="1" t="s">
        <v>889</v>
      </c>
      <c r="C483" s="5" t="str">
        <f ca="1">IFERROR(__xludf.DUMMYFUNCTION("GOOGLETRANSLATE(A485,""zh"", ""en"")"),"From ... to ... / from ... to ...")</f>
        <v>From ... to ... / from ... to ...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1" t="s">
        <v>890</v>
      </c>
      <c r="B484" s="1" t="s">
        <v>891</v>
      </c>
      <c r="C484" s="5" t="str">
        <f ca="1">IFERROR(__xludf.DUMMYFUNCTION("GOOGLETRANSLATE(A486,""zh"", ""en"")"),"From ... start / from ...")</f>
        <v>From ... start / from ...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1" t="s">
        <v>892</v>
      </c>
      <c r="B485" s="1" t="s">
        <v>893</v>
      </c>
      <c r="C485" s="5" t="str">
        <f ca="1">IFERROR(__xludf.DUMMYFUNCTION("GOOGLETRANSLATE(A487,""zh"", ""en"")"),"Once upon / before")</f>
        <v>Once upon / before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1" t="s">
        <v>894</v>
      </c>
      <c r="B486" s="1" t="s">
        <v>895</v>
      </c>
      <c r="C486" s="5" t="str">
        <f ca="1">IFERROR(__xludf.DUMMYFUNCTION("GOOGLETRANSLATE(A488,""zh"", ""en"")"),"Error / error")</f>
        <v>Error / error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1" t="s">
        <v>896</v>
      </c>
      <c r="B487" s="1" t="s">
        <v>897</v>
      </c>
      <c r="C487" s="5" t="str">
        <f ca="1">IFERROR(__xludf.DUMMYFUNCTION("GOOGLETRANSLATE(A489,""zh"", ""en"")"),"intend")</f>
        <v>intend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1" t="s">
        <v>898</v>
      </c>
      <c r="B488" s="1" t="s">
        <v>899</v>
      </c>
      <c r="C488" s="5" t="str">
        <f ca="1">IFERROR(__xludf.DUMMYFUNCTION("GOOGLETRANSLATE(A490,""zh"", ""en"")"),"probably")</f>
        <v>probably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1" t="s">
        <v>900</v>
      </c>
      <c r="B489" s="1" t="s">
        <v>901</v>
      </c>
      <c r="C489" s="5" t="str">
        <f ca="1">IFERROR(__xludf.DUMMYFUNCTION("GOOGLETRANSLATE(A491,""zh"", ""en"")"),"everyone")</f>
        <v>everyone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1" t="s">
        <v>902</v>
      </c>
      <c r="B490" s="1" t="s">
        <v>903</v>
      </c>
      <c r="C490" s="5" t="str">
        <f ca="1">IFERROR(__xludf.DUMMYFUNCTION("GOOGLETRANSLATE(A492,""zh"", ""en"")"),"Loud / loud")</f>
        <v>Loud / loud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1" t="s">
        <v>904</v>
      </c>
      <c r="B491" s="1" t="s">
        <v>905</v>
      </c>
      <c r="C491" s="5" t="str">
        <f ca="1">IFERROR(__xludf.DUMMYFUNCTION("GOOGLETRANSLATE(A493,""zh"", ""en"")"),"University / University")</f>
        <v>University / University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1" t="s">
        <v>906</v>
      </c>
      <c r="B492" s="1" t="s">
        <v>907</v>
      </c>
      <c r="C492" s="5" t="str">
        <f ca="1">IFERROR(__xludf.DUMMYFUNCTION("GOOGLETRANSLATE(A494,""zh"", ""en"")"),"doctor")</f>
        <v>doctor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1" t="s">
        <v>908</v>
      </c>
      <c r="B493" s="1" t="s">
        <v>909</v>
      </c>
      <c r="C493" s="5" t="str">
        <f ca="1">IFERROR(__xludf.DUMMYFUNCTION("GOOGLETRANSLATE(A495,""zh"", ""en"")"),"representative")</f>
        <v>representative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1" t="s">
        <v>910</v>
      </c>
      <c r="B494" s="1" t="s">
        <v>911</v>
      </c>
      <c r="C494" s="5" t="str">
        <f ca="1">IFERROR(__xludf.DUMMYFUNCTION("GOOGLETRANSLATE(A496,""zh"", ""en"")"),"but")</f>
        <v>but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1" t="s">
        <v>912</v>
      </c>
      <c r="B495" s="1" t="s">
        <v>913</v>
      </c>
      <c r="C495" s="5" t="str">
        <f ca="1">IFERROR(__xludf.DUMMYFUNCTION("GOOGLETRANSLATE(A497,""zh"", ""en"")"),"Of course / of course")</f>
        <v>Of course / of course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1" t="s">
        <v>914</v>
      </c>
      <c r="B496" s="1" t="s">
        <v>915</v>
      </c>
      <c r="C496" s="5" t="str">
        <f ca="1">IFERROR(__xludf.DUMMYFUNCTION("GOOGLETRANSLATE(A498,""zh"", ""en"")"),"reason")</f>
        <v>reason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1" t="s">
        <v>916</v>
      </c>
      <c r="B497" s="1" t="s">
        <v>917</v>
      </c>
      <c r="C497" s="5" t="str">
        <f ca="1">IFERROR(__xludf.DUMMYFUNCTION("GOOGLETRANSLATE(A499,""zh"", ""en"")"),"get")</f>
        <v>get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1" t="s">
        <v>918</v>
      </c>
      <c r="B498" s="1" t="s">
        <v>919</v>
      </c>
      <c r="C498" s="5" t="str">
        <f ca="1">IFERROR(__xludf.DUMMYFUNCTION("GOOGLETRANSLATE(A500,""zh"", ""en"")"),"Very")</f>
        <v>Very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1" t="s">
        <v>920</v>
      </c>
      <c r="B499" s="1" t="s">
        <v>921</v>
      </c>
      <c r="C499" s="5" t="str">
        <f ca="1">IFERROR(__xludf.DUMMYFUNCTION("GOOGLETRANSLATE(A501,""zh"", ""en"")"),"local")</f>
        <v>local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1" t="s">
        <v>922</v>
      </c>
      <c r="B500" s="1" t="s">
        <v>923</v>
      </c>
      <c r="C500" s="5" t="str">
        <f ca="1">IFERROR(__xludf.DUMMYFUNCTION("GOOGLETRANSLATE(A502,""zh"", ""en"")"),"younger brother")</f>
        <v>younger brother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1" t="s">
        <v>924</v>
      </c>
      <c r="B501" s="1" t="s">
        <v>925</v>
      </c>
      <c r="C501" s="5" t="str">
        <f ca="1">IFERROR(__xludf.DUMMYFUNCTION("GOOGLETRANSLATE(A503,""zh"", ""en"")"),"Dessert / dessert")</f>
        <v>Dessert / dessert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1" t="s">
        <v>926</v>
      </c>
      <c r="B502" s="1" t="s">
        <v>927</v>
      </c>
      <c r="C502" s="5" t="str">
        <f ca="1">IFERROR(__xludf.DUMMYFUNCTION("GOOGLETRANSLATE(A504,""zh"", ""en"")"),"Nod / nod")</f>
        <v>Nod / nod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1" t="s">
        <v>928</v>
      </c>
      <c r="B503" s="1" t="s">
        <v>929</v>
      </c>
      <c r="C503" s="5" t="str">
        <f ca="1">IFERROR(__xludf.DUMMYFUNCTION("GOOGLETRANSLATE(A505,""zh"", ""en"")"),"Tram / tram")</f>
        <v>Tram / tram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1" t="s">
        <v>930</v>
      </c>
      <c r="B504" s="1" t="s">
        <v>931</v>
      </c>
      <c r="C504" s="5" t="str">
        <f ca="1">IFERROR(__xludf.DUMMYFUNCTION("GOOGLETRANSLATE(A506,""zh"", ""en"")"),"Electric light / electric light")</f>
        <v>Electric light / electric light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1" t="s">
        <v>932</v>
      </c>
      <c r="B505" s="1" t="s">
        <v>933</v>
      </c>
      <c r="C505" s="5" t="str">
        <f ca="1">IFERROR(__xludf.DUMMYFUNCTION("GOOGLETRANSLATE(A507,""zh"", ""en"")"),"Telephone / telephone")</f>
        <v>Telephone / telephone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1" t="s">
        <v>934</v>
      </c>
      <c r="B506" s="1" t="s">
        <v>935</v>
      </c>
      <c r="C506" s="5" t="str">
        <f ca="1">IFERROR(__xludf.DUMMYFUNCTION("GOOGLETRANSLATE(A508,""zh"", ""en"")"),"TV / TV")</f>
        <v>TV / TV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1" t="s">
        <v>936</v>
      </c>
      <c r="B507" s="1" t="s">
        <v>937</v>
      </c>
      <c r="C507" s="5" t="str">
        <f ca="1">IFERROR(__xludf.DUMMYFUNCTION("GOOGLETRANSLATE(A509,""zh"", ""en"")"),"Movie / movie")</f>
        <v>Movie / movie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1" t="s">
        <v>938</v>
      </c>
      <c r="B508" s="1" t="s">
        <v>939</v>
      </c>
      <c r="C508" s="5" t="str">
        <f ca="1">IFERROR(__xludf.DUMMYFUNCTION("GOOGLETRANSLATE(A510,""zh"", ""en"")"),"East Side / East")</f>
        <v>East Side / East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1" t="s">
        <v>940</v>
      </c>
      <c r="B509" s="1" t="s">
        <v>941</v>
      </c>
      <c r="C509" s="5" t="str">
        <f ca="1">IFERROR(__xludf.DUMMYFUNCTION("GOOGLETRANSLATE(A511,""zh"", ""en"")"),"Thing / thing")</f>
        <v>Thing / thing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1" t="s">
        <v>942</v>
      </c>
      <c r="B510" s="1" t="s">
        <v>943</v>
      </c>
      <c r="C510" s="5" t="str">
        <f ca="1">IFERROR(__xludf.DUMMYFUNCTION("GOOGLETRANSLATE(A512,""zh"", ""en"")"),"winter")</f>
        <v>winter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1" t="s">
        <v>944</v>
      </c>
      <c r="B511" s="1" t="s">
        <v>945</v>
      </c>
      <c r="C511" s="5" t="str">
        <f ca="1">IFERROR(__xludf.DUMMYFUNCTION("GOOGLETRANSLATE(A513,""zh"", ""en"")"),"Animal / animal")</f>
        <v>Animal / animal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1" t="s">
        <v>946</v>
      </c>
      <c r="B512" s="1" t="s">
        <v>947</v>
      </c>
      <c r="C512" s="5" t="str">
        <f ca="1">IFERROR(__xludf.DUMMYFUNCTION("GOOGLETRANSLATE(A514,""zh"", ""en"")"),"Exercise / exercise")</f>
        <v>Exercise / exercise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1" t="s">
        <v>948</v>
      </c>
      <c r="B513" s="1" t="s">
        <v>949</v>
      </c>
      <c r="C513" s="5" t="str">
        <f ca="1">IFERROR(__xludf.DUMMYFUNCTION("GOOGLETRANSLATE(A515,""zh"", ""en"")"),"sorry Sorry")</f>
        <v>sorry Sorry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1" t="s">
        <v>950</v>
      </c>
      <c r="B514" s="1" t="s">
        <v>951</v>
      </c>
      <c r="C514" s="5" t="str">
        <f ca="1">IFERROR(__xludf.DUMMYFUNCTION("GOOGLETRANSLATE(A516,""zh"", ""en"")"),"How / how much")</f>
        <v>How / how much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1" t="s">
        <v>952</v>
      </c>
      <c r="B515" s="1" t="s">
        <v>953</v>
      </c>
      <c r="C515" s="5" t="str">
        <f ca="1">IFERROR(__xludf.DUMMYFUNCTION("GOOGLETRANSLATE(A517,""zh"", ""en"")"),"How many")</f>
        <v>How many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1" t="s">
        <v>954</v>
      </c>
      <c r="B516" s="1" t="s">
        <v>955</v>
      </c>
      <c r="C516" s="5" t="str">
        <f ca="1">IFERROR(__xludf.DUMMYFUNCTION("GOOGLETRANSLATE(A518,""zh"", ""en"")"),"Son / son")</f>
        <v>Son / son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1" t="s">
        <v>956</v>
      </c>
      <c r="B517" s="1" t="s">
        <v>957</v>
      </c>
      <c r="C517" s="5" t="str">
        <f ca="1">IFERROR(__xludf.DUMMYFUNCTION("GOOGLETRANSLATE(A519,""zh"", ""en"")"),"and")</f>
        <v>and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1" t="s">
        <v>958</v>
      </c>
      <c r="B518" s="1" t="s">
        <v>959</v>
      </c>
      <c r="C518" s="5" t="str">
        <f ca="1">IFERROR(__xludf.DUMMYFUNCTION("GOOGLETRANSLATE(A520,""zh"", ""en"")"),"Fever / fever")</f>
        <v>Fever / fever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1" t="s">
        <v>960</v>
      </c>
      <c r="B519" s="1" t="s">
        <v>961</v>
      </c>
      <c r="C519" s="5" t="str">
        <f ca="1">IFERROR(__xludf.DUMMYFUNCTION("GOOGLETRANSLATE(A521,""zh"", ""en"")"),"Occur / occur")</f>
        <v>Occur / occur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1" t="s">
        <v>962</v>
      </c>
      <c r="B520" s="1" t="s">
        <v>963</v>
      </c>
      <c r="C520" s="5" t="str">
        <f ca="1">IFERROR(__xludf.DUMMYFUNCTION("GOOGLETRANSLATE(A522,""zh"", ""en"")"),"Discover / find")</f>
        <v>Discover / find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1" t="s">
        <v>964</v>
      </c>
      <c r="B521" s="1" t="s">
        <v>965</v>
      </c>
      <c r="C521" s="5" t="str">
        <f ca="1">IFERROR(__xludf.DUMMYFUNCTION("GOOGLETRANSLATE(A523,""zh"", ""en"")"),"Development / development")</f>
        <v>Development / development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1" t="s">
        <v>966</v>
      </c>
      <c r="B522" s="1" t="s">
        <v>967</v>
      </c>
      <c r="C522" s="5" t="str">
        <f ca="1">IFERROR(__xludf.DUMMYFUNCTION("GOOGLETRANSLATE(A524,""zh"", ""en"")"),"French / French")</f>
        <v>French / French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1" t="s">
        <v>968</v>
      </c>
      <c r="B523" s="1" t="s">
        <v>969</v>
      </c>
      <c r="C523" s="5" t="str">
        <f ca="1">IFERROR(__xludf.DUMMYFUNCTION("GOOGLETRANSLATE(A525,""zh"", ""en"")"),"translate")</f>
        <v>translate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1" t="s">
        <v>970</v>
      </c>
      <c r="B524" s="1" t="s">
        <v>971</v>
      </c>
      <c r="C524" s="5" t="str">
        <f ca="1">IFERROR(__xludf.DUMMYFUNCTION("GOOGLETRANSLATE(A526,""zh"", ""en"")"),"Oppose / oppose")</f>
        <v>Oppose / oppose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1" t="s">
        <v>972</v>
      </c>
      <c r="B525" s="1" t="s">
        <v>973</v>
      </c>
      <c r="C525" s="5" t="str">
        <f ca="1">IFERROR(__xludf.DUMMYFUNCTION("GOOGLETRANSLATE(A527,""zh"", ""en"")"),"Hotel / Hotel")</f>
        <v>Hotel / Hotel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1" t="s">
        <v>974</v>
      </c>
      <c r="B526" s="1" t="s">
        <v>975</v>
      </c>
      <c r="C526" s="5" t="str">
        <f ca="1">IFERROR(__xludf.DUMMYFUNCTION("GOOGLETRANSLATE(A528,""zh"", ""en"")"),"Convenience")</f>
        <v>Convenience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1" t="s">
        <v>976</v>
      </c>
      <c r="B527" s="1" t="s">
        <v>977</v>
      </c>
      <c r="C527" s="5" t="str">
        <f ca="1">IFERROR(__xludf.DUMMYFUNCTION("GOOGLETRANSLATE(A529,""zh"", ""en"")"),"method")</f>
        <v>method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1" t="s">
        <v>978</v>
      </c>
      <c r="B528" s="1" t="s">
        <v>979</v>
      </c>
      <c r="C528" s="5" t="str">
        <f ca="1">IFERROR(__xludf.DUMMYFUNCTION("GOOGLETRANSLATE(A530,""zh"", ""en"")"),"aspect")</f>
        <v>aspect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1" t="s">
        <v>980</v>
      </c>
      <c r="B529" s="1" t="s">
        <v>981</v>
      </c>
      <c r="C529" s="5" t="str">
        <f ca="1">IFERROR(__xludf.DUMMYFUNCTION("GOOGLETRANSLATE(A531,""zh"", ""en"")"),"direction")</f>
        <v>direction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1" t="s">
        <v>982</v>
      </c>
      <c r="B530" s="1" t="s">
        <v>983</v>
      </c>
      <c r="C530" s="5" t="str">
        <f ca="1">IFERROR(__xludf.DUMMYFUNCTION("GOOGLETRANSLATE(A532,""zh"", ""en"")"),"Room / Room")</f>
        <v>Room / Room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1" t="s">
        <v>984</v>
      </c>
      <c r="B531" s="1" t="s">
        <v>985</v>
      </c>
      <c r="C531" s="5" t="str">
        <f ca="1">IFERROR(__xludf.DUMMYFUNCTION("GOOGLETRANSLATE(A533,""zh"", ""en"")"),"Access / Access")</f>
        <v>Access / Access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1" t="s">
        <v>986</v>
      </c>
      <c r="B532" s="1" t="s">
        <v>987</v>
      </c>
      <c r="C532" s="5" t="str">
        <f ca="1">IFERROR(__xludf.DUMMYFUNCTION("GOOGLETRANSLATE(A534,""zh"", ""en"")"),"holiday")</f>
        <v>holiday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1" t="s">
        <v>988</v>
      </c>
      <c r="B533" s="1" t="s">
        <v>989</v>
      </c>
      <c r="C533" s="5" t="str">
        <f ca="1">IFERROR(__xludf.DUMMYFUNCTION("GOOGLETRANSLATE(A535,""zh"", ""en"")"),"Aircraft / aircraft")</f>
        <v>Aircraft / aircraft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1" t="s">
        <v>990</v>
      </c>
      <c r="B534" s="1" t="s">
        <v>991</v>
      </c>
      <c r="C534" s="5" t="str">
        <f ca="1">IFERROR(__xludf.DUMMYFUNCTION("GOOGLETRANSLATE(A536,""zh"", ""en"")"),"very much")</f>
        <v>very much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1" t="s">
        <v>992</v>
      </c>
      <c r="B535" s="1" t="s">
        <v>993</v>
      </c>
      <c r="C535" s="5" t="str">
        <f ca="1">IFERROR(__xludf.DUMMYFUNCTION("GOOGLETRANSLATE(A537,""zh"", ""en"")"),"Discharge")</f>
        <v>Discharge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1" t="s">
        <v>994</v>
      </c>
      <c r="B536" s="1" t="s">
        <v>995</v>
      </c>
      <c r="C536" s="5" t="str">
        <f ca="1">IFERROR(__xludf.DUMMYFUNCTION("GOOGLETRANSLATE(A538,""zh"", ""en"")"),"Minute / minute")</f>
        <v>Minute / minute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1" t="s">
        <v>996</v>
      </c>
      <c r="B537" s="1" t="s">
        <v>997</v>
      </c>
      <c r="C537" s="5" t="str">
        <f ca="1">IFERROR(__xludf.DUMMYFUNCTION("GOOGLETRANSLATE(A539,""zh"", ""en"")"),"Rich / rich")</f>
        <v>Rich / rich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1" t="s">
        <v>998</v>
      </c>
      <c r="B538" s="1" t="s">
        <v>999</v>
      </c>
      <c r="C538" s="5" t="str">
        <f ca="1">IFERROR(__xludf.DUMMYFUNCTION("GOOGLETRANSLATE(A540,""zh"", ""en"")"),"lady")</f>
        <v>lady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1" t="s">
        <v>1000</v>
      </c>
      <c r="B539" s="1" t="s">
        <v>1001</v>
      </c>
      <c r="C539" s="5" t="str">
        <f ca="1">IFERROR(__xludf.DUMMYFUNCTION("GOOGLETRANSLATE(A541,""zh"", ""en"")"),"Service / service")</f>
        <v>Service / service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1" t="s">
        <v>1002</v>
      </c>
      <c r="B540" s="1" t="s">
        <v>1003</v>
      </c>
      <c r="C540" s="5" t="str">
        <f ca="1">IFERROR(__xludf.DUMMYFUNCTION("GOOGLETRANSLATE(A542,""zh"", ""en"")"),"Waiter / waiter")</f>
        <v>Waiter / waiter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1" t="s">
        <v>1004</v>
      </c>
      <c r="B541" s="1" t="s">
        <v>1005</v>
      </c>
      <c r="C541" s="5" t="str">
        <f ca="1">IFERROR(__xludf.DUMMYFUNCTION("GOOGLETRANSLATE(A543,""zh"", ""en"")"),"Counseling / counseling")</f>
        <v>Counseling / counseling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1" t="s">
        <v>1006</v>
      </c>
      <c r="B542" s="1" t="s">
        <v>1007</v>
      </c>
      <c r="C542" s="5" t="str">
        <f ca="1">IFERROR(__xludf.DUMMYFUNCTION("GOOGLETRANSLATE(A544,""zh"", ""en"")"),"Father / father")</f>
        <v>Father / father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1" t="s">
        <v>1008</v>
      </c>
      <c r="B543" s="1" t="s">
        <v>1009</v>
      </c>
      <c r="C543" s="5" t="str">
        <f ca="1">IFERROR(__xludf.DUMMYFUNCTION("GOOGLETRANSLATE(A545,""zh"", ""en"")"),"Responsible / responsible")</f>
        <v>Responsible / responsible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1" t="s">
        <v>1010</v>
      </c>
      <c r="B544" s="1" t="s">
        <v>1011</v>
      </c>
      <c r="C544" s="5" t="str">
        <f ca="1">IFERROR(__xludf.DUMMYFUNCTION("GOOGLETRANSLATE(A546,""zh"", ""en"")"),"nearby")</f>
        <v>nearby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1" t="s">
        <v>1012</v>
      </c>
      <c r="B545" s="1" t="s">
        <v>1013</v>
      </c>
      <c r="C545" s="5" t="str">
        <f ca="1">IFERROR(__xludf.DUMMYFUNCTION("GOOGLETRANSLATE(A547,""zh"", ""en"")"),"Review / review")</f>
        <v>Review / review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1" t="s">
        <v>1014</v>
      </c>
      <c r="B546" s="1" t="s">
        <v>1015</v>
      </c>
      <c r="C546" s="5" t="str">
        <f ca="1">IFERROR(__xludf.DUMMYFUNCTION("GOOGLETRANSLATE(A548,""zh"", ""en"")"),"Complex / complex")</f>
        <v>Complex / complex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1" t="s">
        <v>1016</v>
      </c>
      <c r="B547" s="1" t="s">
        <v>1017</v>
      </c>
      <c r="C547" s="5" t="str">
        <f ca="1">IFERROR(__xludf.DUMMYFUNCTION("GOOGLETRANSLATE(A549,""zh"", ""en"")"),"Change / change")</f>
        <v>Change / change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1" t="s">
        <v>1018</v>
      </c>
      <c r="B548" s="1" t="s">
        <v>1019</v>
      </c>
      <c r="C548" s="5" t="str">
        <f ca="1">IFERROR(__xludf.DUMMYFUNCTION("GOOGLETRANSLATE(A550,""zh"", ""en"")"),"Clean / clean")</f>
        <v>Clean / clean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1" t="s">
        <v>1020</v>
      </c>
      <c r="B549" s="1" t="s">
        <v>1021</v>
      </c>
      <c r="C549" s="5" t="str">
        <f ca="1">IFERROR(__xludf.DUMMYFUNCTION("GOOGLETRANSLATE(A551,""zh"", ""en"")"),"feel")</f>
        <v>feel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1" t="s">
        <v>1022</v>
      </c>
      <c r="B550" s="1" t="s">
        <v>1023</v>
      </c>
      <c r="C550" s="5" t="str">
        <f ca="1">IFERROR(__xludf.DUMMYFUNCTION("GOOGLETRANSLATE(A552,""zh"", ""en"")"),"cold")</f>
        <v>cold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1" t="s">
        <v>1024</v>
      </c>
      <c r="B551" s="1" t="s">
        <v>1025</v>
      </c>
      <c r="C551" s="5" t="str">
        <f ca="1">IFERROR(__xludf.DUMMYFUNCTION("GOOGLETRANSLATE(A553,""zh"", ""en"")"),"Thanks / thanks")</f>
        <v>Thanks / thanks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1" t="s">
        <v>1026</v>
      </c>
      <c r="B552" s="1" t="s">
        <v>1027</v>
      </c>
      <c r="C552" s="5" t="str">
        <f ca="1">IFERROR(__xludf.DUMMYFUNCTION("GOOGLETRANSLATE(A554,""zh"", ""en"")"),"Cadres / cadres")</f>
        <v>Cadres / cadres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1" t="s">
        <v>1028</v>
      </c>
      <c r="B553" s="1" t="s">
        <v>1029</v>
      </c>
      <c r="C553" s="5" t="str">
        <f ca="1">IFERROR(__xludf.DUMMYFUNCTION("GOOGLETRANSLATE(A555,""zh"", ""en"")"),"Just now / just")</f>
        <v>Just now / just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1" t="s">
        <v>1030</v>
      </c>
      <c r="B554" s="1" t="s">
        <v>1031</v>
      </c>
      <c r="C554" s="5" t="str">
        <f ca="1">IFERROR(__xludf.DUMMYFUNCTION("GOOGLETRANSLATE(A556,""zh"", ""en"")"),"Fountain pen / pen")</f>
        <v>Fountain pen / pen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1" t="s">
        <v>1032</v>
      </c>
      <c r="B555" s="1" t="s">
        <v>1033</v>
      </c>
      <c r="C555" s="5" t="str">
        <f ca="1">IFERROR(__xludf.DUMMYFUNCTION("GOOGLETRANSLATE(A557,""zh"", ""en"")"),"Happy / happy")</f>
        <v>Happy / happy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1" t="s">
        <v>1034</v>
      </c>
      <c r="B556" s="1" t="s">
        <v>1035</v>
      </c>
      <c r="C556" s="5" t="str">
        <f ca="1">IFERROR(__xludf.DUMMYFUNCTION("GOOGLETRANSLATE(A558,""zh"", ""en"")"),"Tell / tell")</f>
        <v>Tell / tell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1" t="s">
        <v>1036</v>
      </c>
      <c r="B557" s="1" t="s">
        <v>1037</v>
      </c>
      <c r="C557" s="5" t="str">
        <f ca="1">IFERROR(__xludf.DUMMYFUNCTION("GOOGLETRANSLATE(A559,""zh"", ""en"")"),"brother")</f>
        <v>brother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1" t="s">
        <v>1038</v>
      </c>
      <c r="B558" s="1" t="s">
        <v>1039</v>
      </c>
      <c r="C558" s="5" t="str">
        <f ca="1">IFERROR(__xludf.DUMMYFUNCTION("GOOGLETRANSLATE(A560,""zh"", ""en"")"),"All kinds")</f>
        <v>All kinds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1" t="s">
        <v>1040</v>
      </c>
      <c r="B559" s="1" t="s">
        <v>1041</v>
      </c>
      <c r="C559" s="5" t="str">
        <f ca="1">IFERROR(__xludf.DUMMYFUNCTION("GOOGLETRANSLATE(A561,""zh"", ""en"")"),"Factory / factory")</f>
        <v>Factory / factory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1" t="s">
        <v>1042</v>
      </c>
      <c r="B560" s="1" t="s">
        <v>1043</v>
      </c>
      <c r="C560" s="5" t="str">
        <f ca="1">IFERROR(__xludf.DUMMYFUNCTION("GOOGLETRANSLATE(A562,""zh"", ""en"")"),"worker")</f>
        <v>worker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1" t="s">
        <v>1044</v>
      </c>
      <c r="B561" s="1" t="s">
        <v>1045</v>
      </c>
      <c r="C561" s="5" t="str">
        <f ca="1">IFERROR(__xludf.DUMMYFUNCTION("GOOGLETRANSLATE(A563,""zh"", ""en"")"),"Industrial / industrial")</f>
        <v>Industrial / industrial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1" t="s">
        <v>1046</v>
      </c>
      <c r="B562" s="1" t="s">
        <v>1047</v>
      </c>
      <c r="C562" s="5" t="str">
        <f ca="1">IFERROR(__xludf.DUMMYFUNCTION("GOOGLETRANSLATE(A564,""zh"", ""en"")"),"jobs")</f>
        <v>jobs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1" t="s">
        <v>1048</v>
      </c>
      <c r="B563" s="1" t="s">
        <v>1049</v>
      </c>
      <c r="C563" s="5" t="str">
        <f ca="1">IFERROR(__xludf.DUMMYFUNCTION("GOOGLETRANSLATE(A565,""zh"", ""en"")"),"Bus / bus")</f>
        <v>Bus / bus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1" t="s">
        <v>1050</v>
      </c>
      <c r="B564" s="1" t="s">
        <v>1051</v>
      </c>
      <c r="C564" s="5" t="str">
        <f ca="1">IFERROR(__xludf.DUMMYFUNCTION("GOOGLETRANSLATE(A566,""zh"", ""en"")"),"kg")</f>
        <v>kg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1" t="s">
        <v>1052</v>
      </c>
      <c r="B565" s="1" t="s">
        <v>1053</v>
      </c>
      <c r="C565" s="5" t="str">
        <f ca="1">IFERROR(__xludf.DUMMYFUNCTION("GOOGLETRANSLATE(A567,""zh"", ""en"")"),"Kilometer")</f>
        <v>Kilometer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1" t="s">
        <v>1054</v>
      </c>
      <c r="B566" s="1" t="s">
        <v>1055</v>
      </c>
      <c r="C566" s="5" t="str">
        <f ca="1">IFERROR(__xludf.DUMMYFUNCTION("GOOGLETRANSLATE(A568,""zh"", ""en"")"),"Park / Park")</f>
        <v>Park / Park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1" t="s">
        <v>1056</v>
      </c>
      <c r="B567" s="1" t="s">
        <v>1057</v>
      </c>
      <c r="C567" s="5" t="str">
        <f ca="1">IFERROR(__xludf.DUMMYFUNCTION("GOOGLETRANSLATE(A569,""zh"", ""en"")"),"girl")</f>
        <v>girl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1" t="s">
        <v>1058</v>
      </c>
      <c r="B568" s="1" t="s">
        <v>1059</v>
      </c>
      <c r="C568" s="5" t="str">
        <f ca="1">IFERROR(__xludf.DUMMYFUNCTION("GOOGLETRANSLATE(A570,""zh"", ""en"")"),"story")</f>
        <v>story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1" t="s">
        <v>1060</v>
      </c>
      <c r="B569" s="1" t="s">
        <v>1061</v>
      </c>
      <c r="C569" s="5" t="str">
        <f ca="1">IFERROR(__xludf.DUMMYFUNCTION("GOOGLETRANSLATE(A571,""zh"", ""en"")"),"Relationship / relationship")</f>
        <v>Relationship / relationship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1" t="s">
        <v>1062</v>
      </c>
      <c r="B570" s="1" t="s">
        <v>1063</v>
      </c>
      <c r="C570" s="5" t="str">
        <f ca="1">IFERROR(__xludf.DUMMYFUNCTION("GOOGLETRANSLATE(A572,""zh"", ""en"")"),"Care / care")</f>
        <v>Care / care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1" t="s">
        <v>1064</v>
      </c>
      <c r="B571" s="1" t="s">
        <v>1065</v>
      </c>
      <c r="C571" s="5" t="str">
        <f ca="1">IFERROR(__xludf.DUMMYFUNCTION("GOOGLETRANSLATE(A573,""zh"", ""en"")"),"Broadcast / broadcast")</f>
        <v>Broadcast / broadcast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1" t="s">
        <v>1066</v>
      </c>
      <c r="B572" s="1" t="s">
        <v>1067</v>
      </c>
      <c r="C572" s="5" t="str">
        <f ca="1">IFERROR(__xludf.DUMMYFUNCTION("GOOGLETRANSLATE(A574,""zh"", ""en"")"),"Your surname / your surname")</f>
        <v>Your surname / your surname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1" t="s">
        <v>1068</v>
      </c>
      <c r="B573" s="1" t="s">
        <v>1069</v>
      </c>
      <c r="C573" s="5" t="str">
        <f ca="1">IFERROR(__xludf.DUMMYFUNCTION("GOOGLETRANSLATE(A575,""zh"", ""en"")"),"Country / country")</f>
        <v>Country / country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1" t="s">
        <v>1070</v>
      </c>
      <c r="B574" s="1" t="s">
        <v>1071</v>
      </c>
      <c r="C574" s="5" t="str">
        <f ca="1">IFERROR(__xludf.DUMMYFUNCTION("GOOGLETRANSLATE(A576,""zh"", ""en"")"),"Come over / over")</f>
        <v>Come over / over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1" t="s">
        <v>1072</v>
      </c>
      <c r="B575" s="1" t="s">
        <v>1073</v>
      </c>
      <c r="C575" s="5" t="str">
        <f ca="1">IFERROR(__xludf.DUMMYFUNCTION("GOOGLETRANSLATE(A577,""zh"", ""en"")"),"Past / past")</f>
        <v>Past / past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1" t="s">
        <v>1074</v>
      </c>
      <c r="B576" s="1" t="s">
        <v>1075</v>
      </c>
      <c r="C576" s="5" t="str">
        <f ca="1">IFERROR(__xludf.DUMMYFUNCTION("GOOGLETRANSLATE(A578,""zh"", ""en"")"),"Haha")</f>
        <v>Haha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1" t="s">
        <v>1076</v>
      </c>
      <c r="B577" s="1" t="s">
        <v>1077</v>
      </c>
      <c r="C577" s="5" t="str">
        <f ca="1">IFERROR(__xludf.DUMMYFUNCTION("GOOGLETRANSLATE(A579,""zh"", ""en"")"),"Or / still")</f>
        <v>Or / still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1" t="s">
        <v>1078</v>
      </c>
      <c r="B578" s="1" t="s">
        <v>1079</v>
      </c>
      <c r="C578" s="5" t="str">
        <f ca="1">IFERROR(__xludf.DUMMYFUNCTION("GOOGLETRANSLATE(A580,""zh"", ""en"")"),"child")</f>
        <v>child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1" t="s">
        <v>1080</v>
      </c>
      <c r="B579" s="1" t="s">
        <v>1081</v>
      </c>
      <c r="C579" s="5" t="str">
        <f ca="1">IFERROR(__xludf.DUMMYFUNCTION("GOOGLETRANSLATE(A581,""zh"", ""en"")"),"winter vacation")</f>
        <v>winter vacation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1" t="s">
        <v>1082</v>
      </c>
      <c r="B580" s="1" t="s">
        <v>1083</v>
      </c>
      <c r="C580" s="5" t="str">
        <f ca="1">IFERROR(__xludf.DUMMYFUNCTION("GOOGLETRANSLATE(A582,""zh"", ""en"")"),"Chinese / Chinese")</f>
        <v>Chinese / Chinese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1" t="s">
        <v>1084</v>
      </c>
      <c r="B581" s="1" t="s">
        <v>1085</v>
      </c>
      <c r="C581" s="5" t="str">
        <f ca="1">IFERROR(__xludf.DUMMYFUNCTION("GOOGLETRANSLATE(A583,""zh"", ""en"")"),"Chinese characters / Chinese characters")</f>
        <v>Chinese characters / Chinese characters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1" t="s">
        <v>1086</v>
      </c>
      <c r="B582" s="1" t="s">
        <v>1087</v>
      </c>
      <c r="C582" s="5" t="str">
        <f ca="1">IFERROR(__xludf.DUMMYFUNCTION("GOOGLETRANSLATE(A584,""zh"", ""en"")"),"good to eat")</f>
        <v>good to eat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1" t="s">
        <v>1088</v>
      </c>
      <c r="B583" s="1" t="s">
        <v>1089</v>
      </c>
      <c r="C583" s="5" t="str">
        <f ca="1">IFERROR(__xludf.DUMMYFUNCTION("GOOGLETRANSLATE(A585,""zh"", ""en"")"),"Benefits / benefits")</f>
        <v>Benefits / benefits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1" t="s">
        <v>1090</v>
      </c>
      <c r="B584" s="1" t="s">
        <v>1091</v>
      </c>
      <c r="C584" s="5" t="str">
        <f ca="1">IFERROR(__xludf.DUMMYFUNCTION("GOOGLETRANSLATE(A586,""zh"", ""en"")"),"good looking")</f>
        <v>good looking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1" t="s">
        <v>1092</v>
      </c>
      <c r="B585" s="1" t="s">
        <v>1093</v>
      </c>
      <c r="C585" s="5" t="str">
        <f ca="1">IFERROR(__xludf.DUMMYFUNCTION("GOOGLETRANSLATE(A587,""zh"", ""en"")"),"like")</f>
        <v>like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1" t="s">
        <v>1094</v>
      </c>
      <c r="B586" s="1" t="s">
        <v>1095</v>
      </c>
      <c r="C586" s="5" t="str">
        <f ca="1">IFERROR(__xludf.DUMMYFUNCTION("GOOGLETRANSLATE(A588,""zh"", ""en"")"),"Suitable / suitable")</f>
        <v>Suitable / suitable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1" t="s">
        <v>1096</v>
      </c>
      <c r="B587" s="1" t="s">
        <v>1097</v>
      </c>
      <c r="C587" s="5" t="str">
        <f ca="1">IFERROR(__xludf.DUMMYFUNCTION("GOOGLETRANSLATE(A589,""zh"", ""en"")"),"blackboard")</f>
        <v>blackboard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1" t="s">
        <v>1098</v>
      </c>
      <c r="B588" s="1" t="s">
        <v>1099</v>
      </c>
      <c r="C588" s="5" t="str">
        <f ca="1">IFERROR(__xludf.DUMMYFUNCTION("GOOGLETRANSLATE(A590,""zh"", ""en"")"),"Rear side / behind")</f>
        <v>Rear side / behind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1" t="s">
        <v>1100</v>
      </c>
      <c r="B589" s="1" t="s">
        <v>1101</v>
      </c>
      <c r="C589" s="5" t="str">
        <f ca="1">IFERROR(__xludf.DUMMYFUNCTION("GOOGLETRANSLATE(A591,""zh"", ""en"")"),"suddenly")</f>
        <v>suddenly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1" t="s">
        <v>1102</v>
      </c>
      <c r="B590" s="1" t="s">
        <v>1103</v>
      </c>
      <c r="C590" s="5" t="str">
        <f ca="1">IFERROR(__xludf.DUMMYFUNCTION("GOOGLETRANSLATE(A592,""zh"", ""en"")"),"each other")</f>
        <v>each other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1" t="s">
        <v>1104</v>
      </c>
      <c r="B591" s="1" t="s">
        <v>1105</v>
      </c>
      <c r="C591" s="5" t="str">
        <f ca="1">IFERROR(__xludf.DUMMYFUNCTION("GOOGLETRANSLATE(A593,""zh"", ""en"")"),"Painting / painting")</f>
        <v>Painting / painting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1" t="s">
        <v>1106</v>
      </c>
      <c r="B592" s="1" t="s">
        <v>1107</v>
      </c>
      <c r="C592" s="5" t="str">
        <f ca="1">IFERROR(__xludf.DUMMYFUNCTION("GOOGLETRANSLATE(A594,""zh"", ""en"")"),"Chemistry / chemistry")</f>
        <v>Chemistry / chemistry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1" t="s">
        <v>1108</v>
      </c>
      <c r="B593" s="1" t="s">
        <v>1109</v>
      </c>
      <c r="C593" s="5" t="str">
        <f ca="1">IFERROR(__xludf.DUMMYFUNCTION("GOOGLETRANSLATE(A595,""zh"", ""en"")"),"welcome")</f>
        <v>welcome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1" t="s">
        <v>1110</v>
      </c>
      <c r="B594" s="1" t="s">
        <v>1111</v>
      </c>
      <c r="C594" s="5" t="str">
        <f ca="1">IFERROR(__xludf.DUMMYFUNCTION("GOOGLETRANSLATE(A596,""zh"", ""en"")"),"Reply")</f>
        <v>Reply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1" t="s">
        <v>1112</v>
      </c>
      <c r="B595" s="1" t="s">
        <v>1113</v>
      </c>
      <c r="C595" s="5" t="str">
        <f ca="1">IFERROR(__xludf.DUMMYFUNCTION("GOOGLETRANSLATE(A597,""zh"", ""en"")"),"Come back / come back")</f>
        <v>Come back / come back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1" t="s">
        <v>1114</v>
      </c>
      <c r="B596" s="1" t="s">
        <v>1115</v>
      </c>
      <c r="C596" s="5" t="str">
        <f ca="1">IFERROR(__xludf.DUMMYFUNCTION("GOOGLETRANSLATE(A598,""zh"", ""en"")"),"go back")</f>
        <v>go back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1" t="s">
        <v>1116</v>
      </c>
      <c r="B597" s="1" t="s">
        <v>1117</v>
      </c>
      <c r="C597" s="5" t="str">
        <f ca="1">IFERROR(__xludf.DUMMYFUNCTION("GOOGLETRANSLATE(A599,""zh"", ""en"")"),"Session / session")</f>
        <v>Session / session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1" t="s">
        <v>1118</v>
      </c>
      <c r="B598" s="1" t="s">
        <v>1119</v>
      </c>
      <c r="C598" s="5" t="str">
        <f ca="1">IFERROR(__xludf.DUMMYFUNCTION("GOOGLETRANSLATE(A600,""zh"", ""en"")"),"Activity / activity")</f>
        <v>Activity / activity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1" t="s">
        <v>1120</v>
      </c>
      <c r="B599" s="1" t="s">
        <v>1121</v>
      </c>
      <c r="C599" s="5" t="str">
        <f ca="1">IFERROR(__xludf.DUMMYFUNCTION("GOOGLETRANSLATE(A601,""zh"", ""en"")"),"Live / live")</f>
        <v>Live / live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1" t="s">
        <v>1122</v>
      </c>
      <c r="B600" s="1" t="s">
        <v>1123</v>
      </c>
      <c r="C600" s="5" t="str">
        <f ca="1">IFERROR(__xludf.DUMMYFUNCTION("GOOGLETRANSLATE(A602,""zh"", ""en"")"),"Train / train")</f>
        <v>Train / train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1" t="s">
        <v>1124</v>
      </c>
      <c r="B601" s="1" t="s">
        <v>1125</v>
      </c>
      <c r="C601" s="5" t="str">
        <f ca="1">IFERROR(__xludf.DUMMYFUNCTION("GOOGLETRANSLATE(A603,""zh"", ""en"")"),"or")</f>
        <v>or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1" t="s">
        <v>1126</v>
      </c>
      <c r="B602" s="1" t="s">
        <v>1127</v>
      </c>
      <c r="C602" s="5" t="str">
        <f ca="1">IFERROR(__xludf.DUMMYFUNCTION("GOOGLETRANSLATE(A604,""zh"", ""en"")"),"Basic")</f>
        <v>Basic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1" t="s">
        <v>1128</v>
      </c>
      <c r="B603" s="1" t="s">
        <v>1129</v>
      </c>
      <c r="C603" s="5" t="str">
        <f ca="1">IFERROR(__xludf.DUMMYFUNCTION("GOOGLETRANSLATE(A605,""zh"", ""en"")"),"Basic / foundation")</f>
        <v>Basic / foundation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1" t="s">
        <v>1130</v>
      </c>
      <c r="B604" s="1" t="s">
        <v>1131</v>
      </c>
      <c r="C604" s="5" t="str">
        <f ca="1">IFERROR(__xludf.DUMMYFUNCTION("GOOGLETRANSLATE(A606,""zh"", ""en"")"),"Airport / Airport")</f>
        <v>Airport / Airport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1" t="s">
        <v>1132</v>
      </c>
      <c r="B605" s="1" t="s">
        <v>1133</v>
      </c>
      <c r="C605" s="5" t="str">
        <f ca="1">IFERROR(__xludf.DUMMYFUNCTION("GOOGLETRANSLATE(A607,""zh"", ""en"")"),"Opportunity / opportunity")</f>
        <v>Opportunity / opportunity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1" t="s">
        <v>1134</v>
      </c>
      <c r="B606" s="1" t="s">
        <v>1135</v>
      </c>
      <c r="C606" s="5" t="str">
        <f ca="1">IFERROR(__xludf.DUMMYFUNCTION("GOOGLETRANSLATE(A608,""zh"", ""en"")"),"Machine / machine")</f>
        <v>Machine / machine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1" t="s">
        <v>1136</v>
      </c>
      <c r="B607" s="1" t="s">
        <v>1137</v>
      </c>
      <c r="C607" s="5" t="str">
        <f ca="1">IFERROR(__xludf.DUMMYFUNCTION("GOOGLETRANSLATE(A609,""zh"", ""en"")"),"Egg / egg")</f>
        <v>Egg / egg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1" t="s">
        <v>1138</v>
      </c>
      <c r="B608" s="1" t="s">
        <v>1139</v>
      </c>
      <c r="C608" s="5" t="str">
        <f ca="1">IFERROR(__xludf.DUMMYFUNCTION("GOOGLETRANSLATE(A610,""zh"", ""en"")"),"...... Extremely")</f>
        <v>...... Extremely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1" t="s">
        <v>1140</v>
      </c>
      <c r="B609" s="1" t="s">
        <v>1141</v>
      </c>
      <c r="C609" s="5" t="str">
        <f ca="1">IFERROR(__xludf.DUMMYFUNCTION("GOOGLETRANSLATE(A611,""zh"", ""en"")"),"set")</f>
        <v>set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1" t="s">
        <v>1142</v>
      </c>
      <c r="B610" s="1" t="s">
        <v>1143</v>
      </c>
      <c r="C610" s="5" t="str">
        <f ca="1">IFERROR(__xludf.DUMMYFUNCTION("GOOGLETRANSLATE(A612,""zh"", ""en"")"),"Plan / plan")</f>
        <v>Plan / plan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1" t="s">
        <v>1144</v>
      </c>
      <c r="B611" s="1" t="s">
        <v>1145</v>
      </c>
      <c r="C611" s="5" t="str">
        <f ca="1">IFERROR(__xludf.DUMMYFUNCTION("GOOGLETRANSLATE(A613,""zh"", ""en"")"),"Technology / technology")</f>
        <v>Technology / technology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1" t="s">
        <v>1146</v>
      </c>
      <c r="B612" s="1" t="s">
        <v>1147</v>
      </c>
      <c r="C612" s="5" t="str">
        <f ca="1">IFERROR(__xludf.DUMMYFUNCTION("GOOGLETRANSLATE(A614,""zh"", ""en"")"),"Keep going")</f>
        <v>Keep going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1" t="s">
        <v>1148</v>
      </c>
      <c r="B613" s="1" t="s">
        <v>1149</v>
      </c>
      <c r="C613" s="5" t="str">
        <f ca="1">IFERROR(__xludf.DUMMYFUNCTION("GOOGLETRANSLATE(A615,""zh"", ""en"")"),"family")</f>
        <v>family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1" t="s">
        <v>1150</v>
      </c>
      <c r="B614" s="1" t="s">
        <v>1151</v>
      </c>
      <c r="C614" s="5" t="str">
        <f ca="1">IFERROR(__xludf.DUMMYFUNCTION("GOOGLETRANSLATE(A616,""zh"", ""en"")"),"Persevere / persist")</f>
        <v>Persevere / persist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1" t="s">
        <v>1152</v>
      </c>
      <c r="B615" s="1" t="s">
        <v>1153</v>
      </c>
      <c r="C615" s="5" t="str">
        <f ca="1">IFERROR(__xludf.DUMMYFUNCTION("GOOGLETRANSLATE(A617,""zh"", ""en"")"),"Check / check")</f>
        <v>Check / check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1" t="s">
        <v>1154</v>
      </c>
      <c r="B616" s="1" t="s">
        <v>1155</v>
      </c>
      <c r="C616" s="5" t="str">
        <f ca="1">IFERROR(__xludf.DUMMYFUNCTION("GOOGLETRANSLATE(A618,""zh"", ""en"")"),"Simple / simple")</f>
        <v>Simple / simple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1" t="s">
        <v>1156</v>
      </c>
      <c r="B617" s="1" t="s">
        <v>1157</v>
      </c>
      <c r="C617" s="5" t="str">
        <f ca="1">IFERROR(__xludf.DUMMYFUNCTION("GOOGLETRANSLATE(A619,""zh"", ""en"")"),"See / meet")</f>
        <v>See / meet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1" t="s">
        <v>1158</v>
      </c>
      <c r="B618" s="1" t="s">
        <v>1159</v>
      </c>
      <c r="C618" s="5" t="str">
        <f ca="1">IFERROR(__xludf.DUMMYFUNCTION("GOOGLETRANSLATE(A620,""zh"", ""en"")"),"Construction / construction")</f>
        <v>Construction / construction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1" t="s">
        <v>1160</v>
      </c>
      <c r="B619" s="1" t="s">
        <v>1161</v>
      </c>
      <c r="C619" s="5" t="str">
        <f ca="1">IFERROR(__xludf.DUMMYFUNCTION("GOOGLETRANSLATE(A621,""zh"", ""en"")"),"health")</f>
        <v>health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1" t="s">
        <v>1162</v>
      </c>
      <c r="B620" s="1" t="s">
        <v>1163</v>
      </c>
      <c r="C620" s="5" t="str">
        <f ca="1">IFERROR(__xludf.DUMMYFUNCTION("GOOGLETRANSLATE(A622,""zh"", ""en"")"),"In the future / in the future")</f>
        <v>In the future / in the future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1" t="s">
        <v>1164</v>
      </c>
      <c r="B621" s="1" t="s">
        <v>1165</v>
      </c>
      <c r="C621" s="5" t="str">
        <f ca="1">IFERROR(__xludf.DUMMYFUNCTION("GOOGLETRANSLATE(A623,""zh"", ""en"")"),"Dumplings / dumplings")</f>
        <v>Dumplings / dumplings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1" t="s">
        <v>1166</v>
      </c>
      <c r="B622" s="1" t="s">
        <v>1167</v>
      </c>
      <c r="C622" s="5" t="str">
        <f ca="1">IFERROR(__xludf.DUMMYFUNCTION("GOOGLETRANSLATE(A624,""zh"", ""en"")"),"classroom")</f>
        <v>classroom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1" t="s">
        <v>1168</v>
      </c>
      <c r="B623" s="1" t="s">
        <v>1169</v>
      </c>
      <c r="C623" s="5" t="str">
        <f ca="1">IFERROR(__xludf.DUMMYFUNCTION("GOOGLETRANSLATE(A625,""zh"", ""en"")"),"education")</f>
        <v>education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1" t="s">
        <v>1170</v>
      </c>
      <c r="B624" s="1" t="s">
        <v>1171</v>
      </c>
      <c r="C624" s="5" t="str">
        <f ca="1">IFERROR(__xludf.DUMMYFUNCTION("GOOGLETRANSLATE(A626,""zh"", ""en"")"),"Then / then")</f>
        <v>Then / then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1" t="s">
        <v>1172</v>
      </c>
      <c r="B625" s="1" t="s">
        <v>1173</v>
      </c>
      <c r="C625" s="5" t="str">
        <f ca="1">IFERROR(__xludf.DUMMYFUNCTION("GOOGLETRANSLATE(A627,""zh"", ""en"")"),"Program / program")</f>
        <v>Program / program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1" t="s">
        <v>1174</v>
      </c>
      <c r="B626" s="1" t="s">
        <v>1175</v>
      </c>
      <c r="C626" s="5" t="str">
        <f ca="1">IFERROR(__xludf.DUMMYFUNCTION("GOOGLETRANSLATE(A628,""zh"", ""en"")"),"Festival / festival")</f>
        <v>Festival / festival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1" t="s">
        <v>1176</v>
      </c>
      <c r="B627" s="1" t="s">
        <v>1177</v>
      </c>
      <c r="C627" s="5" t="str">
        <f ca="1">IFERROR(__xludf.DUMMYFUNCTION("GOOGLETRANSLATE(A629,""zh"", ""en"")"),"Result / Result")</f>
        <v>Result / Result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1" t="s">
        <v>1178</v>
      </c>
      <c r="B628" s="1" t="s">
        <v>1179</v>
      </c>
      <c r="C628" s="5" t="str">
        <f ca="1">IFERROR(__xludf.DUMMYFUNCTION("GOOGLETRANSLATE(A630,""zh"", ""en"")"),"End / end")</f>
        <v>End / end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1" t="s">
        <v>1180</v>
      </c>
      <c r="B629" s="1" t="s">
        <v>1181</v>
      </c>
      <c r="C629" s="5" t="str">
        <f ca="1">IFERROR(__xludf.DUMMYFUNCTION("GOOGLETRANSLATE(A631,""zh"", ""en"")"),"sister")</f>
        <v>sister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1" t="s">
        <v>1182</v>
      </c>
      <c r="B630" s="1" t="s">
        <v>1183</v>
      </c>
      <c r="C630" s="5" t="str">
        <f ca="1">IFERROR(__xludf.DUMMYFUNCTION("GOOGLETRANSLATE(A632,""zh"", ""en"")"),"Solve / resolve")</f>
        <v>Solve / resolve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1" t="s">
        <v>1184</v>
      </c>
      <c r="B631" s="1" t="s">
        <v>1185</v>
      </c>
      <c r="C631" s="5" t="str">
        <f ca="1">IFERROR(__xludf.DUMMYFUNCTION("GOOGLETRANSLATE(A633,""zh"", ""en"")"),"Introduction / introduction")</f>
        <v>Introduction / introduction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1" t="s">
        <v>1186</v>
      </c>
      <c r="B632" s="1" t="s">
        <v>1187</v>
      </c>
      <c r="C632" s="5" t="str">
        <f ca="1">IFERROR(__xludf.DUMMYFUNCTION("GOOGLETRANSLATE(A634,""zh"", ""en"")"),"this year")</f>
        <v>this year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1" t="s">
        <v>1188</v>
      </c>
      <c r="B633" s="1" t="s">
        <v>1189</v>
      </c>
      <c r="C633" s="5" t="str">
        <f ca="1">IFERROR(__xludf.DUMMYFUNCTION("GOOGLETRANSLATE(A635,""zh"", ""en"")"),"Nowadays")</f>
        <v>Nowadays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1" t="s">
        <v>1190</v>
      </c>
      <c r="B634" s="1" t="s">
        <v>1191</v>
      </c>
      <c r="C634" s="5" t="str">
        <f ca="1">IFERROR(__xludf.DUMMYFUNCTION("GOOGLETRANSLATE(A636,""zh"", ""en"")"),"Nervous / tension")</f>
        <v>Nervous / tension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1" t="s">
        <v>1192</v>
      </c>
      <c r="B635" s="1" t="s">
        <v>1193</v>
      </c>
      <c r="C635" s="5" t="str">
        <f ca="1">IFERROR(__xludf.DUMMYFUNCTION("GOOGLETRANSLATE(A637,""zh"", ""en"")"),"Come in / come in")</f>
        <v>Come in / come in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1" t="s">
        <v>1194</v>
      </c>
      <c r="B636" s="1" t="s">
        <v>1195</v>
      </c>
      <c r="C636" s="5" t="str">
        <f ca="1">IFERROR(__xludf.DUMMYFUNCTION("GOOGLETRANSLATE(A638,""zh"", ""en"")"),"Go in / go in")</f>
        <v>Go in / go in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1" t="s">
        <v>1196</v>
      </c>
      <c r="B637" s="1" t="s">
        <v>1197</v>
      </c>
      <c r="C637" s="5" t="str">
        <f ca="1">IFERROR(__xludf.DUMMYFUNCTION("GOOGLETRANSLATE(A639,""zh"", ""en"")"),"Perform / carry out")</f>
        <v>Perform / carry out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1" t="s">
        <v>1198</v>
      </c>
      <c r="B638" s="1" t="s">
        <v>1199</v>
      </c>
      <c r="C638" s="5" t="str">
        <f ca="1">IFERROR(__xludf.DUMMYFUNCTION("GOOGLETRANSLATE(A640,""zh"", ""en"")"),"Regular / frequent")</f>
        <v>Regular / frequent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1" t="s">
        <v>1200</v>
      </c>
      <c r="B639" s="1" t="s">
        <v>1201</v>
      </c>
      <c r="C639" s="5" t="str">
        <f ca="1">IFERROR(__xludf.DUMMYFUNCTION("GOOGLETRANSLATE(A641,""zh"", ""en"")"),"Passed / passed")</f>
        <v>Passed / passed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1" t="s">
        <v>1202</v>
      </c>
      <c r="B640" s="1" t="s">
        <v>1203</v>
      </c>
      <c r="C640" s="5" t="str">
        <f ca="1">IFERROR(__xludf.DUMMYFUNCTION("GOOGLETRANSLATE(A642,""zh"", ""en"")"),"Economic / economic")</f>
        <v>Economic / economic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1" t="s">
        <v>1204</v>
      </c>
      <c r="B641" s="1" t="s">
        <v>1205</v>
      </c>
      <c r="C641" s="5" t="str">
        <f ca="1">IFERROR(__xludf.DUMMYFUNCTION("GOOGLETRANSLATE(A643,""zh"", ""en"")"),"Experience / experience")</f>
        <v>Experience / experience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1" t="s">
        <v>1206</v>
      </c>
      <c r="B642" s="1" t="s">
        <v>1207</v>
      </c>
      <c r="C642" s="5" t="str">
        <f ca="1">IFERROR(__xludf.DUMMYFUNCTION("GOOGLETRANSLATE(A644,""zh"", ""en"")"),"wonderful")</f>
        <v>wonderful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1" t="s">
        <v>1208</v>
      </c>
      <c r="B643" s="1" t="s">
        <v>1209</v>
      </c>
      <c r="C643" s="5" t="str">
        <f ca="1">IFERROR(__xludf.DUMMYFUNCTION("GOOGLETRANSLATE(A645,""zh"", ""en"")"),"spirit")</f>
        <v>spirit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1" t="s">
        <v>1210</v>
      </c>
      <c r="B644" s="1" t="s">
        <v>1211</v>
      </c>
      <c r="C644" s="5" t="str">
        <f ca="1">IFERROR(__xludf.DUMMYFUNCTION("GOOGLETRANSLATE(A646,""zh"", ""en"")"),"orange")</f>
        <v>orange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1" t="s">
        <v>1212</v>
      </c>
      <c r="B645" s="1" t="s">
        <v>1213</v>
      </c>
      <c r="C645" s="5" t="str">
        <f ca="1">IFERROR(__xludf.DUMMYFUNCTION("GOOGLETRANSLATE(A647,""zh"", ""en"")"),"sentence")</f>
        <v>sentence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1" t="s">
        <v>1214</v>
      </c>
      <c r="B646" s="1" t="s">
        <v>1215</v>
      </c>
      <c r="C646" s="5" t="str">
        <f ca="1">IFERROR(__xludf.DUMMYFUNCTION("GOOGLETRANSLATE(A648,""zh"", ""en"")"),"Decision / decision")</f>
        <v>Decision / decision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1" t="s">
        <v>1216</v>
      </c>
      <c r="B647" s="1" t="s">
        <v>1217</v>
      </c>
      <c r="C647" s="5" t="str">
        <f ca="1">IFERROR(__xludf.DUMMYFUNCTION("GOOGLETRANSLATE(A649,""zh"", ""en"")"),"I feel / feel")</f>
        <v>I feel / feel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1" t="s">
        <v>1218</v>
      </c>
      <c r="B648" s="1" t="s">
        <v>1219</v>
      </c>
      <c r="C648" s="5" t="str">
        <f ca="1">IFERROR(__xludf.DUMMYFUNCTION("GOOGLETRANSLATE(A650,""zh"", ""en"")"),"coffee")</f>
        <v>coffee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1" t="s">
        <v>1220</v>
      </c>
      <c r="B649" s="1" t="s">
        <v>1221</v>
      </c>
      <c r="C649" s="5" t="str">
        <f ca="1">IFERROR(__xludf.DUMMYFUNCTION("GOOGLETRANSLATE(A651,""zh"", ""en"")"),"Truck / truck")</f>
        <v>Truck / truck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1" t="s">
        <v>1222</v>
      </c>
      <c r="B650" s="1" t="s">
        <v>1223</v>
      </c>
      <c r="C650" s="5" t="str">
        <f ca="1">IFERROR(__xludf.DUMMYFUNCTION("GOOGLETRANSLATE(A652,""zh"", ""en"")"),"Start / start")</f>
        <v>Start / start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1" t="s">
        <v>1224</v>
      </c>
      <c r="B651" s="1" t="s">
        <v>1225</v>
      </c>
      <c r="C651" s="5" t="str">
        <f ca="1">IFERROR(__xludf.DUMMYFUNCTION("GOOGLETRANSLATE(A653,""zh"", ""en"")"),"Kids / joke")</f>
        <v>Kids / joke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1" t="s">
        <v>1226</v>
      </c>
      <c r="B652" s="1" t="s">
        <v>1227</v>
      </c>
      <c r="C652" s="5" t="str">
        <f ca="1">IFERROR(__xludf.DUMMYFUNCTION("GOOGLETRANSLATE(A654,""zh"", ""en"")"),"School / start school")</f>
        <v>School / start school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1" t="s">
        <v>1228</v>
      </c>
      <c r="B653" s="1" t="s">
        <v>1229</v>
      </c>
      <c r="C653" s="5" t="str">
        <f ca="1">IFERROR(__xludf.DUMMYFUNCTION("GOOGLETRANSLATE(A655,""zh"", ""en"")"),"see a doctor")</f>
        <v>see a doctor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1" t="s">
        <v>1230</v>
      </c>
      <c r="B654" s="1" t="s">
        <v>1231</v>
      </c>
      <c r="C654" s="5" t="str">
        <f ca="1">IFERROR(__xludf.DUMMYFUNCTION("GOOGLETRANSLATE(A656,""zh"", ""en"")"),"See / see")</f>
        <v>See / see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1" t="s">
        <v>1232</v>
      </c>
      <c r="B655" s="1" t="s">
        <v>1233</v>
      </c>
      <c r="C655" s="5" t="str">
        <f ca="1">IFERROR(__xludf.DUMMYFUNCTION("GOOGLETRANSLATE(A657,""zh"", ""en"")"),"Exam / examination")</f>
        <v>Exam / examination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1" t="s">
        <v>1234</v>
      </c>
      <c r="B656" s="1" t="s">
        <v>1235</v>
      </c>
      <c r="C656" s="5" t="str">
        <f ca="1">IFERROR(__xludf.DUMMYFUNCTION("GOOGLETRANSLATE(A658,""zh"", ""en"")"),"Science / science")</f>
        <v>Science / science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1" t="s">
        <v>1236</v>
      </c>
      <c r="B657" s="1" t="s">
        <v>1237</v>
      </c>
      <c r="C657" s="5" t="str">
        <f ca="1">IFERROR(__xludf.DUMMYFUNCTION("GOOGLETRANSLATE(A659,""zh"", ""en"")"),"cough")</f>
        <v>cough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1" t="s">
        <v>1238</v>
      </c>
      <c r="B658" s="1" t="s">
        <v>1239</v>
      </c>
      <c r="C658" s="5" t="str">
        <f ca="1">IFERROR(__xludf.DUMMYFUNCTION("GOOGLETRANSLATE(A660,""zh"", ""en"")"),"may")</f>
        <v>may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1" t="s">
        <v>1240</v>
      </c>
      <c r="B659" s="1" t="s">
        <v>1241</v>
      </c>
      <c r="C659" s="5" t="str">
        <f ca="1">IFERROR(__xludf.DUMMYFUNCTION("GOOGLETRANSLATE(A661,""zh"", ""en"")"),"but")</f>
        <v>but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1" t="s">
        <v>1242</v>
      </c>
      <c r="B660" s="1" t="s">
        <v>1243</v>
      </c>
      <c r="C660" s="5" t="str">
        <f ca="1">IFERROR(__xludf.DUMMYFUNCTION("GOOGLETRANSLATE(A662,""zh"", ""en"")"),"can")</f>
        <v>can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1" t="s">
        <v>1244</v>
      </c>
      <c r="B661" s="1" t="s">
        <v>1245</v>
      </c>
      <c r="C661" s="5" t="str">
        <f ca="1">IFERROR(__xludf.DUMMYFUNCTION("GOOGLETRANSLATE(A663,""zh"", ""en"")"),"you are welcome")</f>
        <v>you are welcome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1" t="s">
        <v>1246</v>
      </c>
      <c r="B662" s="1" t="s">
        <v>1247</v>
      </c>
      <c r="C662" s="5" t="str">
        <f ca="1">IFERROR(__xludf.DUMMYFUNCTION("GOOGLETRANSLATE(A664,""zh"", ""en"")"),"Textbook / textbook")</f>
        <v>Textbook / textbook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1" t="s">
        <v>1248</v>
      </c>
      <c r="B663" s="1" t="s">
        <v>1249</v>
      </c>
      <c r="C663" s="5" t="str">
        <f ca="1">IFERROR(__xludf.DUMMYFUNCTION("GOOGLETRANSLATE(A665,""zh"", ""en"")"),"Text / text")</f>
        <v>Text / text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1" t="s">
        <v>1250</v>
      </c>
      <c r="B664" s="1" t="s">
        <v>1251</v>
      </c>
      <c r="C664" s="5" t="str">
        <f ca="1">IFERROR(__xludf.DUMMYFUNCTION("GOOGLETRANSLATE(A666,""zh"", ""en"")"),"Air / air")</f>
        <v>Air / air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1" t="s">
        <v>1252</v>
      </c>
      <c r="B665" s="1" t="s">
        <v>1253</v>
      </c>
      <c r="C665" s="5" t="str">
        <f ca="1">IFERROR(__xludf.DUMMYFUNCTION("GOOGLETRANSLATE(A667,""zh"", ""en"")"),"Speaking / speaking")</f>
        <v>Speaking / speaking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1" t="s">
        <v>1254</v>
      </c>
      <c r="B666" s="1" t="s">
        <v>1255</v>
      </c>
      <c r="C666" s="5" t="str">
        <f ca="1">IFERROR(__xludf.DUMMYFUNCTION("GOOGLETRANSLATE(A668,""zh"", ""en"")"),"Difficult / difficult")</f>
        <v>Difficult / difficult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1" t="s">
        <v>1256</v>
      </c>
      <c r="B667" s="1" t="s">
        <v>1257</v>
      </c>
      <c r="C667" s="5" t="str">
        <f ca="1">IFERROR(__xludf.DUMMYFUNCTION("GOOGLETRANSLATE(A669,""zh"", ""en"")"),"Basketball / basketball")</f>
        <v>Basketball / basketball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1" t="s">
        <v>1258</v>
      </c>
      <c r="B668" s="1" t="s">
        <v>1259</v>
      </c>
      <c r="C668" s="5" t="str">
        <f ca="1">IFERROR(__xludf.DUMMYFUNCTION("GOOGLETRANSLATE(A670,""zh"", ""en"")"),"Labor / labor")</f>
        <v>Labor / labor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1" t="s">
        <v>1260</v>
      </c>
      <c r="B669" s="1" t="s">
        <v>1261</v>
      </c>
      <c r="C669" s="5" t="str">
        <f ca="1">IFERROR(__xludf.DUMMYFUNCTION("GOOGLETRANSLATE(A671,""zh"", ""en"")"),"Canada")</f>
        <v>Canada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1" t="s">
        <v>1262</v>
      </c>
      <c r="B670" s="1" t="s">
        <v>1263</v>
      </c>
      <c r="C670" s="5" t="str">
        <f ca="1">IFERROR(__xludf.DUMMYFUNCTION("GOOGLETRANSLATE(A672,""zh"", ""en"")"),"Teacher / teacher")</f>
        <v>Teacher / teacher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1" t="s">
        <v>1264</v>
      </c>
      <c r="B671" s="1" t="s">
        <v>1265</v>
      </c>
      <c r="C671" s="5" t="str">
        <f ca="1">IFERROR(__xludf.DUMMYFUNCTION("GOOGLETRANSLATE(A673,""zh"", ""en"")"),"Leave / leave")</f>
        <v>Leave / leave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1" t="s">
        <v>1266</v>
      </c>
      <c r="B672" s="1" t="s">
        <v>1267</v>
      </c>
      <c r="C672" s="5" t="str">
        <f ca="1">IFERROR(__xludf.DUMMYFUNCTION("GOOGLETRANSLATE(A674,""zh"", ""en"")"),"Inside / inside")</f>
        <v>Inside / inside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1" t="s">
        <v>1268</v>
      </c>
      <c r="B673" s="1" t="s">
        <v>1269</v>
      </c>
      <c r="C673" s="5" t="str">
        <f ca="1">IFERROR(__xludf.DUMMYFUNCTION("GOOGLETRANSLATE(A675,""zh"", ""en"")"),"Gift / gift")</f>
        <v>Gift / gift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1" t="s">
        <v>1270</v>
      </c>
      <c r="B674" s="1" t="s">
        <v>1271</v>
      </c>
      <c r="C674" s="5" t="str">
        <f ca="1">IFERROR(__xludf.DUMMYFUNCTION("GOOGLETRANSLATE(A676,""zh"", ""en"")"),"History / history")</f>
        <v>History / history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1" t="s">
        <v>1272</v>
      </c>
      <c r="B675" s="1" t="s">
        <v>1273</v>
      </c>
      <c r="C675" s="5" t="str">
        <f ca="1">IFERROR(__xludf.DUMMYFUNCTION("GOOGLETRANSLATE(A677,""zh"", ""en"")"),"Immediately")</f>
        <v>Immediately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1" t="s">
        <v>1274</v>
      </c>
      <c r="B676" s="1" t="s">
        <v>1275</v>
      </c>
      <c r="C676" s="5" t="str">
        <f ca="1">IFERROR(__xludf.DUMMYFUNCTION("GOOGLETRANSLATE(A678,""zh"", ""en"")"),"use")</f>
        <v>use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1" t="s">
        <v>1276</v>
      </c>
      <c r="B677" s="1" t="s">
        <v>1277</v>
      </c>
      <c r="C677" s="5" t="str">
        <f ca="1">IFERROR(__xludf.DUMMYFUNCTION("GOOGLETRANSLATE(A679,""zh"", ""en"")"),"E.g")</f>
        <v>E.g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1" t="s">
        <v>1278</v>
      </c>
      <c r="B678" s="1" t="s">
        <v>1279</v>
      </c>
      <c r="C678" s="5" t="str">
        <f ca="1">IFERROR(__xludf.DUMMYFUNCTION("GOOGLETRANSLATE(A680,""zh"", ""en"")"),"Even ... all ... / even ... all ...")</f>
        <v>Even ... all ... / even ... all ...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1" t="s">
        <v>1280</v>
      </c>
      <c r="B679" s="1" t="s">
        <v>1281</v>
      </c>
      <c r="C679" s="5" t="str">
        <f ca="1">IFERROR(__xludf.DUMMYFUNCTION("GOOGLETRANSLATE(A681,""zh"", ""en"")"),"Contact / contact")</f>
        <v>Contact / contact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1" t="s">
        <v>1282</v>
      </c>
      <c r="B680" s="1" t="s">
        <v>1283</v>
      </c>
      <c r="C680" s="5" t="str">
        <f ca="1">IFERROR(__xludf.DUMMYFUNCTION("GOOGLETRANSLATE(A682,""zh"", ""en"")"),"Exercise / exercise")</f>
        <v>Exercise / exercise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1" t="s">
        <v>1284</v>
      </c>
      <c r="B681" s="1" t="s">
        <v>1285</v>
      </c>
      <c r="C681" s="5" t="str">
        <f ca="1">IFERROR(__xludf.DUMMYFUNCTION("GOOGLETRANSLATE(A683,""zh"", ""en"")"),"Cool cool / cool")</f>
        <v>Cool cool / cool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1" t="s">
        <v>1286</v>
      </c>
      <c r="B682" s="1" t="s">
        <v>1287</v>
      </c>
      <c r="C682" s="5" t="str">
        <f ca="1">IFERROR(__xludf.DUMMYFUNCTION("GOOGLETRANSLATE(A684,""zh"", ""en"")"),"Understand / understand")</f>
        <v>Understand / understand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1" t="s">
        <v>1288</v>
      </c>
      <c r="B683" s="1" t="s">
        <v>1289</v>
      </c>
      <c r="C683" s="5" t="str">
        <f ca="1">IFERROR(__xludf.DUMMYFUNCTION("GOOGLETRANSLATE(A685,""zh"", ""en"")"),"Leader / leader")</f>
        <v>Leader / leader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1" t="s">
        <v>1290</v>
      </c>
      <c r="B684" s="1" t="s">
        <v>1291</v>
      </c>
      <c r="C684" s="5" t="str">
        <f ca="1">IFERROR(__xludf.DUMMYFUNCTION("GOOGLETRANSLATE(A686,""zh"", ""en"")"),"Remember")</f>
        <v>Remember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1" t="s">
        <v>1292</v>
      </c>
      <c r="B685" s="1" t="s">
        <v>1293</v>
      </c>
      <c r="C685" s="5" t="str">
        <f ca="1">IFERROR(__xludf.DUMMYFUNCTION("GOOGLETRANSLATE(A687,""zh"", ""en"")"),"International students / international students")</f>
        <v>International students / international students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1" t="s">
        <v>1294</v>
      </c>
      <c r="B686" s="1" t="s">
        <v>1295</v>
      </c>
      <c r="C686" s="5" t="str">
        <f ca="1">IFERROR(__xludf.DUMMYFUNCTION("GOOGLETRANSLATE(A688,""zh"", ""en"")"),"Recording / recording")</f>
        <v>Recording / recording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1" t="s">
        <v>1296</v>
      </c>
      <c r="B687" s="1" t="s">
        <v>1297</v>
      </c>
      <c r="C687" s="5" t="str">
        <f ca="1">IFERROR(__xludf.DUMMYFUNCTION("GOOGLETRANSLATE(A689,""zh"", ""en"")"),"travel")</f>
        <v>travel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1" t="s">
        <v>1298</v>
      </c>
      <c r="B688" s="1" t="s">
        <v>1299</v>
      </c>
      <c r="C688" s="5" t="str">
        <f ca="1">IFERROR(__xludf.DUMMYFUNCTION("GOOGLETRANSLATE(A690,""zh"", ""en"")"),"Mommy mommy")</f>
        <v>Mommy mommy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1" t="s">
        <v>1300</v>
      </c>
      <c r="B689" s="1" t="s">
        <v>1301</v>
      </c>
      <c r="C689" s="5" t="str">
        <f ca="1">IFERROR(__xludf.DUMMYFUNCTION("GOOGLETRANSLATE(A691,""zh"", ""en"")"),"Trouble / trouble")</f>
        <v>Trouble / trouble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1" t="s">
        <v>1302</v>
      </c>
      <c r="B690" s="1" t="s">
        <v>1303</v>
      </c>
      <c r="C690" s="5" t="str">
        <f ca="1">IFERROR(__xludf.DUMMYFUNCTION("GOOGLETRANSLATE(A692,""zh"", ""en"")"),"Mail / immediately")</f>
        <v>Mail / immediately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1" t="s">
        <v>1304</v>
      </c>
      <c r="B691" s="1" t="s">
        <v>1305</v>
      </c>
      <c r="C691" s="5" t="str">
        <f ca="1">IFERROR(__xludf.DUMMYFUNCTION("GOOGLETRANSLATE(A693,""zh"", ""en"")"),"Satisfaction / satisfaction")</f>
        <v>Satisfaction / satisfaction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1" t="s">
        <v>1306</v>
      </c>
      <c r="B692" s="1" t="s">
        <v>1307</v>
      </c>
      <c r="C692" s="5" t="str">
        <f ca="1">IFERROR(__xludf.DUMMYFUNCTION("GOOGLETRANSLATE(A694,""zh"", ""en"")"),"hat")</f>
        <v>hat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1" t="s">
        <v>1308</v>
      </c>
      <c r="B693" s="1" t="s">
        <v>1309</v>
      </c>
      <c r="C693" s="5" t="str">
        <f ca="1">IFERROR(__xludf.DUMMYFUNCTION("GOOGLETRANSLATE(A695,""zh"", ""en"")"),"no problem, no problem")</f>
        <v>no problem, no problem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1" t="s">
        <v>1310</v>
      </c>
      <c r="B694" s="1" t="s">
        <v>1311</v>
      </c>
      <c r="C694" s="5" t="str">
        <f ca="1">IFERROR(__xludf.DUMMYFUNCTION("GOOGLETRANSLATE(A696,""zh"", ""en"")"),"Inadvertently / boring")</f>
        <v>Inadvertently / boring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1" t="s">
        <v>1312</v>
      </c>
      <c r="B695" s="1" t="s">
        <v>1313</v>
      </c>
      <c r="C695" s="5" t="str">
        <f ca="1">IFERROR(__xludf.DUMMYFUNCTION("GOOGLETRANSLATE(A697,""zh"", ""en"")"),"No no")</f>
        <v>No no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1" t="s">
        <v>1314</v>
      </c>
      <c r="B696" s="1" t="s">
        <v>1315</v>
      </c>
      <c r="C696" s="5" t="str">
        <f ca="1">IFERROR(__xludf.DUMMYFUNCTION("GOOGLETRANSLATE(A698,""zh"", ""en"")"),"younger sister")</f>
        <v>younger sister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1" t="s">
        <v>1316</v>
      </c>
      <c r="B697" s="1" t="s">
        <v>1317</v>
      </c>
      <c r="C697" s="5" t="str">
        <f ca="1">IFERROR(__xludf.DUMMYFUNCTION("GOOGLETRANSLATE(A699,""zh"", ""en"")"),"Door / door")</f>
        <v>Door / door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1" t="s">
        <v>1318</v>
      </c>
      <c r="B698" s="1" t="s">
        <v>1319</v>
      </c>
      <c r="C698" s="5" t="str">
        <f ca="1">IFERROR(__xludf.DUMMYFUNCTION("GOOGLETRANSLATE(A700,""zh"", ""en"")"),"Rice / rice")</f>
        <v>Rice / rice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1" t="s">
        <v>1320</v>
      </c>
      <c r="B699" s="1" t="s">
        <v>1321</v>
      </c>
      <c r="C699" s="5" t="str">
        <f ca="1">IFERROR(__xludf.DUMMYFUNCTION("GOOGLETRANSLATE(A701,""zh"", ""en"")"),"Bread / bread")</f>
        <v>Bread / bread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1" t="s">
        <v>1322</v>
      </c>
      <c r="B700" s="1" t="s">
        <v>1323</v>
      </c>
      <c r="C700" s="5" t="str">
        <f ca="1">IFERROR(__xludf.DUMMYFUNCTION("GOOGLETRANSLATE(A702,""zh"", ""en"")"),"Noodle / noodle")</f>
        <v>Noodle / noodle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1" t="s">
        <v>1324</v>
      </c>
      <c r="B701" s="1" t="s">
        <v>1325</v>
      </c>
      <c r="C701" s="5" t="str">
        <f ca="1">IFERROR(__xludf.DUMMYFUNCTION("GOOGLETRANSLATE(A703,""zh"", ""en"")"),"Nation")</f>
        <v>Nation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1" t="s">
        <v>1326</v>
      </c>
      <c r="B702" s="1" t="s">
        <v>1327</v>
      </c>
      <c r="C702" s="5" t="str">
        <f ca="1">IFERROR(__xludf.DUMMYFUNCTION("GOOGLETRANSLATE(A704,""zh"", ""en"")"),"first name")</f>
        <v>first name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1" t="s">
        <v>1328</v>
      </c>
      <c r="B703" s="1" t="s">
        <v>1329</v>
      </c>
      <c r="C703" s="5" t="str">
        <f ca="1">IFERROR(__xludf.DUMMYFUNCTION("GOOGLETRANSLATE(A705,""zh"", ""en"")"),"next year")</f>
        <v>next year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1" t="s">
        <v>1330</v>
      </c>
      <c r="B704" s="1" t="s">
        <v>1331</v>
      </c>
      <c r="C704" s="5" t="str">
        <f ca="1">IFERROR(__xludf.DUMMYFUNCTION("GOOGLETRANSLATE(A706,""zh"", ""en"")"),"tomorrow")</f>
        <v>tomorrow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1" t="s">
        <v>1332</v>
      </c>
      <c r="B705" s="1" t="s">
        <v>1333</v>
      </c>
      <c r="C705" s="5" t="str">
        <f ca="1">IFERROR(__xludf.DUMMYFUNCTION("GOOGLETRANSLATE(A707,""zh"", ""en"")"),"Mother / mother")</f>
        <v>Mother / mother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1" t="s">
        <v>1334</v>
      </c>
      <c r="B706" s="1" t="s">
        <v>1335</v>
      </c>
      <c r="C706" s="5" t="str">
        <f ca="1">IFERROR(__xludf.DUMMYFUNCTION("GOOGLETRANSLATE(A708,""zh"", ""en"")"),"Currently")</f>
        <v>Currently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1" t="s">
        <v>1336</v>
      </c>
      <c r="B707" s="1" t="s">
        <v>1337</v>
      </c>
      <c r="C707" s="5" t="str">
        <f ca="1">IFERROR(__xludf.DUMMYFUNCTION("GOOGLETRANSLATE(A709,""zh"", ""en"")"),"Where is / where")</f>
        <v>Where is / where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1" t="s">
        <v>1338</v>
      </c>
      <c r="B708" s="1" t="s">
        <v>1339</v>
      </c>
      <c r="C708" s="5" t="str">
        <f ca="1">IFERROR(__xludf.DUMMYFUNCTION("GOOGLETRANSLATE(A710,""zh"", ""en"")"),"That / that one")</f>
        <v>That / that one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1" t="s">
        <v>1340</v>
      </c>
      <c r="B709" s="1" t="s">
        <v>1341</v>
      </c>
      <c r="C709" s="5" t="str">
        <f ca="1">IFERROR(__xludf.DUMMYFUNCTION("GOOGLETRANSLATE(A711,""zh"", ""en"")"),"There / there")</f>
        <v>There / there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1" t="s">
        <v>1342</v>
      </c>
      <c r="B710" s="1" t="s">
        <v>1343</v>
      </c>
      <c r="C710" s="5" t="str">
        <f ca="1">IFERROR(__xludf.DUMMYFUNCTION("GOOGLETRANSLATE(A712,""zh"", ""en"")"),"So / then")</f>
        <v>So / then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1" t="s">
        <v>1344</v>
      </c>
      <c r="B711" s="1" t="s">
        <v>1345</v>
      </c>
      <c r="C711" s="5" t="str">
        <f ca="1">IFERROR(__xludf.DUMMYFUNCTION("GOOGLETRANSLATE(A713,""zh"", ""en"")"),"Those ones")</f>
        <v>Those ones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1" t="s">
        <v>1346</v>
      </c>
      <c r="B712" s="1" t="s">
        <v>1347</v>
      </c>
      <c r="C712" s="5" t="str">
        <f ca="1">IFERROR(__xludf.DUMMYFUNCTION("GOOGLETRANSLATE(A714,""zh"", ""en"")"),"That / that")</f>
        <v>That / that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1" t="s">
        <v>1348</v>
      </c>
      <c r="B713" s="1" t="s">
        <v>1349</v>
      </c>
      <c r="C713" s="5" t="str">
        <f ca="1">IFERROR(__xludf.DUMMYFUNCTION("GOOGLETRANSLATE(A715,""zh"", ""en"")"),"South side / south")</f>
        <v>South side / south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1" t="s">
        <v>1350</v>
      </c>
      <c r="B714" s="1" t="s">
        <v>1351</v>
      </c>
      <c r="C714" s="5" t="str">
        <f ca="1">IFERROR(__xludf.DUMMYFUNCTION("GOOGLETRANSLATE(A716,""zh"", ""en"")"),"Content / content")</f>
        <v>Content / content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1" t="s">
        <v>1352</v>
      </c>
      <c r="B715" s="1" t="s">
        <v>1353</v>
      </c>
      <c r="C715" s="5" t="str">
        <f ca="1">IFERROR(__xludf.DUMMYFUNCTION("GOOGLETRANSLATE(A717,""zh"", ""en"")"),"Ability")</f>
        <v>Ability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1" t="s">
        <v>1354</v>
      </c>
      <c r="B716" s="1" t="s">
        <v>1355</v>
      </c>
      <c r="C716" s="5" t="str">
        <f ca="1">IFERROR(__xludf.DUMMYFUNCTION("GOOGLETRANSLATE(A718,""zh"", ""en"")"),"You / you")</f>
        <v>You / you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1" t="s">
        <v>1356</v>
      </c>
      <c r="B717" s="1" t="s">
        <v>1357</v>
      </c>
      <c r="C717" s="5" t="str">
        <f ca="1">IFERROR(__xludf.DUMMYFUNCTION("GOOGLETRANSLATE(A719,""zh"", ""en"")"),"Grade / grade")</f>
        <v>Grade / grade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1" t="s">
        <v>1358</v>
      </c>
      <c r="B718" s="1" t="s">
        <v>1359</v>
      </c>
      <c r="C718" s="5" t="str">
        <f ca="1">IFERROR(__xludf.DUMMYFUNCTION("GOOGLETRANSLATE(A720,""zh"", ""en"")"),"Age / old")</f>
        <v>Age / old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1" t="s">
        <v>1360</v>
      </c>
      <c r="B719" s="1" t="s">
        <v>1361</v>
      </c>
      <c r="C719" s="5" t="str">
        <f ca="1">IFERROR(__xludf.DUMMYFUNCTION("GOOGLETRANSLATE(A721,""zh"", ""en"")"),"Young / young")</f>
        <v>Young / young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1" t="s">
        <v>1362</v>
      </c>
      <c r="B720" s="1" t="s">
        <v>1363</v>
      </c>
      <c r="C720" s="5" t="str">
        <f ca="1">IFERROR(__xludf.DUMMYFUNCTION("GOOGLETRANSLATE(A722,""zh"", ""en"")"),"milk")</f>
        <v>milk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1" t="s">
        <v>1364</v>
      </c>
      <c r="B721" s="1" t="s">
        <v>1365</v>
      </c>
      <c r="C721" s="5" t="str">
        <f ca="1">IFERROR(__xludf.DUMMYFUNCTION("GOOGLETRANSLATE(A723,""zh"", ""en"")"),"Rural / Countryside")</f>
        <v>Rural / Countryside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1" t="s">
        <v>1366</v>
      </c>
      <c r="B722" s="1" t="s">
        <v>1367</v>
      </c>
      <c r="C722" s="5" t="str">
        <f ca="1">IFERROR(__xludf.DUMMYFUNCTION("GOOGLETRANSLATE(A724,""zh"", ""en"")"),"Farmer / farmer")</f>
        <v>Farmer / farmer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1" t="s">
        <v>1368</v>
      </c>
      <c r="B723" s="1" t="s">
        <v>1369</v>
      </c>
      <c r="C723" s="5" t="str">
        <f ca="1">IFERROR(__xludf.DUMMYFUNCTION("GOOGLETRANSLATE(A725,""zh"", ""en"")"),"Agriculture / Agriculture")</f>
        <v>Agriculture / Agriculture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1" t="s">
        <v>1370</v>
      </c>
      <c r="B724" s="1" t="s">
        <v>1371</v>
      </c>
      <c r="C724" s="5" t="str">
        <f ca="1">IFERROR(__xludf.DUMMYFUNCTION("GOOGLETRANSLATE(A726,""zh"", ""en"")"),"Effort")</f>
        <v>Effort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1" t="s">
        <v>1372</v>
      </c>
      <c r="B725" s="1" t="s">
        <v>1373</v>
      </c>
      <c r="C725" s="5" t="str">
        <f ca="1">IFERROR(__xludf.DUMMYFUNCTION("GOOGLETRANSLATE(A727,""zh"", ""en"")"),"Daughter / daughter")</f>
        <v>Daughter / daughter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1" t="s">
        <v>1374</v>
      </c>
      <c r="B726" s="1" t="s">
        <v>1375</v>
      </c>
      <c r="C726" s="5" t="str">
        <f ca="1">IFERROR(__xludf.DUMMYFUNCTION("GOOGLETRANSLATE(A728,""zh"", ""en"")"),"warm")</f>
        <v>warm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1" t="s">
        <v>1376</v>
      </c>
      <c r="B727" s="1" t="s">
        <v>1377</v>
      </c>
      <c r="C727" s="5" t="str">
        <f ca="1">IFERROR(__xludf.DUMMYFUNCTION("GOOGLETRANSLATE(A729,""zh"", ""en"")"),"volleyball")</f>
        <v>volleyball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1" t="s">
        <v>1378</v>
      </c>
      <c r="B728" s="1" t="s">
        <v>1379</v>
      </c>
      <c r="C728" s="5" t="str">
        <f ca="1">IFERROR(__xludf.DUMMYFUNCTION("GOOGLETRANSLATE(A730,""zh"", ""en"")"),"Next to / next")</f>
        <v>Next to / next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1" t="s">
        <v>1380</v>
      </c>
      <c r="B729" s="1" t="s">
        <v>1381</v>
      </c>
      <c r="C729" s="5" t="str">
        <f ca="1">IFERROR(__xludf.DUMMYFUNCTION("GOOGLETRANSLATE(A731,""zh"", ""en"")"),"Run")</f>
        <v>Run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1" t="s">
        <v>1382</v>
      </c>
      <c r="B730" s="1" t="s">
        <v>1383</v>
      </c>
      <c r="C730" s="5" t="str">
        <f ca="1">IFERROR(__xludf.DUMMYFUNCTION("GOOGLETRANSLATE(A732,""zh"", ""en"")"),"friend")</f>
        <v>friend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1" t="s">
        <v>1384</v>
      </c>
      <c r="B731" s="1" t="s">
        <v>1385</v>
      </c>
      <c r="C731" s="5" t="str">
        <f ca="1">IFERROR(__xludf.DUMMYFUNCTION("GOOGLETRANSLATE(A733,""zh"", ""en"")"),"Criticism / criticism")</f>
        <v>Criticism / criticism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1" t="s">
        <v>1386</v>
      </c>
      <c r="B732" s="1" t="s">
        <v>1387</v>
      </c>
      <c r="C732" s="5" t="str">
        <f ca="1">IFERROR(__xludf.DUMMYFUNCTION("GOOGLETRANSLATE(A734,""zh"", ""en"")"),"beer")</f>
        <v>beer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1" t="s">
        <v>1388</v>
      </c>
      <c r="B733" s="1" t="s">
        <v>1389</v>
      </c>
      <c r="C733" s="5" t="str">
        <f ca="1">IFERROR(__xludf.DUMMYFUNCTION("GOOGLETRANSLATE(A735,""zh"", ""en"")"),"Cheap")</f>
        <v>Cheap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1" t="s">
        <v>1390</v>
      </c>
      <c r="B734" s="1" t="s">
        <v>1391</v>
      </c>
      <c r="C734" s="5" t="str">
        <f ca="1">IFERROR(__xludf.DUMMYFUNCTION("GOOGLETRANSLATE(A736,""zh"", ""en"")"),"Pretty")</f>
        <v>Pretty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1" t="s">
        <v>1392</v>
      </c>
      <c r="B735" s="1" t="s">
        <v>1393</v>
      </c>
      <c r="C735" s="5" t="str">
        <f ca="1">IFERROR(__xludf.DUMMYFUNCTION("GOOGLETRANSLATE(A737,""zh"", ""en"")"),"Apple / Apple")</f>
        <v>Apple / Apple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1" t="s">
        <v>1394</v>
      </c>
      <c r="B736" s="1" t="s">
        <v>1395</v>
      </c>
      <c r="C736" s="5" t="str">
        <f ca="1">IFERROR(__xludf.DUMMYFUNCTION("GOOGLETRANSLATE(A738,""zh"", ""en"")"),"get up")</f>
        <v>get up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1" t="s">
        <v>1396</v>
      </c>
      <c r="B737" s="1" t="s">
        <v>1397</v>
      </c>
      <c r="C737" s="5" t="str">
        <f ca="1">IFERROR(__xludf.DUMMYFUNCTION("GOOGLETRANSLATE(A739,""zh"", ""en"")"),"Get up / get up")</f>
        <v>Get up / get up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1" t="s">
        <v>1398</v>
      </c>
      <c r="B738" s="1" t="s">
        <v>1399</v>
      </c>
      <c r="C738" s="5" t="str">
        <f ca="1">IFERROR(__xludf.DUMMYFUNCTION("GOOGLETRANSLATE(A740,""zh"", ""en"")"),"Car / car")</f>
        <v>Car / car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1" t="s">
        <v>1400</v>
      </c>
      <c r="B739" s="1" t="s">
        <v>1401</v>
      </c>
      <c r="C739" s="5" t="str">
        <f ca="1">IFERROR(__xludf.DUMMYFUNCTION("GOOGLETRANSLATE(A741,""zh"", ""en"")"),"Soda")</f>
        <v>Soda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1" t="s">
        <v>1402</v>
      </c>
      <c r="B740" s="1" t="s">
        <v>1403</v>
      </c>
      <c r="C740" s="5" t="str">
        <f ca="1">IFERROR(__xludf.DUMMYFUNCTION("GOOGLETRANSLATE(A742,""zh"", ""en"")"),"Pencil / pencil")</f>
        <v>Pencil / pencil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1" t="s">
        <v>1404</v>
      </c>
      <c r="B741" s="1" t="s">
        <v>1405</v>
      </c>
      <c r="C741" s="5" t="str">
        <f ca="1">IFERROR(__xludf.DUMMYFUNCTION("GOOGLETRANSLATE(A743,""zh"", ""en"")"),"Front / front")</f>
        <v>Front / front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1" t="s">
        <v>1406</v>
      </c>
      <c r="B742" s="1" t="s">
        <v>1407</v>
      </c>
      <c r="C742" s="5" t="str">
        <f ca="1">IFERROR(__xludf.DUMMYFUNCTION("GOOGLETRANSLATE(A744,""zh"", ""en"")"),"youth")</f>
        <v>youth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1" t="s">
        <v>1408</v>
      </c>
      <c r="B743" s="1" t="s">
        <v>1409</v>
      </c>
      <c r="C743" s="5" t="str">
        <f ca="1">IFERROR(__xludf.DUMMYFUNCTION("GOOGLETRANSLATE(A745,""zh"", ""en"")"),"clear")</f>
        <v>clear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1" t="s">
        <v>1410</v>
      </c>
      <c r="B744" s="1" t="s">
        <v>1411</v>
      </c>
      <c r="C744" s="5" t="str">
        <f ca="1">IFERROR(__xludf.DUMMYFUNCTION("GOOGLETRANSLATE(A746,""zh"", ""en"")"),"Situation / situation")</f>
        <v>Situation / situation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1" t="s">
        <v>1412</v>
      </c>
      <c r="B745" s="1" t="s">
        <v>1413</v>
      </c>
      <c r="C745" s="5" t="str">
        <f ca="1">IFERROR(__xludf.DUMMYFUNCTION("GOOGLETRANSLATE(A747,""zh"", ""en"")"),"Please leave / please")</f>
        <v>Please leave / please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1" t="s">
        <v>1414</v>
      </c>
      <c r="B746" s="1" t="s">
        <v>1415</v>
      </c>
      <c r="C746" s="5" t="str">
        <f ca="1">IFERROR(__xludf.DUMMYFUNCTION("GOOGLETRANSLATE(A748,""zh"", ""en"")"),"Excusete / Excuse me")</f>
        <v>Excusete / Excuse me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1" t="s">
        <v>1416</v>
      </c>
      <c r="B747" s="1" t="s">
        <v>1417</v>
      </c>
      <c r="C747" s="5" t="str">
        <f ca="1">IFERROR(__xludf.DUMMYFUNCTION("GOOGLETRANSLATE(A749,""zh"", ""en"")"),"fall")</f>
        <v>fall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1" t="s">
        <v>1418</v>
      </c>
      <c r="B748" s="1" t="s">
        <v>1419</v>
      </c>
      <c r="C748" s="5" t="str">
        <f ca="1">IFERROR(__xludf.DUMMYFUNCTION("GOOGLETRANSLATE(A750,""zh"", ""en"")"),"Obtain")</f>
        <v>Obtain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1" t="s">
        <v>1420</v>
      </c>
      <c r="B749" s="1" t="s">
        <v>1421</v>
      </c>
      <c r="C749" s="5" t="str">
        <f ca="1">IFERROR(__xludf.DUMMYFUNCTION("GOOGLETRANSLATE(A751,""zh"", ""en"")"),"last year")</f>
        <v>last year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1" t="s">
        <v>1422</v>
      </c>
      <c r="B750" s="1" t="s">
        <v>1423</v>
      </c>
      <c r="C750" s="5" t="str">
        <f ca="1">IFERROR(__xludf.DUMMYFUNCTION("GOOGLETRANSLATE(A752,""zh"", ""en"")"),"All")</f>
        <v>All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1" t="s">
        <v>1424</v>
      </c>
      <c r="B751" s="1" t="s">
        <v>1425</v>
      </c>
      <c r="C751" s="5" t="str">
        <f ca="1">IFERROR(__xludf.DUMMYFUNCTION("GOOGLETRANSLATE(A753,""zh"", ""en"")"),"All / all")</f>
        <v>All / all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1" t="s">
        <v>1426</v>
      </c>
      <c r="B752" s="1" t="s">
        <v>1427</v>
      </c>
      <c r="C752" s="5" t="str">
        <f ca="1">IFERROR(__xludf.DUMMYFUNCTION("GOOGLETRANSLATE(A754,""zh"", ""en"")"),"Indeed / inde")</f>
        <v>Indeed / inde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1" t="s">
        <v>1428</v>
      </c>
      <c r="B753" s="1" t="s">
        <v>1429</v>
      </c>
      <c r="C753" s="5" t="str">
        <f ca="1">IFERROR(__xludf.DUMMYFUNCTION("GOOGLETRANSLATE(A755,""zh"", ""en"")"),"Then / then")</f>
        <v>Then / then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1" t="s">
        <v>1430</v>
      </c>
      <c r="B754" s="1" t="s">
        <v>1431</v>
      </c>
      <c r="C754" s="5" t="str">
        <f ca="1">IFERROR(__xludf.DUMMYFUNCTION("GOOGLETRANSLATE(A756,""zh"", ""en"")"),"Passionate / enthusiasm")</f>
        <v>Passionate / enthusiasm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1" t="s">
        <v>1432</v>
      </c>
      <c r="B755" s="1" t="s">
        <v>1433</v>
      </c>
      <c r="C755" s="5" t="str">
        <f ca="1">IFERROR(__xludf.DUMMYFUNCTION("GOOGLETRANSLATE(A757,""zh"", ""en"")"),"People / people")</f>
        <v>People / people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1" t="s">
        <v>1434</v>
      </c>
      <c r="B756" s="1" t="s">
        <v>1435</v>
      </c>
      <c r="C756" s="5" t="str">
        <f ca="1">IFERROR(__xludf.DUMMYFUNCTION("GOOGLETRANSLATE(A758,""zh"", ""en"")"),"people")</f>
        <v>people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1" t="s">
        <v>1436</v>
      </c>
      <c r="B757" s="1" t="s">
        <v>1437</v>
      </c>
      <c r="C757" s="5" t="str">
        <f ca="1">IFERROR(__xludf.DUMMYFUNCTION("GOOGLETRANSLATE(A759,""zh"", ""en"")"),"any")</f>
        <v>any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1" t="s">
        <v>1438</v>
      </c>
      <c r="B758" s="1" t="s">
        <v>1439</v>
      </c>
      <c r="C758" s="5" t="str">
        <f ca="1">IFERROR(__xludf.DUMMYFUNCTION("GOOGLETRANSLATE(A760,""zh"", ""en"")"),"Know / understand")</f>
        <v>Know / understand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1" t="s">
        <v>1440</v>
      </c>
      <c r="B759" s="1" t="s">
        <v>1441</v>
      </c>
      <c r="C759" s="5" t="str">
        <f ca="1">IFERROR(__xludf.DUMMYFUNCTION("GOOGLETRANSLATE(A761,""zh"", ""en"")"),"Think / think")</f>
        <v>Think / think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1" t="s">
        <v>1442</v>
      </c>
      <c r="B760" s="1" t="s">
        <v>1443</v>
      </c>
      <c r="C760" s="5" t="str">
        <f ca="1">IFERROR(__xludf.DUMMYFUNCTION("GOOGLETRANSLATE(A762,""zh"", ""en"")"),"Serious / serious")</f>
        <v>Serious / serious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1" t="s">
        <v>1444</v>
      </c>
      <c r="B761" s="1" t="s">
        <v>1445</v>
      </c>
      <c r="C761" s="5" t="str">
        <f ca="1">IFERROR(__xludf.DUMMYFUNCTION("GOOGLETRANSLATE(A763,""zh"", ""en"")"),"Japanese / Japanese")</f>
        <v>Japanese / Japanese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1" t="s">
        <v>1446</v>
      </c>
      <c r="B762" s="1" t="s">
        <v>1447</v>
      </c>
      <c r="C762" s="5" t="str">
        <f ca="1">IFERROR(__xludf.DUMMYFUNCTION("GOOGLETRANSLATE(A764,""zh"", ""en"")"),"day")</f>
        <v>day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1" t="s">
        <v>1448</v>
      </c>
      <c r="B763" s="1" t="s">
        <v>1449</v>
      </c>
      <c r="C763" s="5" t="str">
        <f ca="1">IFERROR(__xludf.DUMMYFUNCTION("GOOGLETRANSLATE(A765,""zh"", ""en"")"),"easy")</f>
        <v>easy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1" t="s">
        <v>1450</v>
      </c>
      <c r="B764" s="1" t="s">
        <v>1451</v>
      </c>
      <c r="C764" s="5" t="str">
        <f ca="1">IFERROR(__xludf.DUMMYFUNCTION("GOOGLETRANSLATE(A766,""zh"", ""en"")"),"Take a walk")</f>
        <v>Take a walk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1" t="s">
        <v>1452</v>
      </c>
      <c r="B765" s="1" t="s">
        <v>1453</v>
      </c>
      <c r="C765" s="5" t="str">
        <f ca="1">IFERROR(__xludf.DUMMYFUNCTION("GOOGLETRANSLATE(A767,""zh"", ""en"")"),"store")</f>
        <v>store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1" t="s">
        <v>1454</v>
      </c>
      <c r="B766" s="1" t="s">
        <v>1455</v>
      </c>
      <c r="C766" s="5" t="str">
        <f ca="1">IFERROR(__xludf.DUMMYFUNCTION("GOOGLETRANSLATE(A768,""zh"", ""en"")"),"Last / upper side")</f>
        <v>Last / upper side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1" t="s">
        <v>1456</v>
      </c>
      <c r="B767" s="1" t="s">
        <v>1457</v>
      </c>
      <c r="C767" s="5" t="str">
        <f ca="1">IFERROR(__xludf.DUMMYFUNCTION("GOOGLETRANSLATE(A769,""zh"", ""en"")"),"Class / class")</f>
        <v>Class / class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1" t="s">
        <v>1458</v>
      </c>
      <c r="B768" s="1" t="s">
        <v>1459</v>
      </c>
      <c r="C768" s="5" t="str">
        <f ca="1">IFERROR(__xludf.DUMMYFUNCTION("GOOGLETRANSLATE(A770,""zh"", ""en"")"),"Come up / up")</f>
        <v>Come up / up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1" t="s">
        <v>1460</v>
      </c>
      <c r="B769" s="1" t="s">
        <v>1461</v>
      </c>
      <c r="C769" s="5" t="str">
        <f ca="1">IFERROR(__xludf.DUMMYFUNCTION("GOOGLETRANSLATE(A771,""zh"", ""en"")"),"Go up")</f>
        <v>Go up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1" t="s">
        <v>1462</v>
      </c>
      <c r="B770" s="1" t="s">
        <v>1463</v>
      </c>
      <c r="C770" s="5" t="str">
        <f ca="1">IFERROR(__xludf.DUMMYFUNCTION("GOOGLETRANSLATE(A772,""zh"", ""en"")"),"morning")</f>
        <v>morning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1" t="s">
        <v>1464</v>
      </c>
      <c r="B771" s="1" t="s">
        <v>1465</v>
      </c>
      <c r="C771" s="5" t="str">
        <f ca="1">IFERROR(__xludf.DUMMYFUNCTION("GOOGLETRANSLATE(A773,""zh"", ""en"")"),"Academy / go to school")</f>
        <v>Academy / go to school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1" t="s">
        <v>1466</v>
      </c>
      <c r="B772" s="1" t="s">
        <v>1467</v>
      </c>
      <c r="C772" s="5" t="str">
        <f ca="1">IFERROR(__xludf.DUMMYFUNCTION("GOOGLETRANSLATE(A774,""zh"", ""en"")"),"Society / society")</f>
        <v>Society / society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1" t="s">
        <v>1468</v>
      </c>
      <c r="B773" s="1" t="s">
        <v>1469</v>
      </c>
      <c r="C773" s="5" t="str">
        <f ca="1">IFERROR(__xludf.DUMMYFUNCTION("GOOGLETRANSLATE(A775,""zh"", ""en"")"),"Body / body")</f>
        <v>Body / body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1" t="s">
        <v>1470</v>
      </c>
      <c r="B774" s="1" t="s">
        <v>1471</v>
      </c>
      <c r="C774" s="5" t="str">
        <f ca="1">IFERROR(__xludf.DUMMYFUNCTION("GOOGLETRANSLATE(A776,""zh"", ""en"")"),"what? What")</f>
        <v>what? What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1" t="s">
        <v>1472</v>
      </c>
      <c r="B775" s="1" t="s">
        <v>1473</v>
      </c>
      <c r="C775" s="5" t="str">
        <f ca="1">IFERROR(__xludf.DUMMYFUNCTION("GOOGLETRANSLATE(A777,""zh"", ""en"")"),"Tone / tone")</f>
        <v>Tone / tone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1" t="s">
        <v>1474</v>
      </c>
      <c r="B776" s="1" t="s">
        <v>1475</v>
      </c>
      <c r="C776" s="5" t="str">
        <f ca="1">IFERROR(__xludf.DUMMYFUNCTION("GOOGLETRANSLATE(A778,""zh"", ""en"")"),"Sound / sound")</f>
        <v>Sound / sound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1" t="s">
        <v>1476</v>
      </c>
      <c r="B777" s="1" t="s">
        <v>1477</v>
      </c>
      <c r="C777" s="5" t="str">
        <f ca="1">IFERROR(__xludf.DUMMYFUNCTION("GOOGLETRANSLATE(A779,""zh"", ""en"")"),"Production / production")</f>
        <v>Production / production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1" t="s">
        <v>1478</v>
      </c>
      <c r="B778" s="1" t="s">
        <v>1479</v>
      </c>
      <c r="C778" s="5" t="str">
        <f ca="1">IFERROR(__xludf.DUMMYFUNCTION("GOOGLETRANSLATE(A780,""zh"", ""en"")"),"Word / reputation")</f>
        <v>Word / reputation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1" t="s">
        <v>1480</v>
      </c>
      <c r="B779" s="1" t="s">
        <v>1481</v>
      </c>
      <c r="C779" s="5" t="str">
        <f ca="1">IFERROR(__xludf.DUMMYFUNCTION("GOOGLETRANSLATE(A781,""zh"", ""en"")"),"life")</f>
        <v>life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1" t="s">
        <v>1482</v>
      </c>
      <c r="B780" s="1" t="s">
        <v>1483</v>
      </c>
      <c r="C780" s="5" t="str">
        <f ca="1">IFERROR(__xludf.DUMMYFUNCTION("GOOGLETRANSLATE(A782,""zh"", ""en"")"),"birthday")</f>
        <v>birthday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1" t="s">
        <v>1484</v>
      </c>
      <c r="B781" s="1" t="s">
        <v>1485</v>
      </c>
      <c r="C781" s="5" t="str">
        <f ca="1">IFERROR(__xludf.DUMMYFUNCTION("GOOGLETRANSLATE(A783,""zh"", ""en"")"),"Victory / victory")</f>
        <v>Victory / victory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1" t="s">
        <v>1486</v>
      </c>
      <c r="B782" s="1" t="s">
        <v>1487</v>
      </c>
      <c r="C782" s="5" t="str">
        <f ca="1">IFERROR(__xludf.DUMMYFUNCTION("GOOGLETRANSLATE(A784,""zh"", ""en"")"),"Master / master")</f>
        <v>Master / master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1" t="s">
        <v>1488</v>
      </c>
      <c r="B783" s="1" t="s">
        <v>1489</v>
      </c>
      <c r="C783" s="5" t="str">
        <f ca="1">IFERROR(__xludf.DUMMYFUNCTION("GOOGLETRANSLATE(A785,""zh"", ""en"")"),"very")</f>
        <v>very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1" t="s">
        <v>1490</v>
      </c>
      <c r="B784" s="1" t="s">
        <v>1491</v>
      </c>
      <c r="C784" s="5" t="str">
        <f ca="1">IFERROR(__xludf.DUMMYFUNCTION("GOOGLETRANSLATE(A786,""zh"", ""en"")"),"Time / time")</f>
        <v>Time / time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1" t="s">
        <v>1492</v>
      </c>
      <c r="B785" s="1" t="s">
        <v>1493</v>
      </c>
      <c r="C785" s="5" t="str">
        <f ca="1">IFERROR(__xludf.DUMMYFUNCTION("GOOGLETRANSLATE(A787,""zh"", ""en"")"),"Time / time")</f>
        <v>Time / time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1" t="s">
        <v>1494</v>
      </c>
      <c r="B786" s="1" t="s">
        <v>1495</v>
      </c>
      <c r="C786" s="5" t="str">
        <f ca="1">IFERROR(__xludf.DUMMYFUNCTION("GOOGLETRANSLATE(A788,""zh"", ""en"")"),"Practice / practice")</f>
        <v>Practice / practice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1" t="s">
        <v>1496</v>
      </c>
      <c r="B787" s="1" t="s">
        <v>1497</v>
      </c>
      <c r="C787" s="5" t="str">
        <f ca="1">IFERROR(__xludf.DUMMYFUNCTION("GOOGLETRANSLATE(A789,""zh"", ""en"")"),"Implementation / implementation")</f>
        <v>Implementation / implementation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1" t="s">
        <v>1498</v>
      </c>
      <c r="B788" s="1" t="s">
        <v>1499</v>
      </c>
      <c r="C788" s="5" t="str">
        <f ca="1">IFERROR(__xludf.DUMMYFUNCTION("GOOGLETRANSLATE(A790,""zh"", ""en"")"),"canteen")</f>
        <v>canteen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1" t="s">
        <v>1500</v>
      </c>
      <c r="B789" s="1" t="s">
        <v>1501</v>
      </c>
      <c r="C789" s="5" t="str">
        <f ca="1">IFERROR(__xludf.DUMMYFUNCTION("GOOGLETRANSLATE(A791,""zh"", ""en"")"),"use")</f>
        <v>use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1" t="s">
        <v>1502</v>
      </c>
      <c r="B790" s="1" t="s">
        <v>1503</v>
      </c>
      <c r="C790" s="5" t="str">
        <f ca="1">IFERROR(__xludf.DUMMYFUNCTION("GOOGLETRANSLATE(A792,""zh"", ""en"")"),"world")</f>
        <v>world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1" t="s">
        <v>1504</v>
      </c>
      <c r="B791" s="1" t="s">
        <v>1505</v>
      </c>
      <c r="C791" s="5" t="str">
        <f ca="1">IFERROR(__xludf.DUMMYFUNCTION("GOOGLETRANSLATE(A793,""zh"", ""en"")"),"thing")</f>
        <v>thing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1" t="s">
        <v>1506</v>
      </c>
      <c r="B792" s="1" t="s">
        <v>1507</v>
      </c>
      <c r="C792" s="5" t="str">
        <f ca="1">IFERROR(__xludf.DUMMYFUNCTION("GOOGLETRANSLATE(A794,""zh"", ""en"")"),"pack")</f>
        <v>pack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1" t="s">
        <v>1508</v>
      </c>
      <c r="B793" s="1" t="s">
        <v>1509</v>
      </c>
      <c r="C793" s="5" t="str">
        <f ca="1">IFERROR(__xludf.DUMMYFUNCTION("GOOGLETRANSLATE(A795,""zh"", ""en"")"),"Watch / watch")</f>
        <v>Watch / watch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1" t="s">
        <v>1510</v>
      </c>
      <c r="B794" s="1" t="s">
        <v>1511</v>
      </c>
      <c r="C794" s="5" t="str">
        <f ca="1">IFERROR(__xludf.DUMMYFUNCTION("GOOGLETRANSLATE(A796,""zh"", ""en"")"),"capital")</f>
        <v>capital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1" t="s">
        <v>1512</v>
      </c>
      <c r="B795" s="1" t="s">
        <v>1513</v>
      </c>
      <c r="C795" s="5" t="str">
        <f ca="1">IFERROR(__xludf.DUMMYFUNCTION("GOOGLETRANSLATE(A797,""zh"", ""en"")"),"Comfortable")</f>
        <v>Comfortable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1" t="s">
        <v>1514</v>
      </c>
      <c r="B796" s="1" t="s">
        <v>1515</v>
      </c>
      <c r="C796" s="5" t="str">
        <f ca="1">IFERROR(__xludf.DUMMYFUNCTION("GOOGLETRANSLATE(A798,""zh"", ""en"")"),"Mathematics / mathematics")</f>
        <v>Mathematics / mathematics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1" t="s">
        <v>1516</v>
      </c>
      <c r="B797" s="1" t="s">
        <v>1517</v>
      </c>
      <c r="C797" s="5" t="str">
        <f ca="1">IFERROR(__xludf.DUMMYFUNCTION("GOOGLETRANSLATE(A799,""zh"", ""en"")"),"fruit")</f>
        <v>fruit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1" t="s">
        <v>1518</v>
      </c>
      <c r="B798" s="1" t="s">
        <v>1519</v>
      </c>
      <c r="C798" s="5" t="str">
        <f ca="1">IFERROR(__xludf.DUMMYFUNCTION("GOOGLETRANSLATE(A800,""zh"", ""en"")"),"Level")</f>
        <v>Level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1" t="s">
        <v>1520</v>
      </c>
      <c r="B799" s="1" t="s">
        <v>1521</v>
      </c>
      <c r="C799" s="5" t="str">
        <f ca="1">IFERROR(__xludf.DUMMYFUNCTION("GOOGLETRANSLATE(A801,""zh"", ""en"")"),"sleep")</f>
        <v>sleep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1" t="s">
        <v>1522</v>
      </c>
      <c r="B800" s="1" t="s">
        <v>1523</v>
      </c>
      <c r="C800" s="5" t="str">
        <f ca="1">IFERROR(__xludf.DUMMYFUNCTION("GOOGLETRANSLATE(A802,""zh"", ""en"")"),"Description / Description")</f>
        <v>Description / Description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1" t="s">
        <v>1524</v>
      </c>
      <c r="B801" s="1" t="s">
        <v>1525</v>
      </c>
      <c r="C801" s="5" t="str">
        <f ca="1">IFERROR(__xludf.DUMMYFUNCTION("GOOGLETRANSLATE(A803,""zh"", ""en"")"),"thought")</f>
        <v>thought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1" t="s">
        <v>1526</v>
      </c>
      <c r="B802" s="1" t="s">
        <v>1527</v>
      </c>
      <c r="C802" s="5" t="str">
        <f ca="1">IFERROR(__xludf.DUMMYFUNCTION("GOOGLETRANSLATE(A804,""zh"", ""en"")"),"dorm room")</f>
        <v>dorm room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1" t="s">
        <v>1528</v>
      </c>
      <c r="B803" s="1" t="s">
        <v>1529</v>
      </c>
      <c r="C803" s="5" t="str">
        <f ca="1">IFERROR(__xludf.DUMMYFUNCTION("GOOGLETRANSLATE(A805,""zh"", ""en"")"),"Although / though")</f>
        <v>Although / though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1" t="s">
        <v>1530</v>
      </c>
      <c r="B804" s="1" t="s">
        <v>1531</v>
      </c>
      <c r="C804" s="5" t="str">
        <f ca="1">IFERROR(__xludf.DUMMYFUNCTION("GOOGLETRANSLATE(A806,""zh"", ""en"")"),"and so")</f>
        <v>and so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1" t="s">
        <v>1532</v>
      </c>
      <c r="B805" s="1" t="s">
        <v>1533</v>
      </c>
      <c r="C805" s="5" t="str">
        <f ca="1">IFERROR(__xludf.DUMMYFUNCTION("GOOGLETRANSLATE(A807,""zh"", ""en"")"),"all")</f>
        <v>all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1" t="s">
        <v>1534</v>
      </c>
      <c r="B806" s="1" t="s">
        <v>1535</v>
      </c>
      <c r="C806" s="5" t="str">
        <f ca="1">IFERROR(__xludf.DUMMYFUNCTION("GOOGLETRANSLATE(A808,""zh"", ""en"")"),"They / they")</f>
        <v>They / they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1" t="s">
        <v>1536</v>
      </c>
      <c r="B807" s="1" t="s">
        <v>1535</v>
      </c>
      <c r="C807" s="5" t="str">
        <f ca="1">IFERROR(__xludf.DUMMYFUNCTION("GOOGLETRANSLATE(A809,""zh"", ""en"")"),"They / they")</f>
        <v>They / they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1" t="s">
        <v>1537</v>
      </c>
      <c r="B808" s="1" t="s">
        <v>1535</v>
      </c>
      <c r="C808" s="5" t="str">
        <f ca="1">IFERROR(__xludf.DUMMYFUNCTION("GOOGLETRANSLATE(A810,""zh"", ""en"")"),"They / them")</f>
        <v>They / them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1" t="s">
        <v>1538</v>
      </c>
      <c r="B809" s="1" t="s">
        <v>1539</v>
      </c>
      <c r="C809" s="5" t="str">
        <f ca="1">IFERROR(__xludf.DUMMYFUNCTION("GOOGLETRANSLATE(A811,""zh"", ""en"")"),"Sun / sun")</f>
        <v>Sun / sun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1" t="s">
        <v>1540</v>
      </c>
      <c r="B810" s="1" t="s">
        <v>1541</v>
      </c>
      <c r="C810" s="5" t="str">
        <f ca="1">IFERROR(__xludf.DUMMYFUNCTION("GOOGLETRANSLATE(A812,""zh"", ""en"")"),"Attitude / attitude")</f>
        <v>Attitude / attitude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1" t="s">
        <v>1542</v>
      </c>
      <c r="B811" s="1" t="s">
        <v>1543</v>
      </c>
      <c r="C811" s="5" t="str">
        <f ca="1">IFERROR(__xludf.DUMMYFUNCTION("GOOGLETRANSLATE(A813,""zh"", ""en"")"),"Discussion / discussion")</f>
        <v>Discussion / discussion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1" t="s">
        <v>1544</v>
      </c>
      <c r="B812" s="1" t="s">
        <v>1545</v>
      </c>
      <c r="C812" s="5" t="str">
        <f ca="1">IFERROR(__xludf.DUMMYFUNCTION("GOOGLETRANSLATE(A814,""zh"", ""en"")"),"Special / special")</f>
        <v>Special / special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1" t="s">
        <v>1546</v>
      </c>
      <c r="B813" s="1" t="s">
        <v>1547</v>
      </c>
      <c r="C813" s="5" t="str">
        <f ca="1">IFERROR(__xludf.DUMMYFUNCTION("GOOGLETRANSLATE(A815,""zh"", ""en"")"),"improve")</f>
        <v>improve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1" t="s">
        <v>1548</v>
      </c>
      <c r="B814" s="1" t="s">
        <v>1549</v>
      </c>
      <c r="C814" s="5" t="str">
        <f ca="1">IFERROR(__xludf.DUMMYFUNCTION("GOOGLETRANSLATE(A816,""zh"", ""en"")"),"Sports / sports")</f>
        <v>Sports / sports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1" t="s">
        <v>1550</v>
      </c>
      <c r="B815" s="1" t="s">
        <v>1551</v>
      </c>
      <c r="C815" s="5" t="str">
        <f ca="1">IFERROR(__xludf.DUMMYFUNCTION("GOOGLETRANSLATE(A817,""zh"", ""en"")"),"Weather / weather")</f>
        <v>Weather / weather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1" t="s">
        <v>1552</v>
      </c>
      <c r="B816" s="1" t="s">
        <v>1553</v>
      </c>
      <c r="C816" s="5" t="str">
        <f ca="1">IFERROR(__xludf.DUMMYFUNCTION("GOOGLETRANSLATE(A818,""zh"", ""en"")"),"Condition / condition")</f>
        <v>Condition / condition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1" t="s">
        <v>1554</v>
      </c>
      <c r="B817" s="1" t="s">
        <v>1555</v>
      </c>
      <c r="C817" s="5" t="str">
        <f ca="1">IFERROR(__xludf.DUMMYFUNCTION("GOOGLETRANSLATE(A819,""zh"", ""en"")"),"dancing")</f>
        <v>dancing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1" t="s">
        <v>1556</v>
      </c>
      <c r="B818" s="1" t="s">
        <v>1557</v>
      </c>
      <c r="C818" s="5" t="str">
        <f ca="1">IFERROR(__xludf.DUMMYFUNCTION("GOOGLETRANSLATE(A820,""zh"", ""en"")"),"Hearing / listening")</f>
        <v>Hearing / listening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1" t="s">
        <v>1558</v>
      </c>
      <c r="B819" s="1" t="s">
        <v>1559</v>
      </c>
      <c r="C819" s="5" t="str">
        <f ca="1">IFERROR(__xludf.DUMMYFUNCTION("GOOGLETRANSLATE(A821,""zh"", ""en"")"),"I heard that / I heard")</f>
        <v>I heard that / I heard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1" t="s">
        <v>1560</v>
      </c>
      <c r="B820" s="1" t="s">
        <v>1561</v>
      </c>
      <c r="C820" s="5" t="str">
        <f ca="1">IFERROR(__xludf.DUMMYFUNCTION("GOOGLETRANSLATE(A822,""zh"", ""en"")"),"Listening / listen")</f>
        <v>Listening / listen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1" t="s">
        <v>1562</v>
      </c>
      <c r="B821" s="1" t="s">
        <v>1563</v>
      </c>
      <c r="C821" s="5" t="str">
        <f ca="1">IFERROR(__xludf.DUMMYFUNCTION("GOOGLETRANSLATE(A823,""zh"", ""en"")"),"Pass / pass")</f>
        <v>Pass / pass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1" t="s">
        <v>1564</v>
      </c>
      <c r="B822" s="1" t="s">
        <v>1565</v>
      </c>
      <c r="C822" s="5" t="str">
        <f ca="1">IFERROR(__xludf.DUMMYFUNCTION("GOOGLETRANSLATE(A824,""zh"", ""en"")"),"Notice")</f>
        <v>Notice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1" t="s">
        <v>1566</v>
      </c>
      <c r="B823" s="1" t="s">
        <v>1567</v>
      </c>
      <c r="C823" s="5" t="str">
        <f ca="1">IFERROR(__xludf.DUMMYFUNCTION("GOOGLETRANSLATE(A825,""zh"", ""en"")"),"At the same time /")</f>
        <v>At the same time /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1" t="s">
        <v>1568</v>
      </c>
      <c r="B824" s="1" t="s">
        <v>1569</v>
      </c>
      <c r="C824" s="5" t="str">
        <f ca="1">IFERROR(__xludf.DUMMYFUNCTION("GOOGLETRANSLATE(A826,""zh"", ""en"")"),"Classmates / classmates")</f>
        <v>Classmates / classmates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1" t="s">
        <v>1570</v>
      </c>
      <c r="B825" s="1" t="s">
        <v>1571</v>
      </c>
      <c r="C825" s="5" t="str">
        <f ca="1">IFERROR(__xludf.DUMMYFUNCTION("GOOGLETRANSLATE(A827,""zh"", ""en"")"),"agree")</f>
        <v>agree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1" t="s">
        <v>1572</v>
      </c>
      <c r="B826" s="1" t="s">
        <v>1573</v>
      </c>
      <c r="C826" s="5" t="str">
        <f ca="1">IFERROR(__xludf.DUMMYFUNCTION("GOOGLETRANSLATE(A828,""zh"", ""en"")"),"Comrade")</f>
        <v>Comrade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1" t="s">
        <v>1574</v>
      </c>
      <c r="B827" s="1" t="s">
        <v>1575</v>
      </c>
      <c r="C827" s="5" t="str">
        <f ca="1">IFERROR(__xludf.DUMMYFUNCTION("GOOGLETRANSLATE(A829,""zh"", ""en"")"),"happy")</f>
        <v>happy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1" t="s">
        <v>1576</v>
      </c>
      <c r="B828" s="1" t="s">
        <v>1577</v>
      </c>
      <c r="C828" s="5" t="str">
        <f ca="1">IFERROR(__xludf.DUMMYFUNCTION("GOOGLETRANSLATE(A830,""zh"", ""en"")"),"suddenly")</f>
        <v>suddenly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1" t="s">
        <v>1578</v>
      </c>
      <c r="B829" s="1" t="s">
        <v>1579</v>
      </c>
      <c r="C829" s="5" t="str">
        <f ca="1">IFERROR(__xludf.DUMMYFUNCTION("GOOGLETRANSLATE(A831,""zh"", ""en"")"),"Library / Library")</f>
        <v>Library / Library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1" t="s">
        <v>1580</v>
      </c>
      <c r="B830" s="1" t="s">
        <v>1581</v>
      </c>
      <c r="C830" s="5" t="str">
        <f ca="1">IFERROR(__xludf.DUMMYFUNCTION("GOOGLETRANSLATE(A832,""zh"", ""en"")"),"Unity / unity")</f>
        <v>Unity / unity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1" t="s">
        <v>1582</v>
      </c>
      <c r="B831" s="1" t="s">
        <v>1583</v>
      </c>
      <c r="C831" s="5" t="str">
        <f ca="1">IFERROR(__xludf.DUMMYFUNCTION("GOOGLETRANSLATE(A833,""zh"", ""en"")"),"Sock / sock")</f>
        <v>Sock / sock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1" t="s">
        <v>1584</v>
      </c>
      <c r="B832" s="1" t="s">
        <v>1585</v>
      </c>
      <c r="C832" s="5" t="str">
        <f ca="1">IFERROR(__xludf.DUMMYFUNCTION("GOOGLETRANSLATE(A834,""zh"", ""en"")"),"Outside / outside")</f>
        <v>Outside / outside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1" t="s">
        <v>1586</v>
      </c>
      <c r="B833" s="1" t="s">
        <v>1587</v>
      </c>
      <c r="C833" s="5" t="str">
        <f ca="1">IFERROR(__xludf.DUMMYFUNCTION("GOOGLETRANSLATE(A835,""zh"", ""en"")"),"Foreign / foreign")</f>
        <v>Foreign / foreign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1" t="s">
        <v>1588</v>
      </c>
      <c r="B834" s="1" t="s">
        <v>1589</v>
      </c>
      <c r="C834" s="5" t="str">
        <f ca="1">IFERROR(__xludf.DUMMYFUNCTION("GOOGLETRANSLATE(A836,""zh"", ""en"")"),"Foreign language / foreign language")</f>
        <v>Foreign language / foreign language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1" t="s">
        <v>1590</v>
      </c>
      <c r="B835" s="1" t="s">
        <v>1591</v>
      </c>
      <c r="C835" s="5" t="str">
        <f ca="1">IFERROR(__xludf.DUMMYFUNCTION("GOOGLETRANSLATE(A837,""zh"", ""en"")"),"carry out")</f>
        <v>carry out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1" t="s">
        <v>1592</v>
      </c>
      <c r="B836" s="1" t="s">
        <v>1593</v>
      </c>
      <c r="C836" s="5" t="str">
        <f ca="1">IFERROR(__xludf.DUMMYFUNCTION("GOOGLETRANSLATE(A838,""zh"", ""en"")"),"complete")</f>
        <v>complete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1" t="s">
        <v>1594</v>
      </c>
      <c r="B837" s="1" t="s">
        <v>1595</v>
      </c>
      <c r="C837" s="5" t="str">
        <f ca="1">IFERROR(__xludf.DUMMYFUNCTION("GOOGLETRANSLATE(A839,""zh"", ""en"")"),"Play / play")</f>
        <v>Play / play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1" t="s">
        <v>1596</v>
      </c>
      <c r="B838" s="1" t="s">
        <v>1597</v>
      </c>
      <c r="C838" s="5" t="str">
        <f ca="1">IFERROR(__xludf.DUMMYFUNCTION("GOOGLETRANSLATE(A840,""zh"", ""en"")"),"Dinner / dinner")</f>
        <v>Dinner / dinner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1" t="s">
        <v>1598</v>
      </c>
      <c r="B839" s="1" t="s">
        <v>1599</v>
      </c>
      <c r="C839" s="5" t="str">
        <f ca="1">IFERROR(__xludf.DUMMYFUNCTION("GOOGLETRANSLATE(A841,""zh"", ""en"")"),"Party / party")</f>
        <v>Party / party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1" t="s">
        <v>1600</v>
      </c>
      <c r="B840" s="1" t="s">
        <v>1601</v>
      </c>
      <c r="C840" s="5" t="str">
        <f ca="1">IFERROR(__xludf.DUMMYFUNCTION("GOOGLETRANSLATE(A842,""zh"", ""en"")"),"at night")</f>
        <v>at night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1" t="s">
        <v>1602</v>
      </c>
      <c r="B841" s="1" t="s">
        <v>1603</v>
      </c>
      <c r="C841" s="5" t="str">
        <f ca="1">IFERROR(__xludf.DUMMYFUNCTION("GOOGLETRANSLATE(A843,""zh"", ""en"")"),"Dangerous / danger")</f>
        <v>Dangerous / danger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1" t="s">
        <v>1604</v>
      </c>
      <c r="B842" s="1" t="s">
        <v>1605</v>
      </c>
      <c r="C842" s="5" t="str">
        <f ca="1">IFERROR(__xludf.DUMMYFUNCTION("GOOGLETRANSLATE(A844,""zh"", ""en"")"),"Great / great")</f>
        <v>Great / great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1" t="s">
        <v>1606</v>
      </c>
      <c r="B843" s="1" t="s">
        <v>1607</v>
      </c>
      <c r="C843" s="5" t="str">
        <f ca="1">IFERROR(__xludf.DUMMYFUNCTION("GOOGLETRANSLATE(A845,""zh"", ""en"")"),"For / for")</f>
        <v>For / for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1" t="s">
        <v>1608</v>
      </c>
      <c r="B844" s="1" t="s">
        <v>1609</v>
      </c>
      <c r="C844" s="5" t="str">
        <f ca="1">IFERROR(__xludf.DUMMYFUNCTION("GOOGLETRANSLATE(A846,""zh"", ""en"")"),"why why")</f>
        <v>why why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1" t="s">
        <v>1610</v>
      </c>
      <c r="B845" s="1" t="s">
        <v>1611</v>
      </c>
      <c r="C845" s="5" t="str">
        <f ca="1">IFERROR(__xludf.DUMMYFUNCTION("GOOGLETRANSLATE(A847,""zh"", ""en"")"),"culture")</f>
        <v>culture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1" t="s">
        <v>1612</v>
      </c>
      <c r="B846" s="1" t="s">
        <v>1613</v>
      </c>
      <c r="C846" s="5" t="str">
        <f ca="1">IFERROR(__xludf.DUMMYFUNCTION("GOOGLETRANSLATE(A848,""zh"", ""en"")"),"Literature / literature")</f>
        <v>Literature / literature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1" t="s">
        <v>1614</v>
      </c>
      <c r="B847" s="1" t="s">
        <v>1615</v>
      </c>
      <c r="C847" s="5" t="str">
        <f ca="1">IFERROR(__xludf.DUMMYFUNCTION("GOOGLETRANSLATE(A849,""zh"", ""en"")"),"Literaryist / writer")</f>
        <v>Literaryist / writer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1" t="s">
        <v>1616</v>
      </c>
      <c r="B848" s="1" t="s">
        <v>1617</v>
      </c>
      <c r="C848" s="5" t="str">
        <f ca="1">IFERROR(__xludf.DUMMYFUNCTION("GOOGLETRANSLATE(A850,""zh"", ""en"")"),"Literary / literary")</f>
        <v>Literary / literary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1" t="s">
        <v>1618</v>
      </c>
      <c r="B849" s="1" t="s">
        <v>1619</v>
      </c>
      <c r="C849" s="5" t="str">
        <f ca="1">IFERROR(__xludf.DUMMYFUNCTION("GOOGLETRANSLATE(A851,""zh"", ""en"")"),"article")</f>
        <v>article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1" t="s">
        <v>1620</v>
      </c>
      <c r="B850" s="1" t="s">
        <v>1621</v>
      </c>
      <c r="C850" s="5" t="str">
        <f ca="1">IFERROR(__xludf.DUMMYFUNCTION("GOOGLETRANSLATE(A852,""zh"", ""en"")"),"Say good / question")</f>
        <v>Say good / question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1" t="s">
        <v>1622</v>
      </c>
      <c r="B851" s="1" t="s">
        <v>1623</v>
      </c>
      <c r="C851" s="5" t="str">
        <f ca="1">IFERROR(__xludf.DUMMYFUNCTION("GOOGLETRANSLATE(A853,""zh"", ""en"")"),"Problem / problem")</f>
        <v>Problem / problem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1" t="s">
        <v>1624</v>
      </c>
      <c r="B852" s="1" t="s">
        <v>1625</v>
      </c>
      <c r="C852" s="5" t="str">
        <f ca="1">IFERROR(__xludf.DUMMYFUNCTION("GOOGLETRANSLATE(A854,""zh"", ""en"")"),"We / us")</f>
        <v>We / us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1" t="s">
        <v>1626</v>
      </c>
      <c r="B853" s="1" t="s">
        <v>1627</v>
      </c>
      <c r="C853" s="5" t="str">
        <f ca="1">IFERROR(__xludf.DUMMYFUNCTION("GOOGLETRANSLATE(A855,""zh"", ""en"")"),"shake hands")</f>
        <v>shake hands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1" t="s">
        <v>1628</v>
      </c>
      <c r="B854" s="1" t="s">
        <v>1629</v>
      </c>
      <c r="C854" s="5" t="str">
        <f ca="1">IFERROR(__xludf.DUMMYFUNCTION("GOOGLETRANSLATE(A856,""zh"", ""en"")"),"room")</f>
        <v>room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1" t="s">
        <v>1630</v>
      </c>
      <c r="B855" s="1" t="s">
        <v>1631</v>
      </c>
      <c r="C855" s="5" t="str">
        <f ca="1">IFERROR(__xludf.DUMMYFUNCTION("GOOGLETRANSLATE(A857,""zh"", ""en"")"),"Lunch / lunch")</f>
        <v>Lunch / lunch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1" t="s">
        <v>1632</v>
      </c>
      <c r="B856" s="1" t="s">
        <v>1633</v>
      </c>
      <c r="C856" s="5" t="str">
        <f ca="1">IFERROR(__xludf.DUMMYFUNCTION("GOOGLETRANSLATE(A858,""zh"", ""en"")"),"physical")</f>
        <v>physical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1" t="s">
        <v>1634</v>
      </c>
      <c r="B857" s="1" t="s">
        <v>1635</v>
      </c>
      <c r="C857" s="5" t="str">
        <f ca="1">IFERROR(__xludf.DUMMYFUNCTION("GOOGLETRANSLATE(A859,""zh"", ""en"")"),"West Side / West")</f>
        <v>West Side / West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1" t="s">
        <v>1636</v>
      </c>
      <c r="B858" s="1" t="s">
        <v>1637</v>
      </c>
      <c r="C858" s="5" t="str">
        <f ca="1">IFERROR(__xludf.DUMMYFUNCTION("GOOGLETRANSLATE(A860,""zh"", ""en"")"),"hope")</f>
        <v>hope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1" t="s">
        <v>1638</v>
      </c>
      <c r="B859" s="1" t="s">
        <v>1639</v>
      </c>
      <c r="C859" s="5" t="str">
        <f ca="1">IFERROR(__xludf.DUMMYFUNCTION("GOOGLETRANSLATE(A861,""zh"", ""en"")"),"Habit / habits")</f>
        <v>Habit / habits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1" t="s">
        <v>1640</v>
      </c>
      <c r="B860" s="1" t="s">
        <v>1641</v>
      </c>
      <c r="C860" s="5" t="str">
        <f ca="1">IFERROR(__xludf.DUMMYFUNCTION("GOOGLETRANSLATE(A862,""zh"", ""en"")"),"yes I like")</f>
        <v>yes I like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1" t="s">
        <v>1642</v>
      </c>
      <c r="B861" s="1" t="s">
        <v>1643</v>
      </c>
      <c r="C861" s="5" t="str">
        <f ca="1">IFERROR(__xludf.DUMMYFUNCTION("GOOGLETRANSLATE(A863,""zh"", ""en"")"),"Take a shower")</f>
        <v>Take a shower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1" t="s">
        <v>1644</v>
      </c>
      <c r="B862" s="1" t="s">
        <v>1645</v>
      </c>
      <c r="C862" s="5" t="str">
        <f ca="1">IFERROR(__xludf.DUMMYFUNCTION("GOOGLETRANSLATE(A864,""zh"", ""en"")"),"Lower / lower")</f>
        <v>Lower / lower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1" t="s">
        <v>1646</v>
      </c>
      <c r="B863" s="1" t="s">
        <v>1647</v>
      </c>
      <c r="C863" s="5" t="str">
        <f ca="1">IFERROR(__xludf.DUMMYFUNCTION("GOOGLETRANSLATE(A865,""zh"", ""en"")"),"Lesson / next get out of class")</f>
        <v>Lesson / next get out of class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1" t="s">
        <v>1648</v>
      </c>
      <c r="B864" s="1" t="s">
        <v>1649</v>
      </c>
      <c r="C864" s="5" t="str">
        <f ca="1">IFERROR(__xludf.DUMMYFUNCTION("GOOGLETRANSLATE(A866,""zh"", ""en"")"),"Down / down")</f>
        <v>Down / down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1" t="s">
        <v>1650</v>
      </c>
      <c r="B865" s="1" t="s">
        <v>1651</v>
      </c>
      <c r="C865" s="5" t="str">
        <f ca="1">IFERROR(__xludf.DUMMYFUNCTION("GOOGLETRANSLATE(A867,""zh"", ""en"")"),"Go down")</f>
        <v>Go down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1" t="s">
        <v>1652</v>
      </c>
      <c r="B866" s="1" t="s">
        <v>1653</v>
      </c>
      <c r="C866" s="5" t="str">
        <f ca="1">IFERROR(__xludf.DUMMYFUNCTION("GOOGLETRANSLATE(A868,""zh"", ""en"")"),"in the afternoon")</f>
        <v>in the afternoon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1" t="s">
        <v>1654</v>
      </c>
      <c r="B867" s="1" t="s">
        <v>1655</v>
      </c>
      <c r="C867" s="5" t="str">
        <f ca="1">IFERROR(__xludf.DUMMYFUNCTION("GOOGLETRANSLATE(A869,""zh"", ""en"")"),"summer")</f>
        <v>summer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1" t="s">
        <v>1656</v>
      </c>
      <c r="B868" s="1" t="s">
        <v>1657</v>
      </c>
      <c r="C868" s="5" t="str">
        <f ca="1">IFERROR(__xludf.DUMMYFUNCTION("GOOGLETRANSLATE(A870,""zh"", ""en"")"),"Mr")</f>
        <v>Mr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1" t="s">
        <v>1658</v>
      </c>
      <c r="B869" s="1" t="s">
        <v>1659</v>
      </c>
      <c r="C869" s="5" t="str">
        <f ca="1">IFERROR(__xludf.DUMMYFUNCTION("GOOGLETRANSLATE(A871,""zh"", ""en"")"),"Modern / modern")</f>
        <v>Modern / modern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1" t="s">
        <v>1660</v>
      </c>
      <c r="B870" s="1" t="s">
        <v>1661</v>
      </c>
      <c r="C870" s="5" t="str">
        <f ca="1">IFERROR(__xludf.DUMMYFUNCTION("GOOGLETRANSLATE(A872,""zh"", ""en"")"),"Now / now")</f>
        <v>Now / now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1" t="s">
        <v>1662</v>
      </c>
      <c r="B871" s="1" t="s">
        <v>1663</v>
      </c>
      <c r="C871" s="5" t="str">
        <f ca="1">IFERROR(__xludf.DUMMYFUNCTION("GOOGLETRANSLATE(A873,""zh"", ""en"")"),"Believe")</f>
        <v>Believe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1" t="s">
        <v>1664</v>
      </c>
      <c r="B872" s="1" t="s">
        <v>1665</v>
      </c>
      <c r="C872" s="5" t="str">
        <f ca="1">IFERROR(__xludf.DUMMYFUNCTION("GOOGLETRANSLATE(A874,""zh"", ""en"")"),"banana")</f>
        <v>banana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1" t="s">
        <v>1666</v>
      </c>
      <c r="B873" s="1" t="s">
        <v>1667</v>
      </c>
      <c r="C873" s="5" t="str">
        <f ca="1">IFERROR(__xludf.DUMMYFUNCTION("GOOGLETRANSLATE(A875,""zh"", ""en"")"),"news")</f>
        <v>news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1" t="s">
        <v>1668</v>
      </c>
      <c r="B874" s="1" t="s">
        <v>1669</v>
      </c>
      <c r="C874" s="5" t="str">
        <f ca="1">IFERROR(__xludf.DUMMYFUNCTION("GOOGLETRANSLATE(A876,""zh"", ""en"")"),"Child / child")</f>
        <v>Child / child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1" t="s">
        <v>1670</v>
      </c>
      <c r="B875" s="1" t="s">
        <v>1671</v>
      </c>
      <c r="C875" s="5" t="str">
        <f ca="1">IFERROR(__xludf.DUMMYFUNCTION("GOOGLETRANSLATE(A877,""zh"", ""en"")"),"Lady")</f>
        <v>Lady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1" t="s">
        <v>1672</v>
      </c>
      <c r="B876" s="1" t="s">
        <v>1673</v>
      </c>
      <c r="C876" s="5" t="str">
        <f ca="1">IFERROR(__xludf.DUMMYFUNCTION("GOOGLETRANSLATE(A878,""zh"", ""en"")"),"Hour / hour")</f>
        <v>Hour / hour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1" t="s">
        <v>1674</v>
      </c>
      <c r="B877" s="1" t="s">
        <v>1675</v>
      </c>
      <c r="C877" s="5" t="str">
        <f ca="1">IFERROR(__xludf.DUMMYFUNCTION("GOOGLETRANSLATE(A879,""zh"", ""en"")"),"thanks, thanks")</f>
        <v>thanks, thanks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1" t="s">
        <v>1676</v>
      </c>
      <c r="B878" s="1" t="s">
        <v>1677</v>
      </c>
      <c r="C878" s="5" t="str">
        <f ca="1">IFERROR(__xludf.DUMMYFUNCTION("GOOGLETRANSLATE(A880,""zh"", ""en"")"),"hard")</f>
        <v>hard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1" t="s">
        <v>1678</v>
      </c>
      <c r="B879" s="1" t="s">
        <v>1679</v>
      </c>
      <c r="C879" s="5" t="str">
        <f ca="1">IFERROR(__xludf.DUMMYFUNCTION("GOOGLETRANSLATE(A881,""zh"", ""en"")"),"new Year")</f>
        <v>new Year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1" t="s">
        <v>1680</v>
      </c>
      <c r="B880" s="1" t="s">
        <v>1681</v>
      </c>
      <c r="C880" s="5" t="str">
        <f ca="1">IFERROR(__xludf.DUMMYFUNCTION("GOOGLETRANSLATE(A882,""zh"", ""en"")"),"News / News")</f>
        <v>News / News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1" t="s">
        <v>1682</v>
      </c>
      <c r="B881" s="1" t="s">
        <v>1683</v>
      </c>
      <c r="C881" s="5" t="str">
        <f ca="1">IFERROR(__xludf.DUMMYFUNCTION("GOOGLETRANSLATE(A883,""zh"", ""en"")"),"envelope")</f>
        <v>envelope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1" t="s">
        <v>1684</v>
      </c>
      <c r="B882" s="1" t="s">
        <v>1685</v>
      </c>
      <c r="C882" s="5" t="str">
        <f ca="1">IFERROR(__xludf.DUMMYFUNCTION("GOOGLETRANSLATE(A884,""zh"", ""en"")"),"week")</f>
        <v>week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1" t="s">
        <v>1686</v>
      </c>
      <c r="B883" s="1" t="s">
        <v>1687</v>
      </c>
      <c r="C883" s="5" t="str">
        <f ca="1">IFERROR(__xludf.DUMMYFUNCTION("GOOGLETRANSLATE(A885,""zh"", ""en"")"),"on Sunday")</f>
        <v>on Sunday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1" t="s">
        <v>1688</v>
      </c>
      <c r="B884" s="1" t="s">
        <v>1689</v>
      </c>
      <c r="C884" s="5" t="str">
        <f ca="1">IFERROR(__xludf.DUMMYFUNCTION("GOOGLETRANSLATE(A886,""zh"", ""en"")"),"happy")</f>
        <v>happy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1" t="s">
        <v>1690</v>
      </c>
      <c r="B885" s="1" t="s">
        <v>1691</v>
      </c>
      <c r="C885" s="5" t="str">
        <f ca="1">IFERROR(__xludf.DUMMYFUNCTION("GOOGLETRANSLATE(A887,""zh"", ""en"")"),"rest")</f>
        <v>rest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1" t="s">
        <v>1692</v>
      </c>
      <c r="B886" s="1" t="s">
        <v>1693</v>
      </c>
      <c r="C886" s="5" t="str">
        <f ca="1">IFERROR(__xludf.DUMMYFUNCTION("GOOGLETRANSLATE(A888,""zh"", ""en"")"),"need")</f>
        <v>need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1" t="s">
        <v>1694</v>
      </c>
      <c r="B887" s="1" t="s">
        <v>1695</v>
      </c>
      <c r="C887" s="5" t="str">
        <f ca="1">IFERROR(__xludf.DUMMYFUNCTION("GOOGLETRANSLATE(A889,""zh"", ""en"")"),"Many / many")</f>
        <v>Many / many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1" t="s">
        <v>1696</v>
      </c>
      <c r="B888" s="1" t="s">
        <v>1697</v>
      </c>
      <c r="C888" s="5" t="str">
        <f ca="1">IFERROR(__xludf.DUMMYFUNCTION("GOOGLETRANSLATE(A890,""zh"", ""en"")"),"Student / student")</f>
        <v>Student / student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1" t="s">
        <v>1698</v>
      </c>
      <c r="B889" s="1" t="s">
        <v>1699</v>
      </c>
      <c r="C889" s="5" t="str">
        <f ca="1">IFERROR(__xludf.DUMMYFUNCTION("GOOGLETRANSLATE(A891,""zh"", ""en"")"),"Learning / study")</f>
        <v>Learning / study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1" t="s">
        <v>1700</v>
      </c>
      <c r="B890" s="1" t="s">
        <v>1701</v>
      </c>
      <c r="C890" s="5" t="str">
        <f ca="1">IFERROR(__xludf.DUMMYFUNCTION("GOOGLETRANSLATE(A892,""zh"", ""en"")"),"School / school")</f>
        <v>School / school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1" t="s">
        <v>1702</v>
      </c>
      <c r="B891" s="1" t="s">
        <v>1703</v>
      </c>
      <c r="C891" s="5" t="str">
        <f ca="1">IFERROR(__xludf.DUMMYFUNCTION("GOOGLETRANSLATE(A893,""zh"", ""en"")"),"College / College")</f>
        <v>College / College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1" t="s">
        <v>1704</v>
      </c>
      <c r="B892" s="1" t="s">
        <v>1705</v>
      </c>
      <c r="C892" s="5" t="str">
        <f ca="1">IFERROR(__xludf.DUMMYFUNCTION("GOOGLETRANSLATE(A894,""zh"", ""en"")"),"the study")</f>
        <v>the study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1" t="s">
        <v>1706</v>
      </c>
      <c r="B893" s="1" t="s">
        <v>1707</v>
      </c>
      <c r="C893" s="5" t="str">
        <f ca="1">IFERROR(__xludf.DUMMYFUNCTION("GOOGLETRANSLATE(A895,""zh"", ""en"")"),"Color / color")</f>
        <v>Color / color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1" t="s">
        <v>1708</v>
      </c>
      <c r="B894" s="1" t="s">
        <v>1709</v>
      </c>
      <c r="C894" s="5" t="str">
        <f ca="1">IFERROR(__xludf.DUMMYFUNCTION("GOOGLETRANSLATE(A896,""zh"", ""en"")"),"eye")</f>
        <v>eye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1" t="s">
        <v>1710</v>
      </c>
      <c r="B895" s="1" t="s">
        <v>1711</v>
      </c>
      <c r="C895" s="5" t="str">
        <f ca="1">IFERROR(__xludf.DUMMYFUNCTION("GOOGLETRANSLATE(A897,""zh"", ""en"")"),"show")</f>
        <v>show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1" t="s">
        <v>1712</v>
      </c>
      <c r="B896" s="1" t="s">
        <v>1713</v>
      </c>
      <c r="C896" s="5" t="str">
        <f ca="1">IFERROR(__xludf.DUMMYFUNCTION("GOOGLETRANSLATE(A898,""zh"", ""en"")"),"Banquet / banquet")</f>
        <v>Banquet / banquet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1" t="s">
        <v>1714</v>
      </c>
      <c r="B897" s="1" t="s">
        <v>1715</v>
      </c>
      <c r="C897" s="5" t="str">
        <f ca="1">IFERROR(__xludf.DUMMYFUNCTION("GOOGLETRANSLATE(A899,""zh"", ""en"")"),"Appearance / look")</f>
        <v>Appearance / look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1" t="s">
        <v>1716</v>
      </c>
      <c r="B898" s="1" t="s">
        <v>1717</v>
      </c>
      <c r="C898" s="5" t="str">
        <f ca="1">IFERROR(__xludf.DUMMYFUNCTION("GOOGLETRANSLATE(A900,""zh"", ""en"")"),"Claim")</f>
        <v>Claim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1" t="s">
        <v>1718</v>
      </c>
      <c r="B899" s="1" t="s">
        <v>1719</v>
      </c>
      <c r="C899" s="5" t="str">
        <f ca="1">IFERROR(__xludf.DUMMYFUNCTION("GOOGLETRANSLATE(A901,""zh"", ""en"")"),"if")</f>
        <v>if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1" t="s">
        <v>1720</v>
      </c>
      <c r="B900" s="1" t="s">
        <v>1721</v>
      </c>
      <c r="C900" s="5" t="str">
        <f ca="1">IFERROR(__xludf.DUMMYFUNCTION("GOOGLETRANSLATE(A902,""zh"", ""en"")"),"Perhaps / perhaps")</f>
        <v>Perhaps / perhaps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1" t="s">
        <v>1722</v>
      </c>
      <c r="B901" s="1" t="s">
        <v>1723</v>
      </c>
      <c r="C901" s="5" t="str">
        <f ca="1">IFERROR(__xludf.DUMMYFUNCTION("GOOGLETRANSLATE(A903,""zh"", ""en"")"),"as soon as……")</f>
        <v>as soon as……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1" t="s">
        <v>1724</v>
      </c>
      <c r="B902" s="1" t="s">
        <v>1725</v>
      </c>
      <c r="C902" s="5" t="str">
        <f ca="1">IFERROR(__xludf.DUMMYFUNCTION("GOOGLETRANSLATE(A904,""zh"", ""en"")"),"general")</f>
        <v>general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1" t="s">
        <v>1726</v>
      </c>
      <c r="B903" s="1" t="s">
        <v>1727</v>
      </c>
      <c r="C903" s="5" t="str">
        <f ca="1">IFERROR(__xludf.DUMMYFUNCTION("GOOGLETRANSLATE(A905,""zh"", ""en"")"),"One side ... one side ... / side ... one side ...")</f>
        <v>One side ... one side ... / side ... one side ...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1" t="s">
        <v>1728</v>
      </c>
      <c r="B904" s="1" t="s">
        <v>1729</v>
      </c>
      <c r="C904" s="5" t="str">
        <f ca="1">IFERROR(__xludf.DUMMYFUNCTION("GOOGLETRANSLATE(A906,""zh"", ""en"")"),"One thing / little")</f>
        <v>One thing / little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1" t="s">
        <v>1730</v>
      </c>
      <c r="B905" s="1" t="s">
        <v>1731</v>
      </c>
      <c r="C905" s="5" t="str">
        <f ca="1">IFERROR(__xludf.DUMMYFUNCTION("GOOGLETRANSLATE(A907,""zh"", ""en"")"),"for sure")</f>
        <v>for sure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1" t="s">
        <v>1732</v>
      </c>
      <c r="B906" s="1" t="s">
        <v>1733</v>
      </c>
      <c r="C906" s="5" t="str">
        <f ca="1">IFERROR(__xludf.DUMMYFUNCTION("GOOGLETRANSLATE(A908,""zh"", ""en"")"),"A total")</f>
        <v>A total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1" t="s">
        <v>1734</v>
      </c>
      <c r="B907" s="1" t="s">
        <v>1735</v>
      </c>
      <c r="C907" s="5" t="str">
        <f ca="1">IFERROR(__xludf.DUMMYFUNCTION("GOOGLETRANSLATE(A909,""zh"", ""en"")"),"A while / a while")</f>
        <v>A while / a while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1" t="s">
        <v>1736</v>
      </c>
      <c r="B908" s="1" t="s">
        <v>1737</v>
      </c>
      <c r="C908" s="5" t="str">
        <f ca="1">IFERROR(__xludf.DUMMYFUNCTION("GOOGLETRANSLATE(A910,""zh"", ""en"")"),"A child / piece")</f>
        <v>A child / piece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1" t="s">
        <v>1738</v>
      </c>
      <c r="B909" s="1" t="s">
        <v>1739</v>
      </c>
      <c r="C909" s="5" t="str">
        <f ca="1">IFERROR(__xludf.DUMMYFUNCTION("GOOGLETRANSLATE(A911,""zh"", ""en"")"),"together")</f>
        <v>together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1" t="s">
        <v>1740</v>
      </c>
      <c r="B910" s="1" t="s">
        <v>1741</v>
      </c>
      <c r="C910" s="5" t="str">
        <f ca="1">IFERROR(__xludf.DUMMYFUNCTION("GOOGLETRANSLATE(A912,""zh"", ""en"")"),"all")</f>
        <v>all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1" t="s">
        <v>1742</v>
      </c>
      <c r="B911" s="1" t="s">
        <v>1743</v>
      </c>
      <c r="C911" s="5" t="str">
        <f ca="1">IFERROR(__xludf.DUMMYFUNCTION("GOOGLETRANSLATE(A913,""zh"", ""en"")"),"A little bit")</f>
        <v>A little bit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1" t="s">
        <v>1744</v>
      </c>
      <c r="B912" s="1" t="s">
        <v>1745</v>
      </c>
      <c r="C912" s="5" t="str">
        <f ca="1">IFERROR(__xludf.DUMMYFUNCTION("GOOGLETRANSLATE(A914,""zh"", ""en"")"),"some")</f>
        <v>some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1" t="s">
        <v>1746</v>
      </c>
      <c r="B913" s="1" t="s">
        <v>1747</v>
      </c>
      <c r="C913" s="5" t="str">
        <f ca="1">IFERROR(__xludf.DUMMYFUNCTION("GOOGLETRANSLATE(A915,""zh"", ""en"")"),"same")</f>
        <v>same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1" t="s">
        <v>1748</v>
      </c>
      <c r="B914" s="1" t="s">
        <v>1749</v>
      </c>
      <c r="C914" s="5" t="str">
        <f ca="1">IFERROR(__xludf.DUMMYFUNCTION("GOOGLETRANSLATE(A916,""zh"", ""en"")"),"Always")</f>
        <v>Always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1" t="s">
        <v>1750</v>
      </c>
      <c r="B915" s="1" t="s">
        <v>1751</v>
      </c>
      <c r="C915" s="5" t="str">
        <f ca="1">IFERROR(__xludf.DUMMYFUNCTION("GOOGLETRANSLATE(A917,""zh"", ""en"")"),"clothes")</f>
        <v>clothes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1" t="s">
        <v>1752</v>
      </c>
      <c r="B916" s="1" t="s">
        <v>1753</v>
      </c>
      <c r="C916" s="5" t="str">
        <f ca="1">IFERROR(__xludf.DUMMYFUNCTION("GOOGLETRANSLATE(A918,""zh"", ""en"")"),"Doctor / doctor")</f>
        <v>Doctor / doctor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1" t="s">
        <v>1754</v>
      </c>
      <c r="B917" s="1" t="s">
        <v>1755</v>
      </c>
      <c r="C917" s="5" t="str">
        <f ca="1">IFERROR(__xludf.DUMMYFUNCTION("GOOGLETRANSLATE(A919,""zh"", ""en"")"),"Hospital / hospital")</f>
        <v>Hospital / hospital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1" t="s">
        <v>1756</v>
      </c>
      <c r="B918" s="1" t="s">
        <v>1757</v>
      </c>
      <c r="C918" s="5" t="str">
        <f ca="1">IFERROR(__xludf.DUMMYFUNCTION("GOOGLETRANSLATE(A920,""zh"", ""en"")"),"Already / already")</f>
        <v>Already / already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1" t="s">
        <v>1758</v>
      </c>
      <c r="B919" s="1" t="s">
        <v>1759</v>
      </c>
      <c r="C919" s="5" t="str">
        <f ca="1">IFERROR(__xludf.DUMMYFUNCTION("GOOGLETRANSLATE(A921,""zh"", ""en"")"),"Later / later")</f>
        <v>Later / later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1" t="s">
        <v>1760</v>
      </c>
      <c r="B920" s="1" t="s">
        <v>1761</v>
      </c>
      <c r="C920" s="5" t="str">
        <f ca="1">IFERROR(__xludf.DUMMYFUNCTION("GOOGLETRANSLATE(A922,""zh"", ""en"")"),"before")</f>
        <v>before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1" t="s">
        <v>1762</v>
      </c>
      <c r="B921" s="1" t="s">
        <v>1763</v>
      </c>
      <c r="C921" s="5" t="str">
        <f ca="1">IFERROR(__xludf.DUMMYFUNCTION("GOOGLETRANSLATE(A923,""zh"", ""en"")"),"I believe / think")</f>
        <v>I believe / think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1" t="s">
        <v>1764</v>
      </c>
      <c r="B922" s="1" t="s">
        <v>1765</v>
      </c>
      <c r="C922" s="5" t="str">
        <f ca="1">IFERROR(__xludf.DUMMYFUNCTION("GOOGLETRANSLATE(A924,""zh"", ""en"")"),"chair")</f>
        <v>chair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1" t="s">
        <v>1766</v>
      </c>
      <c r="B923" s="1" t="s">
        <v>1767</v>
      </c>
      <c r="C923" s="5" t="str">
        <f ca="1">IFERROR(__xludf.DUMMYFUNCTION("GOOGLETRANSLATE(A925,""zh"", ""en"")"),"Art / art")</f>
        <v>Art / art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1" t="s">
        <v>1768</v>
      </c>
      <c r="B924" s="1" t="s">
        <v>1769</v>
      </c>
      <c r="C924" s="5" t="str">
        <f ca="1">IFERROR(__xludf.DUMMYFUNCTION("GOOGLETRANSLATE(A926,""zh"", ""en"")"),"Opinions / opinions")</f>
        <v>Opinions / opinions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1" t="s">
        <v>1770</v>
      </c>
      <c r="B925" s="1" t="s">
        <v>1771</v>
      </c>
      <c r="C925" s="5" t="str">
        <f ca="1">IFERROR(__xludf.DUMMYFUNCTION("GOOGLETRANSLATE(A927,""zh"", ""en"")"),"meaning")</f>
        <v>meaning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1" t="s">
        <v>1772</v>
      </c>
      <c r="B926" s="1" t="s">
        <v>1773</v>
      </c>
      <c r="C926" s="5" t="str">
        <f ca="1">IFERROR(__xludf.DUMMYFUNCTION("GOOGLETRANSLATE(A928,""zh"", ""en"")"),"Significance / meaning")</f>
        <v>Significance / meaning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1" t="s">
        <v>1774</v>
      </c>
      <c r="B927" s="1" t="s">
        <v>1775</v>
      </c>
      <c r="C927" s="5" t="str">
        <f ca="1">IFERROR(__xludf.DUMMYFUNCTION("GOOGLETRANSLATE(A929,""zh"", ""en"")"),"Because")</f>
        <v>Because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1" t="s">
        <v>1776</v>
      </c>
      <c r="B928" s="1" t="s">
        <v>1777</v>
      </c>
      <c r="C928" s="5" t="str">
        <f ca="1">IFERROR(__xludf.DUMMYFUNCTION("GOOGLETRANSLATE(A930,""zh"", ""en"")"),"Music / music")</f>
        <v>Music / music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1" t="s">
        <v>1778</v>
      </c>
      <c r="B929" s="1" t="s">
        <v>1779</v>
      </c>
      <c r="C929" s="5" t="str">
        <f ca="1">IFERROR(__xludf.DUMMYFUNCTION("GOOGLETRANSLATE(A931,""zh"", ""en"")"),"Bank / Bank")</f>
        <v>Bank / Bank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1" t="s">
        <v>1780</v>
      </c>
      <c r="B930" s="1" t="s">
        <v>1781</v>
      </c>
      <c r="C930" s="5" t="str">
        <f ca="1">IFERROR(__xludf.DUMMYFUNCTION("GOOGLETRANSLATE(A932,""zh"", ""en"")"),"Should / should")</f>
        <v>Should / should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1" t="s">
        <v>1782</v>
      </c>
      <c r="B931" s="1" t="s">
        <v>1783</v>
      </c>
      <c r="C931" s="5" t="str">
        <f ca="1">IFERROR(__xludf.DUMMYFUNCTION("GOOGLETRANSLATE(A933,""zh"", ""en"")"),"English English")</f>
        <v>English English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1" t="s">
        <v>1784</v>
      </c>
      <c r="B932" s="1" t="s">
        <v>1785</v>
      </c>
      <c r="C932" s="5" t="str">
        <f ca="1">IFERROR(__xludf.DUMMYFUNCTION("GOOGLETRANSLATE(A934,""zh"", ""en"")"),"Effect / influence")</f>
        <v>Effect / influence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1" t="s">
        <v>1786</v>
      </c>
      <c r="B933" s="1" t="s">
        <v>1787</v>
      </c>
      <c r="C933" s="5" t="str">
        <f ca="1">IFERROR(__xludf.DUMMYFUNCTION("GOOGLETRANSLATE(A935,""zh"", ""en"")"),"forever and ever")</f>
        <v>forever and ever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1" t="s">
        <v>1788</v>
      </c>
      <c r="B934" s="1" t="s">
        <v>1789</v>
      </c>
      <c r="C934" s="5" t="str">
        <f ca="1">IFERROR(__xludf.DUMMYFUNCTION("GOOGLETRANSLATE(A936,""zh"", ""en"")"),"especially")</f>
        <v>especially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1" t="s">
        <v>1790</v>
      </c>
      <c r="B935" s="1" t="s">
        <v>1791</v>
      </c>
      <c r="C935" s="5" t="str">
        <f ca="1">IFERROR(__xludf.DUMMYFUNCTION("GOOGLETRANSLATE(A937,""zh"", ""en"")"),"Post Office / Post Office")</f>
        <v>Post Office / Post Office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1" t="s">
        <v>1792</v>
      </c>
      <c r="B936" s="1" t="s">
        <v>1793</v>
      </c>
      <c r="C936" s="5" t="str">
        <f ca="1">IFERROR(__xludf.DUMMYFUNCTION("GOOGLETRANSLATE(A938,""zh"", ""en"")"),"Stamp / stamp")</f>
        <v>Stamp / stamp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1" t="s">
        <v>1794</v>
      </c>
      <c r="B937" s="1" t="s">
        <v>1795</v>
      </c>
      <c r="C937" s="5" t="str">
        <f ca="1">IFERROR(__xludf.DUMMYFUNCTION("GOOGLETRANSLATE(A939,""zh"", ""en"")"),"Swim")</f>
        <v>Swim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1" t="s">
        <v>1796</v>
      </c>
      <c r="B938" s="1" t="s">
        <v>1797</v>
      </c>
      <c r="C938" s="5" t="str">
        <f ca="1">IFERROR(__xludf.DUMMYFUNCTION("GOOGLETRANSLATE(A940,""zh"", ""en"")"),"some")</f>
        <v>some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1" t="s">
        <v>1798</v>
      </c>
      <c r="B939" s="1" t="s">
        <v>1799</v>
      </c>
      <c r="C939" s="5" t="str">
        <f ca="1">IFERROR(__xludf.DUMMYFUNCTION("GOOGLETRANSLATE(A941,""zh"", ""en"")"),"famous")</f>
        <v>famous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1" t="s">
        <v>1800</v>
      </c>
      <c r="B940" s="1" t="s">
        <v>1801</v>
      </c>
      <c r="C940" s="5" t="str">
        <f ca="1">IFERROR(__xludf.DUMMYFUNCTION("GOOGLETRANSLATE(A942,""zh"", ""en"")"),"Sometimes / sometimes")</f>
        <v>Sometimes / sometimes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1" t="s">
        <v>1802</v>
      </c>
      <c r="B941" s="1" t="s">
        <v>1803</v>
      </c>
      <c r="C941" s="5" t="str">
        <f ca="1">IFERROR(__xludf.DUMMYFUNCTION("GOOGLETRANSLATE(A943,""zh"", ""en"")"),"some")</f>
        <v>some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1" t="s">
        <v>1804</v>
      </c>
      <c r="B942" s="1" t="s">
        <v>1805</v>
      </c>
      <c r="C942" s="5" t="str">
        <f ca="1">IFERROR(__xludf.DUMMYFUNCTION("GOOGLETRANSLATE(A944,""zh"", ""en"")"),"interesting")</f>
        <v>interesting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1" t="s">
        <v>1806</v>
      </c>
      <c r="B943" s="1" t="s">
        <v>1807</v>
      </c>
      <c r="C943" s="5" t="str">
        <f ca="1">IFERROR(__xludf.DUMMYFUNCTION("GOOGLETRANSLATE(A945,""zh"", ""en"")"),"friendly")</f>
        <v>friendly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1" t="s">
        <v>1808</v>
      </c>
      <c r="B944" s="1" t="s">
        <v>1809</v>
      </c>
      <c r="C944" s="5" t="str">
        <f ca="1">IFERROR(__xludf.DUMMYFUNCTION("GOOGLETRANSLATE(A946,""zh"", ""en"")"),"Friendship / Friendship")</f>
        <v>Friendship / Friendship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1" t="s">
        <v>1810</v>
      </c>
      <c r="B945" s="1" t="s">
        <v>1811</v>
      </c>
      <c r="C945" s="5" t="str">
        <f ca="1">IFERROR(__xludf.DUMMYFUNCTION("GOOGLETRANSLATE(A947,""zh"", ""en"")"),"happy")</f>
        <v>happy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1" t="s">
        <v>1812</v>
      </c>
      <c r="B946" s="1" t="s">
        <v>1813</v>
      </c>
      <c r="C946" s="5" t="str">
        <f ca="1">IFERROR(__xludf.DUMMYFUNCTION("GOOGLETRANSLATE(A948,""zh"", ""en"")"),"Syntax / grammar")</f>
        <v>Syntax / grammar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1" t="s">
        <v>1814</v>
      </c>
      <c r="B947" s="1" t="s">
        <v>1815</v>
      </c>
      <c r="C947" s="5" t="str">
        <f ca="1">IFERROR(__xludf.DUMMYFUNCTION("GOOGLETRANSLATE(A949,""zh"", ""en"")"),"Language / language")</f>
        <v>Language / language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1" t="s">
        <v>1816</v>
      </c>
      <c r="B948" s="1" t="s">
        <v>1817</v>
      </c>
      <c r="C948" s="5" t="str">
        <f ca="1">IFERROR(__xludf.DUMMYFUNCTION("GOOGLETRANSLATE(A950,""zh"", ""en"")"),"Preview / preview")</f>
        <v>Preview / preview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1" t="s">
        <v>1818</v>
      </c>
      <c r="B949" s="1" t="s">
        <v>1819</v>
      </c>
      <c r="C949" s="5" t="str">
        <f ca="1">IFERROR(__xludf.DUMMYFUNCTION("GOOGLETRANSLATE(A951,""zh"", ""en"")"),"Encounter")</f>
        <v>Encounter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1" t="s">
        <v>1820</v>
      </c>
      <c r="B950" s="1" t="s">
        <v>1821</v>
      </c>
      <c r="C950" s="5" t="str">
        <f ca="1">IFERROR(__xludf.DUMMYFUNCTION("GOOGLETRANSLATE(A952,""zh"", ""en"")"),"Original / original")</f>
        <v>Original / original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1" t="s">
        <v>1822</v>
      </c>
      <c r="B951" s="1" t="s">
        <v>1823</v>
      </c>
      <c r="C951" s="5" t="str">
        <f ca="1">IFERROR(__xludf.DUMMYFUNCTION("GOOGLETRANSLATE(A953,""zh"", ""en"")"),"Forgive / forgive")</f>
        <v>Forgive / forgive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1" t="s">
        <v>1824</v>
      </c>
      <c r="B952" s="1" t="s">
        <v>1825</v>
      </c>
      <c r="C952" s="5" t="str">
        <f ca="1">IFERROR(__xludf.DUMMYFUNCTION("GOOGLETRANSLATE(A954,""zh"", ""en"")"),"Willing / willing")</f>
        <v>Willing / willing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1" t="s">
        <v>1826</v>
      </c>
      <c r="B953" s="1" t="s">
        <v>1827</v>
      </c>
      <c r="C953" s="5" t="str">
        <f ca="1">IFERROR(__xludf.DUMMYFUNCTION("GOOGLETRANSLATE(A955,""zh"", ""en"")"),"moon")</f>
        <v>moon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1" t="s">
        <v>1828</v>
      </c>
      <c r="B954" s="1" t="s">
        <v>1829</v>
      </c>
      <c r="C954" s="5" t="str">
        <f ca="1">IFERROR(__xludf.DUMMYFUNCTION("GOOGLETRANSLATE(A956,""zh"", ""en"")"),"Moon")</f>
        <v>Moon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1" t="s">
        <v>1830</v>
      </c>
      <c r="B955" s="1" t="s">
        <v>1831</v>
      </c>
      <c r="C955" s="5" t="str">
        <f ca="1">IFERROR(__xludf.DUMMYFUNCTION("GOOGLETRANSLATE(A957,""zh"", ""en"")"),"Sports / sports")</f>
        <v>Sports / sports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1" t="s">
        <v>1832</v>
      </c>
      <c r="B956" s="1" t="s">
        <v>1833</v>
      </c>
      <c r="C956" s="5" t="str">
        <f ca="1">IFERROR(__xludf.DUMMYFUNCTION("GOOGLETRANSLATE(A958,""zh"", ""en"")"),"Goodbye")</f>
        <v>Goodbye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1" t="s">
        <v>1834</v>
      </c>
      <c r="B957" s="1" t="s">
        <v>1835</v>
      </c>
      <c r="C957" s="5" t="str">
        <f ca="1">IFERROR(__xludf.DUMMYFUNCTION("GOOGLETRANSLATE(A959,""zh"", ""en"")"),"We / us")</f>
        <v>We / us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1" t="s">
        <v>1836</v>
      </c>
      <c r="B958" s="1" t="s">
        <v>1837</v>
      </c>
      <c r="C958" s="5" t="str">
        <f ca="1">IFERROR(__xludf.DUMMYFUNCTION("GOOGLETRANSLATE(A960,""zh"", ""en"")"),"in the morning")</f>
        <v>in the morning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1" t="s">
        <v>1838</v>
      </c>
      <c r="B959" s="1" t="s">
        <v>1839</v>
      </c>
      <c r="C959" s="5" t="str">
        <f ca="1">IFERROR(__xludf.DUMMYFUNCTION("GOOGLETRANSLATE(A961,""zh"", ""en"")"),"Breakfast / breakfast")</f>
        <v>Breakfast / breakfast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1" t="s">
        <v>1840</v>
      </c>
      <c r="B960" s="1" t="s">
        <v>1841</v>
      </c>
      <c r="C960" s="5" t="str">
        <f ca="1">IFERROR(__xludf.DUMMYFUNCTION("GOOGLETRANSLATE(A962,""zh"", ""en"")"),"How / how")</f>
        <v>How / how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1" t="s">
        <v>1842</v>
      </c>
      <c r="B961" s="1" t="s">
        <v>1843</v>
      </c>
      <c r="C961" s="5" t="str">
        <f ca="1">IFERROR(__xludf.DUMMYFUNCTION("GOOGLETRANSLATE(A963,""zh"", ""en"")"),"how is it going")</f>
        <v>how is it going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1" t="s">
        <v>1844</v>
      </c>
      <c r="B962" s="1" t="s">
        <v>1845</v>
      </c>
      <c r="C962" s="5" t="str">
        <f ca="1">IFERROR(__xludf.DUMMYFUNCTION("GOOGLETRANSLATE(A964,""zh"", ""en"")"),"What / how")</f>
        <v>What / how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1" t="s">
        <v>1846</v>
      </c>
      <c r="B963" s="1" t="s">
        <v>1847</v>
      </c>
      <c r="C963" s="5" t="str">
        <f ca="1">IFERROR(__xludf.DUMMYFUNCTION("GOOGLETRANSLATE(A965,""zh"", ""en"")"),"increase")</f>
        <v>increase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1" t="s">
        <v>1848</v>
      </c>
      <c r="B964" s="1" t="s">
        <v>1849</v>
      </c>
      <c r="C964" s="5" t="str">
        <f ca="1">IFERROR(__xludf.DUMMYFUNCTION("GOOGLETRANSLATE(A966,""zh"", ""en"")"),"Exhibition / exhibition")</f>
        <v>Exhibition / exhibition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1" t="s">
        <v>1850</v>
      </c>
      <c r="B965" s="1" t="s">
        <v>1851</v>
      </c>
      <c r="C965" s="5" t="str">
        <f ca="1">IFERROR(__xludf.DUMMYFUNCTION("GOOGLETRANSLATE(A967,""zh"", ""en"")"),"grasp")</f>
        <v>grasp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1" t="s">
        <v>1852</v>
      </c>
      <c r="B966" s="1" t="s">
        <v>1853</v>
      </c>
      <c r="C966" s="5" t="str">
        <f ca="1">IFERROR(__xludf.DUMMYFUNCTION("GOOGLETRANSLATE(A968,""zh"", ""en"")"),"Emergency / urgent")</f>
        <v>Emergency / urgent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1" t="s">
        <v>1854</v>
      </c>
      <c r="B967" s="1" t="s">
        <v>1855</v>
      </c>
      <c r="C967" s="5" t="str">
        <f ca="1">IFERROR(__xludf.DUMMYFUNCTION("GOOGLETRANSLATE(A969,""zh"", ""en"")"),"Care / take care of")</f>
        <v>Care / take care of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1" t="s">
        <v>1856</v>
      </c>
      <c r="B968" s="1" t="s">
        <v>1857</v>
      </c>
      <c r="C968" s="5" t="str">
        <f ca="1">IFERROR(__xludf.DUMMYFUNCTION("GOOGLETRANSLATE(A970,""zh"", ""en"")"),"Photograph")</f>
        <v>Photograph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1" t="s">
        <v>1858</v>
      </c>
      <c r="B969" s="1" t="s">
        <v>1859</v>
      </c>
      <c r="C969" s="5" t="str">
        <f ca="1">IFERROR(__xludf.DUMMYFUNCTION("GOOGLETRANSLATE(A971,""zh"", ""en"")"),"This / this")</f>
        <v>This / this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1" t="s">
        <v>1860</v>
      </c>
      <c r="B970" s="1" t="s">
        <v>1861</v>
      </c>
      <c r="C970" s="5" t="str">
        <f ca="1">IFERROR(__xludf.DUMMYFUNCTION("GOOGLETRANSLATE(A972,""zh"", ""en"")"),"Here / here")</f>
        <v>Here / here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1" t="s">
        <v>1862</v>
      </c>
      <c r="B971" s="1" t="s">
        <v>1863</v>
      </c>
      <c r="C971" s="5" t="str">
        <f ca="1">IFERROR(__xludf.DUMMYFUNCTION("GOOGLETRANSLATE(A973,""zh"", ""en"")"),"So / this")</f>
        <v>So / this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1" t="s">
        <v>1864</v>
      </c>
      <c r="B972" s="1" t="s">
        <v>1865</v>
      </c>
      <c r="C972" s="5" t="str">
        <f ca="1">IFERROR(__xludf.DUMMYFUNCTION("GOOGLETRANSLATE(A974,""zh"", ""en"")"),"These / these")</f>
        <v>These / these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1" t="s">
        <v>1866</v>
      </c>
      <c r="B973" s="1" t="s">
        <v>1867</v>
      </c>
      <c r="C973" s="5" t="str">
        <f ca="1">IFERROR(__xludf.DUMMYFUNCTION("GOOGLETRANSLATE(A975,""zh"", ""en"")"),"This way")</f>
        <v>This way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1" t="s">
        <v>1868</v>
      </c>
      <c r="B974" s="1" t="s">
        <v>1869</v>
      </c>
      <c r="C974" s="5" t="str">
        <f ca="1">IFERROR(__xludf.DUMMYFUNCTION("GOOGLETRANSLATE(A976,""zh"", ""en"")"),"real")</f>
        <v>real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1" t="s">
        <v>1870</v>
      </c>
      <c r="B975" s="1" t="s">
        <v>1871</v>
      </c>
      <c r="C975" s="5" t="str">
        <f ca="1">IFERROR(__xludf.DUMMYFUNCTION("GOOGLETRANSLATE(A977,""zh"", ""en"")"),"Neat / neat")</f>
        <v>Neat / neat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1" t="s">
        <v>1872</v>
      </c>
      <c r="B976" s="1" t="s">
        <v>1873</v>
      </c>
      <c r="C976" s="5" t="str">
        <f ca="1">IFERROR(__xludf.DUMMYFUNCTION("GOOGLETRANSLATE(A978,""zh"", ""en"")"),"Correct / correct")</f>
        <v>Correct / correct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1" t="s">
        <v>1874</v>
      </c>
      <c r="B977" s="1" t="s">
        <v>1875</v>
      </c>
      <c r="C977" s="5" t="str">
        <f ca="1">IFERROR(__xludf.DUMMYFUNCTION("GOOGLETRANSLATE(A979,""zh"", ""en"")"),"Be in")</f>
        <v>Be in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1" t="s">
        <v>1876</v>
      </c>
      <c r="B978" s="1" t="s">
        <v>1877</v>
      </c>
      <c r="C978" s="5" t="str">
        <f ca="1">IFERROR(__xludf.DUMMYFUNCTION("GOOGLETRANSLATE(A980,""zh"", ""en"")"),"government")</f>
        <v>government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1" t="s">
        <v>1878</v>
      </c>
      <c r="B979" s="1" t="s">
        <v>1879</v>
      </c>
      <c r="C979" s="5" t="str">
        <f ca="1">IFERROR(__xludf.DUMMYFUNCTION("GOOGLETRANSLATE(A981,""zh"", ""en"")"),"political")</f>
        <v>political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1" t="s">
        <v>1880</v>
      </c>
      <c r="B980" s="1" t="s">
        <v>1881</v>
      </c>
      <c r="C980" s="5" t="str">
        <f ca="1">IFERROR(__xludf.DUMMYFUNCTION("GOOGLETRANSLATE(A982,""zh"", ""en"")"),"know")</f>
        <v>know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1" t="s">
        <v>1882</v>
      </c>
      <c r="B981" s="1" t="s">
        <v>1883</v>
      </c>
      <c r="C981" s="5" t="str">
        <f ca="1">IFERROR(__xludf.DUMMYFUNCTION("GOOGLETRANSLATE(A983,""zh"", ""en"")"),"Knowledge / knowledge")</f>
        <v>Knowledge / knowledge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1" t="s">
        <v>1884</v>
      </c>
      <c r="B982" s="1" t="s">
        <v>1885</v>
      </c>
      <c r="C982" s="5" t="str">
        <f ca="1">IFERROR(__xludf.DUMMYFUNCTION("GOOGLETRANSLATE(A984,""zh"", ""en"")"),"... between between /b")</f>
        <v>... between between /b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1" t="s">
        <v>1886</v>
      </c>
      <c r="B983" s="1" t="s">
        <v>1887</v>
      </c>
      <c r="C983" s="5" t="str">
        <f ca="1">IFERROR(__xludf.DUMMYFUNCTION("GOOGLETRANSLATE(A985,""zh"", ""en"")"),"Have to")</f>
        <v>Have to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1" t="s">
        <v>1888</v>
      </c>
      <c r="B984" s="1" t="s">
        <v>1889</v>
      </c>
      <c r="C984" s="5" t="str">
        <f ca="1">IFERROR(__xludf.DUMMYFUNCTION("GOOGLETRANSLATE(A986,""zh"", ""en"")"),"Intermediate / middle")</f>
        <v>Intermediate / middle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1" t="s">
        <v>1890</v>
      </c>
      <c r="B985" s="1" t="s">
        <v>1891</v>
      </c>
      <c r="C985" s="5" t="str">
        <f ca="1">IFERROR(__xludf.DUMMYFUNCTION("GOOGLETRANSLATE(A987,""zh"", ""en"")"),"Chinese")</f>
        <v>Chinese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1" t="s">
        <v>1892</v>
      </c>
      <c r="B986" s="1" t="s">
        <v>1893</v>
      </c>
      <c r="C986" s="5" t="str">
        <f ca="1">IFERROR(__xludf.DUMMYFUNCTION("GOOGLETRANSLATE(A988,""zh"", ""en"")"),"noon")</f>
        <v>noon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1" t="s">
        <v>1894</v>
      </c>
      <c r="B987" s="1" t="s">
        <v>1895</v>
      </c>
      <c r="C987" s="5" t="str">
        <f ca="1">IFERROR(__xludf.DUMMYFUNCTION("GOOGLETRANSLATE(A989,""zh"", ""en"")"),"Middle School / Middle School")</f>
        <v>Middle School / Middle School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1" t="s">
        <v>1896</v>
      </c>
      <c r="B988" s="1" t="s">
        <v>1897</v>
      </c>
      <c r="C988" s="5" t="str">
        <f ca="1">IFERROR(__xludf.DUMMYFUNCTION("GOOGLETRANSLATE(A990,""zh"", ""en"")"),"Hour / hour")</f>
        <v>Hour / hour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1" t="s">
        <v>1898</v>
      </c>
      <c r="B989" s="1" t="s">
        <v>1899</v>
      </c>
      <c r="C989" s="5" t="str">
        <f ca="1">IFERROR(__xludf.DUMMYFUNCTION("GOOGLETRANSLATE(A991,""zh"", ""en"")"),"important")</f>
        <v>important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1" t="s">
        <v>1900</v>
      </c>
      <c r="B990" s="1" t="s">
        <v>1901</v>
      </c>
      <c r="C990" s="5" t="str">
        <f ca="1">IFERROR(__xludf.DUMMYFUNCTION("GOOGLETRANSLATE(A992,""zh"", ""en"")"),"Surrounding / surrounding")</f>
        <v>Surrounding / surrounding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1" t="s">
        <v>1902</v>
      </c>
      <c r="B991" s="1" t="s">
        <v>1903</v>
      </c>
      <c r="C991" s="5" t="str">
        <f ca="1">IFERROR(__xludf.DUMMYFUNCTION("GOOGLETRANSLATE(A993,""zh"", ""en"")"),"main")</f>
        <v>main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1" t="s">
        <v>1904</v>
      </c>
      <c r="B992" s="1" t="s">
        <v>1905</v>
      </c>
      <c r="C992" s="5" t="str">
        <f ca="1">IFERROR(__xludf.DUMMYFUNCTION("GOOGLETRANSLATE(A994,""zh"", ""en"")"),"idea")</f>
        <v>idea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1" t="s">
        <v>1906</v>
      </c>
      <c r="B993" s="1" t="s">
        <v>1907</v>
      </c>
      <c r="C993" s="5" t="str">
        <f ca="1">IFERROR(__xludf.DUMMYFUNCTION("GOOGLETRANSLATE(A995,""zh"", ""en"")"),"note")</f>
        <v>note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1" t="s">
        <v>1908</v>
      </c>
      <c r="B994" s="1" t="s">
        <v>1909</v>
      </c>
      <c r="C994" s="5" t="str">
        <f ca="1">IFERROR(__xludf.DUMMYFUNCTION("GOOGLETRANSLATE(A996,""zh"", ""en"")"),"Preparation / preparation")</f>
        <v>Preparation / preparation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1" t="s">
        <v>1910</v>
      </c>
      <c r="B995" s="1" t="s">
        <v>1911</v>
      </c>
      <c r="C995" s="5" t="str">
        <f ca="1">IFERROR(__xludf.DUMMYFUNCTION("GOOGLETRANSLATE(A997,""zh"", ""en"")"),"table")</f>
        <v>table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1" t="s">
        <v>1912</v>
      </c>
      <c r="B996" s="1" t="s">
        <v>1913</v>
      </c>
      <c r="C996" s="5" t="str">
        <f ca="1">IFERROR(__xludf.DUMMYFUNCTION("GOOGLETRANSLATE(A998,""zh"", ""en"")"),"Yourself")</f>
        <v>Yourself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1" t="s">
        <v>1914</v>
      </c>
      <c r="B997" s="1" t="s">
        <v>1915</v>
      </c>
      <c r="C997" s="5" t="str">
        <f ca="1">IFERROR(__xludf.DUMMYFUNCTION("GOOGLETRANSLATE(A999,""zh"", ""en"")"),"Bicycle / bicycle")</f>
        <v>Bicycle / bicycle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1" t="s">
        <v>1916</v>
      </c>
      <c r="B998" s="1" t="s">
        <v>1917</v>
      </c>
      <c r="C998" s="5" t="str">
        <f ca="1">IFERROR(__xludf.DUMMYFUNCTION("GOOGLETRANSLATE(A1000,""zh"", ""en"")"),"Always / always")</f>
        <v>Always / always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1" t="s">
        <v>1918</v>
      </c>
      <c r="B999" s="1" t="s">
        <v>1919</v>
      </c>
      <c r="C999" s="5" t="str">
        <f ca="1">IFERROR(__xludf.DUMMYFUNCTION("GOOGLETRANSLATE(A1001,""zh"", ""en"")"),"football")</f>
        <v>football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1" t="s">
        <v>1920</v>
      </c>
      <c r="B1000" s="1" t="s">
        <v>1921</v>
      </c>
      <c r="C1000" s="5" t="str">
        <f ca="1">IFERROR(__xludf.DUMMYFUNCTION("GOOGLETRANSLATE(A1002,""zh"", ""en"")"),"Organization")</f>
        <v>Organization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1" t="s">
        <v>1922</v>
      </c>
      <c r="B1001" s="1" t="s">
        <v>1923</v>
      </c>
      <c r="C1001" s="5" t="str">
        <f ca="1">IFERROR(__xludf.DUMMYFUNCTION("GOOGLETRANSLATE(A1003,""zh"", ""en"")"),"Country / Country")</f>
        <v>Country / Country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">
      <c r="A1002" s="1" t="s">
        <v>1924</v>
      </c>
      <c r="B1002" s="1" t="s">
        <v>1925</v>
      </c>
      <c r="C1002" s="5" t="str">
        <f ca="1">IFERROR(__xludf.DUMMYFUNCTION("GOOGLETRANSLATE(A1004,""zh"", ""en"")"),"initial")</f>
        <v>initial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">
      <c r="A1003" s="1" t="s">
        <v>1926</v>
      </c>
      <c r="B1003" s="1" t="s">
        <v>1927</v>
      </c>
      <c r="C1003" s="5" t="str">
        <f ca="1">IFERROR(__xludf.DUMMYFUNCTION("GOOGLETRANSLATE(A1005,""zh"", ""en"")"),"Last / final")</f>
        <v>Last / final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">
      <c r="A1004" s="1" t="s">
        <v>1928</v>
      </c>
      <c r="B1004" s="1" t="s">
        <v>1929</v>
      </c>
      <c r="C1004" s="5" t="str">
        <f ca="1">IFERROR(__xludf.DUMMYFUNCTION("GOOGLETRANSLATE(A1006,""zh"", ""en"")"),"recent")</f>
        <v>recent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">
      <c r="A1005" s="1" t="s">
        <v>1930</v>
      </c>
      <c r="B1005" s="1" t="s">
        <v>1931</v>
      </c>
      <c r="C1005" s="5" t="str">
        <f ca="1">IFERROR(__xludf.DUMMYFUNCTION("GOOGLETRANSLATE(A1007,""zh"", ""en"")"),"yesterday")</f>
        <v>yesterday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">
      <c r="A1006" s="1" t="s">
        <v>1932</v>
      </c>
      <c r="B1006" s="1" t="s">
        <v>1933</v>
      </c>
      <c r="C1006" s="5" t="str">
        <f ca="1">IFERROR(__xludf.DUMMYFUNCTION("GOOGLETRANSLATE(A1008,""zh"", ""en"")"),"Homework / homework")</f>
        <v>Homework / homework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</sheetData>
  <hyperlinks>
    <hyperlink ref="A2" r:id="rId1" location="Chinese" xr:uid="{00000000-0004-0000-0000-000000000000}"/>
    <hyperlink ref="A3" r:id="rId2" location="Chinese" xr:uid="{00000000-0004-0000-0000-000001000000}"/>
    <hyperlink ref="A4" r:id="rId3" location="Chinese" xr:uid="{00000000-0004-0000-0000-000002000000}"/>
    <hyperlink ref="A5" r:id="rId4" location="Chinese" xr:uid="{00000000-0004-0000-0000-000003000000}"/>
    <hyperlink ref="A6" r:id="rId5" location="Chinese" xr:uid="{00000000-0004-0000-0000-000004000000}"/>
    <hyperlink ref="A7" r:id="rId6" location="Chinese" xr:uid="{00000000-0004-0000-0000-000005000000}"/>
    <hyperlink ref="A8" r:id="rId7" location="Chinese" xr:uid="{00000000-0004-0000-0000-000006000000}"/>
    <hyperlink ref="A9" r:id="rId8" location="Chinese" xr:uid="{00000000-0004-0000-0000-000007000000}"/>
    <hyperlink ref="A10" r:id="rId9" location="Chinese" xr:uid="{00000000-0004-0000-0000-000008000000}"/>
    <hyperlink ref="A11" r:id="rId10" location="Chinese" xr:uid="{00000000-0004-0000-0000-000009000000}"/>
    <hyperlink ref="A12" r:id="rId11" location="Chinese" xr:uid="{00000000-0004-0000-0000-00000A000000}"/>
    <hyperlink ref="A13" r:id="rId12" location="Chinese" xr:uid="{00000000-0004-0000-0000-00000B000000}"/>
    <hyperlink ref="A14" r:id="rId13" location="Chinese" xr:uid="{00000000-0004-0000-0000-00000C000000}"/>
    <hyperlink ref="A15" r:id="rId14" location="Chinese" xr:uid="{00000000-0004-0000-0000-00000D000000}"/>
    <hyperlink ref="A16" r:id="rId15" location="Chinese" xr:uid="{00000000-0004-0000-0000-00000E000000}"/>
    <hyperlink ref="A17" r:id="rId16" location="Chinese" xr:uid="{00000000-0004-0000-0000-00000F000000}"/>
    <hyperlink ref="A18" r:id="rId17" location="Chinese" xr:uid="{00000000-0004-0000-0000-000010000000}"/>
    <hyperlink ref="A19" r:id="rId18" location="Chinese" xr:uid="{00000000-0004-0000-0000-000011000000}"/>
    <hyperlink ref="A20" r:id="rId19" location="Chinese" xr:uid="{00000000-0004-0000-0000-000012000000}"/>
    <hyperlink ref="A21" r:id="rId20" location="Chinese" xr:uid="{00000000-0004-0000-0000-000013000000}"/>
    <hyperlink ref="A22" r:id="rId21" location="Chinese" xr:uid="{00000000-0004-0000-0000-000014000000}"/>
    <hyperlink ref="A23" r:id="rId22" location="Chinese" xr:uid="{00000000-0004-0000-0000-000015000000}"/>
    <hyperlink ref="A24" r:id="rId23" location="Chinese" xr:uid="{00000000-0004-0000-0000-000016000000}"/>
    <hyperlink ref="A25" r:id="rId24" location="Chinese" xr:uid="{00000000-0004-0000-0000-000017000000}"/>
    <hyperlink ref="A26" r:id="rId25" location="Chinese" xr:uid="{00000000-0004-0000-0000-000018000000}"/>
    <hyperlink ref="A27" r:id="rId26" location="Chinese" xr:uid="{00000000-0004-0000-0000-000019000000}"/>
    <hyperlink ref="A28" r:id="rId27" location="Chinese" xr:uid="{00000000-0004-0000-0000-00001A000000}"/>
    <hyperlink ref="A29" r:id="rId28" location="Chinese" xr:uid="{00000000-0004-0000-0000-00001B000000}"/>
    <hyperlink ref="A30" r:id="rId29" location="Chinese" xr:uid="{00000000-0004-0000-0000-00001C000000}"/>
    <hyperlink ref="A31" r:id="rId30" location="Chinese" xr:uid="{00000000-0004-0000-0000-00001D000000}"/>
    <hyperlink ref="A32" r:id="rId31" location="Chinese" xr:uid="{00000000-0004-0000-0000-00001E000000}"/>
    <hyperlink ref="A33" r:id="rId32" location="Chinese" xr:uid="{00000000-0004-0000-0000-00001F000000}"/>
    <hyperlink ref="A34" r:id="rId33" location="Chinese" xr:uid="{00000000-0004-0000-0000-000020000000}"/>
    <hyperlink ref="A35" r:id="rId34" location="Chinese" xr:uid="{00000000-0004-0000-0000-000021000000}"/>
    <hyperlink ref="A36" r:id="rId35" location="Chinese" xr:uid="{00000000-0004-0000-0000-000022000000}"/>
    <hyperlink ref="A37" r:id="rId36" location="Chinese" xr:uid="{00000000-0004-0000-0000-000023000000}"/>
    <hyperlink ref="A38" r:id="rId37" location="Chinese" xr:uid="{00000000-0004-0000-0000-000024000000}"/>
    <hyperlink ref="A39" r:id="rId38" location="Chinese" xr:uid="{00000000-0004-0000-0000-000025000000}"/>
    <hyperlink ref="A40" r:id="rId39" location="Chinese" xr:uid="{00000000-0004-0000-0000-000026000000}"/>
    <hyperlink ref="A41" r:id="rId40" location="Chinese" xr:uid="{00000000-0004-0000-0000-000027000000}"/>
    <hyperlink ref="A42" r:id="rId41" location="Chinese" xr:uid="{00000000-0004-0000-0000-000028000000}"/>
    <hyperlink ref="A43" r:id="rId42" location="Chinese" xr:uid="{00000000-0004-0000-0000-000029000000}"/>
    <hyperlink ref="A44" r:id="rId43" location="Chinese" xr:uid="{00000000-0004-0000-0000-00002A000000}"/>
    <hyperlink ref="A45" r:id="rId44" location="Chinese" xr:uid="{00000000-0004-0000-0000-00002B000000}"/>
    <hyperlink ref="A46" r:id="rId45" location="Chinese" xr:uid="{00000000-0004-0000-0000-00002C000000}"/>
    <hyperlink ref="A47" r:id="rId46" location="Chinese" xr:uid="{00000000-0004-0000-0000-00002D000000}"/>
    <hyperlink ref="A48" r:id="rId47" location="Chinese" xr:uid="{00000000-0004-0000-0000-00002E000000}"/>
    <hyperlink ref="A49" r:id="rId48" location="Chinese" xr:uid="{00000000-0004-0000-0000-00002F000000}"/>
    <hyperlink ref="A50" r:id="rId49" location="Chinese" xr:uid="{00000000-0004-0000-0000-000030000000}"/>
    <hyperlink ref="A51" r:id="rId50" location="Chinese" xr:uid="{00000000-0004-0000-0000-000031000000}"/>
    <hyperlink ref="A52" r:id="rId51" location="Chinese" xr:uid="{00000000-0004-0000-0000-000032000000}"/>
    <hyperlink ref="A53" r:id="rId52" location="Chinese" xr:uid="{00000000-0004-0000-0000-000033000000}"/>
    <hyperlink ref="A54" r:id="rId53" location="Chinese" xr:uid="{00000000-0004-0000-0000-000034000000}"/>
    <hyperlink ref="A55" r:id="rId54" location="Chinese" xr:uid="{00000000-0004-0000-0000-000035000000}"/>
    <hyperlink ref="A56" r:id="rId55" location="Chinese" xr:uid="{00000000-0004-0000-0000-000036000000}"/>
    <hyperlink ref="A57" r:id="rId56" location="Chinese" xr:uid="{00000000-0004-0000-0000-000037000000}"/>
    <hyperlink ref="A58" r:id="rId57" location="Chinese" xr:uid="{00000000-0004-0000-0000-000038000000}"/>
    <hyperlink ref="A59" r:id="rId58" location="Chinese" xr:uid="{00000000-0004-0000-0000-000039000000}"/>
    <hyperlink ref="A60" r:id="rId59" location="Chinese" xr:uid="{00000000-0004-0000-0000-00003A000000}"/>
    <hyperlink ref="A61" r:id="rId60" location="Chinese" xr:uid="{00000000-0004-0000-0000-00003B000000}"/>
    <hyperlink ref="A62" r:id="rId61" location="Chinese" xr:uid="{00000000-0004-0000-0000-00003C000000}"/>
    <hyperlink ref="A63" r:id="rId62" location="Chinese" xr:uid="{00000000-0004-0000-0000-00003D000000}"/>
    <hyperlink ref="A64" r:id="rId63" location="Chinese" xr:uid="{00000000-0004-0000-0000-00003E000000}"/>
    <hyperlink ref="A65" r:id="rId64" location="Chinese" xr:uid="{00000000-0004-0000-0000-00003F000000}"/>
    <hyperlink ref="A66" r:id="rId65" location="Chinese" xr:uid="{00000000-0004-0000-0000-000040000000}"/>
    <hyperlink ref="A67" r:id="rId66" location="Chinese" xr:uid="{00000000-0004-0000-0000-000041000000}"/>
    <hyperlink ref="A68" r:id="rId67" location="Chinese" xr:uid="{00000000-0004-0000-0000-000042000000}"/>
    <hyperlink ref="A69" r:id="rId68" location="Chinese" xr:uid="{00000000-0004-0000-0000-000043000000}"/>
    <hyperlink ref="A70" r:id="rId69" location="Chinese" xr:uid="{00000000-0004-0000-0000-000044000000}"/>
    <hyperlink ref="A71" r:id="rId70" location="Chinese" xr:uid="{00000000-0004-0000-0000-000045000000}"/>
    <hyperlink ref="A72" r:id="rId71" location="Chinese" xr:uid="{00000000-0004-0000-0000-000046000000}"/>
    <hyperlink ref="A73" r:id="rId72" location="Chinese" xr:uid="{00000000-0004-0000-0000-000047000000}"/>
    <hyperlink ref="A74" r:id="rId73" location="Chinese" xr:uid="{00000000-0004-0000-0000-000048000000}"/>
    <hyperlink ref="A75" r:id="rId74" location="Chinese" xr:uid="{00000000-0004-0000-0000-000049000000}"/>
    <hyperlink ref="A76" r:id="rId75" location="Chinese" xr:uid="{00000000-0004-0000-0000-00004A000000}"/>
    <hyperlink ref="A77" r:id="rId76" location="Chinese" xr:uid="{00000000-0004-0000-0000-00004B000000}"/>
    <hyperlink ref="A78" r:id="rId77" location="Chinese" xr:uid="{00000000-0004-0000-0000-00004C000000}"/>
    <hyperlink ref="A79" r:id="rId78" location="Chinese" xr:uid="{00000000-0004-0000-0000-00004D000000}"/>
    <hyperlink ref="A80" r:id="rId79" location="Chinese" xr:uid="{00000000-0004-0000-0000-00004E000000}"/>
    <hyperlink ref="A81" r:id="rId80" location="Chinese" xr:uid="{00000000-0004-0000-0000-00004F000000}"/>
    <hyperlink ref="A82" r:id="rId81" location="Chinese" xr:uid="{00000000-0004-0000-0000-000050000000}"/>
    <hyperlink ref="A83" r:id="rId82" location="Chinese" xr:uid="{00000000-0004-0000-0000-000051000000}"/>
    <hyperlink ref="A84" r:id="rId83" location="Chinese" xr:uid="{00000000-0004-0000-0000-000052000000}"/>
    <hyperlink ref="A85" r:id="rId84" location="Chinese" xr:uid="{00000000-0004-0000-0000-000053000000}"/>
    <hyperlink ref="A86" r:id="rId85" location="Chinese" xr:uid="{00000000-0004-0000-0000-000054000000}"/>
    <hyperlink ref="A87" r:id="rId86" location="Chinese" xr:uid="{00000000-0004-0000-0000-000055000000}"/>
    <hyperlink ref="A88" r:id="rId87" location="Chinese" xr:uid="{00000000-0004-0000-0000-000056000000}"/>
    <hyperlink ref="A89" r:id="rId88" location="Chinese" xr:uid="{00000000-0004-0000-0000-000057000000}"/>
    <hyperlink ref="A90" r:id="rId89" location="Chinese" xr:uid="{00000000-0004-0000-0000-000058000000}"/>
    <hyperlink ref="A91" r:id="rId90" location="Chinese" xr:uid="{00000000-0004-0000-0000-000059000000}"/>
    <hyperlink ref="A92" r:id="rId91" location="Chinese" xr:uid="{00000000-0004-0000-0000-00005A000000}"/>
    <hyperlink ref="A93" r:id="rId92" location="Chinese" xr:uid="{00000000-0004-0000-0000-00005B000000}"/>
    <hyperlink ref="A94" r:id="rId93" location="Chinese" xr:uid="{00000000-0004-0000-0000-00005C000000}"/>
    <hyperlink ref="A95" r:id="rId94" location="Chinese" xr:uid="{00000000-0004-0000-0000-00005D000000}"/>
    <hyperlink ref="A96" r:id="rId95" location="Chinese" xr:uid="{00000000-0004-0000-0000-00005E000000}"/>
    <hyperlink ref="A97" r:id="rId96" location="Chinese" xr:uid="{00000000-0004-0000-0000-00005F000000}"/>
    <hyperlink ref="A98" r:id="rId97" location="Chinese" xr:uid="{00000000-0004-0000-0000-000060000000}"/>
    <hyperlink ref="A99" r:id="rId98" location="Chinese" xr:uid="{00000000-0004-0000-0000-000061000000}"/>
    <hyperlink ref="A100" r:id="rId99" location="Chinese" xr:uid="{00000000-0004-0000-0000-000062000000}"/>
    <hyperlink ref="A101" r:id="rId100" location="Chinese" xr:uid="{00000000-0004-0000-0000-000063000000}"/>
    <hyperlink ref="A102" r:id="rId101" location="Chinese" xr:uid="{00000000-0004-0000-0000-000064000000}"/>
    <hyperlink ref="A103" r:id="rId102" location="Chinese" xr:uid="{00000000-0004-0000-0000-000065000000}"/>
    <hyperlink ref="A104" r:id="rId103" location="Chinese" xr:uid="{00000000-0004-0000-0000-000066000000}"/>
    <hyperlink ref="A105" r:id="rId104" location="Chinese" xr:uid="{00000000-0004-0000-0000-000067000000}"/>
    <hyperlink ref="A106" r:id="rId105" location="Chinese" xr:uid="{00000000-0004-0000-0000-000068000000}"/>
    <hyperlink ref="A107" r:id="rId106" location="Chinese" xr:uid="{00000000-0004-0000-0000-000069000000}"/>
    <hyperlink ref="A108" r:id="rId107" location="Chinese" xr:uid="{00000000-0004-0000-0000-00006A000000}"/>
    <hyperlink ref="A109" r:id="rId108" location="Chinese" xr:uid="{00000000-0004-0000-0000-00006B000000}"/>
    <hyperlink ref="A110" r:id="rId109" location="Chinese" xr:uid="{00000000-0004-0000-0000-00006C000000}"/>
    <hyperlink ref="A111" r:id="rId110" location="Chinese" xr:uid="{00000000-0004-0000-0000-00006D000000}"/>
    <hyperlink ref="A112" r:id="rId111" location="Chinese" xr:uid="{00000000-0004-0000-0000-00006E000000}"/>
    <hyperlink ref="A113" r:id="rId112" location="Chinese" xr:uid="{00000000-0004-0000-0000-00006F000000}"/>
    <hyperlink ref="A114" r:id="rId113" location="Chinese" xr:uid="{00000000-0004-0000-0000-000070000000}"/>
    <hyperlink ref="A115" r:id="rId114" location="Chinese" xr:uid="{00000000-0004-0000-0000-000071000000}"/>
    <hyperlink ref="A116" r:id="rId115" location="Chinese" xr:uid="{00000000-0004-0000-0000-000072000000}"/>
    <hyperlink ref="A117" r:id="rId116" location="Chinese" xr:uid="{00000000-0004-0000-0000-000073000000}"/>
    <hyperlink ref="A118" r:id="rId117" location="Chinese" xr:uid="{00000000-0004-0000-0000-000074000000}"/>
    <hyperlink ref="A119" r:id="rId118" location="Chinese" xr:uid="{00000000-0004-0000-0000-000075000000}"/>
    <hyperlink ref="A120" r:id="rId119" location="Chinese" xr:uid="{00000000-0004-0000-0000-000076000000}"/>
    <hyperlink ref="A121" r:id="rId120" location="Chinese" xr:uid="{00000000-0004-0000-0000-000077000000}"/>
    <hyperlink ref="A122" r:id="rId121" location="Chinese" xr:uid="{00000000-0004-0000-0000-000078000000}"/>
    <hyperlink ref="A123" r:id="rId122" location="Chinese" xr:uid="{00000000-0004-0000-0000-000079000000}"/>
    <hyperlink ref="A124" r:id="rId123" location="Chinese" xr:uid="{00000000-0004-0000-0000-00007A000000}"/>
    <hyperlink ref="A125" r:id="rId124" location="Chinese" xr:uid="{00000000-0004-0000-0000-00007B000000}"/>
    <hyperlink ref="A126" r:id="rId125" location="Chinese" xr:uid="{00000000-0004-0000-0000-00007C000000}"/>
    <hyperlink ref="A127" r:id="rId126" location="Chinese" xr:uid="{00000000-0004-0000-0000-00007D000000}"/>
    <hyperlink ref="A128" r:id="rId127" location="Chinese" xr:uid="{00000000-0004-0000-0000-00007E000000}"/>
    <hyperlink ref="A129" r:id="rId128" location="Chinese" xr:uid="{00000000-0004-0000-0000-00007F000000}"/>
    <hyperlink ref="A130" r:id="rId129" location="Chinese" xr:uid="{00000000-0004-0000-0000-000080000000}"/>
    <hyperlink ref="A131" r:id="rId130" location="Chinese" xr:uid="{00000000-0004-0000-0000-000081000000}"/>
    <hyperlink ref="A132" r:id="rId131" location="Chinese" xr:uid="{00000000-0004-0000-0000-000082000000}"/>
    <hyperlink ref="A133" r:id="rId132" location="Chinese" xr:uid="{00000000-0004-0000-0000-000083000000}"/>
    <hyperlink ref="A134" r:id="rId133" location="Chinese" xr:uid="{00000000-0004-0000-0000-000084000000}"/>
    <hyperlink ref="A135" r:id="rId134" location="Chinese" xr:uid="{00000000-0004-0000-0000-000085000000}"/>
    <hyperlink ref="A136" r:id="rId135" location="Chinese" xr:uid="{00000000-0004-0000-0000-000086000000}"/>
    <hyperlink ref="A137" r:id="rId136" location="Chinese" xr:uid="{00000000-0004-0000-0000-000087000000}"/>
    <hyperlink ref="A138" r:id="rId137" location="Chinese" xr:uid="{00000000-0004-0000-0000-000088000000}"/>
    <hyperlink ref="A139" r:id="rId138" location="Chinese" xr:uid="{00000000-0004-0000-0000-000089000000}"/>
    <hyperlink ref="A140" r:id="rId139" location="Chinese" xr:uid="{00000000-0004-0000-0000-00008A000000}"/>
    <hyperlink ref="A141" r:id="rId140" location="Chinese" xr:uid="{00000000-0004-0000-0000-00008B000000}"/>
    <hyperlink ref="A142" r:id="rId141" location="Chinese" xr:uid="{00000000-0004-0000-0000-00008C000000}"/>
    <hyperlink ref="A143" r:id="rId142" location="Chinese" xr:uid="{00000000-0004-0000-0000-00008D000000}"/>
    <hyperlink ref="A144" r:id="rId143" location="Chinese" xr:uid="{00000000-0004-0000-0000-00008E000000}"/>
    <hyperlink ref="A145" r:id="rId144" location="Chinese" xr:uid="{00000000-0004-0000-0000-00008F000000}"/>
    <hyperlink ref="A146" r:id="rId145" location="Chinese" xr:uid="{00000000-0004-0000-0000-000090000000}"/>
    <hyperlink ref="A147" r:id="rId146" location="Chinese" xr:uid="{00000000-0004-0000-0000-000091000000}"/>
    <hyperlink ref="A148" r:id="rId147" location="Chinese" xr:uid="{00000000-0004-0000-0000-000092000000}"/>
    <hyperlink ref="A149" r:id="rId148" location="Chinese" xr:uid="{00000000-0004-0000-0000-000093000000}"/>
    <hyperlink ref="A150" r:id="rId149" location="Chinese" xr:uid="{00000000-0004-0000-0000-000094000000}"/>
    <hyperlink ref="A151" r:id="rId150" location="Chinese" xr:uid="{00000000-0004-0000-0000-000096000000}"/>
    <hyperlink ref="A152" r:id="rId151" location="Chinese" xr:uid="{00000000-0004-0000-0000-000097000000}"/>
    <hyperlink ref="A153" r:id="rId152" location="Chinese" xr:uid="{00000000-0004-0000-0000-000098000000}"/>
    <hyperlink ref="A154" r:id="rId153" location="Chinese" xr:uid="{00000000-0004-0000-0000-000099000000}"/>
    <hyperlink ref="A155" r:id="rId154" location="Chinese" xr:uid="{00000000-0004-0000-0000-00009A000000}"/>
    <hyperlink ref="A156" r:id="rId155" location="Chinese" xr:uid="{00000000-0004-0000-0000-00009B000000}"/>
    <hyperlink ref="A157" r:id="rId156" location="Chinese" xr:uid="{00000000-0004-0000-0000-00009C000000}"/>
    <hyperlink ref="A158" r:id="rId157" location="Chinese" xr:uid="{00000000-0004-0000-0000-00009D000000}"/>
    <hyperlink ref="A159" r:id="rId158" location="Chinese" xr:uid="{00000000-0004-0000-0000-00009E000000}"/>
    <hyperlink ref="A160" r:id="rId159" location="Chinese" xr:uid="{00000000-0004-0000-0000-00009F000000}"/>
    <hyperlink ref="A161" r:id="rId160" location="Chinese" xr:uid="{00000000-0004-0000-0000-0000A0000000}"/>
    <hyperlink ref="A162" r:id="rId161" location="Chinese" xr:uid="{00000000-0004-0000-0000-0000A1000000}"/>
    <hyperlink ref="A163" r:id="rId162" location="Chinese" xr:uid="{00000000-0004-0000-0000-0000A2000000}"/>
    <hyperlink ref="A164" r:id="rId163" location="Chinese" xr:uid="{00000000-0004-0000-0000-0000A3000000}"/>
    <hyperlink ref="A165" r:id="rId164" location="Chinese" xr:uid="{00000000-0004-0000-0000-0000A4000000}"/>
    <hyperlink ref="A166" r:id="rId165" location="Chinese" xr:uid="{00000000-0004-0000-0000-0000A5000000}"/>
    <hyperlink ref="A167" r:id="rId166" location="Chinese" xr:uid="{00000000-0004-0000-0000-0000A6000000}"/>
    <hyperlink ref="A168" r:id="rId167" location="Chinese" xr:uid="{00000000-0004-0000-0000-0000A7000000}"/>
    <hyperlink ref="A169" r:id="rId168" location="Chinese" xr:uid="{00000000-0004-0000-0000-0000A8000000}"/>
    <hyperlink ref="A170" r:id="rId169" location="Chinese" xr:uid="{00000000-0004-0000-0000-0000A9000000}"/>
    <hyperlink ref="A171" r:id="rId170" location="Chinese" xr:uid="{00000000-0004-0000-0000-0000AA000000}"/>
    <hyperlink ref="A172" r:id="rId171" location="Chinese" xr:uid="{00000000-0004-0000-0000-0000AB000000}"/>
    <hyperlink ref="A173" r:id="rId172" location="Chinese" xr:uid="{00000000-0004-0000-0000-0000AC000000}"/>
    <hyperlink ref="A174" r:id="rId173" location="Chinese" xr:uid="{00000000-0004-0000-0000-0000AD000000}"/>
    <hyperlink ref="A175" r:id="rId174" location="Chinese" xr:uid="{00000000-0004-0000-0000-0000AE000000}"/>
    <hyperlink ref="A176" r:id="rId175" location="Chinese" xr:uid="{00000000-0004-0000-0000-0000AF000000}"/>
    <hyperlink ref="A177" r:id="rId176" location="Chinese" xr:uid="{00000000-0004-0000-0000-0000B0000000}"/>
    <hyperlink ref="A178" r:id="rId177" location="Chinese" xr:uid="{00000000-0004-0000-0000-0000B1000000}"/>
    <hyperlink ref="A179" r:id="rId178" location="Chinese" xr:uid="{00000000-0004-0000-0000-0000B2000000}"/>
    <hyperlink ref="A180" r:id="rId179" location="Chinese" xr:uid="{00000000-0004-0000-0000-0000B3000000}"/>
    <hyperlink ref="A181" r:id="rId180" location="Chinese" xr:uid="{00000000-0004-0000-0000-0000B4000000}"/>
    <hyperlink ref="A182" r:id="rId181" location="Chinese" xr:uid="{00000000-0004-0000-0000-0000B5000000}"/>
    <hyperlink ref="A183" r:id="rId182" location="Chinese" xr:uid="{00000000-0004-0000-0000-0000B6000000}"/>
    <hyperlink ref="A184" r:id="rId183" location="Chinese" xr:uid="{00000000-0004-0000-0000-0000B7000000}"/>
    <hyperlink ref="A185" r:id="rId184" location="Chinese" xr:uid="{00000000-0004-0000-0000-0000B8000000}"/>
    <hyperlink ref="A186" r:id="rId185" location="Chinese" xr:uid="{00000000-0004-0000-0000-0000B9000000}"/>
    <hyperlink ref="A187" r:id="rId186" location="Chinese" xr:uid="{00000000-0004-0000-0000-0000BA000000}"/>
    <hyperlink ref="A188" r:id="rId187" location="Chinese" xr:uid="{00000000-0004-0000-0000-0000BB000000}"/>
    <hyperlink ref="A189" r:id="rId188" location="Chinese" xr:uid="{00000000-0004-0000-0000-0000BC000000}"/>
    <hyperlink ref="A190" r:id="rId189" location="Chinese" xr:uid="{00000000-0004-0000-0000-0000BD000000}"/>
    <hyperlink ref="A191" r:id="rId190" location="Chinese" xr:uid="{00000000-0004-0000-0000-0000BE000000}"/>
    <hyperlink ref="A192" r:id="rId191" location="Chinese" xr:uid="{00000000-0004-0000-0000-0000BF000000}"/>
    <hyperlink ref="A193" r:id="rId192" location="Chinese" xr:uid="{00000000-0004-0000-0000-0000C0000000}"/>
    <hyperlink ref="A194" r:id="rId193" location="Chinese" xr:uid="{00000000-0004-0000-0000-0000C1000000}"/>
    <hyperlink ref="A195" r:id="rId194" location="Chinese" xr:uid="{00000000-0004-0000-0000-0000C2000000}"/>
    <hyperlink ref="A196" r:id="rId195" location="Chinese" xr:uid="{00000000-0004-0000-0000-0000C3000000}"/>
    <hyperlink ref="A197" r:id="rId196" location="Chinese" xr:uid="{00000000-0004-0000-0000-0000C4000000}"/>
    <hyperlink ref="A198" r:id="rId197" location="Chinese" xr:uid="{00000000-0004-0000-0000-0000C5000000}"/>
    <hyperlink ref="A199" r:id="rId198" location="Chinese" xr:uid="{00000000-0004-0000-0000-0000C6000000}"/>
    <hyperlink ref="A200" r:id="rId199" location="Chinese" xr:uid="{00000000-0004-0000-0000-0000C7000000}"/>
    <hyperlink ref="A201" r:id="rId200" location="Chinese" xr:uid="{00000000-0004-0000-0000-0000C8000000}"/>
    <hyperlink ref="A202" r:id="rId201" location="Chinese" xr:uid="{00000000-0004-0000-0000-0000C9000000}"/>
    <hyperlink ref="A203" r:id="rId202" location="Chinese" xr:uid="{00000000-0004-0000-0000-0000CA000000}"/>
    <hyperlink ref="A204" r:id="rId203" location="Chinese" xr:uid="{00000000-0004-0000-0000-0000CB000000}"/>
    <hyperlink ref="A205" r:id="rId204" location="Chinese" xr:uid="{00000000-0004-0000-0000-0000CC000000}"/>
    <hyperlink ref="A206" r:id="rId205" location="Chinese" xr:uid="{00000000-0004-0000-0000-0000CD000000}"/>
    <hyperlink ref="A207" r:id="rId206" location="Chinese" xr:uid="{00000000-0004-0000-0000-0000CE000000}"/>
    <hyperlink ref="A208" r:id="rId207" location="Chinese" xr:uid="{00000000-0004-0000-0000-0000CF000000}"/>
    <hyperlink ref="A209" r:id="rId208" location="Chinese" xr:uid="{00000000-0004-0000-0000-0000D0000000}"/>
    <hyperlink ref="A210" r:id="rId209" location="Chinese" xr:uid="{00000000-0004-0000-0000-0000D1000000}"/>
    <hyperlink ref="A211" r:id="rId210" location="Chinese" xr:uid="{00000000-0004-0000-0000-0000D2000000}"/>
    <hyperlink ref="A212" r:id="rId211" location="Chinese" xr:uid="{00000000-0004-0000-0000-0000D3000000}"/>
    <hyperlink ref="A213" r:id="rId212" location="Chinese" xr:uid="{00000000-0004-0000-0000-0000D4000000}"/>
    <hyperlink ref="A214" r:id="rId213" location="Chinese" xr:uid="{00000000-0004-0000-0000-0000D5000000}"/>
    <hyperlink ref="A215" r:id="rId214" location="Chinese" xr:uid="{00000000-0004-0000-0000-0000D6000000}"/>
    <hyperlink ref="A216" r:id="rId215" location="Chinese" xr:uid="{00000000-0004-0000-0000-0000D7000000}"/>
    <hyperlink ref="A217" r:id="rId216" location="Chinese" xr:uid="{00000000-0004-0000-0000-0000D8000000}"/>
    <hyperlink ref="A218" r:id="rId217" location="Chinese" xr:uid="{00000000-0004-0000-0000-0000D9000000}"/>
    <hyperlink ref="A219" r:id="rId218" location="Chinese" xr:uid="{00000000-0004-0000-0000-0000DA000000}"/>
    <hyperlink ref="A220" r:id="rId219" location="Chinese" xr:uid="{00000000-0004-0000-0000-0000DB000000}"/>
    <hyperlink ref="A221" r:id="rId220" location="Chinese" xr:uid="{00000000-0004-0000-0000-0000DC000000}"/>
    <hyperlink ref="A222" r:id="rId221" location="Chinese" xr:uid="{00000000-0004-0000-0000-0000DD000000}"/>
    <hyperlink ref="A223" r:id="rId222" location="Chinese" xr:uid="{00000000-0004-0000-0000-0000DE000000}"/>
    <hyperlink ref="A224" r:id="rId223" location="Chinese" xr:uid="{00000000-0004-0000-0000-0000DF000000}"/>
    <hyperlink ref="A225" r:id="rId224" location="Chinese" xr:uid="{00000000-0004-0000-0000-0000E0000000}"/>
    <hyperlink ref="A226" r:id="rId225" location="Chinese" xr:uid="{00000000-0004-0000-0000-0000E1000000}"/>
    <hyperlink ref="A227" r:id="rId226" location="Chinese" xr:uid="{00000000-0004-0000-0000-0000E2000000}"/>
    <hyperlink ref="A228" r:id="rId227" location="Chinese" xr:uid="{00000000-0004-0000-0000-0000E3000000}"/>
    <hyperlink ref="A229" r:id="rId228" location="Chinese" xr:uid="{00000000-0004-0000-0000-0000E4000000}"/>
    <hyperlink ref="A230" r:id="rId229" location="Chinese" xr:uid="{00000000-0004-0000-0000-0000E5000000}"/>
    <hyperlink ref="A231" r:id="rId230" location="Chinese" xr:uid="{00000000-0004-0000-0000-0000E6000000}"/>
    <hyperlink ref="A232" r:id="rId231" location="Chinese" xr:uid="{00000000-0004-0000-0000-0000E7000000}"/>
    <hyperlink ref="A233" r:id="rId232" location="Chinese" xr:uid="{00000000-0004-0000-0000-0000E8000000}"/>
    <hyperlink ref="A234" r:id="rId233" location="Chinese" xr:uid="{00000000-0004-0000-0000-0000E9000000}"/>
    <hyperlink ref="A235" r:id="rId234" location="Chinese" xr:uid="{00000000-0004-0000-0000-0000EA000000}"/>
    <hyperlink ref="A236" r:id="rId235" location="Chinese" xr:uid="{00000000-0004-0000-0000-0000EB000000}"/>
    <hyperlink ref="A237" r:id="rId236" location="Chinese" xr:uid="{00000000-0004-0000-0000-0000EC000000}"/>
    <hyperlink ref="A238" r:id="rId237" location="Chinese" xr:uid="{00000000-0004-0000-0000-0000ED000000}"/>
    <hyperlink ref="A239" r:id="rId238" location="Chinese" xr:uid="{00000000-0004-0000-0000-0000EE000000}"/>
    <hyperlink ref="A240" r:id="rId239" location="Chinese" xr:uid="{00000000-0004-0000-0000-0000EF000000}"/>
    <hyperlink ref="A241" r:id="rId240" location="Chinese" xr:uid="{00000000-0004-0000-0000-0000F0000000}"/>
    <hyperlink ref="A242" r:id="rId241" location="Chinese" xr:uid="{00000000-0004-0000-0000-0000F1000000}"/>
    <hyperlink ref="A243" r:id="rId242" location="Chinese" xr:uid="{00000000-0004-0000-0000-0000F2000000}"/>
    <hyperlink ref="A244" r:id="rId243" location="Chinese" xr:uid="{00000000-0004-0000-0000-0000F3000000}"/>
    <hyperlink ref="A245" r:id="rId244" location="Chinese" xr:uid="{00000000-0004-0000-0000-0000F4000000}"/>
    <hyperlink ref="A246" r:id="rId245" location="Chinese" xr:uid="{00000000-0004-0000-0000-0000F5000000}"/>
    <hyperlink ref="A247" r:id="rId246" location="Chinese" xr:uid="{00000000-0004-0000-0000-0000F6000000}"/>
    <hyperlink ref="A248" r:id="rId247" location="Chinese" xr:uid="{00000000-0004-0000-0000-0000F7000000}"/>
    <hyperlink ref="A249" r:id="rId248" location="Chinese" xr:uid="{00000000-0004-0000-0000-0000F8000000}"/>
    <hyperlink ref="A250" r:id="rId249" location="Chinese" xr:uid="{00000000-0004-0000-0000-0000F9000000}"/>
    <hyperlink ref="A251" r:id="rId250" location="Chinese" xr:uid="{00000000-0004-0000-0000-0000FA000000}"/>
    <hyperlink ref="A252" r:id="rId251" location="Chinese" xr:uid="{00000000-0004-0000-0000-0000FB000000}"/>
    <hyperlink ref="A253" r:id="rId252" location="Chinese" xr:uid="{00000000-0004-0000-0000-0000FC000000}"/>
    <hyperlink ref="A254" r:id="rId253" location="Chinese" xr:uid="{00000000-0004-0000-0000-0000FD000000}"/>
    <hyperlink ref="A255" r:id="rId254" location="Chinese" xr:uid="{00000000-0004-0000-0000-0000FE000000}"/>
    <hyperlink ref="A256" r:id="rId255" location="Chinese" xr:uid="{00000000-0004-0000-0000-0000FF000000}"/>
    <hyperlink ref="A257" r:id="rId256" location="Chinese" xr:uid="{00000000-0004-0000-0000-000000010000}"/>
    <hyperlink ref="A258" r:id="rId257" location="Chinese" xr:uid="{00000000-0004-0000-0000-000001010000}"/>
    <hyperlink ref="A259" r:id="rId258" location="Chinese" xr:uid="{00000000-0004-0000-0000-000002010000}"/>
    <hyperlink ref="A260" r:id="rId259" location="Chinese" xr:uid="{00000000-0004-0000-0000-000003010000}"/>
    <hyperlink ref="A261" r:id="rId260" location="Chinese" xr:uid="{00000000-0004-0000-0000-000004010000}"/>
    <hyperlink ref="A262" r:id="rId261" location="Chinese" xr:uid="{00000000-0004-0000-0000-000005010000}"/>
    <hyperlink ref="A263" r:id="rId262" location="Chinese" xr:uid="{00000000-0004-0000-0000-000006010000}"/>
    <hyperlink ref="A264" r:id="rId263" location="Chinese" xr:uid="{00000000-0004-0000-0000-000007010000}"/>
    <hyperlink ref="A265" r:id="rId264" location="Chinese" xr:uid="{00000000-0004-0000-0000-000008010000}"/>
    <hyperlink ref="A266" r:id="rId265" location="Chinese" xr:uid="{00000000-0004-0000-0000-000009010000}"/>
    <hyperlink ref="A267" r:id="rId266" location="Chinese" xr:uid="{00000000-0004-0000-0000-00000A010000}"/>
    <hyperlink ref="A268" r:id="rId267" location="Chinese" xr:uid="{00000000-0004-0000-0000-00000B010000}"/>
    <hyperlink ref="A269" r:id="rId268" location="Chinese" xr:uid="{00000000-0004-0000-0000-00000C010000}"/>
    <hyperlink ref="A270" r:id="rId269" location="Chinese" xr:uid="{00000000-0004-0000-0000-00000D010000}"/>
    <hyperlink ref="A271" r:id="rId270" location="Chinese" xr:uid="{00000000-0004-0000-0000-00000E010000}"/>
    <hyperlink ref="A272" r:id="rId271" location="Chinese" xr:uid="{00000000-0004-0000-0000-00000F010000}"/>
    <hyperlink ref="A273" r:id="rId272" location="Chinese" xr:uid="{00000000-0004-0000-0000-000010010000}"/>
    <hyperlink ref="A274" r:id="rId273" location="Chinese" xr:uid="{00000000-0004-0000-0000-000011010000}"/>
    <hyperlink ref="A275" r:id="rId274" location="Chinese" xr:uid="{00000000-0004-0000-0000-000012010000}"/>
    <hyperlink ref="A276" r:id="rId275" location="Chinese" xr:uid="{00000000-0004-0000-0000-000013010000}"/>
    <hyperlink ref="A277" r:id="rId276" location="Chinese" xr:uid="{00000000-0004-0000-0000-000014010000}"/>
    <hyperlink ref="A278" r:id="rId277" location="Chinese" xr:uid="{00000000-0004-0000-0000-000015010000}"/>
    <hyperlink ref="A279" r:id="rId278" location="Chinese" xr:uid="{00000000-0004-0000-0000-000016010000}"/>
    <hyperlink ref="A280" r:id="rId279" location="Chinese" xr:uid="{00000000-0004-0000-0000-000017010000}"/>
    <hyperlink ref="A281" r:id="rId280" location="Chinese" xr:uid="{00000000-0004-0000-0000-000018010000}"/>
    <hyperlink ref="A282" r:id="rId281" location="Chinese" xr:uid="{00000000-0004-0000-0000-000019010000}"/>
    <hyperlink ref="A283" r:id="rId282" location="Chinese" xr:uid="{00000000-0004-0000-0000-00001B010000}"/>
    <hyperlink ref="A284" r:id="rId283" location="Chinese" xr:uid="{00000000-0004-0000-0000-00001C010000}"/>
    <hyperlink ref="A285" r:id="rId284" location="Chinese" xr:uid="{00000000-0004-0000-0000-00001D010000}"/>
    <hyperlink ref="A286" r:id="rId285" location="Chinese" xr:uid="{00000000-0004-0000-0000-00001E010000}"/>
    <hyperlink ref="A287" r:id="rId286" location="Chinese" xr:uid="{00000000-0004-0000-0000-00001F010000}"/>
    <hyperlink ref="A288" r:id="rId287" location="Chinese" xr:uid="{00000000-0004-0000-0000-000020010000}"/>
    <hyperlink ref="A289" r:id="rId288" location="Chinese" xr:uid="{00000000-0004-0000-0000-000021010000}"/>
    <hyperlink ref="A290" r:id="rId289" location="Chinese" xr:uid="{00000000-0004-0000-0000-000022010000}"/>
    <hyperlink ref="A291" r:id="rId290" location="Chinese" xr:uid="{00000000-0004-0000-0000-000023010000}"/>
    <hyperlink ref="A292" r:id="rId291" location="Chinese" xr:uid="{00000000-0004-0000-0000-000024010000}"/>
    <hyperlink ref="A293" r:id="rId292" location="Chinese" xr:uid="{00000000-0004-0000-0000-000025010000}"/>
    <hyperlink ref="A294" r:id="rId293" location="Chinese" xr:uid="{00000000-0004-0000-0000-000026010000}"/>
    <hyperlink ref="A295" r:id="rId294" location="Chinese" xr:uid="{00000000-0004-0000-0000-000027010000}"/>
    <hyperlink ref="A296" r:id="rId295" location="Chinese" xr:uid="{00000000-0004-0000-0000-000028010000}"/>
    <hyperlink ref="A297" r:id="rId296" location="Chinese" xr:uid="{00000000-0004-0000-0000-000029010000}"/>
    <hyperlink ref="A298" r:id="rId297" location="Chinese" xr:uid="{00000000-0004-0000-0000-00002A010000}"/>
    <hyperlink ref="A299" r:id="rId298" location="Chinese" xr:uid="{00000000-0004-0000-0000-00002B010000}"/>
    <hyperlink ref="A300" r:id="rId299" location="Chinese" xr:uid="{00000000-0004-0000-0000-00002C010000}"/>
    <hyperlink ref="A301" r:id="rId300" location="Chinese" xr:uid="{00000000-0004-0000-0000-00002D010000}"/>
    <hyperlink ref="A302" r:id="rId301" location="Chinese" xr:uid="{00000000-0004-0000-0000-00002E010000}"/>
    <hyperlink ref="A303" r:id="rId302" location="Chinese" xr:uid="{00000000-0004-0000-0000-00002F010000}"/>
    <hyperlink ref="A304" r:id="rId303" location="Chinese" xr:uid="{00000000-0004-0000-0000-000030010000}"/>
    <hyperlink ref="A305" r:id="rId304" location="Chinese" xr:uid="{00000000-0004-0000-0000-000031010000}"/>
    <hyperlink ref="A306" r:id="rId305" location="Chinese" xr:uid="{00000000-0004-0000-0000-000032010000}"/>
    <hyperlink ref="A307" r:id="rId306" location="Chinese" xr:uid="{00000000-0004-0000-0000-000033010000}"/>
    <hyperlink ref="A308" r:id="rId307" location="Chinese" xr:uid="{00000000-0004-0000-0000-000034010000}"/>
    <hyperlink ref="A309" r:id="rId308" location="Chinese" xr:uid="{00000000-0004-0000-0000-000035010000}"/>
    <hyperlink ref="A310" r:id="rId309" location="Chinese" xr:uid="{00000000-0004-0000-0000-000036010000}"/>
    <hyperlink ref="A311" r:id="rId310" location="Chinese" xr:uid="{00000000-0004-0000-0000-000037010000}"/>
    <hyperlink ref="A312" r:id="rId311" location="Chinese" xr:uid="{00000000-0004-0000-0000-000038010000}"/>
    <hyperlink ref="A313" r:id="rId312" location="Chinese" xr:uid="{00000000-0004-0000-0000-000039010000}"/>
    <hyperlink ref="A314" r:id="rId313" location="Chinese" xr:uid="{00000000-0004-0000-0000-00003A010000}"/>
    <hyperlink ref="A315" r:id="rId314" location="Chinese" xr:uid="{00000000-0004-0000-0000-00003B010000}"/>
    <hyperlink ref="A316" r:id="rId315" location="Chinese" xr:uid="{00000000-0004-0000-0000-00003C010000}"/>
    <hyperlink ref="A317" r:id="rId316" location="Chinese" xr:uid="{00000000-0004-0000-0000-00003D010000}"/>
    <hyperlink ref="A318" r:id="rId317" location="Chinese" xr:uid="{00000000-0004-0000-0000-00003E010000}"/>
    <hyperlink ref="A319" r:id="rId318" location="Chinese" xr:uid="{00000000-0004-0000-0000-00003F010000}"/>
    <hyperlink ref="A320" r:id="rId319" location="Chinese" xr:uid="{00000000-0004-0000-0000-000040010000}"/>
    <hyperlink ref="A321" r:id="rId320" location="Chinese" xr:uid="{00000000-0004-0000-0000-000041010000}"/>
    <hyperlink ref="A322" r:id="rId321" location="Chinese" xr:uid="{00000000-0004-0000-0000-000042010000}"/>
    <hyperlink ref="A323" r:id="rId322" location="Chinese" xr:uid="{00000000-0004-0000-0000-000043010000}"/>
    <hyperlink ref="A324" r:id="rId323" location="Chinese" xr:uid="{00000000-0004-0000-0000-000044010000}"/>
    <hyperlink ref="A325" r:id="rId324" location="Chinese" xr:uid="{00000000-0004-0000-0000-000045010000}"/>
    <hyperlink ref="A326" r:id="rId325" location="Chinese" xr:uid="{00000000-0004-0000-0000-000046010000}"/>
    <hyperlink ref="A327" r:id="rId326" location="Chinese" xr:uid="{00000000-0004-0000-0000-000047010000}"/>
    <hyperlink ref="A328" r:id="rId327" location="Chinese" xr:uid="{00000000-0004-0000-0000-000048010000}"/>
    <hyperlink ref="A329" r:id="rId328" location="Chinese" xr:uid="{00000000-0004-0000-0000-000049010000}"/>
    <hyperlink ref="A330" r:id="rId329" location="Chinese" xr:uid="{00000000-0004-0000-0000-00004A010000}"/>
    <hyperlink ref="A331" r:id="rId330" location="Chinese" xr:uid="{00000000-0004-0000-0000-00004B010000}"/>
    <hyperlink ref="A332" r:id="rId331" location="Chinese" xr:uid="{00000000-0004-0000-0000-00004C010000}"/>
    <hyperlink ref="A333" r:id="rId332" location="Chinese" xr:uid="{00000000-0004-0000-0000-00004D010000}"/>
    <hyperlink ref="A334" r:id="rId333" location="Chinese" xr:uid="{00000000-0004-0000-0000-00004E010000}"/>
    <hyperlink ref="A335" r:id="rId334" location="Chinese" xr:uid="{00000000-0004-0000-0000-00004F010000}"/>
    <hyperlink ref="A336" r:id="rId335" location="Chinese" xr:uid="{00000000-0004-0000-0000-000050010000}"/>
    <hyperlink ref="A337" r:id="rId336" location="Chinese" xr:uid="{00000000-0004-0000-0000-000051010000}"/>
    <hyperlink ref="A338" r:id="rId337" location="Chinese" xr:uid="{00000000-0004-0000-0000-000052010000}"/>
    <hyperlink ref="A339" r:id="rId338" location="Chinese" xr:uid="{00000000-0004-0000-0000-000053010000}"/>
    <hyperlink ref="A340" r:id="rId339" location="Chinese" xr:uid="{00000000-0004-0000-0000-000054010000}"/>
    <hyperlink ref="A341" r:id="rId340" location="Chinese" xr:uid="{00000000-0004-0000-0000-000055010000}"/>
    <hyperlink ref="A342" r:id="rId341" location="Chinese" xr:uid="{00000000-0004-0000-0000-000056010000}"/>
    <hyperlink ref="A343" r:id="rId342" location="Chinese" xr:uid="{00000000-0004-0000-0000-000057010000}"/>
    <hyperlink ref="A344" r:id="rId343" location="Chinese" xr:uid="{00000000-0004-0000-0000-000058010000}"/>
    <hyperlink ref="A345" r:id="rId344" location="Chinese" xr:uid="{00000000-0004-0000-0000-000059010000}"/>
    <hyperlink ref="A346" r:id="rId345" location="Chinese" xr:uid="{00000000-0004-0000-0000-00005A010000}"/>
    <hyperlink ref="A347" r:id="rId346" location="Chinese" xr:uid="{00000000-0004-0000-0000-00005B010000}"/>
    <hyperlink ref="A348" r:id="rId347" location="Chinese" xr:uid="{00000000-0004-0000-0000-00005C010000}"/>
    <hyperlink ref="A349" r:id="rId348" location="Chinese" xr:uid="{00000000-0004-0000-0000-00005D010000}"/>
    <hyperlink ref="A350" r:id="rId349" location="Chinese" xr:uid="{00000000-0004-0000-0000-00005E010000}"/>
    <hyperlink ref="A351" r:id="rId350" location="Chinese" xr:uid="{00000000-0004-0000-0000-00005F010000}"/>
    <hyperlink ref="A352" r:id="rId351" location="Chinese" xr:uid="{00000000-0004-0000-0000-000060010000}"/>
    <hyperlink ref="A353" r:id="rId352" location="Chinese" xr:uid="{00000000-0004-0000-0000-000061010000}"/>
    <hyperlink ref="A354" r:id="rId353" location="Chinese" xr:uid="{00000000-0004-0000-0000-000062010000}"/>
    <hyperlink ref="A355" r:id="rId354" location="Chinese" xr:uid="{00000000-0004-0000-0000-000063010000}"/>
    <hyperlink ref="A356" r:id="rId355" location="Chinese" xr:uid="{00000000-0004-0000-0000-000064010000}"/>
    <hyperlink ref="A357" r:id="rId356" location="Chinese" xr:uid="{00000000-0004-0000-0000-000065010000}"/>
    <hyperlink ref="A358" r:id="rId357" location="Chinese" xr:uid="{00000000-0004-0000-0000-000066010000}"/>
    <hyperlink ref="A359" r:id="rId358" location="Chinese" xr:uid="{00000000-0004-0000-0000-000067010000}"/>
    <hyperlink ref="A360" r:id="rId359" location="Chinese" xr:uid="{00000000-0004-0000-0000-000068010000}"/>
    <hyperlink ref="A361" r:id="rId360" location="Chinese" xr:uid="{00000000-0004-0000-0000-000069010000}"/>
    <hyperlink ref="A362" r:id="rId361" location="Chinese" xr:uid="{00000000-0004-0000-0000-00006A010000}"/>
    <hyperlink ref="A363" r:id="rId362" location="Chinese" xr:uid="{00000000-0004-0000-0000-00006B010000}"/>
    <hyperlink ref="A364" r:id="rId363" location="Chinese" xr:uid="{00000000-0004-0000-0000-00006C010000}"/>
    <hyperlink ref="A365" r:id="rId364" location="Chinese" xr:uid="{00000000-0004-0000-0000-00006D010000}"/>
    <hyperlink ref="A366" r:id="rId365" location="Chinese" xr:uid="{00000000-0004-0000-0000-00006E010000}"/>
    <hyperlink ref="A367" r:id="rId366" location="Chinese" xr:uid="{00000000-0004-0000-0000-00006F010000}"/>
    <hyperlink ref="A368" r:id="rId367" location="Chinese" xr:uid="{00000000-0004-0000-0000-000070010000}"/>
    <hyperlink ref="A369" r:id="rId368" location="Chinese" xr:uid="{00000000-0004-0000-0000-000071010000}"/>
    <hyperlink ref="A370" r:id="rId369" location="Chinese" xr:uid="{00000000-0004-0000-0000-000072010000}"/>
    <hyperlink ref="A371" r:id="rId370" location="Chinese" xr:uid="{00000000-0004-0000-0000-000073010000}"/>
    <hyperlink ref="A372" r:id="rId371" location="Chinese" xr:uid="{00000000-0004-0000-0000-000074010000}"/>
    <hyperlink ref="A373" r:id="rId372" location="Chinese" xr:uid="{00000000-0004-0000-0000-000075010000}"/>
    <hyperlink ref="A374" r:id="rId373" location="Chinese" xr:uid="{00000000-0004-0000-0000-000076010000}"/>
    <hyperlink ref="A375" r:id="rId374" location="Chinese" xr:uid="{00000000-0004-0000-0000-000077010000}"/>
    <hyperlink ref="A376" r:id="rId375" location="Chinese" xr:uid="{00000000-0004-0000-0000-000078010000}"/>
    <hyperlink ref="A377" r:id="rId376" location="Chinese" xr:uid="{00000000-0004-0000-0000-000079010000}"/>
    <hyperlink ref="A378" r:id="rId377" location="Chinese" xr:uid="{00000000-0004-0000-0000-00007A010000}"/>
    <hyperlink ref="A379" r:id="rId378" location="Chinese" xr:uid="{00000000-0004-0000-0000-00007B010000}"/>
    <hyperlink ref="A380" r:id="rId379" location="Chinese" xr:uid="{00000000-0004-0000-0000-00007C010000}"/>
    <hyperlink ref="A381" r:id="rId380" location="Chinese" xr:uid="{00000000-0004-0000-0000-00007D010000}"/>
    <hyperlink ref="A382" r:id="rId381" location="Chinese" xr:uid="{00000000-0004-0000-0000-00007E010000}"/>
    <hyperlink ref="A383" r:id="rId382" location="Chinese" xr:uid="{00000000-0004-0000-0000-00007F010000}"/>
    <hyperlink ref="A384" r:id="rId383" location="Chinese" xr:uid="{00000000-0004-0000-0000-000080010000}"/>
    <hyperlink ref="A385" r:id="rId384" location="Chinese" xr:uid="{00000000-0004-0000-0000-000081010000}"/>
    <hyperlink ref="A386" r:id="rId385" location="Chinese" xr:uid="{00000000-0004-0000-0000-000082010000}"/>
    <hyperlink ref="A387" r:id="rId386" location="Chinese" xr:uid="{00000000-0004-0000-0000-000083010000}"/>
    <hyperlink ref="A388" r:id="rId387" location="Chinese" xr:uid="{00000000-0004-0000-0000-000084010000}"/>
    <hyperlink ref="A389" r:id="rId388" location="Chinese" xr:uid="{00000000-0004-0000-0000-000085010000}"/>
    <hyperlink ref="A390" r:id="rId389" location="Chinese" xr:uid="{00000000-0004-0000-0000-000086010000}"/>
    <hyperlink ref="A391" r:id="rId390" location="Chinese" xr:uid="{00000000-0004-0000-0000-000087010000}"/>
    <hyperlink ref="A392" r:id="rId391" location="Chinese" xr:uid="{00000000-0004-0000-0000-000088010000}"/>
    <hyperlink ref="A393" r:id="rId392" location="Chinese" xr:uid="{00000000-0004-0000-0000-000089010000}"/>
    <hyperlink ref="A394" r:id="rId393" location="Chinese" xr:uid="{00000000-0004-0000-0000-00008A010000}"/>
    <hyperlink ref="A395" r:id="rId394" location="Chinese" xr:uid="{00000000-0004-0000-0000-00008B010000}"/>
    <hyperlink ref="A396" r:id="rId395" location="Chinese" xr:uid="{00000000-0004-0000-0000-00008C010000}"/>
    <hyperlink ref="A397" r:id="rId396" location="Chinese" xr:uid="{00000000-0004-0000-0000-00008D010000}"/>
    <hyperlink ref="A398" r:id="rId397" location="Chinese" xr:uid="{00000000-0004-0000-0000-00008E010000}"/>
    <hyperlink ref="A399" r:id="rId398" location="Chinese" xr:uid="{00000000-0004-0000-0000-00008F010000}"/>
    <hyperlink ref="A400" r:id="rId399" location="Chinese" xr:uid="{00000000-0004-0000-0000-000090010000}"/>
    <hyperlink ref="A401" r:id="rId400" location="Chinese" xr:uid="{00000000-0004-0000-0000-000091010000}"/>
    <hyperlink ref="A402" r:id="rId401" location="Chinese" xr:uid="{00000000-0004-0000-0000-000092010000}"/>
    <hyperlink ref="A403" r:id="rId402" location="Chinese" xr:uid="{00000000-0004-0000-0000-000093010000}"/>
    <hyperlink ref="A404" r:id="rId403" location="Chinese" xr:uid="{00000000-0004-0000-0000-000094010000}"/>
    <hyperlink ref="A405" r:id="rId404" location="Chinese" xr:uid="{00000000-0004-0000-0000-000095010000}"/>
    <hyperlink ref="A406" r:id="rId405" location="Chinese" xr:uid="{00000000-0004-0000-0000-000096010000}"/>
    <hyperlink ref="A407" r:id="rId406" location="Chinese" xr:uid="{00000000-0004-0000-0000-000097010000}"/>
    <hyperlink ref="A408" r:id="rId407" location="Chinese" xr:uid="{00000000-0004-0000-0000-000098010000}"/>
    <hyperlink ref="A409" r:id="rId408" location="Chinese" xr:uid="{00000000-0004-0000-0000-000099010000}"/>
    <hyperlink ref="A410" r:id="rId409" location="Chinese" xr:uid="{00000000-0004-0000-0000-00009A010000}"/>
    <hyperlink ref="A411" r:id="rId410" location="Chinese" xr:uid="{00000000-0004-0000-0000-00009B010000}"/>
    <hyperlink ref="A412" r:id="rId411" location="Chinese" xr:uid="{00000000-0004-0000-0000-00009C010000}"/>
    <hyperlink ref="A413" r:id="rId412" location="Chinese" xr:uid="{00000000-0004-0000-0000-00009D010000}"/>
    <hyperlink ref="A414" r:id="rId413" location="Chinese" xr:uid="{00000000-0004-0000-0000-00009E010000}"/>
    <hyperlink ref="A415" r:id="rId414" location="Chinese" xr:uid="{00000000-0004-0000-0000-00009F010000}"/>
    <hyperlink ref="A416" r:id="rId415" location="Chinese" xr:uid="{00000000-0004-0000-0000-0000A0010000}"/>
    <hyperlink ref="A417" r:id="rId416" location="Chinese" xr:uid="{00000000-0004-0000-0000-0000A1010000}"/>
    <hyperlink ref="A418" r:id="rId417" location="Chinese" xr:uid="{00000000-0004-0000-0000-0000A2010000}"/>
    <hyperlink ref="A419" r:id="rId418" location="Chinese" xr:uid="{00000000-0004-0000-0000-0000A3010000}"/>
    <hyperlink ref="A420" r:id="rId419" location="Chinese" xr:uid="{00000000-0004-0000-0000-0000A4010000}"/>
    <hyperlink ref="A421" r:id="rId420" location="Chinese" xr:uid="{00000000-0004-0000-0000-0000A5010000}"/>
    <hyperlink ref="A422" r:id="rId421" location="Chinese" xr:uid="{00000000-0004-0000-0000-0000A6010000}"/>
    <hyperlink ref="A423" r:id="rId422" location="Chinese" xr:uid="{00000000-0004-0000-0000-0000A7010000}"/>
    <hyperlink ref="A424" r:id="rId423" location="Chinese" xr:uid="{00000000-0004-0000-0000-0000A8010000}"/>
    <hyperlink ref="A425" r:id="rId424" location="Chinese" xr:uid="{00000000-0004-0000-0000-0000A9010000}"/>
    <hyperlink ref="A426" r:id="rId425" location="Chinese" xr:uid="{00000000-0004-0000-0000-0000AA010000}"/>
    <hyperlink ref="A427" r:id="rId426" location="Chinese" xr:uid="{00000000-0004-0000-0000-0000AB010000}"/>
    <hyperlink ref="A428" r:id="rId427" location="Chinese" xr:uid="{00000000-0004-0000-0000-0000AC010000}"/>
    <hyperlink ref="A429" r:id="rId428" location="Chinese" xr:uid="{00000000-0004-0000-0000-0000AD010000}"/>
    <hyperlink ref="A430" r:id="rId429" location="Chinese" xr:uid="{00000000-0004-0000-0000-0000AE010000}"/>
    <hyperlink ref="A431" r:id="rId430" location="Chinese" xr:uid="{00000000-0004-0000-0000-0000AF010000}"/>
    <hyperlink ref="A432" r:id="rId431" location="Chinese" xr:uid="{00000000-0004-0000-0000-0000B0010000}"/>
    <hyperlink ref="A433" r:id="rId432" location="Chinese" xr:uid="{00000000-0004-0000-0000-0000B1010000}"/>
    <hyperlink ref="A434" r:id="rId433" location="Chinese" xr:uid="{00000000-0004-0000-0000-0000B2010000}"/>
    <hyperlink ref="A435" r:id="rId434" location="Chinese" xr:uid="{00000000-0004-0000-0000-0000B3010000}"/>
    <hyperlink ref="A436" r:id="rId435" location="Chinese" xr:uid="{00000000-0004-0000-0000-0000B4010000}"/>
    <hyperlink ref="A437" r:id="rId436" location="Chinese" xr:uid="{00000000-0004-0000-0000-0000B5010000}"/>
    <hyperlink ref="A438" r:id="rId437" location="Chinese" xr:uid="{00000000-0004-0000-0000-0000B6010000}"/>
    <hyperlink ref="A439" r:id="rId438" location="Chinese" xr:uid="{00000000-0004-0000-0000-0000B7010000}"/>
    <hyperlink ref="A440" r:id="rId439" location="Chinese" xr:uid="{00000000-0004-0000-0000-0000B8010000}"/>
    <hyperlink ref="A441" r:id="rId440" location="Chinese" xr:uid="{00000000-0004-0000-0000-0000B9010000}"/>
    <hyperlink ref="A442" r:id="rId441" location="Chinese" xr:uid="{00000000-0004-0000-0000-0000BA010000}"/>
    <hyperlink ref="A443" r:id="rId442" location="Chinese" xr:uid="{00000000-0004-0000-0000-0000BB010000}"/>
    <hyperlink ref="A444" r:id="rId443" location="Chinese" xr:uid="{00000000-0004-0000-0000-0000BC010000}"/>
    <hyperlink ref="A445" r:id="rId444" location="Chinese" xr:uid="{00000000-0004-0000-0000-0000BD010000}"/>
    <hyperlink ref="A446" r:id="rId445" location="Chinese" xr:uid="{00000000-0004-0000-0000-0000BE010000}"/>
    <hyperlink ref="A447" r:id="rId446" location="Chinese" xr:uid="{00000000-0004-0000-0000-0000BF010000}"/>
    <hyperlink ref="A448" r:id="rId447" location="Chinese" xr:uid="{00000000-0004-0000-0000-0000C0010000}"/>
    <hyperlink ref="A449" r:id="rId448" location="Chinese" xr:uid="{00000000-0004-0000-0000-0000C1010000}"/>
    <hyperlink ref="A450" r:id="rId449" location="Chinese" xr:uid="{00000000-0004-0000-0000-0000C2010000}"/>
    <hyperlink ref="A451" r:id="rId450" location="Chinese" xr:uid="{00000000-0004-0000-0000-0000C3010000}"/>
    <hyperlink ref="A452" r:id="rId451" location="Chinese" xr:uid="{00000000-0004-0000-0000-0000C4010000}"/>
    <hyperlink ref="A453" r:id="rId452" location="Chinese" xr:uid="{00000000-0004-0000-0000-0000C5010000}"/>
    <hyperlink ref="A454" r:id="rId453" location="Chinese" xr:uid="{00000000-0004-0000-0000-0000C6010000}"/>
    <hyperlink ref="A455" r:id="rId454" location="Chinese" xr:uid="{00000000-0004-0000-0000-0000C7010000}"/>
    <hyperlink ref="A456" r:id="rId455" location="Chinese" xr:uid="{00000000-0004-0000-0000-0000C8010000}"/>
    <hyperlink ref="A457" r:id="rId456" location="Chinese" xr:uid="{00000000-0004-0000-0000-0000C9010000}"/>
    <hyperlink ref="A458" r:id="rId457" location="Chinese" xr:uid="{00000000-0004-0000-0000-0000CA010000}"/>
    <hyperlink ref="A459" r:id="rId458" location="Chinese" xr:uid="{00000000-0004-0000-0000-0000CB010000}"/>
    <hyperlink ref="A460" r:id="rId459" location="Chinese" xr:uid="{00000000-0004-0000-0000-0000CC010000}"/>
    <hyperlink ref="A461" r:id="rId460" location="Chinese" xr:uid="{00000000-0004-0000-0000-0000CD010000}"/>
    <hyperlink ref="A462" r:id="rId461" location="Chinese" xr:uid="{00000000-0004-0000-0000-0000CE010000}"/>
    <hyperlink ref="A463" r:id="rId462" location="Chinese" xr:uid="{00000000-0004-0000-0000-0000CF010000}"/>
    <hyperlink ref="A464" r:id="rId463" location="Chinese" xr:uid="{00000000-0004-0000-0000-0000D0010000}"/>
    <hyperlink ref="A465" r:id="rId464" location="Chinese" xr:uid="{00000000-0004-0000-0000-0000D1010000}"/>
    <hyperlink ref="A466" r:id="rId465" location="Chinese" xr:uid="{00000000-0004-0000-0000-0000D2010000}"/>
    <hyperlink ref="A467" r:id="rId466" location="Chinese" xr:uid="{00000000-0004-0000-0000-0000D3010000}"/>
    <hyperlink ref="A468" r:id="rId467" location="Chinese" xr:uid="{00000000-0004-0000-0000-0000D4010000}"/>
    <hyperlink ref="A469" r:id="rId468" location="Chinese" xr:uid="{00000000-0004-0000-0000-0000D5010000}"/>
    <hyperlink ref="A470" r:id="rId469" location="Chinese" xr:uid="{00000000-0004-0000-0000-0000D6010000}"/>
    <hyperlink ref="A471" r:id="rId470" location="Chinese" xr:uid="{00000000-0004-0000-0000-0000D7010000}"/>
    <hyperlink ref="A472" r:id="rId471" location="Chinese" xr:uid="{00000000-0004-0000-0000-0000D8010000}"/>
    <hyperlink ref="A473" r:id="rId472" location="Chinese" xr:uid="{00000000-0004-0000-0000-0000D9010000}"/>
    <hyperlink ref="A474" r:id="rId473" location="Chinese" xr:uid="{00000000-0004-0000-0000-0000DA010000}"/>
    <hyperlink ref="A475" r:id="rId474" location="Chinese" xr:uid="{00000000-0004-0000-0000-0000DB010000}"/>
    <hyperlink ref="A476" r:id="rId475" location="Chinese" xr:uid="{00000000-0004-0000-0000-0000DC010000}"/>
    <hyperlink ref="A477" r:id="rId476" location="Chinese" xr:uid="{00000000-0004-0000-0000-0000DD010000}"/>
    <hyperlink ref="A478" r:id="rId477" location="Chinese" xr:uid="{00000000-0004-0000-0000-0000DE010000}"/>
    <hyperlink ref="A479" r:id="rId478" location="Chinese" xr:uid="{00000000-0004-0000-0000-0000DF010000}"/>
    <hyperlink ref="A480" r:id="rId479" location="Chinese" xr:uid="{00000000-0004-0000-0000-0000E0010000}"/>
    <hyperlink ref="A481" r:id="rId480" location="Chinese" xr:uid="{00000000-0004-0000-0000-0000E1010000}"/>
    <hyperlink ref="A482" r:id="rId481" location="Chinese" xr:uid="{00000000-0004-0000-0000-0000E2010000}"/>
    <hyperlink ref="A483" r:id="rId482" location="Chinese" xr:uid="{00000000-0004-0000-0000-0000E3010000}"/>
    <hyperlink ref="A484" r:id="rId483" location="Chinese" xr:uid="{00000000-0004-0000-0000-0000E4010000}"/>
    <hyperlink ref="A485" r:id="rId484" location="Chinese" xr:uid="{00000000-0004-0000-0000-0000E5010000}"/>
    <hyperlink ref="A486" r:id="rId485" location="Chinese" xr:uid="{00000000-0004-0000-0000-0000E6010000}"/>
    <hyperlink ref="A487" r:id="rId486" location="Chinese" xr:uid="{00000000-0004-0000-0000-0000E7010000}"/>
    <hyperlink ref="A488" r:id="rId487" location="Chinese" xr:uid="{00000000-0004-0000-0000-0000E8010000}"/>
    <hyperlink ref="A489" r:id="rId488" location="Chinese" xr:uid="{00000000-0004-0000-0000-0000E9010000}"/>
    <hyperlink ref="A490" r:id="rId489" location="Chinese" xr:uid="{00000000-0004-0000-0000-0000EA010000}"/>
    <hyperlink ref="A491" r:id="rId490" location="Chinese" xr:uid="{00000000-0004-0000-0000-0000EB010000}"/>
    <hyperlink ref="A492" r:id="rId491" location="Chinese" xr:uid="{00000000-0004-0000-0000-0000EC010000}"/>
    <hyperlink ref="A493" r:id="rId492" location="Chinese" xr:uid="{00000000-0004-0000-0000-0000ED010000}"/>
    <hyperlink ref="A494" r:id="rId493" location="Chinese" xr:uid="{00000000-0004-0000-0000-0000EE010000}"/>
    <hyperlink ref="A495" r:id="rId494" location="Chinese" xr:uid="{00000000-0004-0000-0000-0000EF010000}"/>
    <hyperlink ref="A496" r:id="rId495" location="Chinese" xr:uid="{00000000-0004-0000-0000-0000F0010000}"/>
    <hyperlink ref="A497" r:id="rId496" location="Chinese" xr:uid="{00000000-0004-0000-0000-0000F1010000}"/>
    <hyperlink ref="A498" r:id="rId497" location="Chinese" xr:uid="{00000000-0004-0000-0000-0000F2010000}"/>
    <hyperlink ref="A499" r:id="rId498" location="Chinese" xr:uid="{00000000-0004-0000-0000-0000F3010000}"/>
    <hyperlink ref="A500" r:id="rId499" location="Chinese" xr:uid="{00000000-0004-0000-0000-0000F4010000}"/>
    <hyperlink ref="A501" r:id="rId500" location="Chinese" xr:uid="{00000000-0004-0000-0000-0000F5010000}"/>
    <hyperlink ref="A502" r:id="rId501" location="Chinese" xr:uid="{00000000-0004-0000-0000-0000F6010000}"/>
    <hyperlink ref="A503" r:id="rId502" location="Chinese" xr:uid="{00000000-0004-0000-0000-0000F7010000}"/>
    <hyperlink ref="A504" r:id="rId503" location="Chinese" xr:uid="{00000000-0004-0000-0000-0000F8010000}"/>
    <hyperlink ref="A505" r:id="rId504" location="Chinese" xr:uid="{00000000-0004-0000-0000-0000F9010000}"/>
    <hyperlink ref="A506" r:id="rId505" location="Chinese" xr:uid="{00000000-0004-0000-0000-0000FA010000}"/>
    <hyperlink ref="A507" r:id="rId506" location="Chinese" xr:uid="{00000000-0004-0000-0000-0000FB010000}"/>
    <hyperlink ref="A508" r:id="rId507" location="Chinese" xr:uid="{00000000-0004-0000-0000-0000FC010000}"/>
    <hyperlink ref="A509" r:id="rId508" location="Chinese" xr:uid="{00000000-0004-0000-0000-0000FD010000}"/>
    <hyperlink ref="A510" r:id="rId509" location="Chinese" xr:uid="{00000000-0004-0000-0000-0000FE010000}"/>
    <hyperlink ref="A511" r:id="rId510" location="Chinese" xr:uid="{00000000-0004-0000-0000-0000FF010000}"/>
    <hyperlink ref="A512" r:id="rId511" location="Chinese" xr:uid="{00000000-0004-0000-0000-000000020000}"/>
    <hyperlink ref="A513" r:id="rId512" location="Chinese" xr:uid="{00000000-0004-0000-0000-000001020000}"/>
    <hyperlink ref="A514" r:id="rId513" location="Chinese" xr:uid="{00000000-0004-0000-0000-000002020000}"/>
    <hyperlink ref="A515" r:id="rId514" location="Chinese" xr:uid="{00000000-0004-0000-0000-000003020000}"/>
    <hyperlink ref="A516" r:id="rId515" location="Chinese" xr:uid="{00000000-0004-0000-0000-000004020000}"/>
    <hyperlink ref="A517" r:id="rId516" location="Chinese" xr:uid="{00000000-0004-0000-0000-000005020000}"/>
    <hyperlink ref="A518" r:id="rId517" location="Chinese" xr:uid="{00000000-0004-0000-0000-000006020000}"/>
    <hyperlink ref="A519" r:id="rId518" location="Chinese" xr:uid="{00000000-0004-0000-0000-000007020000}"/>
    <hyperlink ref="A520" r:id="rId519" location="Chinese" xr:uid="{00000000-0004-0000-0000-000008020000}"/>
    <hyperlink ref="A521" r:id="rId520" location="Chinese" xr:uid="{00000000-0004-0000-0000-000009020000}"/>
    <hyperlink ref="A522" r:id="rId521" location="Chinese" xr:uid="{00000000-0004-0000-0000-00000A020000}"/>
    <hyperlink ref="A523" r:id="rId522" location="Chinese" xr:uid="{00000000-0004-0000-0000-00000B020000}"/>
    <hyperlink ref="A524" r:id="rId523" location="Chinese" xr:uid="{00000000-0004-0000-0000-00000C020000}"/>
    <hyperlink ref="A525" r:id="rId524" location="Chinese" xr:uid="{00000000-0004-0000-0000-00000D020000}"/>
    <hyperlink ref="A526" r:id="rId525" location="Chinese" xr:uid="{00000000-0004-0000-0000-00000E020000}"/>
    <hyperlink ref="A527" r:id="rId526" location="Chinese" xr:uid="{00000000-0004-0000-0000-00000F020000}"/>
    <hyperlink ref="A528" r:id="rId527" location="Chinese" xr:uid="{00000000-0004-0000-0000-000010020000}"/>
    <hyperlink ref="A529" r:id="rId528" location="Chinese" xr:uid="{00000000-0004-0000-0000-000011020000}"/>
    <hyperlink ref="A530" r:id="rId529" location="Chinese" xr:uid="{00000000-0004-0000-0000-000012020000}"/>
    <hyperlink ref="A531" r:id="rId530" location="Chinese" xr:uid="{00000000-0004-0000-0000-000013020000}"/>
    <hyperlink ref="A532" r:id="rId531" location="Chinese" xr:uid="{00000000-0004-0000-0000-000014020000}"/>
    <hyperlink ref="A533" r:id="rId532" location="Chinese" xr:uid="{00000000-0004-0000-0000-000015020000}"/>
    <hyperlink ref="A534" r:id="rId533" location="Chinese" xr:uid="{00000000-0004-0000-0000-000016020000}"/>
    <hyperlink ref="A535" r:id="rId534" location="Chinese" xr:uid="{00000000-0004-0000-0000-000017020000}"/>
    <hyperlink ref="A536" r:id="rId535" location="Chinese" xr:uid="{00000000-0004-0000-0000-000018020000}"/>
    <hyperlink ref="A537" r:id="rId536" location="Chinese" xr:uid="{00000000-0004-0000-0000-000019020000}"/>
    <hyperlink ref="A538" r:id="rId537" location="Chinese" xr:uid="{00000000-0004-0000-0000-00001A020000}"/>
    <hyperlink ref="A539" r:id="rId538" location="Chinese" xr:uid="{00000000-0004-0000-0000-00001B020000}"/>
    <hyperlink ref="A540" r:id="rId539" location="Chinese" xr:uid="{00000000-0004-0000-0000-00001C020000}"/>
    <hyperlink ref="A541" r:id="rId540" location="Chinese" xr:uid="{00000000-0004-0000-0000-00001D020000}"/>
    <hyperlink ref="A542" r:id="rId541" location="Chinese" xr:uid="{00000000-0004-0000-0000-00001E020000}"/>
    <hyperlink ref="A543" r:id="rId542" location="Chinese" xr:uid="{00000000-0004-0000-0000-00001F020000}"/>
    <hyperlink ref="A544" r:id="rId543" location="Chinese" xr:uid="{00000000-0004-0000-0000-000020020000}"/>
    <hyperlink ref="A545" r:id="rId544" location="Chinese" xr:uid="{00000000-0004-0000-0000-000021020000}"/>
    <hyperlink ref="A546" r:id="rId545" location="Chinese" xr:uid="{00000000-0004-0000-0000-000022020000}"/>
    <hyperlink ref="A547" r:id="rId546" location="Chinese" xr:uid="{00000000-0004-0000-0000-000023020000}"/>
    <hyperlink ref="A548" r:id="rId547" location="Chinese" xr:uid="{00000000-0004-0000-0000-000024020000}"/>
    <hyperlink ref="A549" r:id="rId548" location="Chinese" xr:uid="{00000000-0004-0000-0000-000025020000}"/>
    <hyperlink ref="A550" r:id="rId549" location="Chinese" xr:uid="{00000000-0004-0000-0000-000026020000}"/>
    <hyperlink ref="A551" r:id="rId550" location="Chinese" xr:uid="{00000000-0004-0000-0000-000027020000}"/>
    <hyperlink ref="A552" r:id="rId551" location="Chinese" xr:uid="{00000000-0004-0000-0000-000028020000}"/>
    <hyperlink ref="A553" r:id="rId552" location="Chinese" xr:uid="{00000000-0004-0000-0000-000029020000}"/>
    <hyperlink ref="A554" r:id="rId553" location="Chinese" xr:uid="{00000000-0004-0000-0000-00002A020000}"/>
    <hyperlink ref="A555" r:id="rId554" location="Chinese" xr:uid="{00000000-0004-0000-0000-00002B020000}"/>
    <hyperlink ref="A556" r:id="rId555" location="Chinese" xr:uid="{00000000-0004-0000-0000-00002C020000}"/>
    <hyperlink ref="A557" r:id="rId556" location="Chinese" xr:uid="{00000000-0004-0000-0000-00002D020000}"/>
    <hyperlink ref="A558" r:id="rId557" location="Chinese" xr:uid="{00000000-0004-0000-0000-00002E020000}"/>
    <hyperlink ref="A559" r:id="rId558" location="Chinese" xr:uid="{00000000-0004-0000-0000-00002F020000}"/>
    <hyperlink ref="A560" r:id="rId559" location="Chinese" xr:uid="{00000000-0004-0000-0000-000030020000}"/>
    <hyperlink ref="A561" r:id="rId560" location="Chinese" xr:uid="{00000000-0004-0000-0000-000031020000}"/>
    <hyperlink ref="A562" r:id="rId561" location="Chinese" xr:uid="{00000000-0004-0000-0000-000032020000}"/>
    <hyperlink ref="A563" r:id="rId562" location="Chinese" xr:uid="{00000000-0004-0000-0000-000033020000}"/>
    <hyperlink ref="A564" r:id="rId563" location="Chinese" xr:uid="{00000000-0004-0000-0000-000034020000}"/>
    <hyperlink ref="A565" r:id="rId564" location="Chinese" xr:uid="{00000000-0004-0000-0000-000035020000}"/>
    <hyperlink ref="A566" r:id="rId565" location="Chinese" xr:uid="{00000000-0004-0000-0000-000036020000}"/>
    <hyperlink ref="A567" r:id="rId566" location="Chinese" xr:uid="{00000000-0004-0000-0000-000037020000}"/>
    <hyperlink ref="A568" r:id="rId567" location="Chinese" xr:uid="{00000000-0004-0000-0000-000038020000}"/>
    <hyperlink ref="A569" r:id="rId568" location="Chinese" xr:uid="{00000000-0004-0000-0000-000039020000}"/>
    <hyperlink ref="A570" r:id="rId569" location="Chinese" xr:uid="{00000000-0004-0000-0000-00003A020000}"/>
    <hyperlink ref="A571" r:id="rId570" location="Chinese" xr:uid="{00000000-0004-0000-0000-00003B020000}"/>
    <hyperlink ref="A572" r:id="rId571" location="Chinese" xr:uid="{00000000-0004-0000-0000-00003C020000}"/>
    <hyperlink ref="A573" r:id="rId572" location="Chinese" xr:uid="{00000000-0004-0000-0000-00003D020000}"/>
    <hyperlink ref="A574" r:id="rId573" location="Chinese" xr:uid="{00000000-0004-0000-0000-00003E020000}"/>
    <hyperlink ref="A575" r:id="rId574" location="Chinese" xr:uid="{00000000-0004-0000-0000-00003F020000}"/>
    <hyperlink ref="A576" r:id="rId575" location="Chinese" xr:uid="{00000000-0004-0000-0000-000040020000}"/>
    <hyperlink ref="A577" r:id="rId576" location="Chinese" xr:uid="{00000000-0004-0000-0000-000041020000}"/>
    <hyperlink ref="A578" r:id="rId577" location="Chinese" xr:uid="{00000000-0004-0000-0000-000042020000}"/>
    <hyperlink ref="A579" r:id="rId578" location="Chinese" xr:uid="{00000000-0004-0000-0000-000043020000}"/>
    <hyperlink ref="A580" r:id="rId579" location="Chinese" xr:uid="{00000000-0004-0000-0000-000044020000}"/>
    <hyperlink ref="A581" r:id="rId580" location="Chinese" xr:uid="{00000000-0004-0000-0000-000045020000}"/>
    <hyperlink ref="A582" r:id="rId581" location="Chinese" xr:uid="{00000000-0004-0000-0000-000046020000}"/>
    <hyperlink ref="A583" r:id="rId582" location="Chinese" xr:uid="{00000000-0004-0000-0000-000047020000}"/>
    <hyperlink ref="A584" r:id="rId583" location="Chinese" xr:uid="{00000000-0004-0000-0000-000048020000}"/>
    <hyperlink ref="A585" r:id="rId584" location="Chinese" xr:uid="{00000000-0004-0000-0000-000049020000}"/>
    <hyperlink ref="A586" r:id="rId585" location="Chinese" xr:uid="{00000000-0004-0000-0000-00004A020000}"/>
    <hyperlink ref="A587" r:id="rId586" location="Chinese" xr:uid="{00000000-0004-0000-0000-00004B020000}"/>
    <hyperlink ref="A588" r:id="rId587" location="Chinese" xr:uid="{00000000-0004-0000-0000-00004C020000}"/>
    <hyperlink ref="A589" r:id="rId588" location="Chinese" xr:uid="{00000000-0004-0000-0000-00004D020000}"/>
    <hyperlink ref="A590" r:id="rId589" location="Chinese" xr:uid="{00000000-0004-0000-0000-00004E020000}"/>
    <hyperlink ref="A591" r:id="rId590" location="Chinese" xr:uid="{00000000-0004-0000-0000-00004F020000}"/>
    <hyperlink ref="A592" r:id="rId591" location="Chinese" xr:uid="{00000000-0004-0000-0000-000050020000}"/>
    <hyperlink ref="A593" r:id="rId592" location="Chinese" xr:uid="{00000000-0004-0000-0000-000051020000}"/>
    <hyperlink ref="A594" r:id="rId593" location="Chinese" xr:uid="{00000000-0004-0000-0000-000052020000}"/>
    <hyperlink ref="A595" r:id="rId594" location="Chinese" xr:uid="{00000000-0004-0000-0000-000053020000}"/>
    <hyperlink ref="A596" r:id="rId595" location="Chinese" xr:uid="{00000000-0004-0000-0000-000054020000}"/>
    <hyperlink ref="A597" r:id="rId596" location="Chinese" xr:uid="{00000000-0004-0000-0000-000055020000}"/>
    <hyperlink ref="A598" r:id="rId597" location="Chinese" xr:uid="{00000000-0004-0000-0000-000056020000}"/>
    <hyperlink ref="A599" r:id="rId598" location="Chinese" xr:uid="{00000000-0004-0000-0000-000057020000}"/>
    <hyperlink ref="A600" r:id="rId599" location="Chinese" xr:uid="{00000000-0004-0000-0000-000058020000}"/>
    <hyperlink ref="A601" r:id="rId600" location="Chinese" xr:uid="{00000000-0004-0000-0000-000059020000}"/>
    <hyperlink ref="A602" r:id="rId601" location="Chinese" xr:uid="{00000000-0004-0000-0000-00005A020000}"/>
    <hyperlink ref="A603" r:id="rId602" location="Chinese" xr:uid="{00000000-0004-0000-0000-00005B020000}"/>
    <hyperlink ref="A604" r:id="rId603" location="Chinese" xr:uid="{00000000-0004-0000-0000-00005C020000}"/>
    <hyperlink ref="A605" r:id="rId604" location="Chinese" xr:uid="{00000000-0004-0000-0000-00005D020000}"/>
    <hyperlink ref="A606" r:id="rId605" location="Chinese" xr:uid="{00000000-0004-0000-0000-00005E020000}"/>
    <hyperlink ref="A607" r:id="rId606" location="Chinese" xr:uid="{00000000-0004-0000-0000-00005F020000}"/>
    <hyperlink ref="A608" r:id="rId607" location="Chinese" xr:uid="{00000000-0004-0000-0000-000060020000}"/>
    <hyperlink ref="A609" r:id="rId608" location="Chinese" xr:uid="{00000000-0004-0000-0000-000061020000}"/>
    <hyperlink ref="A610" r:id="rId609" location="Chinese" xr:uid="{00000000-0004-0000-0000-000062020000}"/>
    <hyperlink ref="A611" r:id="rId610" location="Chinese" xr:uid="{00000000-0004-0000-0000-000063020000}"/>
    <hyperlink ref="A612" r:id="rId611" location="Chinese" xr:uid="{00000000-0004-0000-0000-000064020000}"/>
    <hyperlink ref="A613" r:id="rId612" location="Chinese" xr:uid="{00000000-0004-0000-0000-000065020000}"/>
    <hyperlink ref="A614" r:id="rId613" location="Chinese" xr:uid="{00000000-0004-0000-0000-000066020000}"/>
    <hyperlink ref="A615" r:id="rId614" location="Chinese" xr:uid="{00000000-0004-0000-0000-000067020000}"/>
    <hyperlink ref="A616" r:id="rId615" location="Chinese" xr:uid="{00000000-0004-0000-0000-000068020000}"/>
    <hyperlink ref="A617" r:id="rId616" location="Chinese" xr:uid="{00000000-0004-0000-0000-000069020000}"/>
    <hyperlink ref="A618" r:id="rId617" location="Chinese" xr:uid="{00000000-0004-0000-0000-00006A020000}"/>
    <hyperlink ref="A619" r:id="rId618" location="Chinese" xr:uid="{00000000-0004-0000-0000-00006B020000}"/>
    <hyperlink ref="A620" r:id="rId619" location="Chinese" xr:uid="{00000000-0004-0000-0000-00006C020000}"/>
    <hyperlink ref="A621" r:id="rId620" location="Chinese" xr:uid="{00000000-0004-0000-0000-00006D020000}"/>
    <hyperlink ref="A622" r:id="rId621" location="Chinese" xr:uid="{00000000-0004-0000-0000-00006E020000}"/>
    <hyperlink ref="A623" r:id="rId622" location="Chinese" xr:uid="{00000000-0004-0000-0000-00006F020000}"/>
    <hyperlink ref="A624" r:id="rId623" location="Chinese" xr:uid="{00000000-0004-0000-0000-000070020000}"/>
    <hyperlink ref="A625" r:id="rId624" location="Chinese" xr:uid="{00000000-0004-0000-0000-000071020000}"/>
    <hyperlink ref="A626" r:id="rId625" location="Chinese" xr:uid="{00000000-0004-0000-0000-000072020000}"/>
    <hyperlink ref="A627" r:id="rId626" location="Chinese" xr:uid="{00000000-0004-0000-0000-000073020000}"/>
    <hyperlink ref="A628" r:id="rId627" location="Chinese" xr:uid="{00000000-0004-0000-0000-000074020000}"/>
    <hyperlink ref="A629" r:id="rId628" location="Chinese" xr:uid="{00000000-0004-0000-0000-000075020000}"/>
    <hyperlink ref="A630" r:id="rId629" location="Chinese" xr:uid="{00000000-0004-0000-0000-000076020000}"/>
    <hyperlink ref="A631" r:id="rId630" location="Chinese" xr:uid="{00000000-0004-0000-0000-000077020000}"/>
    <hyperlink ref="A632" r:id="rId631" location="Chinese" xr:uid="{00000000-0004-0000-0000-000078020000}"/>
    <hyperlink ref="A633" r:id="rId632" location="Chinese" xr:uid="{00000000-0004-0000-0000-000079020000}"/>
    <hyperlink ref="A634" r:id="rId633" location="Chinese" xr:uid="{00000000-0004-0000-0000-00007A020000}"/>
    <hyperlink ref="A635" r:id="rId634" location="Chinese" xr:uid="{00000000-0004-0000-0000-00007B020000}"/>
    <hyperlink ref="A636" r:id="rId635" location="Chinese" xr:uid="{00000000-0004-0000-0000-00007C020000}"/>
    <hyperlink ref="A637" r:id="rId636" location="Chinese" xr:uid="{00000000-0004-0000-0000-00007D020000}"/>
    <hyperlink ref="A638" r:id="rId637" location="Chinese" xr:uid="{00000000-0004-0000-0000-00007E020000}"/>
    <hyperlink ref="A639" r:id="rId638" location="Chinese" xr:uid="{00000000-0004-0000-0000-00007F020000}"/>
    <hyperlink ref="A640" r:id="rId639" location="Chinese" xr:uid="{00000000-0004-0000-0000-000080020000}"/>
    <hyperlink ref="A641" r:id="rId640" location="Chinese" xr:uid="{00000000-0004-0000-0000-000081020000}"/>
    <hyperlink ref="A642" r:id="rId641" location="Chinese" xr:uid="{00000000-0004-0000-0000-000082020000}"/>
    <hyperlink ref="A643" r:id="rId642" location="Chinese" xr:uid="{00000000-0004-0000-0000-000083020000}"/>
    <hyperlink ref="A644" r:id="rId643" location="Chinese" xr:uid="{00000000-0004-0000-0000-000084020000}"/>
    <hyperlink ref="A645" r:id="rId644" location="Chinese" xr:uid="{00000000-0004-0000-0000-000085020000}"/>
    <hyperlink ref="A646" r:id="rId645" location="Chinese" xr:uid="{00000000-0004-0000-0000-000086020000}"/>
    <hyperlink ref="A647" r:id="rId646" location="Chinese" xr:uid="{00000000-0004-0000-0000-000087020000}"/>
    <hyperlink ref="A648" r:id="rId647" location="Chinese" xr:uid="{00000000-0004-0000-0000-000088020000}"/>
    <hyperlink ref="A649" r:id="rId648" location="Chinese" xr:uid="{00000000-0004-0000-0000-000089020000}"/>
    <hyperlink ref="A650" r:id="rId649" location="Chinese" xr:uid="{00000000-0004-0000-0000-00008A020000}"/>
    <hyperlink ref="A651" r:id="rId650" location="Chinese" xr:uid="{00000000-0004-0000-0000-00008B020000}"/>
    <hyperlink ref="A652" r:id="rId651" location="Chinese" xr:uid="{00000000-0004-0000-0000-00008C020000}"/>
    <hyperlink ref="A653" r:id="rId652" location="Chinese" xr:uid="{00000000-0004-0000-0000-00008D020000}"/>
    <hyperlink ref="A654" r:id="rId653" location="Chinese" xr:uid="{00000000-0004-0000-0000-00008E020000}"/>
    <hyperlink ref="A655" r:id="rId654" location="Chinese" xr:uid="{00000000-0004-0000-0000-00008F020000}"/>
    <hyperlink ref="A656" r:id="rId655" location="Chinese" xr:uid="{00000000-0004-0000-0000-000090020000}"/>
    <hyperlink ref="A657" r:id="rId656" location="Chinese" xr:uid="{00000000-0004-0000-0000-000091020000}"/>
    <hyperlink ref="A658" r:id="rId657" location="Chinese" xr:uid="{00000000-0004-0000-0000-000092020000}"/>
    <hyperlink ref="A659" r:id="rId658" location="Chinese" xr:uid="{00000000-0004-0000-0000-000093020000}"/>
    <hyperlink ref="A660" r:id="rId659" location="Chinese" xr:uid="{00000000-0004-0000-0000-000094020000}"/>
    <hyperlink ref="A661" r:id="rId660" location="Chinese" xr:uid="{00000000-0004-0000-0000-000095020000}"/>
    <hyperlink ref="A662" r:id="rId661" location="Chinese" xr:uid="{00000000-0004-0000-0000-000096020000}"/>
    <hyperlink ref="A663" r:id="rId662" location="Chinese" xr:uid="{00000000-0004-0000-0000-000097020000}"/>
    <hyperlink ref="A664" r:id="rId663" location="Chinese" xr:uid="{00000000-0004-0000-0000-000098020000}"/>
    <hyperlink ref="A665" r:id="rId664" location="Chinese" xr:uid="{00000000-0004-0000-0000-000099020000}"/>
    <hyperlink ref="A666" r:id="rId665" location="Chinese" xr:uid="{00000000-0004-0000-0000-00009A020000}"/>
    <hyperlink ref="A667" r:id="rId666" location="Chinese" xr:uid="{00000000-0004-0000-0000-00009B020000}"/>
    <hyperlink ref="A668" r:id="rId667" location="Chinese" xr:uid="{00000000-0004-0000-0000-00009C020000}"/>
    <hyperlink ref="A669" r:id="rId668" location="Chinese" xr:uid="{00000000-0004-0000-0000-00009D020000}"/>
    <hyperlink ref="A670" r:id="rId669" location="Chinese" xr:uid="{00000000-0004-0000-0000-00009E020000}"/>
    <hyperlink ref="A671" r:id="rId670" location="Chinese" xr:uid="{00000000-0004-0000-0000-00009F020000}"/>
    <hyperlink ref="A672" r:id="rId671" location="Chinese" xr:uid="{00000000-0004-0000-0000-0000A0020000}"/>
    <hyperlink ref="A673" r:id="rId672" location="Chinese" xr:uid="{00000000-0004-0000-0000-0000A1020000}"/>
    <hyperlink ref="A674" r:id="rId673" location="Chinese" xr:uid="{00000000-0004-0000-0000-0000A2020000}"/>
    <hyperlink ref="A675" r:id="rId674" location="Chinese" xr:uid="{00000000-0004-0000-0000-0000A3020000}"/>
    <hyperlink ref="A676" r:id="rId675" location="Chinese" xr:uid="{00000000-0004-0000-0000-0000A4020000}"/>
    <hyperlink ref="A677" r:id="rId676" location="Chinese" xr:uid="{00000000-0004-0000-0000-0000A5020000}"/>
    <hyperlink ref="A678" r:id="rId677" location="Chinese" xr:uid="{00000000-0004-0000-0000-0000A6020000}"/>
    <hyperlink ref="A679" r:id="rId678" location="Chinese" xr:uid="{00000000-0004-0000-0000-0000A7020000}"/>
    <hyperlink ref="A680" r:id="rId679" location="Chinese" xr:uid="{00000000-0004-0000-0000-0000A8020000}"/>
    <hyperlink ref="A681" r:id="rId680" location="Chinese" xr:uid="{00000000-0004-0000-0000-0000A9020000}"/>
    <hyperlink ref="A682" r:id="rId681" location="Chinese" xr:uid="{00000000-0004-0000-0000-0000AA020000}"/>
    <hyperlink ref="A683" r:id="rId682" location="Chinese" xr:uid="{00000000-0004-0000-0000-0000AB020000}"/>
    <hyperlink ref="A684" r:id="rId683" location="Chinese" xr:uid="{00000000-0004-0000-0000-0000AC020000}"/>
    <hyperlink ref="A685" r:id="rId684" location="Chinese" xr:uid="{00000000-0004-0000-0000-0000AD020000}"/>
    <hyperlink ref="A686" r:id="rId685" location="Chinese" xr:uid="{00000000-0004-0000-0000-0000AE020000}"/>
    <hyperlink ref="A687" r:id="rId686" location="Chinese" xr:uid="{00000000-0004-0000-0000-0000AF020000}"/>
    <hyperlink ref="A688" r:id="rId687" location="Chinese" xr:uid="{00000000-0004-0000-0000-0000B0020000}"/>
    <hyperlink ref="A689" r:id="rId688" location="Chinese" xr:uid="{00000000-0004-0000-0000-0000B1020000}"/>
    <hyperlink ref="A690" r:id="rId689" location="Chinese" xr:uid="{00000000-0004-0000-0000-0000B2020000}"/>
    <hyperlink ref="A691" r:id="rId690" location="Chinese" xr:uid="{00000000-0004-0000-0000-0000B3020000}"/>
    <hyperlink ref="A692" r:id="rId691" location="Chinese" xr:uid="{00000000-0004-0000-0000-0000B4020000}"/>
    <hyperlink ref="A693" r:id="rId692" location="Chinese" xr:uid="{00000000-0004-0000-0000-0000B5020000}"/>
    <hyperlink ref="A694" r:id="rId693" location="Chinese" xr:uid="{00000000-0004-0000-0000-0000B6020000}"/>
    <hyperlink ref="A695" r:id="rId694" location="Chinese" xr:uid="{00000000-0004-0000-0000-0000B7020000}"/>
    <hyperlink ref="A696" r:id="rId695" location="Chinese" xr:uid="{00000000-0004-0000-0000-0000B8020000}"/>
    <hyperlink ref="A697" r:id="rId696" location="Chinese" xr:uid="{00000000-0004-0000-0000-0000B9020000}"/>
    <hyperlink ref="A698" r:id="rId697" location="Chinese" xr:uid="{00000000-0004-0000-0000-0000BA020000}"/>
    <hyperlink ref="A699" r:id="rId698" location="Chinese" xr:uid="{00000000-0004-0000-0000-0000BB020000}"/>
    <hyperlink ref="A700" r:id="rId699" location="Chinese" xr:uid="{00000000-0004-0000-0000-0000BC020000}"/>
    <hyperlink ref="A701" r:id="rId700" location="Chinese" xr:uid="{00000000-0004-0000-0000-0000BD020000}"/>
    <hyperlink ref="A702" r:id="rId701" location="Chinese" xr:uid="{00000000-0004-0000-0000-0000BE020000}"/>
    <hyperlink ref="A703" r:id="rId702" location="Chinese" xr:uid="{00000000-0004-0000-0000-0000BF020000}"/>
    <hyperlink ref="A704" r:id="rId703" location="Chinese" xr:uid="{00000000-0004-0000-0000-0000C0020000}"/>
    <hyperlink ref="A705" r:id="rId704" location="Chinese" xr:uid="{00000000-0004-0000-0000-0000C1020000}"/>
    <hyperlink ref="A706" r:id="rId705" location="Chinese" xr:uid="{00000000-0004-0000-0000-0000C2020000}"/>
    <hyperlink ref="A707" r:id="rId706" location="Chinese" xr:uid="{00000000-0004-0000-0000-0000C3020000}"/>
    <hyperlink ref="A708" r:id="rId707" location="Chinese" xr:uid="{00000000-0004-0000-0000-0000C4020000}"/>
    <hyperlink ref="A709" r:id="rId708" location="Chinese" xr:uid="{00000000-0004-0000-0000-0000C5020000}"/>
    <hyperlink ref="A710" r:id="rId709" location="Chinese" xr:uid="{00000000-0004-0000-0000-0000C6020000}"/>
    <hyperlink ref="A711" r:id="rId710" location="Chinese" xr:uid="{00000000-0004-0000-0000-0000C7020000}"/>
    <hyperlink ref="A712" r:id="rId711" location="Chinese" xr:uid="{00000000-0004-0000-0000-0000C8020000}"/>
    <hyperlink ref="A713" r:id="rId712" location="Chinese" xr:uid="{00000000-0004-0000-0000-0000C9020000}"/>
    <hyperlink ref="A714" r:id="rId713" location="Chinese" xr:uid="{00000000-0004-0000-0000-0000CA020000}"/>
    <hyperlink ref="A715" r:id="rId714" location="Chinese" xr:uid="{00000000-0004-0000-0000-0000CB020000}"/>
    <hyperlink ref="A716" r:id="rId715" location="Chinese" xr:uid="{00000000-0004-0000-0000-0000CC020000}"/>
    <hyperlink ref="A717" r:id="rId716" location="Chinese" xr:uid="{00000000-0004-0000-0000-0000CD020000}"/>
    <hyperlink ref="A718" r:id="rId717" location="Chinese" xr:uid="{00000000-0004-0000-0000-0000CE020000}"/>
    <hyperlink ref="A719" r:id="rId718" location="Chinese" xr:uid="{00000000-0004-0000-0000-0000CF020000}"/>
    <hyperlink ref="A720" r:id="rId719" location="Chinese" xr:uid="{00000000-0004-0000-0000-0000D0020000}"/>
    <hyperlink ref="A721" r:id="rId720" location="Chinese" xr:uid="{00000000-0004-0000-0000-0000D1020000}"/>
    <hyperlink ref="A722" r:id="rId721" location="Chinese" xr:uid="{00000000-0004-0000-0000-0000D2020000}"/>
    <hyperlink ref="A723" r:id="rId722" location="Chinese" xr:uid="{00000000-0004-0000-0000-0000D3020000}"/>
    <hyperlink ref="A724" r:id="rId723" location="Chinese" xr:uid="{00000000-0004-0000-0000-0000D4020000}"/>
    <hyperlink ref="A725" r:id="rId724" location="Chinese" xr:uid="{00000000-0004-0000-0000-0000D5020000}"/>
    <hyperlink ref="A726" r:id="rId725" location="Chinese" xr:uid="{00000000-0004-0000-0000-0000D6020000}"/>
    <hyperlink ref="A727" r:id="rId726" location="Chinese" xr:uid="{00000000-0004-0000-0000-0000D7020000}"/>
    <hyperlink ref="A728" r:id="rId727" location="Chinese" xr:uid="{00000000-0004-0000-0000-0000D8020000}"/>
    <hyperlink ref="A729" r:id="rId728" location="Chinese" xr:uid="{00000000-0004-0000-0000-0000D9020000}"/>
    <hyperlink ref="A730" r:id="rId729" location="Chinese" xr:uid="{00000000-0004-0000-0000-0000DA020000}"/>
    <hyperlink ref="A731" r:id="rId730" location="Chinese" xr:uid="{00000000-0004-0000-0000-0000DB020000}"/>
    <hyperlink ref="A732" r:id="rId731" location="Chinese" xr:uid="{00000000-0004-0000-0000-0000DC020000}"/>
    <hyperlink ref="A733" r:id="rId732" location="Chinese" xr:uid="{00000000-0004-0000-0000-0000DD020000}"/>
    <hyperlink ref="A734" r:id="rId733" location="Chinese" xr:uid="{00000000-0004-0000-0000-0000DE020000}"/>
    <hyperlink ref="A735" r:id="rId734" location="Chinese" xr:uid="{00000000-0004-0000-0000-0000DF020000}"/>
    <hyperlink ref="A736" r:id="rId735" location="Chinese" xr:uid="{00000000-0004-0000-0000-0000E0020000}"/>
    <hyperlink ref="A737" r:id="rId736" location="Chinese" xr:uid="{00000000-0004-0000-0000-0000E1020000}"/>
    <hyperlink ref="A738" r:id="rId737" location="Chinese" xr:uid="{00000000-0004-0000-0000-0000E2020000}"/>
    <hyperlink ref="A739" r:id="rId738" location="Chinese" xr:uid="{00000000-0004-0000-0000-0000E3020000}"/>
    <hyperlink ref="A740" r:id="rId739" location="Chinese" xr:uid="{00000000-0004-0000-0000-0000E4020000}"/>
    <hyperlink ref="A741" r:id="rId740" location="Chinese" xr:uid="{00000000-0004-0000-0000-0000E5020000}"/>
    <hyperlink ref="A742" r:id="rId741" location="Chinese" xr:uid="{00000000-0004-0000-0000-0000E6020000}"/>
    <hyperlink ref="A743" r:id="rId742" location="Chinese" xr:uid="{00000000-0004-0000-0000-0000E7020000}"/>
    <hyperlink ref="A744" r:id="rId743" location="Chinese" xr:uid="{00000000-0004-0000-0000-0000E8020000}"/>
    <hyperlink ref="A745" r:id="rId744" location="Chinese" xr:uid="{00000000-0004-0000-0000-0000E9020000}"/>
    <hyperlink ref="A746" r:id="rId745" location="Chinese" xr:uid="{00000000-0004-0000-0000-0000EA020000}"/>
    <hyperlink ref="A747" r:id="rId746" location="Chinese" xr:uid="{00000000-0004-0000-0000-0000EB020000}"/>
    <hyperlink ref="A748" r:id="rId747" location="Chinese" xr:uid="{00000000-0004-0000-0000-0000EC020000}"/>
    <hyperlink ref="A749" r:id="rId748" location="Chinese" xr:uid="{00000000-0004-0000-0000-0000ED020000}"/>
    <hyperlink ref="A750" r:id="rId749" location="Chinese" xr:uid="{00000000-0004-0000-0000-0000EE020000}"/>
    <hyperlink ref="A751" r:id="rId750" location="Chinese" xr:uid="{00000000-0004-0000-0000-0000EF020000}"/>
    <hyperlink ref="A752" r:id="rId751" location="Chinese" xr:uid="{00000000-0004-0000-0000-0000F0020000}"/>
    <hyperlink ref="A753" r:id="rId752" location="Chinese" xr:uid="{00000000-0004-0000-0000-0000F1020000}"/>
    <hyperlink ref="A754" r:id="rId753" location="Chinese" xr:uid="{00000000-0004-0000-0000-0000F2020000}"/>
    <hyperlink ref="A755" r:id="rId754" location="Chinese" xr:uid="{00000000-0004-0000-0000-0000F3020000}"/>
    <hyperlink ref="A756" r:id="rId755" location="Chinese" xr:uid="{00000000-0004-0000-0000-0000F4020000}"/>
    <hyperlink ref="A757" r:id="rId756" location="Chinese" xr:uid="{00000000-0004-0000-0000-0000F5020000}"/>
    <hyperlink ref="A758" r:id="rId757" location="Chinese" xr:uid="{00000000-0004-0000-0000-0000F6020000}"/>
    <hyperlink ref="A759" r:id="rId758" location="Chinese" xr:uid="{00000000-0004-0000-0000-0000F7020000}"/>
    <hyperlink ref="A760" r:id="rId759" location="Chinese" xr:uid="{00000000-0004-0000-0000-0000F8020000}"/>
    <hyperlink ref="A761" r:id="rId760" location="Chinese" xr:uid="{00000000-0004-0000-0000-0000F9020000}"/>
    <hyperlink ref="A762" r:id="rId761" location="Chinese" xr:uid="{00000000-0004-0000-0000-0000FA020000}"/>
    <hyperlink ref="A763" r:id="rId762" location="Chinese" xr:uid="{00000000-0004-0000-0000-0000FB020000}"/>
    <hyperlink ref="A764" r:id="rId763" location="Chinese" xr:uid="{00000000-0004-0000-0000-0000FC020000}"/>
    <hyperlink ref="A765" r:id="rId764" location="Chinese" xr:uid="{00000000-0004-0000-0000-0000FD020000}"/>
    <hyperlink ref="A766" r:id="rId765" location="Chinese" xr:uid="{00000000-0004-0000-0000-0000FE020000}"/>
    <hyperlink ref="A767" r:id="rId766" location="Chinese" xr:uid="{00000000-0004-0000-0000-0000FF020000}"/>
    <hyperlink ref="A768" r:id="rId767" location="Chinese" xr:uid="{00000000-0004-0000-0000-000000030000}"/>
    <hyperlink ref="A769" r:id="rId768" location="Chinese" xr:uid="{00000000-0004-0000-0000-000001030000}"/>
    <hyperlink ref="A770" r:id="rId769" location="Chinese" xr:uid="{00000000-0004-0000-0000-000002030000}"/>
    <hyperlink ref="A771" r:id="rId770" location="Chinese" xr:uid="{00000000-0004-0000-0000-000003030000}"/>
    <hyperlink ref="A772" r:id="rId771" location="Chinese" xr:uid="{00000000-0004-0000-0000-000004030000}"/>
    <hyperlink ref="A773" r:id="rId772" location="Chinese" xr:uid="{00000000-0004-0000-0000-000005030000}"/>
    <hyperlink ref="A774" r:id="rId773" location="Chinese" xr:uid="{00000000-0004-0000-0000-000006030000}"/>
    <hyperlink ref="A775" r:id="rId774" location="Chinese" xr:uid="{00000000-0004-0000-0000-000007030000}"/>
    <hyperlink ref="A776" r:id="rId775" location="Chinese" xr:uid="{00000000-0004-0000-0000-000008030000}"/>
    <hyperlink ref="A777" r:id="rId776" location="Chinese" xr:uid="{00000000-0004-0000-0000-000009030000}"/>
    <hyperlink ref="A778" r:id="rId777" location="Chinese" xr:uid="{00000000-0004-0000-0000-00000A030000}"/>
    <hyperlink ref="A779" r:id="rId778" location="Chinese" xr:uid="{00000000-0004-0000-0000-00000B030000}"/>
    <hyperlink ref="A780" r:id="rId779" location="Chinese" xr:uid="{00000000-0004-0000-0000-00000C030000}"/>
    <hyperlink ref="A781" r:id="rId780" location="Chinese" xr:uid="{00000000-0004-0000-0000-00000D030000}"/>
    <hyperlink ref="A782" r:id="rId781" location="Chinese" xr:uid="{00000000-0004-0000-0000-00000E030000}"/>
    <hyperlink ref="A783" r:id="rId782" location="Chinese" xr:uid="{00000000-0004-0000-0000-00000F030000}"/>
    <hyperlink ref="A784" r:id="rId783" location="Chinese" xr:uid="{00000000-0004-0000-0000-000010030000}"/>
    <hyperlink ref="A785" r:id="rId784" location="Chinese" xr:uid="{00000000-0004-0000-0000-000011030000}"/>
    <hyperlink ref="A786" r:id="rId785" location="Chinese" xr:uid="{00000000-0004-0000-0000-000012030000}"/>
    <hyperlink ref="A787" r:id="rId786" location="Chinese" xr:uid="{00000000-0004-0000-0000-000013030000}"/>
    <hyperlink ref="A788" r:id="rId787" location="Chinese" xr:uid="{00000000-0004-0000-0000-000014030000}"/>
    <hyperlink ref="A789" r:id="rId788" location="Chinese" xr:uid="{00000000-0004-0000-0000-000015030000}"/>
    <hyperlink ref="A790" r:id="rId789" location="Chinese" xr:uid="{00000000-0004-0000-0000-000016030000}"/>
    <hyperlink ref="A791" r:id="rId790" location="Chinese" xr:uid="{00000000-0004-0000-0000-000017030000}"/>
    <hyperlink ref="A792" r:id="rId791" location="Chinese" xr:uid="{00000000-0004-0000-0000-000018030000}"/>
    <hyperlink ref="A793" r:id="rId792" location="Chinese" xr:uid="{00000000-0004-0000-0000-000019030000}"/>
    <hyperlink ref="A794" r:id="rId793" location="Chinese" xr:uid="{00000000-0004-0000-0000-00001A030000}"/>
    <hyperlink ref="A795" r:id="rId794" location="Chinese" xr:uid="{00000000-0004-0000-0000-00001B030000}"/>
    <hyperlink ref="A796" r:id="rId795" location="Chinese" xr:uid="{00000000-0004-0000-0000-00001C030000}"/>
    <hyperlink ref="A797" r:id="rId796" location="Chinese" xr:uid="{00000000-0004-0000-0000-00001D030000}"/>
    <hyperlink ref="A798" r:id="rId797" location="Chinese" xr:uid="{00000000-0004-0000-0000-00001E030000}"/>
    <hyperlink ref="A799" r:id="rId798" location="Chinese" xr:uid="{00000000-0004-0000-0000-00001F030000}"/>
    <hyperlink ref="A800" r:id="rId799" location="Chinese" xr:uid="{00000000-0004-0000-0000-000020030000}"/>
    <hyperlink ref="A801" r:id="rId800" location="Chinese" xr:uid="{00000000-0004-0000-0000-000021030000}"/>
    <hyperlink ref="A802" r:id="rId801" location="Chinese" xr:uid="{00000000-0004-0000-0000-000022030000}"/>
    <hyperlink ref="A803" r:id="rId802" location="Chinese" xr:uid="{00000000-0004-0000-0000-000023030000}"/>
    <hyperlink ref="A804" r:id="rId803" location="Chinese" xr:uid="{00000000-0004-0000-0000-000024030000}"/>
    <hyperlink ref="A805" r:id="rId804" location="Chinese" xr:uid="{00000000-0004-0000-0000-000025030000}"/>
    <hyperlink ref="A806" r:id="rId805" location="Chinese" xr:uid="{00000000-0004-0000-0000-000026030000}"/>
    <hyperlink ref="A807" r:id="rId806" location="Chinese" xr:uid="{00000000-0004-0000-0000-000027030000}"/>
    <hyperlink ref="A808" r:id="rId807" location="Chinese" xr:uid="{00000000-0004-0000-0000-000028030000}"/>
    <hyperlink ref="A809" r:id="rId808" location="Chinese" xr:uid="{00000000-0004-0000-0000-000029030000}"/>
    <hyperlink ref="A810" r:id="rId809" location="Chinese" xr:uid="{00000000-0004-0000-0000-00002A030000}"/>
    <hyperlink ref="A811" r:id="rId810" location="Chinese" xr:uid="{00000000-0004-0000-0000-00002B030000}"/>
    <hyperlink ref="A812" r:id="rId811" location="Chinese" xr:uid="{00000000-0004-0000-0000-00002C030000}"/>
    <hyperlink ref="A813" r:id="rId812" location="Chinese" xr:uid="{00000000-0004-0000-0000-00002D030000}"/>
    <hyperlink ref="A814" r:id="rId813" location="Chinese" xr:uid="{00000000-0004-0000-0000-00002E030000}"/>
    <hyperlink ref="A815" r:id="rId814" location="Chinese" xr:uid="{00000000-0004-0000-0000-00002F030000}"/>
    <hyperlink ref="A816" r:id="rId815" location="Chinese" xr:uid="{00000000-0004-0000-0000-000030030000}"/>
    <hyperlink ref="A817" r:id="rId816" location="Chinese" xr:uid="{00000000-0004-0000-0000-000031030000}"/>
    <hyperlink ref="A818" r:id="rId817" location="Chinese" xr:uid="{00000000-0004-0000-0000-000032030000}"/>
    <hyperlink ref="A819" r:id="rId818" location="Chinese" xr:uid="{00000000-0004-0000-0000-000033030000}"/>
    <hyperlink ref="A820" r:id="rId819" location="Chinese" xr:uid="{00000000-0004-0000-0000-000034030000}"/>
    <hyperlink ref="A821" r:id="rId820" location="Chinese" xr:uid="{00000000-0004-0000-0000-000035030000}"/>
    <hyperlink ref="A822" r:id="rId821" location="Chinese" xr:uid="{00000000-0004-0000-0000-000036030000}"/>
    <hyperlink ref="A823" r:id="rId822" location="Chinese" xr:uid="{00000000-0004-0000-0000-000037030000}"/>
    <hyperlink ref="A824" r:id="rId823" location="Chinese" xr:uid="{00000000-0004-0000-0000-000038030000}"/>
    <hyperlink ref="A825" r:id="rId824" location="Chinese" xr:uid="{00000000-0004-0000-0000-000039030000}"/>
    <hyperlink ref="A826" r:id="rId825" location="Chinese" xr:uid="{00000000-0004-0000-0000-00003A030000}"/>
    <hyperlink ref="A827" r:id="rId826" location="Chinese" xr:uid="{00000000-0004-0000-0000-00003B030000}"/>
    <hyperlink ref="A828" r:id="rId827" location="Chinese" xr:uid="{00000000-0004-0000-0000-00003C030000}"/>
    <hyperlink ref="A829" r:id="rId828" location="Chinese" xr:uid="{00000000-0004-0000-0000-00003D030000}"/>
    <hyperlink ref="A830" r:id="rId829" location="Chinese" xr:uid="{00000000-0004-0000-0000-00003E030000}"/>
    <hyperlink ref="A831" r:id="rId830" location="Chinese" xr:uid="{00000000-0004-0000-0000-00003F030000}"/>
    <hyperlink ref="A832" r:id="rId831" location="Chinese" xr:uid="{00000000-0004-0000-0000-000040030000}"/>
    <hyperlink ref="A833" r:id="rId832" location="Chinese" xr:uid="{00000000-0004-0000-0000-000041030000}"/>
    <hyperlink ref="A834" r:id="rId833" location="Chinese" xr:uid="{00000000-0004-0000-0000-000042030000}"/>
    <hyperlink ref="A835" r:id="rId834" location="Chinese" xr:uid="{00000000-0004-0000-0000-000043030000}"/>
    <hyperlink ref="A836" r:id="rId835" location="Chinese" xr:uid="{00000000-0004-0000-0000-000044030000}"/>
    <hyperlink ref="A837" r:id="rId836" location="Chinese" xr:uid="{00000000-0004-0000-0000-000045030000}"/>
    <hyperlink ref="A838" r:id="rId837" location="Chinese" xr:uid="{00000000-0004-0000-0000-000046030000}"/>
    <hyperlink ref="A839" r:id="rId838" location="Chinese" xr:uid="{00000000-0004-0000-0000-000047030000}"/>
    <hyperlink ref="A840" r:id="rId839" location="Chinese" xr:uid="{00000000-0004-0000-0000-000048030000}"/>
    <hyperlink ref="A841" r:id="rId840" location="Chinese" xr:uid="{00000000-0004-0000-0000-000049030000}"/>
    <hyperlink ref="A842" r:id="rId841" location="Chinese" xr:uid="{00000000-0004-0000-0000-00004A030000}"/>
    <hyperlink ref="A843" r:id="rId842" location="Chinese" xr:uid="{00000000-0004-0000-0000-00004B030000}"/>
    <hyperlink ref="A844" r:id="rId843" location="Chinese" xr:uid="{00000000-0004-0000-0000-00004C030000}"/>
    <hyperlink ref="A845" r:id="rId844" location="Chinese" xr:uid="{00000000-0004-0000-0000-00004D030000}"/>
    <hyperlink ref="A846" r:id="rId845" location="Chinese" xr:uid="{00000000-0004-0000-0000-00004E030000}"/>
    <hyperlink ref="A847" r:id="rId846" location="Chinese" xr:uid="{00000000-0004-0000-0000-00004F030000}"/>
    <hyperlink ref="A848" r:id="rId847" location="Chinese" xr:uid="{00000000-0004-0000-0000-000050030000}"/>
    <hyperlink ref="A849" r:id="rId848" location="Chinese" xr:uid="{00000000-0004-0000-0000-000051030000}"/>
    <hyperlink ref="A850" r:id="rId849" location="Chinese" xr:uid="{00000000-0004-0000-0000-000052030000}"/>
    <hyperlink ref="A851" r:id="rId850" location="Chinese" xr:uid="{00000000-0004-0000-0000-000053030000}"/>
    <hyperlink ref="A852" r:id="rId851" location="Chinese" xr:uid="{00000000-0004-0000-0000-000054030000}"/>
    <hyperlink ref="A853" r:id="rId852" location="Chinese" xr:uid="{00000000-0004-0000-0000-000055030000}"/>
    <hyperlink ref="A854" r:id="rId853" location="Chinese" xr:uid="{00000000-0004-0000-0000-000056030000}"/>
    <hyperlink ref="A855" r:id="rId854" location="Chinese" xr:uid="{00000000-0004-0000-0000-000057030000}"/>
    <hyperlink ref="A856" r:id="rId855" location="Chinese" xr:uid="{00000000-0004-0000-0000-000058030000}"/>
    <hyperlink ref="A857" r:id="rId856" location="Chinese" xr:uid="{00000000-0004-0000-0000-000059030000}"/>
    <hyperlink ref="A858" r:id="rId857" location="Chinese" xr:uid="{00000000-0004-0000-0000-00005A030000}"/>
    <hyperlink ref="A859" r:id="rId858" location="Chinese" xr:uid="{00000000-0004-0000-0000-00005B030000}"/>
    <hyperlink ref="A860" r:id="rId859" location="Chinese" xr:uid="{00000000-0004-0000-0000-00005C030000}"/>
    <hyperlink ref="A861" r:id="rId860" location="Chinese" xr:uid="{00000000-0004-0000-0000-00005D030000}"/>
    <hyperlink ref="A862" r:id="rId861" location="Chinese" xr:uid="{00000000-0004-0000-0000-00005E030000}"/>
    <hyperlink ref="A863" r:id="rId862" location="Chinese" xr:uid="{00000000-0004-0000-0000-00005F030000}"/>
    <hyperlink ref="A864" r:id="rId863" location="Chinese" xr:uid="{00000000-0004-0000-0000-000060030000}"/>
    <hyperlink ref="A865" r:id="rId864" location="Chinese" xr:uid="{00000000-0004-0000-0000-000061030000}"/>
    <hyperlink ref="A866" r:id="rId865" location="Chinese" xr:uid="{00000000-0004-0000-0000-000062030000}"/>
    <hyperlink ref="A867" r:id="rId866" location="Chinese" xr:uid="{00000000-0004-0000-0000-000063030000}"/>
    <hyperlink ref="A868" r:id="rId867" location="Chinese" xr:uid="{00000000-0004-0000-0000-000064030000}"/>
    <hyperlink ref="A869" r:id="rId868" location="Chinese" xr:uid="{00000000-0004-0000-0000-000065030000}"/>
    <hyperlink ref="A870" r:id="rId869" location="Chinese" xr:uid="{00000000-0004-0000-0000-000066030000}"/>
    <hyperlink ref="A871" r:id="rId870" location="Chinese" xr:uid="{00000000-0004-0000-0000-000067030000}"/>
    <hyperlink ref="A872" r:id="rId871" location="Chinese" xr:uid="{00000000-0004-0000-0000-000068030000}"/>
    <hyperlink ref="A873" r:id="rId872" location="Chinese" xr:uid="{00000000-0004-0000-0000-000069030000}"/>
    <hyperlink ref="A874" r:id="rId873" location="Chinese" xr:uid="{00000000-0004-0000-0000-00006A030000}"/>
    <hyperlink ref="A875" r:id="rId874" location="Chinese" xr:uid="{00000000-0004-0000-0000-00006B030000}"/>
    <hyperlink ref="A876" r:id="rId875" location="Chinese" xr:uid="{00000000-0004-0000-0000-00006C030000}"/>
    <hyperlink ref="A877" r:id="rId876" location="Chinese" xr:uid="{00000000-0004-0000-0000-00006D030000}"/>
    <hyperlink ref="A878" r:id="rId877" location="Chinese" xr:uid="{00000000-0004-0000-0000-00006E030000}"/>
    <hyperlink ref="A879" r:id="rId878" location="Chinese" xr:uid="{00000000-0004-0000-0000-00006F030000}"/>
    <hyperlink ref="A880" r:id="rId879" location="Chinese" xr:uid="{00000000-0004-0000-0000-000070030000}"/>
    <hyperlink ref="A881" r:id="rId880" location="Chinese" xr:uid="{00000000-0004-0000-0000-000071030000}"/>
    <hyperlink ref="A882" r:id="rId881" location="Chinese" xr:uid="{00000000-0004-0000-0000-000072030000}"/>
    <hyperlink ref="A883" r:id="rId882" location="Chinese" xr:uid="{00000000-0004-0000-0000-000073030000}"/>
    <hyperlink ref="A884" r:id="rId883" location="Chinese" xr:uid="{00000000-0004-0000-0000-000074030000}"/>
    <hyperlink ref="A885" r:id="rId884" location="Chinese" xr:uid="{00000000-0004-0000-0000-000075030000}"/>
    <hyperlink ref="A886" r:id="rId885" location="Chinese" xr:uid="{00000000-0004-0000-0000-000076030000}"/>
    <hyperlink ref="A887" r:id="rId886" location="Chinese" xr:uid="{00000000-0004-0000-0000-000077030000}"/>
    <hyperlink ref="A888" r:id="rId887" location="Chinese" xr:uid="{00000000-0004-0000-0000-000078030000}"/>
    <hyperlink ref="A889" r:id="rId888" location="Chinese" xr:uid="{00000000-0004-0000-0000-000079030000}"/>
    <hyperlink ref="A890" r:id="rId889" location="Chinese" xr:uid="{00000000-0004-0000-0000-00007A030000}"/>
    <hyperlink ref="A891" r:id="rId890" location="Chinese" xr:uid="{00000000-0004-0000-0000-00007B030000}"/>
    <hyperlink ref="A892" r:id="rId891" location="Chinese" xr:uid="{00000000-0004-0000-0000-00007C030000}"/>
    <hyperlink ref="A893" r:id="rId892" location="Chinese" xr:uid="{00000000-0004-0000-0000-00007D030000}"/>
    <hyperlink ref="A894" r:id="rId893" location="Chinese" xr:uid="{00000000-0004-0000-0000-00007E030000}"/>
    <hyperlink ref="A895" r:id="rId894" location="Chinese" xr:uid="{00000000-0004-0000-0000-00007F030000}"/>
    <hyperlink ref="A896" r:id="rId895" location="Chinese" xr:uid="{00000000-0004-0000-0000-000080030000}"/>
    <hyperlink ref="A897" r:id="rId896" location="Chinese" xr:uid="{00000000-0004-0000-0000-000081030000}"/>
    <hyperlink ref="A898" r:id="rId897" location="Chinese" xr:uid="{00000000-0004-0000-0000-000082030000}"/>
    <hyperlink ref="A899" r:id="rId898" location="Chinese" xr:uid="{00000000-0004-0000-0000-000083030000}"/>
    <hyperlink ref="A900" r:id="rId899" location="Chinese" xr:uid="{00000000-0004-0000-0000-000084030000}"/>
    <hyperlink ref="A901" r:id="rId900" location="Chinese" xr:uid="{00000000-0004-0000-0000-000085030000}"/>
    <hyperlink ref="A902" r:id="rId901" location="Chinese" xr:uid="{00000000-0004-0000-0000-000086030000}"/>
    <hyperlink ref="A903" r:id="rId902" location="Chinese" xr:uid="{00000000-0004-0000-0000-000087030000}"/>
    <hyperlink ref="A904" r:id="rId903" location="Chinese" xr:uid="{00000000-0004-0000-0000-000088030000}"/>
    <hyperlink ref="A905" r:id="rId904" location="Chinese" xr:uid="{00000000-0004-0000-0000-000089030000}"/>
    <hyperlink ref="A906" r:id="rId905" location="Chinese" xr:uid="{00000000-0004-0000-0000-00008A030000}"/>
    <hyperlink ref="A907" r:id="rId906" location="Chinese" xr:uid="{00000000-0004-0000-0000-00008B030000}"/>
    <hyperlink ref="A908" r:id="rId907" location="Chinese" xr:uid="{00000000-0004-0000-0000-00008C030000}"/>
    <hyperlink ref="A909" r:id="rId908" location="Chinese" xr:uid="{00000000-0004-0000-0000-00008D030000}"/>
    <hyperlink ref="A910" r:id="rId909" location="Chinese" xr:uid="{00000000-0004-0000-0000-00008E030000}"/>
    <hyperlink ref="A911" r:id="rId910" location="Chinese" xr:uid="{00000000-0004-0000-0000-00008F030000}"/>
    <hyperlink ref="A912" r:id="rId911" location="Chinese" xr:uid="{00000000-0004-0000-0000-000090030000}"/>
    <hyperlink ref="A913" r:id="rId912" location="Chinese" xr:uid="{00000000-0004-0000-0000-000091030000}"/>
    <hyperlink ref="A914" r:id="rId913" location="Chinese" xr:uid="{00000000-0004-0000-0000-000092030000}"/>
    <hyperlink ref="A915" r:id="rId914" location="Chinese" xr:uid="{00000000-0004-0000-0000-000093030000}"/>
    <hyperlink ref="A916" r:id="rId915" location="Chinese" xr:uid="{00000000-0004-0000-0000-000094030000}"/>
    <hyperlink ref="A917" r:id="rId916" location="Chinese" xr:uid="{00000000-0004-0000-0000-000095030000}"/>
    <hyperlink ref="A918" r:id="rId917" location="Chinese" xr:uid="{00000000-0004-0000-0000-000096030000}"/>
    <hyperlink ref="A919" r:id="rId918" location="Chinese" xr:uid="{00000000-0004-0000-0000-000097030000}"/>
    <hyperlink ref="A920" r:id="rId919" location="Chinese" xr:uid="{00000000-0004-0000-0000-000098030000}"/>
    <hyperlink ref="A921" r:id="rId920" location="Chinese" xr:uid="{00000000-0004-0000-0000-000099030000}"/>
    <hyperlink ref="A922" r:id="rId921" location="Chinese" xr:uid="{00000000-0004-0000-0000-00009A030000}"/>
    <hyperlink ref="A923" r:id="rId922" location="Chinese" xr:uid="{00000000-0004-0000-0000-00009B030000}"/>
    <hyperlink ref="A924" r:id="rId923" location="Chinese" xr:uid="{00000000-0004-0000-0000-00009C030000}"/>
    <hyperlink ref="A925" r:id="rId924" location="Chinese" xr:uid="{00000000-0004-0000-0000-00009D030000}"/>
    <hyperlink ref="A926" r:id="rId925" location="Chinese" xr:uid="{00000000-0004-0000-0000-00009E030000}"/>
    <hyperlink ref="A927" r:id="rId926" location="Chinese" xr:uid="{00000000-0004-0000-0000-00009F030000}"/>
    <hyperlink ref="A928" r:id="rId927" location="Chinese" xr:uid="{00000000-0004-0000-0000-0000A0030000}"/>
    <hyperlink ref="A929" r:id="rId928" location="Chinese" xr:uid="{00000000-0004-0000-0000-0000A1030000}"/>
    <hyperlink ref="A930" r:id="rId929" location="Chinese" xr:uid="{00000000-0004-0000-0000-0000A2030000}"/>
    <hyperlink ref="A931" r:id="rId930" location="Chinese" xr:uid="{00000000-0004-0000-0000-0000A3030000}"/>
    <hyperlink ref="A932" r:id="rId931" location="Chinese" xr:uid="{00000000-0004-0000-0000-0000A4030000}"/>
    <hyperlink ref="A933" r:id="rId932" location="Chinese" xr:uid="{00000000-0004-0000-0000-0000A5030000}"/>
    <hyperlink ref="A934" r:id="rId933" location="Chinese" xr:uid="{00000000-0004-0000-0000-0000A6030000}"/>
    <hyperlink ref="A935" r:id="rId934" location="Chinese" xr:uid="{00000000-0004-0000-0000-0000A7030000}"/>
    <hyperlink ref="A936" r:id="rId935" location="Chinese" xr:uid="{00000000-0004-0000-0000-0000A8030000}"/>
    <hyperlink ref="A937" r:id="rId936" location="Chinese" xr:uid="{00000000-0004-0000-0000-0000A9030000}"/>
    <hyperlink ref="A938" r:id="rId937" location="Chinese" xr:uid="{00000000-0004-0000-0000-0000AA030000}"/>
    <hyperlink ref="A939" r:id="rId938" location="Chinese" xr:uid="{00000000-0004-0000-0000-0000AB030000}"/>
    <hyperlink ref="A940" r:id="rId939" location="Chinese" xr:uid="{00000000-0004-0000-0000-0000AC030000}"/>
    <hyperlink ref="A941" r:id="rId940" location="Chinese" xr:uid="{00000000-0004-0000-0000-0000AD030000}"/>
    <hyperlink ref="A942" r:id="rId941" location="Chinese" xr:uid="{00000000-0004-0000-0000-0000AE030000}"/>
    <hyperlink ref="A943" r:id="rId942" location="Chinese" xr:uid="{00000000-0004-0000-0000-0000AF030000}"/>
    <hyperlink ref="A944" r:id="rId943" location="Chinese" xr:uid="{00000000-0004-0000-0000-0000B0030000}"/>
    <hyperlink ref="A945" r:id="rId944" location="Chinese" xr:uid="{00000000-0004-0000-0000-0000B1030000}"/>
    <hyperlink ref="A946" r:id="rId945" location="Chinese" xr:uid="{00000000-0004-0000-0000-0000B2030000}"/>
    <hyperlink ref="A947" r:id="rId946" location="Chinese" xr:uid="{00000000-0004-0000-0000-0000B3030000}"/>
    <hyperlink ref="A948" r:id="rId947" location="Chinese" xr:uid="{00000000-0004-0000-0000-0000B4030000}"/>
    <hyperlink ref="A949" r:id="rId948" location="Chinese" xr:uid="{00000000-0004-0000-0000-0000B5030000}"/>
    <hyperlink ref="A950" r:id="rId949" location="Chinese" xr:uid="{00000000-0004-0000-0000-0000B6030000}"/>
    <hyperlink ref="A951" r:id="rId950" location="Chinese" xr:uid="{00000000-0004-0000-0000-0000B7030000}"/>
    <hyperlink ref="A952" r:id="rId951" location="Chinese" xr:uid="{00000000-0004-0000-0000-0000B8030000}"/>
    <hyperlink ref="A953" r:id="rId952" location="Chinese" xr:uid="{00000000-0004-0000-0000-0000B9030000}"/>
    <hyperlink ref="A954" r:id="rId953" location="Chinese" xr:uid="{00000000-0004-0000-0000-0000BA030000}"/>
    <hyperlink ref="A955" r:id="rId954" location="Chinese" xr:uid="{00000000-0004-0000-0000-0000BB030000}"/>
    <hyperlink ref="A956" r:id="rId955" location="Chinese" xr:uid="{00000000-0004-0000-0000-0000BC030000}"/>
    <hyperlink ref="A957" r:id="rId956" location="Chinese" xr:uid="{00000000-0004-0000-0000-0000BD030000}"/>
    <hyperlink ref="A958" r:id="rId957" location="Chinese" xr:uid="{00000000-0004-0000-0000-0000BE030000}"/>
    <hyperlink ref="A959" r:id="rId958" location="Chinese" xr:uid="{00000000-0004-0000-0000-0000BF030000}"/>
    <hyperlink ref="A960" r:id="rId959" location="Chinese" xr:uid="{00000000-0004-0000-0000-0000C0030000}"/>
    <hyperlink ref="A961" r:id="rId960" location="Chinese" xr:uid="{00000000-0004-0000-0000-0000C1030000}"/>
    <hyperlink ref="A962" r:id="rId961" location="Chinese" xr:uid="{00000000-0004-0000-0000-0000C2030000}"/>
    <hyperlink ref="A963" r:id="rId962" location="Chinese" xr:uid="{00000000-0004-0000-0000-0000C3030000}"/>
    <hyperlink ref="A964" r:id="rId963" location="Chinese" xr:uid="{00000000-0004-0000-0000-0000C4030000}"/>
    <hyperlink ref="A965" r:id="rId964" location="Chinese" xr:uid="{00000000-0004-0000-0000-0000C5030000}"/>
    <hyperlink ref="A966" r:id="rId965" location="Chinese" xr:uid="{00000000-0004-0000-0000-0000C6030000}"/>
    <hyperlink ref="A967" r:id="rId966" location="Chinese" xr:uid="{00000000-0004-0000-0000-0000C7030000}"/>
    <hyperlink ref="A968" r:id="rId967" location="Chinese" xr:uid="{00000000-0004-0000-0000-0000C8030000}"/>
    <hyperlink ref="A969" r:id="rId968" location="Chinese" xr:uid="{00000000-0004-0000-0000-0000C9030000}"/>
    <hyperlink ref="A970" r:id="rId969" location="Chinese" xr:uid="{00000000-0004-0000-0000-0000CA030000}"/>
    <hyperlink ref="A971" r:id="rId970" location="Chinese" xr:uid="{00000000-0004-0000-0000-0000CB030000}"/>
    <hyperlink ref="A972" r:id="rId971" location="Chinese" xr:uid="{00000000-0004-0000-0000-0000CC030000}"/>
    <hyperlink ref="A973" r:id="rId972" location="Chinese" xr:uid="{00000000-0004-0000-0000-0000CD030000}"/>
    <hyperlink ref="A974" r:id="rId973" location="Chinese" xr:uid="{00000000-0004-0000-0000-0000CE030000}"/>
    <hyperlink ref="A975" r:id="rId974" location="Chinese" xr:uid="{00000000-0004-0000-0000-0000CF030000}"/>
    <hyperlink ref="A976" r:id="rId975" location="Chinese" xr:uid="{00000000-0004-0000-0000-0000D0030000}"/>
    <hyperlink ref="A977" r:id="rId976" location="Chinese" xr:uid="{00000000-0004-0000-0000-0000D1030000}"/>
    <hyperlink ref="A978" r:id="rId977" location="Chinese" xr:uid="{00000000-0004-0000-0000-0000D2030000}"/>
    <hyperlink ref="A979" r:id="rId978" location="Chinese" xr:uid="{00000000-0004-0000-0000-0000D3030000}"/>
    <hyperlink ref="A980" r:id="rId979" location="Chinese" xr:uid="{00000000-0004-0000-0000-0000D4030000}"/>
    <hyperlink ref="A981" r:id="rId980" location="Chinese" xr:uid="{00000000-0004-0000-0000-0000D5030000}"/>
    <hyperlink ref="A982" r:id="rId981" location="Chinese" xr:uid="{00000000-0004-0000-0000-0000D6030000}"/>
    <hyperlink ref="A983" r:id="rId982" location="Chinese" xr:uid="{00000000-0004-0000-0000-0000D7030000}"/>
    <hyperlink ref="A984" r:id="rId983" location="Chinese" xr:uid="{00000000-0004-0000-0000-0000D8030000}"/>
    <hyperlink ref="A985" r:id="rId984" location="Chinese" xr:uid="{00000000-0004-0000-0000-0000D9030000}"/>
    <hyperlink ref="A986" r:id="rId985" location="Chinese" xr:uid="{00000000-0004-0000-0000-0000DA030000}"/>
    <hyperlink ref="A987" r:id="rId986" location="Chinese" xr:uid="{00000000-0004-0000-0000-0000DB030000}"/>
    <hyperlink ref="A988" r:id="rId987" location="Chinese" xr:uid="{00000000-0004-0000-0000-0000DC030000}"/>
    <hyperlink ref="A989" r:id="rId988" location="Chinese" xr:uid="{00000000-0004-0000-0000-0000DD030000}"/>
    <hyperlink ref="A990" r:id="rId989" location="Chinese" xr:uid="{00000000-0004-0000-0000-0000DE030000}"/>
    <hyperlink ref="A991" r:id="rId990" location="Chinese" xr:uid="{00000000-0004-0000-0000-0000DF030000}"/>
    <hyperlink ref="A992" r:id="rId991" location="Chinese" xr:uid="{00000000-0004-0000-0000-0000E0030000}"/>
    <hyperlink ref="A993" r:id="rId992" location="Chinese" xr:uid="{00000000-0004-0000-0000-0000E1030000}"/>
    <hyperlink ref="A994" r:id="rId993" location="Chinese" xr:uid="{00000000-0004-0000-0000-0000E2030000}"/>
    <hyperlink ref="A995" r:id="rId994" location="Chinese" xr:uid="{00000000-0004-0000-0000-0000E3030000}"/>
    <hyperlink ref="A996" r:id="rId995" location="Chinese" xr:uid="{00000000-0004-0000-0000-0000E4030000}"/>
    <hyperlink ref="A997" r:id="rId996" location="Chinese" xr:uid="{00000000-0004-0000-0000-0000E5030000}"/>
    <hyperlink ref="A998" r:id="rId997" location="Chinese" xr:uid="{00000000-0004-0000-0000-0000E6030000}"/>
    <hyperlink ref="A999" r:id="rId998" location="Chinese" xr:uid="{00000000-0004-0000-0000-0000E7030000}"/>
    <hyperlink ref="A1000" r:id="rId999" location="Chinese" xr:uid="{00000000-0004-0000-0000-0000E8030000}"/>
    <hyperlink ref="A1001" r:id="rId1000" location="Chinese" xr:uid="{00000000-0004-0000-0000-0000E9030000}"/>
    <hyperlink ref="A1002" r:id="rId1001" location="Chinese" xr:uid="{00000000-0004-0000-0000-0000EA030000}"/>
    <hyperlink ref="A1003" r:id="rId1002" location="Chinese" xr:uid="{00000000-0004-0000-0000-0000EB030000}"/>
    <hyperlink ref="A1004" r:id="rId1003" location="Chinese" xr:uid="{00000000-0004-0000-0000-0000EC030000}"/>
    <hyperlink ref="A1005" r:id="rId1004" location="Chinese" xr:uid="{00000000-0004-0000-0000-0000ED030000}"/>
    <hyperlink ref="A1006" r:id="rId1005" location="Chinese" xr:uid="{00000000-0004-0000-0000-0000EE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2021-06-16T01:48:59Z</dcterms:modified>
</cp:coreProperties>
</file>