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9200" windowHeight="11640" activeTab="5"/>
  </bookViews>
  <sheets>
    <sheet name="城市守护者" sheetId="2" r:id="rId1"/>
    <sheet name="NPC技能" sheetId="10" r:id="rId2"/>
    <sheet name="Sheet1" sheetId="1" state="hidden" r:id="rId3"/>
    <sheet name="卡牌属性" sheetId="3" r:id="rId4"/>
    <sheet name="场景元素" sheetId="4" r:id="rId5"/>
    <sheet name="装备设定" sheetId="13" r:id="rId6"/>
    <sheet name="随机事件" sheetId="5" r:id="rId7"/>
    <sheet name="声望玩法" sheetId="9" r:id="rId8"/>
    <sheet name="剧情大纲" sheetId="6" r:id="rId9"/>
    <sheet name="关卡数值" sheetId="7" r:id="rId10"/>
    <sheet name="事件明细" sheetId="8" r:id="rId11"/>
  </sheets>
  <definedNames>
    <definedName name="_xlnm._FilterDatabase" localSheetId="0" hidden="1">城市守护者!$B$1:$B$8</definedName>
  </definedNames>
  <calcPr calcId="152511"/>
</workbook>
</file>

<file path=xl/calcChain.xml><?xml version="1.0" encoding="utf-8"?>
<calcChain xmlns="http://schemas.openxmlformats.org/spreadsheetml/2006/main">
  <c r="M165" i="3" l="1"/>
  <c r="M160" i="3"/>
  <c r="J160" i="3"/>
  <c r="O157" i="3"/>
  <c r="P157" i="3"/>
  <c r="Q157" i="3"/>
  <c r="R157" i="3"/>
  <c r="S157" i="3"/>
  <c r="T157" i="3"/>
  <c r="J157" i="3"/>
  <c r="K157" i="3"/>
  <c r="L157" i="3"/>
  <c r="M157" i="3"/>
  <c r="N157" i="3"/>
  <c r="J158" i="3"/>
  <c r="K158" i="3"/>
  <c r="L158" i="3"/>
  <c r="M158" i="3"/>
  <c r="N158" i="3"/>
  <c r="O158" i="3"/>
  <c r="P158" i="3"/>
  <c r="Q158" i="3"/>
  <c r="R158" i="3"/>
  <c r="S158" i="3"/>
  <c r="T158" i="3"/>
  <c r="J159" i="3"/>
  <c r="K159" i="3"/>
  <c r="L159" i="3"/>
  <c r="M159" i="3"/>
  <c r="N159" i="3"/>
  <c r="O159" i="3"/>
  <c r="P159" i="3"/>
  <c r="Q159" i="3"/>
  <c r="R159" i="3"/>
  <c r="S159" i="3"/>
  <c r="T159" i="3"/>
  <c r="K160" i="3"/>
  <c r="L160" i="3"/>
  <c r="N160" i="3"/>
  <c r="O160" i="3"/>
  <c r="P160" i="3"/>
  <c r="Q160" i="3"/>
  <c r="R160" i="3"/>
  <c r="S160" i="3"/>
  <c r="T160" i="3"/>
  <c r="J161" i="3"/>
  <c r="K161" i="3"/>
  <c r="L161" i="3"/>
  <c r="M161" i="3"/>
  <c r="N161" i="3"/>
  <c r="O161" i="3"/>
  <c r="P161" i="3"/>
  <c r="Q161" i="3"/>
  <c r="R161" i="3"/>
  <c r="S161" i="3"/>
  <c r="T161" i="3"/>
  <c r="J162" i="3"/>
  <c r="K162" i="3"/>
  <c r="L162" i="3"/>
  <c r="M162" i="3"/>
  <c r="N162" i="3"/>
  <c r="O162" i="3"/>
  <c r="P162" i="3"/>
  <c r="Q162" i="3"/>
  <c r="R162" i="3"/>
  <c r="S162" i="3"/>
  <c r="T162" i="3"/>
  <c r="J163" i="3"/>
  <c r="K163" i="3"/>
  <c r="L163" i="3"/>
  <c r="M163" i="3"/>
  <c r="N163" i="3"/>
  <c r="O163" i="3"/>
  <c r="P163" i="3"/>
  <c r="Q163" i="3"/>
  <c r="R163" i="3"/>
  <c r="S163" i="3"/>
  <c r="T163" i="3"/>
  <c r="J164" i="3"/>
  <c r="K164" i="3"/>
  <c r="L164" i="3"/>
  <c r="M164" i="3"/>
  <c r="N164" i="3"/>
  <c r="O164" i="3"/>
  <c r="P164" i="3"/>
  <c r="Q164" i="3"/>
  <c r="R164" i="3"/>
  <c r="S164" i="3"/>
  <c r="T164" i="3"/>
  <c r="J165" i="3"/>
  <c r="K165" i="3"/>
  <c r="L165" i="3"/>
  <c r="N165" i="3"/>
  <c r="O165" i="3"/>
  <c r="P165" i="3"/>
  <c r="Q165" i="3"/>
  <c r="R165" i="3"/>
  <c r="S165" i="3"/>
  <c r="T165" i="3"/>
  <c r="K166" i="3"/>
  <c r="L166" i="3"/>
  <c r="M166" i="3"/>
  <c r="N166" i="3"/>
  <c r="O166" i="3"/>
  <c r="P166" i="3"/>
  <c r="Q166" i="3"/>
  <c r="R166" i="3"/>
  <c r="S166" i="3"/>
  <c r="T166" i="3"/>
  <c r="K167" i="3"/>
  <c r="L167" i="3"/>
  <c r="M167" i="3"/>
  <c r="N167" i="3"/>
  <c r="O167" i="3"/>
  <c r="P167" i="3"/>
  <c r="Q167" i="3"/>
  <c r="R167" i="3"/>
  <c r="S167" i="3"/>
  <c r="T167" i="3"/>
  <c r="J168" i="3"/>
  <c r="K168" i="3"/>
  <c r="L168" i="3"/>
  <c r="M168" i="3"/>
  <c r="N168" i="3"/>
  <c r="O168" i="3"/>
  <c r="P168" i="3"/>
  <c r="Q168" i="3"/>
  <c r="R168" i="3"/>
  <c r="S168" i="3"/>
  <c r="T168" i="3"/>
  <c r="J169" i="3"/>
  <c r="K169" i="3"/>
  <c r="L169" i="3"/>
  <c r="M169" i="3"/>
  <c r="N169" i="3"/>
  <c r="O169" i="3"/>
  <c r="P169" i="3"/>
  <c r="Q169" i="3"/>
  <c r="R169" i="3"/>
  <c r="S169" i="3"/>
  <c r="T169" i="3"/>
  <c r="J170" i="3"/>
  <c r="K170" i="3"/>
  <c r="L170" i="3"/>
  <c r="M170" i="3"/>
  <c r="N170" i="3"/>
  <c r="O170" i="3"/>
  <c r="P170" i="3"/>
  <c r="Q170" i="3"/>
  <c r="R170" i="3"/>
  <c r="S170" i="3"/>
  <c r="T170" i="3"/>
  <c r="K156" i="3"/>
  <c r="L156" i="3"/>
  <c r="M156" i="3"/>
  <c r="N156" i="3"/>
  <c r="O156" i="3"/>
  <c r="P156" i="3"/>
  <c r="Q156" i="3"/>
  <c r="R156" i="3"/>
  <c r="S156" i="3"/>
  <c r="T156" i="3"/>
  <c r="J156" i="3"/>
  <c r="U170" i="3"/>
  <c r="U166" i="3"/>
  <c r="U167" i="3"/>
  <c r="U168" i="3"/>
  <c r="U169" i="3"/>
  <c r="V169" i="3" l="1"/>
  <c r="V167" i="3"/>
  <c r="V168" i="3"/>
  <c r="V170" i="3"/>
  <c r="V166" i="3"/>
  <c r="J11" i="3"/>
  <c r="T242" i="3" l="1"/>
  <c r="S242" i="3"/>
  <c r="R242" i="3"/>
  <c r="Q242" i="3"/>
  <c r="P242" i="3"/>
  <c r="O242" i="3"/>
  <c r="N242" i="3"/>
  <c r="M242" i="3"/>
  <c r="V242" i="3" s="1"/>
  <c r="L242" i="3"/>
  <c r="K242" i="3"/>
  <c r="J242" i="3"/>
  <c r="T241" i="3"/>
  <c r="S241" i="3"/>
  <c r="R241" i="3"/>
  <c r="Q241" i="3"/>
  <c r="P241" i="3"/>
  <c r="O241" i="3"/>
  <c r="N241" i="3"/>
  <c r="M241" i="3"/>
  <c r="L241" i="3"/>
  <c r="K241" i="3"/>
  <c r="J241" i="3"/>
  <c r="T240" i="3"/>
  <c r="S240" i="3"/>
  <c r="R240" i="3"/>
  <c r="Q240" i="3"/>
  <c r="P240" i="3"/>
  <c r="O240" i="3"/>
  <c r="N240" i="3"/>
  <c r="M240" i="3"/>
  <c r="V240" i="3" s="1"/>
  <c r="L240" i="3"/>
  <c r="K240" i="3"/>
  <c r="J240" i="3"/>
  <c r="T239" i="3"/>
  <c r="S239" i="3"/>
  <c r="R239" i="3"/>
  <c r="Q239" i="3"/>
  <c r="P239" i="3"/>
  <c r="O239" i="3"/>
  <c r="N239" i="3"/>
  <c r="M239" i="3"/>
  <c r="L239" i="3"/>
  <c r="K239" i="3"/>
  <c r="J239" i="3"/>
  <c r="V239" i="3" s="1"/>
  <c r="T238" i="3"/>
  <c r="S238" i="3"/>
  <c r="R238" i="3"/>
  <c r="Q238" i="3"/>
  <c r="P238" i="3"/>
  <c r="O238" i="3"/>
  <c r="N238" i="3"/>
  <c r="M238" i="3"/>
  <c r="L238" i="3"/>
  <c r="K238" i="3"/>
  <c r="J238" i="3"/>
  <c r="T237" i="3"/>
  <c r="S237" i="3"/>
  <c r="R237" i="3"/>
  <c r="Q237" i="3"/>
  <c r="P237" i="3"/>
  <c r="O237" i="3"/>
  <c r="N237" i="3"/>
  <c r="M237" i="3"/>
  <c r="L237" i="3"/>
  <c r="K237" i="3"/>
  <c r="J237" i="3"/>
  <c r="T236" i="3"/>
  <c r="S236" i="3"/>
  <c r="R236" i="3"/>
  <c r="Q236" i="3"/>
  <c r="P236" i="3"/>
  <c r="O236" i="3"/>
  <c r="N236" i="3"/>
  <c r="M236" i="3"/>
  <c r="L236" i="3"/>
  <c r="K236" i="3"/>
  <c r="J236" i="3"/>
  <c r="T235" i="3"/>
  <c r="S235" i="3"/>
  <c r="R235" i="3"/>
  <c r="Q235" i="3"/>
  <c r="P235" i="3"/>
  <c r="O235" i="3"/>
  <c r="N235" i="3"/>
  <c r="M235" i="3"/>
  <c r="L235" i="3"/>
  <c r="K235" i="3"/>
  <c r="J235" i="3"/>
  <c r="U234" i="3"/>
  <c r="T234" i="3"/>
  <c r="S234" i="3"/>
  <c r="R234" i="3"/>
  <c r="Q234" i="3"/>
  <c r="P234" i="3"/>
  <c r="O234" i="3"/>
  <c r="N234" i="3"/>
  <c r="M234" i="3"/>
  <c r="L234" i="3"/>
  <c r="K234" i="3"/>
  <c r="J234" i="3"/>
  <c r="U233" i="3"/>
  <c r="T233" i="3"/>
  <c r="S233" i="3"/>
  <c r="R233" i="3"/>
  <c r="Q233" i="3"/>
  <c r="P233" i="3"/>
  <c r="O233" i="3"/>
  <c r="N233" i="3"/>
  <c r="M233" i="3"/>
  <c r="L233" i="3"/>
  <c r="K233" i="3"/>
  <c r="J233" i="3"/>
  <c r="T218" i="3"/>
  <c r="S218" i="3"/>
  <c r="R218" i="3"/>
  <c r="Q218" i="3"/>
  <c r="P218" i="3"/>
  <c r="O218" i="3"/>
  <c r="N218" i="3"/>
  <c r="M218" i="3"/>
  <c r="L218" i="3"/>
  <c r="K218" i="3"/>
  <c r="J218" i="3"/>
  <c r="T217" i="3"/>
  <c r="S217" i="3"/>
  <c r="R217" i="3"/>
  <c r="Q217" i="3"/>
  <c r="P217" i="3"/>
  <c r="O217" i="3"/>
  <c r="N217" i="3"/>
  <c r="M217" i="3"/>
  <c r="L217" i="3"/>
  <c r="K217" i="3"/>
  <c r="J217" i="3"/>
  <c r="T216" i="3"/>
  <c r="S216" i="3"/>
  <c r="R216" i="3"/>
  <c r="Q216" i="3"/>
  <c r="P216" i="3"/>
  <c r="O216" i="3"/>
  <c r="N216" i="3"/>
  <c r="M216" i="3"/>
  <c r="L216" i="3"/>
  <c r="K216" i="3"/>
  <c r="J216" i="3"/>
  <c r="T215" i="3"/>
  <c r="S215" i="3"/>
  <c r="R215" i="3"/>
  <c r="Q215" i="3"/>
  <c r="P215" i="3"/>
  <c r="O215" i="3"/>
  <c r="N215" i="3"/>
  <c r="M215" i="3"/>
  <c r="L215" i="3"/>
  <c r="K215" i="3"/>
  <c r="J215" i="3"/>
  <c r="V215" i="3" s="1"/>
  <c r="T214" i="3"/>
  <c r="S214" i="3"/>
  <c r="R214" i="3"/>
  <c r="Q214" i="3"/>
  <c r="P214" i="3"/>
  <c r="O214" i="3"/>
  <c r="N214" i="3"/>
  <c r="M214" i="3"/>
  <c r="L214" i="3"/>
  <c r="K214" i="3"/>
  <c r="J214" i="3"/>
  <c r="T213" i="3"/>
  <c r="S213" i="3"/>
  <c r="R213" i="3"/>
  <c r="Q213" i="3"/>
  <c r="P213" i="3"/>
  <c r="O213" i="3"/>
  <c r="N213" i="3"/>
  <c r="M213" i="3"/>
  <c r="L213" i="3"/>
  <c r="K213" i="3"/>
  <c r="J213" i="3"/>
  <c r="T212" i="3"/>
  <c r="S212" i="3"/>
  <c r="R212" i="3"/>
  <c r="Q212" i="3"/>
  <c r="P212" i="3"/>
  <c r="O212" i="3"/>
  <c r="N212" i="3"/>
  <c r="M212" i="3"/>
  <c r="L212" i="3"/>
  <c r="K212" i="3"/>
  <c r="J212" i="3"/>
  <c r="T211" i="3"/>
  <c r="S211" i="3"/>
  <c r="R211" i="3"/>
  <c r="Q211" i="3"/>
  <c r="P211" i="3"/>
  <c r="O211" i="3"/>
  <c r="N211" i="3"/>
  <c r="M211" i="3"/>
  <c r="L211" i="3"/>
  <c r="K211" i="3"/>
  <c r="J211" i="3"/>
  <c r="U210" i="3"/>
  <c r="T210" i="3"/>
  <c r="S210" i="3"/>
  <c r="R210" i="3"/>
  <c r="Q210" i="3"/>
  <c r="P210" i="3"/>
  <c r="O210" i="3"/>
  <c r="N210" i="3"/>
  <c r="M210" i="3"/>
  <c r="L210" i="3"/>
  <c r="K210" i="3"/>
  <c r="J210" i="3"/>
  <c r="U209" i="3"/>
  <c r="T209" i="3"/>
  <c r="S209" i="3"/>
  <c r="R209" i="3"/>
  <c r="Q209" i="3"/>
  <c r="P209" i="3"/>
  <c r="O209" i="3"/>
  <c r="N209" i="3"/>
  <c r="M209" i="3"/>
  <c r="L209" i="3"/>
  <c r="K209" i="3"/>
  <c r="J209" i="3"/>
  <c r="T194" i="3"/>
  <c r="S194" i="3"/>
  <c r="R194" i="3"/>
  <c r="Q194" i="3"/>
  <c r="P194" i="3"/>
  <c r="O194" i="3"/>
  <c r="N194" i="3"/>
  <c r="M194" i="3"/>
  <c r="L194" i="3"/>
  <c r="K194" i="3"/>
  <c r="J194" i="3"/>
  <c r="T193" i="3"/>
  <c r="S193" i="3"/>
  <c r="R193" i="3"/>
  <c r="Q193" i="3"/>
  <c r="P193" i="3"/>
  <c r="O193" i="3"/>
  <c r="N193" i="3"/>
  <c r="M193" i="3"/>
  <c r="L193" i="3"/>
  <c r="K193" i="3"/>
  <c r="J193" i="3"/>
  <c r="V193" i="3" s="1"/>
  <c r="T192" i="3"/>
  <c r="S192" i="3"/>
  <c r="R192" i="3"/>
  <c r="Q192" i="3"/>
  <c r="P192" i="3"/>
  <c r="O192" i="3"/>
  <c r="N192" i="3"/>
  <c r="M192" i="3"/>
  <c r="L192" i="3"/>
  <c r="K192" i="3"/>
  <c r="J192" i="3"/>
  <c r="T191" i="3"/>
  <c r="S191" i="3"/>
  <c r="R191" i="3"/>
  <c r="Q191" i="3"/>
  <c r="P191" i="3"/>
  <c r="O191" i="3"/>
  <c r="N191" i="3"/>
  <c r="M191" i="3"/>
  <c r="L191" i="3"/>
  <c r="K191" i="3"/>
  <c r="J191" i="3"/>
  <c r="T190" i="3"/>
  <c r="S190" i="3"/>
  <c r="R190" i="3"/>
  <c r="Q190" i="3"/>
  <c r="P190" i="3"/>
  <c r="O190" i="3"/>
  <c r="N190" i="3"/>
  <c r="L190" i="3"/>
  <c r="K190" i="3"/>
  <c r="J190" i="3"/>
  <c r="T189" i="3"/>
  <c r="S189" i="3"/>
  <c r="R189" i="3"/>
  <c r="Q189" i="3"/>
  <c r="P189" i="3"/>
  <c r="O189" i="3"/>
  <c r="N189" i="3"/>
  <c r="L189" i="3"/>
  <c r="K189" i="3"/>
  <c r="J189" i="3"/>
  <c r="T188" i="3"/>
  <c r="S188" i="3"/>
  <c r="R188" i="3"/>
  <c r="Q188" i="3"/>
  <c r="P188" i="3"/>
  <c r="O188" i="3"/>
  <c r="N188" i="3"/>
  <c r="M188" i="3"/>
  <c r="L188" i="3"/>
  <c r="K188" i="3"/>
  <c r="J188" i="3"/>
  <c r="T187" i="3"/>
  <c r="S187" i="3"/>
  <c r="R187" i="3"/>
  <c r="Q187" i="3"/>
  <c r="P187" i="3"/>
  <c r="O187" i="3"/>
  <c r="N187" i="3"/>
  <c r="M187" i="3"/>
  <c r="L187" i="3"/>
  <c r="K187" i="3"/>
  <c r="J187" i="3"/>
  <c r="U186" i="3"/>
  <c r="T186" i="3"/>
  <c r="S186" i="3"/>
  <c r="R186" i="3"/>
  <c r="Q186" i="3"/>
  <c r="P186" i="3"/>
  <c r="O186" i="3"/>
  <c r="N186" i="3"/>
  <c r="M186" i="3"/>
  <c r="L186" i="3"/>
  <c r="K186" i="3"/>
  <c r="J186" i="3"/>
  <c r="U185" i="3"/>
  <c r="T185" i="3"/>
  <c r="S185" i="3"/>
  <c r="R185" i="3"/>
  <c r="Q185" i="3"/>
  <c r="P185" i="3"/>
  <c r="O185" i="3"/>
  <c r="N185" i="3"/>
  <c r="M185" i="3"/>
  <c r="L185" i="3"/>
  <c r="K185" i="3"/>
  <c r="J185" i="3"/>
  <c r="V211" i="3" l="1"/>
  <c r="V213" i="3"/>
  <c r="V192" i="3"/>
  <c r="V194" i="3"/>
  <c r="V217" i="3"/>
  <c r="V235" i="3"/>
  <c r="V237" i="3"/>
  <c r="V241" i="3"/>
  <c r="V212" i="3"/>
  <c r="V214" i="3"/>
  <c r="V216" i="3"/>
  <c r="V218" i="3"/>
  <c r="V234" i="3"/>
  <c r="V236" i="3"/>
  <c r="V238" i="3"/>
  <c r="V191" i="3"/>
  <c r="V233" i="3"/>
  <c r="V210" i="3"/>
  <c r="V187" i="3"/>
  <c r="V209" i="3"/>
  <c r="V190" i="3"/>
  <c r="V189" i="3"/>
  <c r="V188" i="3"/>
  <c r="V186" i="3"/>
  <c r="V185" i="3"/>
  <c r="L16" i="7"/>
  <c r="L17" i="7"/>
  <c r="L18" i="7"/>
  <c r="L15" i="7"/>
  <c r="R16" i="7"/>
  <c r="R17" i="7"/>
  <c r="R15" i="7"/>
  <c r="M24" i="7"/>
  <c r="M8" i="7"/>
  <c r="J9" i="7"/>
  <c r="L9" i="7"/>
  <c r="L10" i="7" s="1"/>
  <c r="E3" i="7"/>
  <c r="F3" i="7" s="1"/>
  <c r="G3" i="7" s="1"/>
  <c r="M12" i="7" l="1"/>
  <c r="O29" i="7" s="1"/>
  <c r="P29" i="7" s="1"/>
  <c r="K8" i="7"/>
  <c r="K9" i="7"/>
  <c r="J10" i="7"/>
  <c r="K10" i="7" s="1"/>
  <c r="M9" i="7"/>
  <c r="U157" i="3"/>
  <c r="U156" i="3"/>
  <c r="T136" i="3"/>
  <c r="S136" i="3"/>
  <c r="R136" i="3"/>
  <c r="Q136" i="3"/>
  <c r="P136" i="3"/>
  <c r="O136" i="3"/>
  <c r="N136" i="3"/>
  <c r="M136" i="3"/>
  <c r="L136" i="3"/>
  <c r="K136" i="3"/>
  <c r="J136" i="3"/>
  <c r="T135" i="3"/>
  <c r="S135" i="3"/>
  <c r="R135" i="3"/>
  <c r="Q135" i="3"/>
  <c r="P135" i="3"/>
  <c r="O135" i="3"/>
  <c r="N135" i="3"/>
  <c r="M135" i="3"/>
  <c r="L135" i="3"/>
  <c r="K135" i="3"/>
  <c r="J135" i="3"/>
  <c r="T134" i="3"/>
  <c r="S134" i="3"/>
  <c r="R134" i="3"/>
  <c r="Q134" i="3"/>
  <c r="P134" i="3"/>
  <c r="O134" i="3"/>
  <c r="N134" i="3"/>
  <c r="M134" i="3"/>
  <c r="L134" i="3"/>
  <c r="K134" i="3"/>
  <c r="J134" i="3"/>
  <c r="T133" i="3"/>
  <c r="S133" i="3"/>
  <c r="R133" i="3"/>
  <c r="Q133" i="3"/>
  <c r="P133" i="3"/>
  <c r="O133" i="3"/>
  <c r="N133" i="3"/>
  <c r="M133" i="3"/>
  <c r="L133" i="3"/>
  <c r="K133" i="3"/>
  <c r="J133" i="3"/>
  <c r="T132" i="3"/>
  <c r="S132" i="3"/>
  <c r="R132" i="3"/>
  <c r="Q132" i="3"/>
  <c r="P132" i="3"/>
  <c r="O132" i="3"/>
  <c r="N132" i="3"/>
  <c r="M132" i="3"/>
  <c r="L132" i="3"/>
  <c r="K132" i="3"/>
  <c r="J132" i="3"/>
  <c r="T131" i="3"/>
  <c r="S131" i="3"/>
  <c r="R131" i="3"/>
  <c r="Q131" i="3"/>
  <c r="P131" i="3"/>
  <c r="O131" i="3"/>
  <c r="N131" i="3"/>
  <c r="M131" i="3"/>
  <c r="L131" i="3"/>
  <c r="K131" i="3"/>
  <c r="J131" i="3"/>
  <c r="T130" i="3"/>
  <c r="S130" i="3"/>
  <c r="R130" i="3"/>
  <c r="Q130" i="3"/>
  <c r="P130" i="3"/>
  <c r="O130" i="3"/>
  <c r="N130" i="3"/>
  <c r="M130" i="3"/>
  <c r="L130" i="3"/>
  <c r="K130" i="3"/>
  <c r="J130" i="3"/>
  <c r="T129" i="3"/>
  <c r="S129" i="3"/>
  <c r="R129" i="3"/>
  <c r="Q129" i="3"/>
  <c r="P129" i="3"/>
  <c r="O129" i="3"/>
  <c r="N129" i="3"/>
  <c r="M129" i="3"/>
  <c r="L129" i="3"/>
  <c r="K129" i="3"/>
  <c r="J129" i="3"/>
  <c r="U128" i="3"/>
  <c r="T128" i="3"/>
  <c r="S128" i="3"/>
  <c r="R128" i="3"/>
  <c r="Q128" i="3"/>
  <c r="P128" i="3"/>
  <c r="O128" i="3"/>
  <c r="N128" i="3"/>
  <c r="M128" i="3"/>
  <c r="L128" i="3"/>
  <c r="K128" i="3"/>
  <c r="J128" i="3"/>
  <c r="U127" i="3"/>
  <c r="T127" i="3"/>
  <c r="S127" i="3"/>
  <c r="R127" i="3"/>
  <c r="Q127" i="3"/>
  <c r="P127" i="3"/>
  <c r="O127" i="3"/>
  <c r="N127" i="3"/>
  <c r="M127" i="3"/>
  <c r="L127" i="3"/>
  <c r="K127" i="3"/>
  <c r="J127" i="3"/>
  <c r="T112" i="3"/>
  <c r="S112" i="3"/>
  <c r="R112" i="3"/>
  <c r="Q112" i="3"/>
  <c r="P112" i="3"/>
  <c r="O112" i="3"/>
  <c r="N112" i="3"/>
  <c r="M112" i="3"/>
  <c r="L112" i="3"/>
  <c r="K112" i="3"/>
  <c r="J112" i="3"/>
  <c r="T111" i="3"/>
  <c r="S111" i="3"/>
  <c r="R111" i="3"/>
  <c r="Q111" i="3"/>
  <c r="P111" i="3"/>
  <c r="O111" i="3"/>
  <c r="N111" i="3"/>
  <c r="M111" i="3"/>
  <c r="L111" i="3"/>
  <c r="K111" i="3"/>
  <c r="J111" i="3"/>
  <c r="T110" i="3"/>
  <c r="S110" i="3"/>
  <c r="R110" i="3"/>
  <c r="Q110" i="3"/>
  <c r="P110" i="3"/>
  <c r="O110" i="3"/>
  <c r="N110" i="3"/>
  <c r="M110" i="3"/>
  <c r="L110" i="3"/>
  <c r="K110" i="3"/>
  <c r="J110" i="3"/>
  <c r="T109" i="3"/>
  <c r="S109" i="3"/>
  <c r="R109" i="3"/>
  <c r="Q109" i="3"/>
  <c r="P109" i="3"/>
  <c r="O109" i="3"/>
  <c r="N109" i="3"/>
  <c r="M109" i="3"/>
  <c r="L109" i="3"/>
  <c r="K109" i="3"/>
  <c r="J109" i="3"/>
  <c r="T108" i="3"/>
  <c r="S108" i="3"/>
  <c r="R108" i="3"/>
  <c r="Q108" i="3"/>
  <c r="P108" i="3"/>
  <c r="O108" i="3"/>
  <c r="N108" i="3"/>
  <c r="M108" i="3"/>
  <c r="L108" i="3"/>
  <c r="K108" i="3"/>
  <c r="J108" i="3"/>
  <c r="T107" i="3"/>
  <c r="S107" i="3"/>
  <c r="R107" i="3"/>
  <c r="Q107" i="3"/>
  <c r="P107" i="3"/>
  <c r="O107" i="3"/>
  <c r="N107" i="3"/>
  <c r="M107" i="3"/>
  <c r="L107" i="3"/>
  <c r="K107" i="3"/>
  <c r="J107" i="3"/>
  <c r="T106" i="3"/>
  <c r="S106" i="3"/>
  <c r="R106" i="3"/>
  <c r="Q106" i="3"/>
  <c r="P106" i="3"/>
  <c r="O106" i="3"/>
  <c r="N106" i="3"/>
  <c r="M106" i="3"/>
  <c r="L106" i="3"/>
  <c r="K106" i="3"/>
  <c r="J106" i="3"/>
  <c r="T105" i="3"/>
  <c r="S105" i="3"/>
  <c r="R105" i="3"/>
  <c r="Q105" i="3"/>
  <c r="P105" i="3"/>
  <c r="O105" i="3"/>
  <c r="N105" i="3"/>
  <c r="M105" i="3"/>
  <c r="L105" i="3"/>
  <c r="K105" i="3"/>
  <c r="J105" i="3"/>
  <c r="U104" i="3"/>
  <c r="T104" i="3"/>
  <c r="S104" i="3"/>
  <c r="R104" i="3"/>
  <c r="Q104" i="3"/>
  <c r="P104" i="3"/>
  <c r="O104" i="3"/>
  <c r="N104" i="3"/>
  <c r="M104" i="3"/>
  <c r="L104" i="3"/>
  <c r="K104" i="3"/>
  <c r="J104" i="3"/>
  <c r="U103" i="3"/>
  <c r="T103" i="3"/>
  <c r="S103" i="3"/>
  <c r="R103" i="3"/>
  <c r="Q103" i="3"/>
  <c r="P103" i="3"/>
  <c r="O103" i="3"/>
  <c r="N103" i="3"/>
  <c r="M103" i="3"/>
  <c r="L103" i="3"/>
  <c r="K103" i="3"/>
  <c r="J103" i="3"/>
  <c r="J80" i="3"/>
  <c r="K80" i="3"/>
  <c r="L80" i="3"/>
  <c r="M80" i="3"/>
  <c r="N80" i="3"/>
  <c r="O80" i="3"/>
  <c r="P80" i="3"/>
  <c r="Q80" i="3"/>
  <c r="R80" i="3"/>
  <c r="S80" i="3"/>
  <c r="T80" i="3"/>
  <c r="V80" i="3" s="1"/>
  <c r="U80" i="3"/>
  <c r="J81" i="3"/>
  <c r="K81" i="3"/>
  <c r="L81" i="3"/>
  <c r="M81" i="3"/>
  <c r="N81" i="3"/>
  <c r="O81" i="3"/>
  <c r="P81" i="3"/>
  <c r="Q81" i="3"/>
  <c r="R81" i="3"/>
  <c r="S81" i="3"/>
  <c r="T81" i="3"/>
  <c r="J82" i="3"/>
  <c r="K82" i="3"/>
  <c r="L82" i="3"/>
  <c r="M82" i="3"/>
  <c r="V82" i="3" s="1"/>
  <c r="N82" i="3"/>
  <c r="O82" i="3"/>
  <c r="P82" i="3"/>
  <c r="Q82" i="3"/>
  <c r="R82" i="3"/>
  <c r="S82" i="3"/>
  <c r="T82" i="3"/>
  <c r="J83" i="3"/>
  <c r="K83" i="3"/>
  <c r="L83" i="3"/>
  <c r="M83" i="3"/>
  <c r="N83" i="3"/>
  <c r="O83" i="3"/>
  <c r="P83" i="3"/>
  <c r="Q83" i="3"/>
  <c r="R83" i="3"/>
  <c r="S83" i="3"/>
  <c r="T83" i="3"/>
  <c r="J84" i="3"/>
  <c r="K84" i="3"/>
  <c r="L84" i="3"/>
  <c r="M84" i="3"/>
  <c r="N84" i="3"/>
  <c r="O84" i="3"/>
  <c r="P84" i="3"/>
  <c r="Q84" i="3"/>
  <c r="R84" i="3"/>
  <c r="S84" i="3"/>
  <c r="T84" i="3"/>
  <c r="J85" i="3"/>
  <c r="K85" i="3"/>
  <c r="L85" i="3"/>
  <c r="M85" i="3"/>
  <c r="N85" i="3"/>
  <c r="O85" i="3"/>
  <c r="P85" i="3"/>
  <c r="Q85" i="3"/>
  <c r="R85" i="3"/>
  <c r="S85" i="3"/>
  <c r="T85" i="3"/>
  <c r="J86" i="3"/>
  <c r="K86" i="3"/>
  <c r="L86" i="3"/>
  <c r="M86" i="3"/>
  <c r="N86" i="3"/>
  <c r="O86" i="3"/>
  <c r="P86" i="3"/>
  <c r="Q86" i="3"/>
  <c r="R86" i="3"/>
  <c r="S86" i="3"/>
  <c r="T86" i="3"/>
  <c r="J87" i="3"/>
  <c r="K87" i="3"/>
  <c r="L87" i="3"/>
  <c r="M87" i="3"/>
  <c r="N87" i="3"/>
  <c r="O87" i="3"/>
  <c r="P87" i="3"/>
  <c r="Q87" i="3"/>
  <c r="R87" i="3"/>
  <c r="S87" i="3"/>
  <c r="T87" i="3"/>
  <c r="J88" i="3"/>
  <c r="K88" i="3"/>
  <c r="L88" i="3"/>
  <c r="M88" i="3"/>
  <c r="N88" i="3"/>
  <c r="O88" i="3"/>
  <c r="P88" i="3"/>
  <c r="Q88" i="3"/>
  <c r="R88" i="3"/>
  <c r="S88" i="3"/>
  <c r="T88" i="3"/>
  <c r="U79" i="3"/>
  <c r="T79" i="3"/>
  <c r="S79" i="3"/>
  <c r="R79" i="3"/>
  <c r="Q79" i="3"/>
  <c r="P79" i="3"/>
  <c r="O79" i="3"/>
  <c r="N79" i="3"/>
  <c r="M79" i="3"/>
  <c r="L79" i="3"/>
  <c r="K79" i="3"/>
  <c r="J79" i="3"/>
  <c r="T32" i="3"/>
  <c r="R32" i="3"/>
  <c r="M31" i="3"/>
  <c r="M35" i="3"/>
  <c r="T64" i="3"/>
  <c r="S64" i="3"/>
  <c r="R64" i="3"/>
  <c r="Q64" i="3"/>
  <c r="P64" i="3"/>
  <c r="O64" i="3"/>
  <c r="N64" i="3"/>
  <c r="M64" i="3"/>
  <c r="L64" i="3"/>
  <c r="K64" i="3"/>
  <c r="J64" i="3"/>
  <c r="T63" i="3"/>
  <c r="S63" i="3"/>
  <c r="R63" i="3"/>
  <c r="Q63" i="3"/>
  <c r="P63" i="3"/>
  <c r="O63" i="3"/>
  <c r="N63" i="3"/>
  <c r="M63" i="3"/>
  <c r="L63" i="3"/>
  <c r="K63" i="3"/>
  <c r="J63" i="3"/>
  <c r="T62" i="3"/>
  <c r="S62" i="3"/>
  <c r="R62" i="3"/>
  <c r="Q62" i="3"/>
  <c r="P62" i="3"/>
  <c r="O62" i="3"/>
  <c r="N62" i="3"/>
  <c r="M62" i="3"/>
  <c r="L62" i="3"/>
  <c r="K62" i="3"/>
  <c r="J62" i="3"/>
  <c r="T61" i="3"/>
  <c r="S61" i="3"/>
  <c r="R61" i="3"/>
  <c r="Q61" i="3"/>
  <c r="P61" i="3"/>
  <c r="O61" i="3"/>
  <c r="N61" i="3"/>
  <c r="M61" i="3"/>
  <c r="L61" i="3"/>
  <c r="K61" i="3"/>
  <c r="J61" i="3"/>
  <c r="T60" i="3"/>
  <c r="S60" i="3"/>
  <c r="R60" i="3"/>
  <c r="Q60" i="3"/>
  <c r="P60" i="3"/>
  <c r="O60" i="3"/>
  <c r="N60" i="3"/>
  <c r="M60" i="3"/>
  <c r="L60" i="3"/>
  <c r="K60" i="3"/>
  <c r="J60" i="3"/>
  <c r="T59" i="3"/>
  <c r="S59" i="3"/>
  <c r="R59" i="3"/>
  <c r="Q59" i="3"/>
  <c r="P59" i="3"/>
  <c r="O59" i="3"/>
  <c r="N59" i="3"/>
  <c r="M59" i="3"/>
  <c r="L59" i="3"/>
  <c r="K59" i="3"/>
  <c r="J59" i="3"/>
  <c r="T58" i="3"/>
  <c r="S58" i="3"/>
  <c r="R58" i="3"/>
  <c r="Q58" i="3"/>
  <c r="P58" i="3"/>
  <c r="O58" i="3"/>
  <c r="N58" i="3"/>
  <c r="M58" i="3"/>
  <c r="L58" i="3"/>
  <c r="K58" i="3"/>
  <c r="J58" i="3"/>
  <c r="T57" i="3"/>
  <c r="S57" i="3"/>
  <c r="R57" i="3"/>
  <c r="Q57" i="3"/>
  <c r="P57" i="3"/>
  <c r="O57" i="3"/>
  <c r="N57" i="3"/>
  <c r="M57" i="3"/>
  <c r="L57" i="3"/>
  <c r="K57" i="3"/>
  <c r="J57" i="3"/>
  <c r="U56" i="3"/>
  <c r="T56" i="3"/>
  <c r="S56" i="3"/>
  <c r="R56" i="3"/>
  <c r="Q56" i="3"/>
  <c r="P56" i="3"/>
  <c r="O56" i="3"/>
  <c r="N56" i="3"/>
  <c r="M56" i="3"/>
  <c r="L56" i="3"/>
  <c r="K56" i="3"/>
  <c r="J56" i="3"/>
  <c r="U55" i="3"/>
  <c r="T55" i="3"/>
  <c r="S55" i="3"/>
  <c r="R55" i="3"/>
  <c r="Q55" i="3"/>
  <c r="P55" i="3"/>
  <c r="O55" i="3"/>
  <c r="N55" i="3"/>
  <c r="M55" i="3"/>
  <c r="L55" i="3"/>
  <c r="K55" i="3"/>
  <c r="J55" i="3"/>
  <c r="V87" i="3" l="1"/>
  <c r="V85" i="3"/>
  <c r="V83" i="3"/>
  <c r="V81" i="3"/>
  <c r="V105" i="3"/>
  <c r="V88" i="3"/>
  <c r="V86" i="3"/>
  <c r="V84" i="3"/>
  <c r="V162" i="3"/>
  <c r="O28" i="7"/>
  <c r="P28" i="7" s="1"/>
  <c r="M10" i="7"/>
  <c r="K29" i="7" s="1"/>
  <c r="V134" i="3"/>
  <c r="V136" i="3"/>
  <c r="V135" i="3"/>
  <c r="V133" i="3"/>
  <c r="V132" i="3"/>
  <c r="V131" i="3"/>
  <c r="V130" i="3"/>
  <c r="V129" i="3"/>
  <c r="V128" i="3"/>
  <c r="V127" i="3"/>
  <c r="V165" i="3"/>
  <c r="V164" i="3"/>
  <c r="V163" i="3"/>
  <c r="V160" i="3"/>
  <c r="V159" i="3"/>
  <c r="V161" i="3"/>
  <c r="V158" i="3"/>
  <c r="V157" i="3"/>
  <c r="V156" i="3"/>
  <c r="V112" i="3"/>
  <c r="V110" i="3"/>
  <c r="V111" i="3"/>
  <c r="V109" i="3"/>
  <c r="V108" i="3"/>
  <c r="V107" i="3"/>
  <c r="V106" i="3"/>
  <c r="V104" i="3"/>
  <c r="V103" i="3"/>
  <c r="V79" i="3"/>
  <c r="V62" i="3"/>
  <c r="V58" i="3"/>
  <c r="V63" i="3"/>
  <c r="V56" i="3"/>
  <c r="V60" i="3"/>
  <c r="V64" i="3"/>
  <c r="V57" i="3"/>
  <c r="V59" i="3"/>
  <c r="V61" i="3"/>
  <c r="V55" i="3"/>
  <c r="N31" i="3"/>
  <c r="O31" i="3"/>
  <c r="P31" i="3"/>
  <c r="Q31" i="3"/>
  <c r="R31" i="3"/>
  <c r="S31" i="3"/>
  <c r="T31" i="3"/>
  <c r="M32" i="3"/>
  <c r="N32" i="3"/>
  <c r="O32" i="3"/>
  <c r="P32" i="3"/>
  <c r="Q32" i="3"/>
  <c r="S32" i="3"/>
  <c r="M33" i="3"/>
  <c r="N33" i="3"/>
  <c r="O33" i="3"/>
  <c r="P33" i="3"/>
  <c r="Q33" i="3"/>
  <c r="R33" i="3"/>
  <c r="S33" i="3"/>
  <c r="T33" i="3"/>
  <c r="N34" i="3"/>
  <c r="O34" i="3"/>
  <c r="P34" i="3"/>
  <c r="Q34" i="3"/>
  <c r="R34" i="3"/>
  <c r="S34" i="3"/>
  <c r="T34" i="3"/>
  <c r="N35" i="3"/>
  <c r="O35" i="3"/>
  <c r="P35" i="3"/>
  <c r="Q35" i="3"/>
  <c r="R35" i="3"/>
  <c r="S35" i="3"/>
  <c r="T35" i="3"/>
  <c r="M36" i="3"/>
  <c r="N36" i="3"/>
  <c r="O36" i="3"/>
  <c r="P36" i="3"/>
  <c r="Q36" i="3"/>
  <c r="R36" i="3"/>
  <c r="S36" i="3"/>
  <c r="T36" i="3"/>
  <c r="M37" i="3"/>
  <c r="N37" i="3"/>
  <c r="O37" i="3"/>
  <c r="P37" i="3"/>
  <c r="Q37" i="3"/>
  <c r="R37" i="3"/>
  <c r="S37" i="3"/>
  <c r="T37" i="3"/>
  <c r="M38" i="3"/>
  <c r="N38" i="3"/>
  <c r="O38" i="3"/>
  <c r="P38" i="3"/>
  <c r="Q38" i="3"/>
  <c r="R38" i="3"/>
  <c r="S38" i="3"/>
  <c r="T38" i="3"/>
  <c r="M39" i="3"/>
  <c r="N39" i="3"/>
  <c r="O39" i="3"/>
  <c r="P39" i="3"/>
  <c r="Q39" i="3"/>
  <c r="R39" i="3"/>
  <c r="S39" i="3"/>
  <c r="T39" i="3"/>
  <c r="L31" i="3"/>
  <c r="L32" i="3"/>
  <c r="L33" i="3"/>
  <c r="L34" i="3"/>
  <c r="L35" i="3"/>
  <c r="L36" i="3"/>
  <c r="L37" i="3"/>
  <c r="L38" i="3"/>
  <c r="L39" i="3"/>
  <c r="K31" i="3"/>
  <c r="K32" i="3"/>
  <c r="K33" i="3"/>
  <c r="K34" i="3"/>
  <c r="K35" i="3"/>
  <c r="K36" i="3"/>
  <c r="K37" i="3"/>
  <c r="K38" i="3"/>
  <c r="K39" i="3"/>
  <c r="J32" i="3"/>
  <c r="J33" i="3"/>
  <c r="J34" i="3"/>
  <c r="J35" i="3"/>
  <c r="J36" i="3"/>
  <c r="J37" i="3"/>
  <c r="J38" i="3"/>
  <c r="J39" i="3"/>
  <c r="J31" i="3"/>
  <c r="K30" i="3"/>
  <c r="L30" i="3"/>
  <c r="M30" i="3"/>
  <c r="N30" i="3"/>
  <c r="O30" i="3"/>
  <c r="P30" i="3"/>
  <c r="Q30" i="3"/>
  <c r="R30" i="3"/>
  <c r="S30" i="3"/>
  <c r="T30" i="3"/>
  <c r="J30" i="3"/>
  <c r="K30" i="7" l="1"/>
  <c r="J12" i="7"/>
  <c r="K24" i="7" s="1"/>
  <c r="K28" i="7"/>
  <c r="V30" i="3"/>
  <c r="V38" i="3"/>
  <c r="V32" i="3"/>
  <c r="V37" i="3"/>
  <c r="V34" i="3"/>
  <c r="V31" i="3"/>
  <c r="V36" i="3"/>
  <c r="V33" i="3"/>
  <c r="V39" i="3"/>
  <c r="V35" i="3"/>
  <c r="U31" i="3"/>
  <c r="U30" i="3"/>
  <c r="K22" i="7" l="1"/>
  <c r="M30" i="7" s="1"/>
  <c r="K23" i="7"/>
  <c r="K21" i="7"/>
  <c r="K15" i="7" s="1"/>
  <c r="K17" i="7"/>
  <c r="K18" i="7"/>
  <c r="K16" i="7"/>
  <c r="S3" i="3"/>
  <c r="R8" i="3"/>
  <c r="S11" i="3"/>
  <c r="S12" i="3"/>
  <c r="S10" i="3"/>
  <c r="U236" i="3" l="1"/>
  <c r="U212" i="3"/>
  <c r="U187" i="3"/>
  <c r="U188" i="3"/>
  <c r="U237" i="3"/>
  <c r="U235" i="3"/>
  <c r="U189" i="3"/>
  <c r="U213" i="3"/>
  <c r="U211" i="3"/>
  <c r="U82" i="3"/>
  <c r="U160" i="3"/>
  <c r="U158" i="3"/>
  <c r="U131" i="3"/>
  <c r="U129" i="3"/>
  <c r="U107" i="3"/>
  <c r="U105" i="3"/>
  <c r="U58" i="3"/>
  <c r="U57" i="3"/>
  <c r="U81" i="3"/>
  <c r="U159" i="3"/>
  <c r="U130" i="3"/>
  <c r="U106" i="3"/>
  <c r="U83" i="3"/>
  <c r="U59" i="3"/>
  <c r="M28" i="7"/>
  <c r="T3" i="3"/>
  <c r="U32" i="3"/>
  <c r="U33" i="3"/>
  <c r="U34" i="3"/>
  <c r="U238" i="3" l="1"/>
  <c r="U216" i="3"/>
  <c r="U214" i="3"/>
  <c r="U192" i="3"/>
  <c r="U190" i="3"/>
  <c r="U239" i="3"/>
  <c r="U215" i="3"/>
  <c r="U191" i="3"/>
  <c r="U240" i="3"/>
  <c r="U162" i="3"/>
  <c r="U133" i="3"/>
  <c r="U109" i="3"/>
  <c r="U84" i="3"/>
  <c r="U86" i="3"/>
  <c r="U62" i="3"/>
  <c r="U60" i="3"/>
  <c r="U163" i="3"/>
  <c r="U161" i="3"/>
  <c r="U134" i="3"/>
  <c r="U132" i="3"/>
  <c r="U110" i="3"/>
  <c r="U108" i="3"/>
  <c r="U85" i="3"/>
  <c r="U61" i="3"/>
  <c r="U3" i="3"/>
  <c r="U35" i="3"/>
  <c r="U36" i="3"/>
  <c r="U37" i="3"/>
  <c r="U218" i="3" l="1"/>
  <c r="U194" i="3"/>
  <c r="U241" i="3"/>
  <c r="U217" i="3"/>
  <c r="U193" i="3"/>
  <c r="U242" i="3"/>
  <c r="U164" i="3"/>
  <c r="U135" i="3"/>
  <c r="U111" i="3"/>
  <c r="U88" i="3"/>
  <c r="U64" i="3"/>
  <c r="U165" i="3"/>
  <c r="U136" i="3"/>
  <c r="U112" i="3"/>
  <c r="U87" i="3"/>
  <c r="U63" i="3"/>
  <c r="U39" i="3"/>
  <c r="U38" i="3"/>
</calcChain>
</file>

<file path=xl/sharedStrings.xml><?xml version="1.0" encoding="utf-8"?>
<sst xmlns="http://schemas.openxmlformats.org/spreadsheetml/2006/main" count="2472" uniqueCount="1420">
  <si>
    <t>战士</t>
  </si>
  <si>
    <t>嘲讽(近攻x1.5，AOE5.0，cd15s，吸引敌人攻击自己)</t>
  </si>
  <si>
    <t>强力打击(近攻x3.0，cd10s，学习价格5金)</t>
  </si>
  <si>
    <t>致残打击(近攻x5.0，cd30s，附加减速效果，移动速度x0.2，持续15秒，学习价格100金)抗性祝福(所有抗性+25，持续50秒，cd60s，只能对自己施放，学习价格100金)</t>
  </si>
  <si>
    <t>牧师</t>
  </si>
  <si>
    <t>治疗(魔攻x6.0，射程50，耗魔15，攻击力即回复量)</t>
  </si>
  <si>
    <t>神圣打击(魔攻x8.0，耗魔10，cd5s，只能攻击不死单位，学习价格20金)</t>
  </si>
  <si>
    <t>魔力回复(法力每2秒+2，持续50秒，耗魔10，cd20s，施法对象友军有法力的单位，学习价格100金)</t>
  </si>
  <si>
    <t>击退打击(魔攻x3.0，射程10，耗魔20，cd15s，附加打飞效果，学习价格100金)</t>
  </si>
  <si>
    <t>猎人</t>
  </si>
  <si>
    <t>狩猎打击(远攻x4.0，cd10s，只能攻击野兽单位)</t>
  </si>
  <si>
    <t>强力打击(远攻x3.0，cd10s，学习价格5金)</t>
  </si>
  <si>
    <t>毒刺射击(远攻x1.5，cd15s，附加减攻效果，所有攻击力-10，持续10秒，学习价格100金)</t>
  </si>
  <si>
    <t>法力燃烧(远攻x3.0，cd15s，附加法力燃烧效果，法力每秒-5，持续20秒，学习价格100金)</t>
  </si>
  <si>
    <t>盗贼</t>
  </si>
  <si>
    <t>毒药攻击(近攻x1.0，cd15s，附加中毒效果，生命值每秒-5，持续50秒，学习价格5金)</t>
  </si>
  <si>
    <t>致命打击(近攻x1.5，cd10s，附加减攻效果，所有攻击力-10，持续10秒，学习价格5金)</t>
  </si>
  <si>
    <t>击晕(近攻x1.5，cd20s，晕眩3秒，学习价格5金)</t>
  </si>
  <si>
    <t>巫师</t>
  </si>
  <si>
    <t>火球(魔攻x2.0，AOE3.0，耗魔30，cd8s，附加燃烧效果，生命值每秒-4，持续10秒，学习价格5金)</t>
  </si>
  <si>
    <t>冻结(魔攻x3.0，射程15，耗魔20，cd8s，附加冻结效果，不能攻击施法和移动，持续5秒，学习价格5金)</t>
  </si>
  <si>
    <t>魔法护盾(所有抗性+50，持续50秒，耗魔10，cd60s，只能对自己施放，5级时自动学会)</t>
  </si>
  <si>
    <t>暴风(魔攻x1.5，AOE5.0，耗魔10，cd20s，附加打飞效果，学习价格5金)</t>
  </si>
  <si>
    <t>烈焰风暴(魔攻x5.0，AOE5.0，射程10，耗魔50，cd20s，学习价格5金)</t>
  </si>
  <si>
    <t>精灵</t>
  </si>
  <si>
    <t>强力打击(远攻x3.0，cd10s，晕眩3秒，学习价格5金，这里附加的晕眩效果可能是bug，因为其他英雄的强力打击都没有这个效果，而击晕的cd要20秒，不合理)</t>
  </si>
  <si>
    <t>根须缠绕(远攻x1.0，AOE3.0，耗魔20，cd30s，附加缠绕效果，不能移动，持续10秒)</t>
  </si>
  <si>
    <t>魔法箭(魔攻x5.0，耗魔10，cd15s，学习价格5金)</t>
  </si>
  <si>
    <t>加速(移动速度x1.5，持续50秒，耗魔10，cd15s，学习价格5金)</t>
  </si>
  <si>
    <t>矮人</t>
  </si>
  <si>
    <t>摧毁(近攻x5.0，cd10s，只能攻击建筑，学习价格5金)</t>
  </si>
  <si>
    <t>狂怒(魔抗+50，免疫特殊攻击，持续55秒，cd60s，只能对自己施放，学习价格5金)</t>
  </si>
  <si>
    <t>击晕(近攻x1.5，cd20s，晕眩3秒)</t>
  </si>
  <si>
    <t>剑圣</t>
  </si>
  <si>
    <t>强力打击(近攻x3.0，cd10s)</t>
  </si>
  <si>
    <t>致残打击(近攻x5.0，cd30s，附加减速效果，移动速度x0.2，持续15秒，5级时自动学会)</t>
  </si>
  <si>
    <t>旋风斩(近攻x2.0，AOE5.0，cd10s)</t>
  </si>
  <si>
    <t>剑刃风暴(近攻x3.0，AOE7.0，cd30s，附加打飞效果，10级时自动学会)</t>
  </si>
  <si>
    <t>圣骑士</t>
  </si>
  <si>
    <t>神圣打击(近攻x5.0，AOE10.0，cd4s，只能攻击不死单位)</t>
  </si>
  <si>
    <t>致残打击(近攻x5.0，cd30s，附加减速效果，移动速度x0.2，持续15秒)</t>
  </si>
  <si>
    <t>抗性祝福(所有抗性+25，持续50秒，cd15s，可以对友军施法，5级时自动学会)</t>
  </si>
  <si>
    <t>惩罚打击(魔攻x5.0，cd20s，晕眩3秒，10级时自动学会)</t>
  </si>
  <si>
    <t>主教</t>
  </si>
  <si>
    <t>神圣打击(魔攻x8.0，射程10，耗魔20，cd5s，只能攻击不死单位)</t>
  </si>
  <si>
    <t>力量祝福(近攻+20，持续50秒，cd15s，可以对友军施法)</t>
  </si>
  <si>
    <t>群体治疗(魔攻x6.5，AOE5.0，耗魔30，cd10s，攻击力即回复量，10级时自动学会)</t>
  </si>
  <si>
    <t>敏</t>
    <phoneticPr fontId="28" type="noConversion"/>
  </si>
  <si>
    <t>智</t>
    <phoneticPr fontId="28" type="noConversion"/>
  </si>
  <si>
    <t>力</t>
    <phoneticPr fontId="28" type="noConversion"/>
  </si>
  <si>
    <t>主要属性</t>
    <phoneticPr fontId="28" type="noConversion"/>
  </si>
  <si>
    <t>职业特点</t>
    <phoneticPr fontId="28" type="noConversion"/>
  </si>
  <si>
    <t>外貌特点</t>
    <phoneticPr fontId="28" type="noConversion"/>
  </si>
  <si>
    <t>外卖派送员</t>
    <phoneticPr fontId="28" type="noConversion"/>
  </si>
  <si>
    <t>武器特点</t>
  </si>
  <si>
    <t>身材</t>
    <phoneticPr fontId="28" type="noConversion"/>
  </si>
  <si>
    <t>纤细</t>
    <phoneticPr fontId="28" type="noConversion"/>
  </si>
  <si>
    <t>年龄</t>
    <phoneticPr fontId="28" type="noConversion"/>
  </si>
  <si>
    <t>发型</t>
    <phoneticPr fontId="28" type="noConversion"/>
  </si>
  <si>
    <t>头顶半秃</t>
    <phoneticPr fontId="28" type="noConversion"/>
  </si>
  <si>
    <t>拳脚攻击</t>
    <phoneticPr fontId="28" type="noConversion"/>
  </si>
  <si>
    <t>性格</t>
    <phoneticPr fontId="28" type="noConversion"/>
  </si>
  <si>
    <t>活泼</t>
    <phoneticPr fontId="28" type="noConversion"/>
  </si>
  <si>
    <t>沉稳</t>
    <phoneticPr fontId="28" type="noConversion"/>
  </si>
  <si>
    <t>序号</t>
    <phoneticPr fontId="28" type="noConversion"/>
  </si>
  <si>
    <t>姓名</t>
    <phoneticPr fontId="28" type="noConversion"/>
  </si>
  <si>
    <t>GEE</t>
    <phoneticPr fontId="28" type="noConversion"/>
  </si>
  <si>
    <t>黄色安全头盔，黄色冲锋衣制服，黑色裤子（有护膝),身背方形外卖箱（黄色箱身，黑色箱盖）</t>
    <phoneticPr fontId="28" type="noConversion"/>
  </si>
  <si>
    <t>小夏</t>
    <phoneticPr fontId="28" type="noConversion"/>
  </si>
  <si>
    <t>中学男老师</t>
    <phoneticPr fontId="28" type="noConversion"/>
  </si>
  <si>
    <t>正常</t>
    <phoneticPr fontId="28" type="noConversion"/>
  </si>
  <si>
    <t>微胖</t>
    <phoneticPr fontId="28" type="noConversion"/>
  </si>
  <si>
    <t>短袖条纹白衬衫，宽松长裤方形眼镜，三七分发型，黑色皮鞋</t>
    <phoneticPr fontId="28" type="noConversion"/>
  </si>
  <si>
    <t>正常短发</t>
    <phoneticPr fontId="28" type="noConversion"/>
  </si>
  <si>
    <t>脏辫过肩</t>
    <phoneticPr fontId="28" type="noConversion"/>
  </si>
  <si>
    <t>包裹外卖的白色塑料带（抡，砸）</t>
    <phoneticPr fontId="28" type="noConversion"/>
  </si>
  <si>
    <t>折扇（题字：为人师表）</t>
    <phoneticPr fontId="28" type="noConversion"/>
  </si>
  <si>
    <t>严肃</t>
    <phoneticPr fontId="28" type="noConversion"/>
  </si>
  <si>
    <t>程序员</t>
    <phoneticPr fontId="28" type="noConversion"/>
  </si>
  <si>
    <t>敏</t>
    <phoneticPr fontId="28" type="noConversion"/>
  </si>
  <si>
    <t>二进制</t>
    <phoneticPr fontId="28" type="noConversion"/>
  </si>
  <si>
    <t>纤细</t>
    <phoneticPr fontId="28" type="noConversion"/>
  </si>
  <si>
    <t>理性</t>
    <phoneticPr fontId="28" type="noConversion"/>
  </si>
  <si>
    <t>力</t>
    <phoneticPr fontId="28" type="noConversion"/>
  </si>
  <si>
    <t>饭店女老板</t>
    <phoneticPr fontId="28" type="noConversion"/>
  </si>
  <si>
    <t>肥胖</t>
    <phoneticPr fontId="28" type="noConversion"/>
  </si>
  <si>
    <t>连体白色厨师围兜，两只手有灰白小花护袖，上身红色灰格子衬衫，双耳大耳环</t>
    <phoneticPr fontId="28" type="noConversion"/>
  </si>
  <si>
    <t>灰色连帽卫衣，衣服胸口印着“404”，下身牛仔裤，运动鞋</t>
    <phoneticPr fontId="28" type="noConversion"/>
  </si>
  <si>
    <t>脑后短发髻</t>
    <phoneticPr fontId="28" type="noConversion"/>
  </si>
  <si>
    <t>蓬乱头发</t>
    <phoneticPr fontId="28" type="noConversion"/>
  </si>
  <si>
    <t>挥舞锅铲</t>
    <phoneticPr fontId="28" type="noConversion"/>
  </si>
  <si>
    <t>泼辣</t>
    <phoneticPr fontId="28" type="noConversion"/>
  </si>
  <si>
    <t>投掷鼠标</t>
    <phoneticPr fontId="28" type="noConversion"/>
  </si>
  <si>
    <t>智</t>
    <phoneticPr fontId="28" type="noConversion"/>
  </si>
  <si>
    <t>小学生</t>
    <phoneticPr fontId="28" type="noConversion"/>
  </si>
  <si>
    <t>矮小</t>
    <phoneticPr fontId="28" type="noConversion"/>
  </si>
  <si>
    <t>两个牛角辫</t>
    <phoneticPr fontId="28" type="noConversion"/>
  </si>
  <si>
    <t>甩书包</t>
    <phoneticPr fontId="28" type="noConversion"/>
  </si>
  <si>
    <t>纯真</t>
    <phoneticPr fontId="28" type="noConversion"/>
  </si>
  <si>
    <t>卡牌定位</t>
    <phoneticPr fontId="28" type="noConversion"/>
  </si>
  <si>
    <t>武器战士</t>
    <phoneticPr fontId="28" type="noConversion"/>
  </si>
  <si>
    <t>防御战士</t>
    <phoneticPr fontId="28" type="noConversion"/>
  </si>
  <si>
    <t>毒药贼</t>
    <phoneticPr fontId="28" type="noConversion"/>
  </si>
  <si>
    <t>奇迹贼</t>
  </si>
  <si>
    <t>火法</t>
    <phoneticPr fontId="28" type="noConversion"/>
  </si>
  <si>
    <t>冰法</t>
    <phoneticPr fontId="28" type="noConversion"/>
  </si>
  <si>
    <t>卡牌特征</t>
    <phoneticPr fontId="28" type="noConversion"/>
  </si>
  <si>
    <t>武器</t>
    <phoneticPr fontId="28" type="noConversion"/>
  </si>
  <si>
    <t>卡牌</t>
    <phoneticPr fontId="28" type="noConversion"/>
  </si>
  <si>
    <t>伤害</t>
    <phoneticPr fontId="28" type="noConversion"/>
  </si>
  <si>
    <t>持续回合</t>
    <phoneticPr fontId="28" type="noConversion"/>
  </si>
  <si>
    <t>攻击造成易伤效果</t>
    <phoneticPr fontId="28" type="noConversion"/>
  </si>
  <si>
    <t>攻击获得护甲</t>
    <phoneticPr fontId="28" type="noConversion"/>
  </si>
  <si>
    <t>目标有易伤效果攻击后摸手牌</t>
    <phoneticPr fontId="28" type="noConversion"/>
  </si>
  <si>
    <t>随机对敌人造成3次攻击</t>
    <phoneticPr fontId="28" type="noConversion"/>
  </si>
  <si>
    <t>消耗所有点数造成伤害</t>
    <phoneticPr fontId="28" type="noConversion"/>
  </si>
  <si>
    <t>本回合每打出一张攻击牌就会获得防御</t>
    <phoneticPr fontId="28" type="noConversion"/>
  </si>
  <si>
    <t>当你的回合结束损失1点生命对所有敌人造成X伤害</t>
    <phoneticPr fontId="28" type="noConversion"/>
  </si>
  <si>
    <t>本回合下一个攻击牌会攻击2次</t>
    <phoneticPr fontId="28" type="noConversion"/>
  </si>
  <si>
    <t>对敌人造成X伤害，如果敌人处于未格挡状态则恢复生命</t>
    <phoneticPr fontId="28" type="noConversion"/>
  </si>
  <si>
    <t>王姐</t>
    <phoneticPr fontId="28" type="noConversion"/>
  </si>
  <si>
    <t>自己有护甲时对敌人的伤害+2</t>
    <phoneticPr fontId="28" type="noConversion"/>
  </si>
  <si>
    <t>对目标造成X点护甲等量伤害</t>
    <phoneticPr fontId="28" type="noConversion"/>
  </si>
  <si>
    <t>消耗手中所有攻击牌，每张牌获得X点防御</t>
    <phoneticPr fontId="28" type="noConversion"/>
  </si>
  <si>
    <t>消耗手中所有防御牌，每张牌造成X点伤害</t>
    <phoneticPr fontId="28" type="noConversion"/>
  </si>
  <si>
    <t>对敌人造成X点伤害获得X点防御</t>
    <phoneticPr fontId="28" type="noConversion"/>
  </si>
  <si>
    <t>本回合每打出一张防御牌就会获得额外防御</t>
    <phoneticPr fontId="28" type="noConversion"/>
  </si>
  <si>
    <t>获得X点防御下回合不消失</t>
    <phoneticPr fontId="28" type="noConversion"/>
  </si>
  <si>
    <t>当你的回合结束时获得X点防御</t>
    <phoneticPr fontId="28" type="noConversion"/>
  </si>
  <si>
    <t>消耗自身所有的防御值清空对方的防御</t>
    <phoneticPr fontId="28" type="noConversion"/>
  </si>
  <si>
    <t>每获得防御则对随机敌人造成X伤害</t>
    <phoneticPr fontId="28" type="noConversion"/>
  </si>
  <si>
    <t>敏</t>
    <phoneticPr fontId="28" type="noConversion"/>
  </si>
  <si>
    <t>GEE</t>
    <phoneticPr fontId="28" type="noConversion"/>
  </si>
  <si>
    <t>二进制</t>
    <phoneticPr fontId="28" type="noConversion"/>
  </si>
  <si>
    <t>奇迹贼</t>
    <phoneticPr fontId="28" type="noConversion"/>
  </si>
  <si>
    <t>毒药贼</t>
    <phoneticPr fontId="28" type="noConversion"/>
  </si>
  <si>
    <t>攻击时造成目标中毒</t>
    <phoneticPr fontId="28" type="noConversion"/>
  </si>
  <si>
    <t>对目标造成X点中毒</t>
    <phoneticPr fontId="28" type="noConversion"/>
  </si>
  <si>
    <t>攻击中毒目标伤害提高</t>
    <phoneticPr fontId="28" type="noConversion"/>
  </si>
  <si>
    <t>随机对敌人造成3次攻击</t>
    <phoneticPr fontId="28" type="noConversion"/>
  </si>
  <si>
    <t>消耗目标所有毒层造成2倍伤害</t>
    <phoneticPr fontId="28" type="noConversion"/>
  </si>
  <si>
    <t>给所有目标造成中毒X点</t>
    <phoneticPr fontId="28" type="noConversion"/>
  </si>
  <si>
    <t>攻击X点，若中毒目标摸取一张手牌</t>
    <phoneticPr fontId="28" type="noConversion"/>
  </si>
  <si>
    <t>消耗手中所有攻击牌，每张牌获得X点防御</t>
    <phoneticPr fontId="28" type="noConversion"/>
  </si>
  <si>
    <t>中毒目标死亡后会造成X点随机伤害</t>
    <phoneticPr fontId="28" type="noConversion"/>
  </si>
  <si>
    <t>消耗目标身上的毒素回复自身X生命</t>
    <phoneticPr fontId="28" type="noConversion"/>
  </si>
  <si>
    <t>获得X点防御丢弃一张牌</t>
    <phoneticPr fontId="28" type="noConversion"/>
  </si>
  <si>
    <t>置换手上所有的卡牌</t>
    <phoneticPr fontId="28" type="noConversion"/>
  </si>
  <si>
    <t>对敌人造成手牌数量X2伤害</t>
    <phoneticPr fontId="28" type="noConversion"/>
  </si>
  <si>
    <t>丢弃一张牌摸取3张牌</t>
    <phoneticPr fontId="28" type="noConversion"/>
  </si>
  <si>
    <t>每受到一次伤害获取一张牌</t>
    <phoneticPr fontId="28" type="noConversion"/>
  </si>
  <si>
    <t>得到X点防御获得2张手牌</t>
    <phoneticPr fontId="28" type="noConversion"/>
  </si>
  <si>
    <t>如果该手牌被丢弃则对随机目标造成X点伤害</t>
    <phoneticPr fontId="28" type="noConversion"/>
  </si>
  <si>
    <t>如果该手牌被丢弃则获得3张手牌</t>
    <phoneticPr fontId="28" type="noConversion"/>
  </si>
  <si>
    <t>本回合无法获得手牌，所有卡牌消耗为0</t>
    <phoneticPr fontId="28" type="noConversion"/>
  </si>
  <si>
    <t>在回合开始时获得一张手牌丢弃一张手牌</t>
    <phoneticPr fontId="28" type="noConversion"/>
  </si>
  <si>
    <t>智</t>
    <phoneticPr fontId="28" type="noConversion"/>
  </si>
  <si>
    <t>张老师</t>
    <phoneticPr fontId="28" type="noConversion"/>
  </si>
  <si>
    <t>冰火法</t>
    <phoneticPr fontId="28" type="noConversion"/>
  </si>
  <si>
    <t>术士</t>
    <phoneticPr fontId="28" type="noConversion"/>
  </si>
  <si>
    <t>力</t>
    <phoneticPr fontId="28" type="noConversion"/>
  </si>
  <si>
    <t>敏</t>
    <phoneticPr fontId="28" type="noConversion"/>
  </si>
  <si>
    <t>智</t>
    <phoneticPr fontId="28" type="noConversion"/>
  </si>
  <si>
    <t>生命基础</t>
    <phoneticPr fontId="28" type="noConversion"/>
  </si>
  <si>
    <t>生命加成</t>
    <phoneticPr fontId="28" type="noConversion"/>
  </si>
  <si>
    <t>生命值</t>
    <phoneticPr fontId="28" type="noConversion"/>
  </si>
  <si>
    <t>职业</t>
    <phoneticPr fontId="28" type="noConversion"/>
  </si>
  <si>
    <t>攻击力基础</t>
    <phoneticPr fontId="28" type="noConversion"/>
  </si>
  <si>
    <t>回合基础</t>
    <phoneticPr fontId="28" type="noConversion"/>
  </si>
  <si>
    <t>价值系数</t>
    <phoneticPr fontId="28" type="noConversion"/>
  </si>
  <si>
    <t>生命</t>
    <phoneticPr fontId="28" type="noConversion"/>
  </si>
  <si>
    <t>卡牌价值计算公式</t>
    <phoneticPr fontId="28" type="noConversion"/>
  </si>
  <si>
    <t xml:space="preserve">费用不为0：（伤害或生命)/费用 + 特殊效果 × 持续回合 </t>
    <phoneticPr fontId="28" type="noConversion"/>
  </si>
  <si>
    <t>费用等于0：（伤害或生命)×2 + 特殊效果 × 持续回合×2</t>
    <phoneticPr fontId="28" type="noConversion"/>
  </si>
  <si>
    <t>眩晕效果</t>
    <phoneticPr fontId="28" type="noConversion"/>
  </si>
  <si>
    <t>虚弱</t>
    <phoneticPr fontId="28" type="noConversion"/>
  </si>
  <si>
    <t>易伤</t>
    <phoneticPr fontId="28" type="noConversion"/>
  </si>
  <si>
    <t>中毒</t>
    <phoneticPr fontId="28" type="noConversion"/>
  </si>
  <si>
    <t>获得费用</t>
    <phoneticPr fontId="28" type="noConversion"/>
  </si>
  <si>
    <t>格挡</t>
    <phoneticPr fontId="28" type="noConversion"/>
  </si>
  <si>
    <t>消耗费用</t>
    <phoneticPr fontId="28" type="noConversion"/>
  </si>
  <si>
    <t>两次行动</t>
    <phoneticPr fontId="28" type="noConversion"/>
  </si>
  <si>
    <t>角色卡牌</t>
    <phoneticPr fontId="28" type="noConversion"/>
  </si>
  <si>
    <t>蓝卡3</t>
    <phoneticPr fontId="28" type="noConversion"/>
  </si>
  <si>
    <t>绿卡3</t>
    <phoneticPr fontId="28" type="noConversion"/>
  </si>
  <si>
    <t>橙卡2</t>
    <phoneticPr fontId="28" type="noConversion"/>
  </si>
  <si>
    <t>白卡2</t>
    <phoneticPr fontId="28" type="noConversion"/>
  </si>
  <si>
    <t>编号</t>
    <phoneticPr fontId="28" type="noConversion"/>
  </si>
  <si>
    <t>卡牌品质</t>
    <phoneticPr fontId="28" type="noConversion"/>
  </si>
  <si>
    <t>卡牌描述</t>
    <phoneticPr fontId="28" type="noConversion"/>
  </si>
  <si>
    <t>攻击获得护甲</t>
    <phoneticPr fontId="28" type="noConversion"/>
  </si>
  <si>
    <t>白</t>
    <phoneticPr fontId="28" type="noConversion"/>
  </si>
  <si>
    <t>白</t>
    <phoneticPr fontId="28" type="noConversion"/>
  </si>
  <si>
    <t>绿</t>
    <phoneticPr fontId="28" type="noConversion"/>
  </si>
  <si>
    <t>绿</t>
    <phoneticPr fontId="28" type="noConversion"/>
  </si>
  <si>
    <t>蓝</t>
    <phoneticPr fontId="28" type="noConversion"/>
  </si>
  <si>
    <t>绿</t>
    <phoneticPr fontId="28" type="noConversion"/>
  </si>
  <si>
    <t>蓝</t>
    <phoneticPr fontId="28" type="noConversion"/>
  </si>
  <si>
    <t>蓝</t>
    <phoneticPr fontId="28" type="noConversion"/>
  </si>
  <si>
    <t>橙</t>
    <phoneticPr fontId="28" type="noConversion"/>
  </si>
  <si>
    <t>橙</t>
    <phoneticPr fontId="28" type="noConversion"/>
  </si>
  <si>
    <t>卡牌实际价值</t>
    <phoneticPr fontId="28" type="noConversion"/>
  </si>
  <si>
    <t>卡牌参考价值</t>
    <phoneticPr fontId="28" type="noConversion"/>
  </si>
  <si>
    <t>白</t>
    <phoneticPr fontId="28" type="noConversion"/>
  </si>
  <si>
    <t>绿</t>
    <phoneticPr fontId="28" type="noConversion"/>
  </si>
  <si>
    <t>消耗所有点数造成伤害（每次8伤害）</t>
    <phoneticPr fontId="28" type="noConversion"/>
  </si>
  <si>
    <t>本回合每打出一张攻击牌就会获得防御（6点）</t>
    <phoneticPr fontId="28" type="noConversion"/>
  </si>
  <si>
    <t>消耗手中所有攻击牌，每张牌获得X点防御（6点，平均2.5张）</t>
    <phoneticPr fontId="28" type="noConversion"/>
  </si>
  <si>
    <t>攻击造成易伤效果</t>
    <phoneticPr fontId="28" type="noConversion"/>
  </si>
  <si>
    <t>属性价值</t>
    <phoneticPr fontId="28" type="noConversion"/>
  </si>
  <si>
    <t>场景大小（基础网格）</t>
    <phoneticPr fontId="28" type="noConversion"/>
  </si>
  <si>
    <t>元素名称</t>
    <phoneticPr fontId="28" type="noConversion"/>
  </si>
  <si>
    <t>元素功能</t>
    <phoneticPr fontId="28" type="noConversion"/>
  </si>
  <si>
    <t>元素类型</t>
    <phoneticPr fontId="28" type="noConversion"/>
  </si>
  <si>
    <t>地表</t>
    <phoneticPr fontId="28" type="noConversion"/>
  </si>
  <si>
    <t>草地</t>
    <phoneticPr fontId="28" type="noConversion"/>
  </si>
  <si>
    <t>彩票站</t>
    <phoneticPr fontId="28" type="noConversion"/>
  </si>
  <si>
    <t>1X1</t>
    <phoneticPr fontId="28" type="noConversion"/>
  </si>
  <si>
    <t>2X2</t>
    <phoneticPr fontId="28" type="noConversion"/>
  </si>
  <si>
    <t>1X1</t>
    <phoneticPr fontId="28" type="noConversion"/>
  </si>
  <si>
    <t>2X2</t>
    <phoneticPr fontId="28" type="noConversion"/>
  </si>
  <si>
    <t>2X2</t>
    <phoneticPr fontId="28" type="noConversion"/>
  </si>
  <si>
    <t>树林</t>
    <phoneticPr fontId="28" type="noConversion"/>
  </si>
  <si>
    <t>沙漠</t>
    <phoneticPr fontId="28" type="noConversion"/>
  </si>
  <si>
    <t>河流</t>
    <phoneticPr fontId="28" type="noConversion"/>
  </si>
  <si>
    <t>山地</t>
    <phoneticPr fontId="28" type="noConversion"/>
  </si>
  <si>
    <t>铁轨</t>
    <phoneticPr fontId="28" type="noConversion"/>
  </si>
  <si>
    <t>交互设施</t>
    <phoneticPr fontId="28" type="noConversion"/>
  </si>
  <si>
    <t>公交车站</t>
    <phoneticPr fontId="28" type="noConversion"/>
  </si>
  <si>
    <t>公园</t>
    <phoneticPr fontId="28" type="noConversion"/>
  </si>
  <si>
    <t>1X1</t>
    <phoneticPr fontId="28" type="noConversion"/>
  </si>
  <si>
    <t>2X2</t>
    <phoneticPr fontId="28" type="noConversion"/>
  </si>
  <si>
    <t>功能设施</t>
    <phoneticPr fontId="28" type="noConversion"/>
  </si>
  <si>
    <t>元素参考</t>
    <phoneticPr fontId="28" type="noConversion"/>
  </si>
  <si>
    <t>红色十字标志</t>
    <phoneticPr fontId="28" type="noConversion"/>
  </si>
  <si>
    <t>家具市场</t>
    <phoneticPr fontId="28" type="noConversion"/>
  </si>
  <si>
    <t>2X2</t>
    <phoneticPr fontId="28" type="noConversion"/>
  </si>
  <si>
    <t>超市</t>
    <phoneticPr fontId="28" type="noConversion"/>
  </si>
  <si>
    <t>家乐福/沃尔玛</t>
    <phoneticPr fontId="28" type="noConversion"/>
  </si>
  <si>
    <t>普通怪物</t>
    <phoneticPr fontId="28" type="noConversion"/>
  </si>
  <si>
    <t>黑暗区域</t>
    <phoneticPr fontId="28" type="noConversion"/>
  </si>
  <si>
    <t>高铁站</t>
    <phoneticPr fontId="28" type="noConversion"/>
  </si>
  <si>
    <t>购买卡牌/升级卡牌</t>
    <phoneticPr fontId="28" type="noConversion"/>
  </si>
  <si>
    <t>中国福利/体育彩票站</t>
    <phoneticPr fontId="28" type="noConversion"/>
  </si>
  <si>
    <t>警察局</t>
    <phoneticPr fontId="28" type="noConversion"/>
  </si>
  <si>
    <t>派出所+国旗+警徽标志</t>
    <phoneticPr fontId="28" type="noConversion"/>
  </si>
  <si>
    <t>加油站</t>
    <phoneticPr fontId="28" type="noConversion"/>
  </si>
  <si>
    <t>购买汽油</t>
    <phoneticPr fontId="28" type="noConversion"/>
  </si>
  <si>
    <t>中国石油/中国石化加油站</t>
    <phoneticPr fontId="28" type="noConversion"/>
  </si>
  <si>
    <t>购买食物，蓄电池</t>
    <phoneticPr fontId="28" type="noConversion"/>
  </si>
  <si>
    <t>医院</t>
    <phoneticPr fontId="28" type="noConversion"/>
  </si>
  <si>
    <t>复活英雄/去除状态</t>
    <phoneticPr fontId="28" type="noConversion"/>
  </si>
  <si>
    <t>购买铁锹，帐篷</t>
    <phoneticPr fontId="28" type="noConversion"/>
  </si>
  <si>
    <t>IKEA家具市场</t>
    <phoneticPr fontId="28" type="noConversion"/>
  </si>
  <si>
    <t>小学</t>
    <phoneticPr fontId="28" type="noConversion"/>
  </si>
  <si>
    <t>教学楼+操场</t>
    <phoneticPr fontId="28" type="noConversion"/>
  </si>
  <si>
    <t>池塘+花卉+绿树</t>
    <phoneticPr fontId="28" type="noConversion"/>
  </si>
  <si>
    <t>高铁火车站候车大厅造型</t>
    <phoneticPr fontId="28" type="noConversion"/>
  </si>
  <si>
    <t>电影院</t>
    <phoneticPr fontId="28" type="noConversion"/>
  </si>
  <si>
    <t>聚光灯+发光招牌</t>
    <phoneticPr fontId="28" type="noConversion"/>
  </si>
  <si>
    <t>站牌+公交站等候区</t>
    <phoneticPr fontId="28" type="noConversion"/>
  </si>
  <si>
    <t>居民楼</t>
    <phoneticPr fontId="28" type="noConversion"/>
  </si>
  <si>
    <t>高低不等居民楼</t>
    <phoneticPr fontId="28" type="noConversion"/>
  </si>
  <si>
    <t>通用造型</t>
    <phoneticPr fontId="28" type="noConversion"/>
  </si>
  <si>
    <t>精英/boss</t>
    <phoneticPr fontId="28" type="noConversion"/>
  </si>
  <si>
    <t>使用当前怪物精灵</t>
    <phoneticPr fontId="28" type="noConversion"/>
  </si>
  <si>
    <t>水泥马路</t>
    <phoneticPr fontId="28" type="noConversion"/>
  </si>
  <si>
    <t>智</t>
    <phoneticPr fontId="28" type="noConversion"/>
  </si>
  <si>
    <t>女主播</t>
    <phoneticPr fontId="28" type="noConversion"/>
  </si>
  <si>
    <t>纤细</t>
    <phoneticPr fontId="28" type="noConversion"/>
  </si>
  <si>
    <t>妩媚</t>
    <phoneticPr fontId="28" type="noConversion"/>
  </si>
  <si>
    <t>力</t>
    <phoneticPr fontId="28" type="noConversion"/>
  </si>
  <si>
    <t>强壮</t>
    <phoneticPr fontId="28" type="noConversion"/>
  </si>
  <si>
    <t>威武</t>
    <phoneticPr fontId="28" type="noConversion"/>
  </si>
  <si>
    <t>挥舞自拍杆</t>
    <phoneticPr fontId="28" type="noConversion"/>
  </si>
  <si>
    <t>拳脚攻击</t>
    <phoneticPr fontId="28" type="noConversion"/>
  </si>
  <si>
    <t>敏</t>
    <phoneticPr fontId="28" type="noConversion"/>
  </si>
  <si>
    <t>冰法</t>
    <phoneticPr fontId="28" type="noConversion"/>
  </si>
  <si>
    <t>毒药贼</t>
    <phoneticPr fontId="28" type="noConversion"/>
  </si>
  <si>
    <t>正常</t>
    <phoneticPr fontId="28" type="noConversion"/>
  </si>
  <si>
    <t>三七分头</t>
    <phoneticPr fontId="28" type="noConversion"/>
  </si>
  <si>
    <t>优雅</t>
    <phoneticPr fontId="28" type="noConversion"/>
  </si>
  <si>
    <t>上班男白领</t>
    <phoneticPr fontId="28" type="noConversion"/>
  </si>
  <si>
    <t>郭美丽</t>
    <phoneticPr fontId="28" type="noConversion"/>
  </si>
  <si>
    <t>红色热裤，黑色长袖露脐背心，长发披肩，手持自拍杆</t>
    <phoneticPr fontId="28" type="noConversion"/>
  </si>
  <si>
    <t>齐腰酒红长发</t>
    <phoneticPr fontId="28" type="noConversion"/>
  </si>
  <si>
    <t>赵爱国</t>
    <phoneticPr fontId="28" type="noConversion"/>
  </si>
  <si>
    <t>退伍男军人</t>
    <phoneticPr fontId="28" type="noConversion"/>
  </si>
  <si>
    <t>下身穿迷彩裤，上身穿绿色短袖背心，脚穿作战靴，肌肉发达</t>
    <phoneticPr fontId="28" type="noConversion"/>
  </si>
  <si>
    <t>寸短头发</t>
    <phoneticPr fontId="28" type="noConversion"/>
  </si>
  <si>
    <t>michael刘</t>
    <phoneticPr fontId="28" type="noConversion"/>
  </si>
  <si>
    <t>全身黑色西服，蓝色衬衣，蓝白条纹领带，黑色皮鞋，手持公文包</t>
    <phoneticPr fontId="28" type="noConversion"/>
  </si>
  <si>
    <t>投掷公文包里的文件</t>
    <phoneticPr fontId="28" type="noConversion"/>
  </si>
  <si>
    <t>获得X点防御摸一张手牌</t>
    <phoneticPr fontId="28" type="noConversion"/>
  </si>
  <si>
    <t>自己有护甲时对敌人的伤害+2</t>
    <phoneticPr fontId="28" type="noConversion"/>
  </si>
  <si>
    <t>对目标造成X点护甲等量伤害</t>
    <phoneticPr fontId="28" type="noConversion"/>
  </si>
  <si>
    <t>消耗手中所有防御牌，每张牌造成X点伤害</t>
    <phoneticPr fontId="28" type="noConversion"/>
  </si>
  <si>
    <t>摸牌</t>
  </si>
  <si>
    <t>摸牌</t>
    <phoneticPr fontId="28" type="noConversion"/>
  </si>
  <si>
    <t>自己有护甲时对敌人的伤害+3</t>
    <phoneticPr fontId="28" type="noConversion"/>
  </si>
  <si>
    <t>对目标造成X点护甲等量伤害</t>
    <phoneticPr fontId="28" type="noConversion"/>
  </si>
  <si>
    <t>本回合每打出一张防御牌就会获得5点额外防御</t>
    <phoneticPr fontId="28" type="noConversion"/>
  </si>
  <si>
    <t>对敌人造成12点伤害获得9点防御</t>
    <phoneticPr fontId="28" type="noConversion"/>
  </si>
  <si>
    <t>消耗手中所有防御牌，每张牌造成10点伤害</t>
    <phoneticPr fontId="28" type="noConversion"/>
  </si>
  <si>
    <t>获得10点防御下回合不消失</t>
    <phoneticPr fontId="28" type="noConversion"/>
  </si>
  <si>
    <t>获得10点防御下回合不消失</t>
    <phoneticPr fontId="28" type="noConversion"/>
  </si>
  <si>
    <t>当你的回合结束时获得X点防御</t>
    <phoneticPr fontId="28" type="noConversion"/>
  </si>
  <si>
    <t>当你的回合结束时获得10点防御</t>
    <phoneticPr fontId="28" type="noConversion"/>
  </si>
  <si>
    <r>
      <t>本回合对易伤目标会攻击2次</t>
    </r>
    <r>
      <rPr>
        <sz val="10"/>
        <color theme="1"/>
        <rFont val="微软雅黑"/>
        <family val="2"/>
        <charset val="134"/>
      </rPr>
      <t>(2张6点攻击牌）</t>
    </r>
    <phoneticPr fontId="28" type="noConversion"/>
  </si>
  <si>
    <t>给敌人附着易伤效果3回合，获得5点护甲</t>
    <phoneticPr fontId="28" type="noConversion"/>
  </si>
  <si>
    <t>每获得防御则对随机敌人造成10伤害</t>
    <phoneticPr fontId="28" type="noConversion"/>
  </si>
  <si>
    <t>对目标造成X点中毒</t>
    <phoneticPr fontId="28" type="noConversion"/>
  </si>
  <si>
    <t>消耗目标所有毒层造成2倍伤害</t>
    <phoneticPr fontId="28" type="noConversion"/>
  </si>
  <si>
    <t>毒药贼</t>
    <phoneticPr fontId="28" type="noConversion"/>
  </si>
  <si>
    <t>攻击5点造成目标中毒</t>
    <phoneticPr fontId="28" type="noConversion"/>
  </si>
  <si>
    <t>攻击中毒目标伤害提高+3点</t>
    <phoneticPr fontId="28" type="noConversion"/>
  </si>
  <si>
    <t>攻击中毒目标伤害提高（+3点）</t>
    <phoneticPr fontId="28" type="noConversion"/>
  </si>
  <si>
    <t>随机对敌人造成3次攻击造成5点伤害</t>
    <phoneticPr fontId="28" type="noConversion"/>
  </si>
  <si>
    <t>随机对敌人造成3次攻击造成5点伤害</t>
    <phoneticPr fontId="28" type="noConversion"/>
  </si>
  <si>
    <t>给所有目标造成中毒3层2回合</t>
    <phoneticPr fontId="28" type="noConversion"/>
  </si>
  <si>
    <t>消耗手中所有手牌，对所有中毒目标造成X×毒层伤害</t>
    <phoneticPr fontId="28" type="noConversion"/>
  </si>
  <si>
    <t>消耗目标所有毒层造成2倍伤害</t>
    <phoneticPr fontId="28" type="noConversion"/>
  </si>
  <si>
    <t>消耗手中所有手牌，对所有中毒目标造成X×毒层伤害</t>
    <phoneticPr fontId="28" type="noConversion"/>
  </si>
  <si>
    <t>中毒目标死亡后会造成X点随机伤害</t>
    <phoneticPr fontId="28" type="noConversion"/>
  </si>
  <si>
    <t>获得X点防御丢弃一张牌</t>
    <phoneticPr fontId="28" type="noConversion"/>
  </si>
  <si>
    <t>每获得一张牌随机对目标造成7点伤害</t>
    <phoneticPr fontId="28" type="noConversion"/>
  </si>
  <si>
    <r>
      <t>得到6</t>
    </r>
    <r>
      <rPr>
        <sz val="10"/>
        <color theme="1"/>
        <rFont val="微软雅黑"/>
        <family val="2"/>
        <charset val="134"/>
      </rPr>
      <t>点防御获得2张手牌</t>
    </r>
    <phoneticPr fontId="28" type="noConversion"/>
  </si>
  <si>
    <t>火法</t>
    <phoneticPr fontId="28" type="noConversion"/>
  </si>
  <si>
    <t>自闭症：该回合对方会强制防御</t>
  </si>
  <si>
    <t>虚弱对方的攻击能力</t>
    <phoneticPr fontId="28" type="noConversion"/>
  </si>
  <si>
    <t>消除队友身上的易伤效果</t>
    <phoneticPr fontId="28" type="noConversion"/>
  </si>
  <si>
    <t>翻倍敌人的易伤层数</t>
    <phoneticPr fontId="28" type="noConversion"/>
  </si>
  <si>
    <t>吸收对手X点护甲值，若对手虚弱则变成自己的护甲值</t>
    <phoneticPr fontId="28" type="noConversion"/>
  </si>
  <si>
    <t>对易伤的目标造成直接伤害X点，并丢弃一张牌</t>
    <phoneticPr fontId="28" type="noConversion"/>
  </si>
  <si>
    <t>保护队友，首次受到攻击后，增加X点护甲</t>
    <phoneticPr fontId="28" type="noConversion"/>
  </si>
  <si>
    <t>使得目标的护甲下个回合不消失</t>
    <phoneticPr fontId="28" type="noConversion"/>
  </si>
  <si>
    <t>对队友释放，如果攻击易伤目标效果翻倍</t>
    <phoneticPr fontId="28" type="noConversion"/>
  </si>
  <si>
    <t>丢弃所有卡牌，对所有敌人造成X1点力量</t>
    <phoneticPr fontId="28" type="noConversion"/>
  </si>
  <si>
    <t>若目标处于攻击状态则丢失2点敏捷3回合</t>
    <phoneticPr fontId="28" type="noConversion"/>
  </si>
  <si>
    <t>若目标处于释法状态则目标被冻结，且受到X点伤害</t>
    <phoneticPr fontId="28" type="noConversion"/>
  </si>
  <si>
    <t>迟缓术：对方最多攻击一次</t>
    <phoneticPr fontId="28" type="noConversion"/>
  </si>
  <si>
    <t>翻倍敌人的易伤层数</t>
    <phoneticPr fontId="28" type="noConversion"/>
  </si>
  <si>
    <t>对易伤的目标造成直接伤害11点，并丢弃一张牌</t>
    <phoneticPr fontId="28" type="noConversion"/>
  </si>
  <si>
    <t>给予目标反弹伤害-2护盾</t>
    <phoneticPr fontId="28" type="noConversion"/>
  </si>
  <si>
    <t>使得目标的护甲下个回合不消失</t>
    <phoneticPr fontId="28" type="noConversion"/>
  </si>
  <si>
    <t>消除队友身上的易伤效果，并本回合增加4点力量</t>
    <phoneticPr fontId="28" type="noConversion"/>
  </si>
  <si>
    <t>攻击20点伤害，易伤目标且眩晕1回合</t>
    <phoneticPr fontId="28" type="noConversion"/>
  </si>
  <si>
    <t>丢弃所有卡牌，指定敌人减少造成X2点力量</t>
    <phoneticPr fontId="28" type="noConversion"/>
  </si>
  <si>
    <t>该回合所有敌人会强制攻击指定队友</t>
    <phoneticPr fontId="28" type="noConversion"/>
  </si>
  <si>
    <t>保护队友，首次受到攻击后，增加13点护甲</t>
    <phoneticPr fontId="28" type="noConversion"/>
  </si>
  <si>
    <t>若目标处于攻击状态则丢失3点敏捷4回合</t>
    <phoneticPr fontId="28" type="noConversion"/>
  </si>
  <si>
    <t>冰冻术：冰冻目标一回合</t>
  </si>
  <si>
    <t>消除队友身上的虚弱效果并增加7点格挡</t>
  </si>
  <si>
    <t>迟缓术：对方最多攻击一次</t>
  </si>
  <si>
    <t>若目标处于释法状态则目标被冻结，且受到X点伤害</t>
  </si>
  <si>
    <t>对敌人造成X点伤害，并虚弱对方的攻击能力</t>
  </si>
  <si>
    <t>吸收对手X点护甲值，若对手虚弱则变成自己的护甲值</t>
  </si>
  <si>
    <t>对敌人造成12点穿甲伤害</t>
  </si>
  <si>
    <t>将友军身上的护甲吸收到自己身上</t>
  </si>
  <si>
    <t>对随机对敌人造成7点伤害</t>
  </si>
  <si>
    <t>对敌人造成14点伤害，如果敌人死亡则再造成10点全体伤害</t>
  </si>
  <si>
    <t>战斗事件</t>
    <phoneticPr fontId="28" type="noConversion"/>
  </si>
  <si>
    <t>采集事件</t>
    <phoneticPr fontId="28" type="noConversion"/>
  </si>
  <si>
    <t>送货事件</t>
    <phoneticPr fontId="28" type="noConversion"/>
  </si>
  <si>
    <t>剧情事件</t>
    <phoneticPr fontId="28" type="noConversion"/>
  </si>
  <si>
    <t>对话态度</t>
    <phoneticPr fontId="28" type="noConversion"/>
  </si>
  <si>
    <t>挑衅</t>
    <phoneticPr fontId="28" type="noConversion"/>
  </si>
  <si>
    <t>和平</t>
    <phoneticPr fontId="28" type="noConversion"/>
  </si>
  <si>
    <t>外交</t>
    <phoneticPr fontId="28" type="noConversion"/>
  </si>
  <si>
    <t>幽默</t>
    <phoneticPr fontId="28" type="noConversion"/>
  </si>
  <si>
    <t>魅力</t>
    <phoneticPr fontId="28" type="noConversion"/>
  </si>
  <si>
    <t>战斗</t>
    <phoneticPr fontId="28" type="noConversion"/>
  </si>
  <si>
    <t>号召</t>
    <phoneticPr fontId="28" type="noConversion"/>
  </si>
  <si>
    <t>调情</t>
    <phoneticPr fontId="28" type="noConversion"/>
  </si>
  <si>
    <t>撒谎</t>
    <phoneticPr fontId="28" type="noConversion"/>
  </si>
  <si>
    <t>支付</t>
    <phoneticPr fontId="28" type="noConversion"/>
  </si>
  <si>
    <t>调查</t>
    <phoneticPr fontId="28" type="noConversion"/>
  </si>
  <si>
    <t>立即战斗</t>
    <phoneticPr fontId="28" type="noConversion"/>
  </si>
  <si>
    <t>愿意支付</t>
    <phoneticPr fontId="28" type="noConversion"/>
  </si>
  <si>
    <t>接受任务</t>
    <phoneticPr fontId="28" type="noConversion"/>
  </si>
  <si>
    <t>离开对话</t>
    <phoneticPr fontId="28" type="noConversion"/>
  </si>
  <si>
    <t>路上遇到一群饥饿的人，其中一些孩子已经面黄肌瘦，你是否愿意拿出一些食物与他们分享？</t>
    <phoneticPr fontId="28" type="noConversion"/>
  </si>
  <si>
    <t>路上遇到一群饥饿的人，其中一些孩子已经面黄肌瘦，你是否愿意拿出一些食物与他们分享？</t>
    <phoneticPr fontId="28" type="noConversion"/>
  </si>
  <si>
    <t>孩子们非常害怕，他们不得不把手中所剩无几的面包递给你</t>
    <phoneticPr fontId="28" type="noConversion"/>
  </si>
  <si>
    <t>孩子们无精打采地看了你一眼，默默地继续行走</t>
  </si>
  <si>
    <t>收到你赠予的食物，孩子们立刻愉快地大嚼特嚼起来。</t>
  </si>
  <si>
    <t>孩子们无精打采地看了你一眼，默默地继续行走</t>
    <phoneticPr fontId="28" type="noConversion"/>
  </si>
  <si>
    <t>魅力：孩子们，我这有点钱拿去前面超市买些东西吧（-10钞票）</t>
    <phoneticPr fontId="28" type="noConversion"/>
  </si>
  <si>
    <t>收到你赠予的食物，孩子们立刻愉快地大嚼特嚼起来。</t>
    <phoneticPr fontId="28" type="noConversion"/>
  </si>
  <si>
    <t>解决方法</t>
    <phoneticPr fontId="28" type="noConversion"/>
  </si>
  <si>
    <t>事件类型</t>
    <phoneticPr fontId="28" type="noConversion"/>
  </si>
  <si>
    <t>事件ID</t>
    <phoneticPr fontId="28" type="noConversion"/>
  </si>
  <si>
    <t>food|(200,250)
fame|(-25,-20）</t>
    <phoneticPr fontId="28" type="noConversion"/>
  </si>
  <si>
    <t>money|(-10,-20)
fame|(5,10）</t>
    <phoneticPr fontId="28" type="noConversion"/>
  </si>
  <si>
    <t>挑衅：把你们剩下的食物都交出来给我（+234食物）</t>
    <phoneticPr fontId="28" type="noConversion"/>
  </si>
  <si>
    <t>支付：将自己背包里的食物分享给孩子们（-200食物）</t>
    <phoneticPr fontId="28" type="noConversion"/>
  </si>
  <si>
    <t>有位特别胖的孩子从你背包里偷偷拿走一包奥利奥，欧耶，天空里都是这个胖小子快乐的呼喊声（-30食物）</t>
  </si>
  <si>
    <t>挑衅：可恶的变异人，你们真是无孔不入</t>
  </si>
  <si>
    <t>挑衅：可恶的变异人，你们真是无孔不入</t>
    <phoneticPr fontId="28" type="noConversion"/>
  </si>
  <si>
    <t>你看到一位正在给自己的上妆女子，她白皙的脖子下可以看到不断起伏的暗红血管。</t>
  </si>
  <si>
    <t>你看到一位正在给自己的上妆女子，她白皙的脖子下可以看到不断起伏的暗红血管。</t>
    <phoneticPr fontId="28" type="noConversion"/>
  </si>
  <si>
    <t>上妆的女人转过头，若有所思地看着你，她指了指前面的一块石碑</t>
  </si>
  <si>
    <t>调情：没有想到这里可以看到如此漂亮的美女。</t>
    <phoneticPr fontId="28" type="noConversion"/>
  </si>
  <si>
    <t>上妆的女人转过头，若有所思地看着你，她指了指前面的一块石碑</t>
    <phoneticPr fontId="28" type="noConversion"/>
  </si>
  <si>
    <t>你耸耸肩表示不感兴趣，并快步走开</t>
  </si>
  <si>
    <t>你用铲子凿了下石碑的四周（使用1个铲子）</t>
    <phoneticPr fontId="28" type="noConversion"/>
  </si>
  <si>
    <t>你惊奇的发现了石碑下面迈着一个小梳妆盒，你小心翼翼地打开盒子。</t>
  </si>
  <si>
    <t>你惊奇的发现了石碑下面迈着一个小梳妆盒，你小心翼翼地打开盒子。</t>
    <phoneticPr fontId="28" type="noConversion"/>
  </si>
  <si>
    <t>事件1</t>
    <phoneticPr fontId="28" type="noConversion"/>
  </si>
  <si>
    <t>事件1奖励</t>
    <phoneticPr fontId="28" type="noConversion"/>
  </si>
  <si>
    <t>food|(-190,-220)
fame|(25,20）</t>
    <phoneticPr fontId="28" type="noConversion"/>
  </si>
  <si>
    <t>事件2奖励</t>
    <phoneticPr fontId="28" type="noConversion"/>
  </si>
  <si>
    <t>food|(-30,-35)</t>
    <phoneticPr fontId="28" type="noConversion"/>
  </si>
  <si>
    <t>上妆的女人转过头，先是生气地看着你，然后一步一步朝你走了过来</t>
  </si>
  <si>
    <t>上妆的女人转过头，先是生气地看着你，然后一步一步朝你走了过来</t>
    <phoneticPr fontId="28" type="noConversion"/>
  </si>
  <si>
    <t>spade|(-1)
你获得一张卡牌（攻击卡）
你获得一叠钞票（+30钞票）
你获得一个棒棒糖（+10食物</t>
    <phoneticPr fontId="28" type="noConversion"/>
  </si>
  <si>
    <t>事件1可选动作</t>
    <phoneticPr fontId="28" type="noConversion"/>
  </si>
  <si>
    <t>事件2可选动作</t>
    <phoneticPr fontId="28" type="noConversion"/>
  </si>
  <si>
    <t>事件1动作结束</t>
    <phoneticPr fontId="28" type="noConversion"/>
  </si>
  <si>
    <t>事件2动作结束</t>
    <phoneticPr fontId="28" type="noConversion"/>
  </si>
  <si>
    <t>fight</t>
    <phoneticPr fontId="28" type="noConversion"/>
  </si>
  <si>
    <t>event1</t>
    <phoneticPr fontId="28" type="noConversion"/>
  </si>
  <si>
    <t>consequence1</t>
    <phoneticPr fontId="28" type="noConversion"/>
  </si>
  <si>
    <t>reward1</t>
    <phoneticPr fontId="28" type="noConversion"/>
  </si>
  <si>
    <t>action2</t>
    <phoneticPr fontId="28" type="noConversion"/>
  </si>
  <si>
    <t>consequence2</t>
    <phoneticPr fontId="28" type="noConversion"/>
  </si>
  <si>
    <t>reward2</t>
    <phoneticPr fontId="28" type="noConversion"/>
  </si>
  <si>
    <t>ID</t>
    <phoneticPr fontId="28" type="noConversion"/>
  </si>
  <si>
    <t>你看到一位正在给自己的上妆女子，她白皙的脖子下可以看到不断起伏的暗红血管。</t>
    <phoneticPr fontId="28" type="noConversion"/>
  </si>
  <si>
    <t>调情：没有想到这里可以看到如此漂亮的美女。</t>
    <phoneticPr fontId="28" type="noConversion"/>
  </si>
  <si>
    <t>spade|(-1,-1)
card|10020|1你获得一张卡牌（攻击卡）
money|(30,40)你获得一叠钞票（+30钞票）
food|(30,40)你获得一个棒棒糖（+10食物</t>
    <phoneticPr fontId="28" type="noConversion"/>
  </si>
  <si>
    <t>你用铲子凿了下石碑的四周（使用1个铲子）</t>
    <phoneticPr fontId="28" type="noConversion"/>
  </si>
  <si>
    <t>action_seq1</t>
    <phoneticPr fontId="28" type="noConversion"/>
  </si>
  <si>
    <t>event1</t>
    <phoneticPr fontId="28" type="noConversion"/>
  </si>
  <si>
    <t>action1_seq1</t>
    <phoneticPr fontId="28" type="noConversion"/>
  </si>
  <si>
    <t>action1_seq2</t>
    <phoneticPr fontId="28" type="noConversion"/>
  </si>
  <si>
    <t>action1_seq3</t>
    <phoneticPr fontId="28" type="noConversion"/>
  </si>
  <si>
    <t>action1_consequence1</t>
    <phoneticPr fontId="28" type="noConversion"/>
  </si>
  <si>
    <t>action1_consequence2</t>
    <phoneticPr fontId="28" type="noConversion"/>
  </si>
  <si>
    <t>action1_consequence3</t>
    <phoneticPr fontId="28" type="noConversion"/>
  </si>
  <si>
    <t>action1_reward1</t>
    <phoneticPr fontId="28" type="noConversion"/>
  </si>
  <si>
    <t>action1_reward2</t>
  </si>
  <si>
    <t>action1_reward3</t>
  </si>
  <si>
    <t>action</t>
    <phoneticPr fontId="28" type="noConversion"/>
  </si>
  <si>
    <t>10011,10012,10013</t>
    <phoneticPr fontId="28" type="noConversion"/>
  </si>
  <si>
    <t>event</t>
    <phoneticPr fontId="28" type="noConversion"/>
  </si>
  <si>
    <t>consequence(event)</t>
    <phoneticPr fontId="28" type="noConversion"/>
  </si>
  <si>
    <t>路上遇到一群饥饿的人，其中一些孩子已经面黄肌瘦，你是否愿意拿出一些食物与他们分享？</t>
    <phoneticPr fontId="28" type="noConversion"/>
  </si>
  <si>
    <t>event_text</t>
    <phoneticPr fontId="28" type="noConversion"/>
  </si>
  <si>
    <t>孩子们非常害怕，他们不得不把手中所剩无几的面包递给你</t>
    <phoneticPr fontId="28" type="noConversion"/>
  </si>
  <si>
    <t>3001|3002</t>
    <phoneticPr fontId="28" type="noConversion"/>
  </si>
  <si>
    <t>孩子们无精打采地看了你一眼，默默地继续行走</t>
    <phoneticPr fontId="28" type="noConversion"/>
  </si>
  <si>
    <t>收到你赠予的食物，孩子们立刻愉快地大嚼特嚼起来。</t>
    <phoneticPr fontId="28" type="noConversion"/>
  </si>
  <si>
    <t>action</t>
    <phoneticPr fontId="28" type="noConversion"/>
  </si>
  <si>
    <t>action_text</t>
    <phoneticPr fontId="28" type="noConversion"/>
  </si>
  <si>
    <t>reward</t>
    <phoneticPr fontId="28" type="noConversion"/>
  </si>
  <si>
    <t>action_req</t>
    <phoneticPr fontId="28" type="noConversion"/>
  </si>
  <si>
    <t>battle</t>
    <phoneticPr fontId="28" type="noConversion"/>
  </si>
  <si>
    <t>挑衅：可恶的变异人，你们真是无孔不入</t>
    <phoneticPr fontId="28" type="noConversion"/>
  </si>
  <si>
    <t>10021,10022</t>
    <phoneticPr fontId="28" type="noConversion"/>
  </si>
  <si>
    <t>20011,20012,20013</t>
    <phoneticPr fontId="28" type="noConversion"/>
  </si>
  <si>
    <t>20021,20022</t>
    <phoneticPr fontId="28" type="noConversion"/>
  </si>
  <si>
    <t>20023,20024</t>
    <phoneticPr fontId="28" type="noConversion"/>
  </si>
  <si>
    <t>上妆的女人转过头，若有所思地看着你，她指了指前面的一块石碑</t>
    <phoneticPr fontId="28" type="noConversion"/>
  </si>
  <si>
    <t>上妆的女人转过头，先是生气地看着你，然后一步一步朝你走了过来</t>
    <phoneticPr fontId="28" type="noConversion"/>
  </si>
  <si>
    <t>next_event</t>
    <phoneticPr fontId="28" type="noConversion"/>
  </si>
  <si>
    <t>剧情大纲</t>
    <phoneticPr fontId="28" type="noConversion"/>
  </si>
  <si>
    <t>1月</t>
    <phoneticPr fontId="28" type="noConversion"/>
  </si>
  <si>
    <t>2月</t>
    <phoneticPr fontId="28" type="noConversion"/>
  </si>
  <si>
    <t>3月</t>
  </si>
  <si>
    <t>4月</t>
  </si>
  <si>
    <t>5月</t>
  </si>
  <si>
    <t>6月</t>
  </si>
  <si>
    <t>7月</t>
  </si>
  <si>
    <t>8月</t>
  </si>
  <si>
    <t>9月</t>
  </si>
  <si>
    <t>10月</t>
  </si>
  <si>
    <t>11月</t>
  </si>
  <si>
    <t>12月</t>
  </si>
  <si>
    <t>正派势力</t>
    <phoneticPr fontId="28" type="noConversion"/>
  </si>
  <si>
    <t>反派势力</t>
    <phoneticPr fontId="28" type="noConversion"/>
  </si>
  <si>
    <t>城市守护者</t>
    <phoneticPr fontId="28" type="noConversion"/>
  </si>
  <si>
    <t>学行思公司</t>
    <phoneticPr fontId="28" type="noConversion"/>
  </si>
  <si>
    <t>红十字联盟</t>
    <phoneticPr fontId="28" type="noConversion"/>
  </si>
  <si>
    <t>其他势力</t>
    <phoneticPr fontId="28" type="noConversion"/>
  </si>
  <si>
    <t>新希望公司</t>
    <phoneticPr fontId="28" type="noConversion"/>
  </si>
  <si>
    <t>彼岸公司</t>
  </si>
  <si>
    <t>势力名称</t>
    <phoneticPr fontId="28" type="noConversion"/>
  </si>
  <si>
    <t>势力</t>
    <phoneticPr fontId="28" type="noConversion"/>
  </si>
  <si>
    <t>势力特点</t>
    <phoneticPr fontId="28" type="noConversion"/>
  </si>
  <si>
    <t xml:space="preserve">     打击被洗脑的人群，维持城市的和谐和安定。他们由一群社会中各式各样的人组成，他们抵制通过依赖药品来进行所谓的智力开发或劳动辅助，他们的口号是“守卫人性，药必须停”</t>
    <phoneticPr fontId="28" type="noConversion"/>
  </si>
  <si>
    <t>时间轴</t>
    <phoneticPr fontId="28" type="noConversion"/>
  </si>
  <si>
    <t xml:space="preserve">     对外宣称新研发药剂“伟达”可以提高人的智商和专注能力而且并无任何副作用。新希望公司的“伟达”先是在一群学生家长中间流行，他们发现给孩子使用药物后，孩子的学习能力有显著提升。随着口碑宣传和新希望公司的广告覆盖，更多的人开始服用此类药剂，覆盖各行各业和各年龄段的人群。
    然而长期服用该药物的用户会在PM2.5超过300的时候导致药物与空气中的入肺颗粒结合出一种特殊神经物质——“伟达”，该物质能引发大脑紊乱，会使得人处于极度亢奋状态，引发狂暴和歇斯底里的症状。处于该状态的人必须持续服用“伟达”才可以暂缓症状。此类变异人群被称为“伟达人”
    新希望公司宣称该药物在研发阶段因为忽略了高PM2.5的环境测试导致了不良效果，虽然政府已经禁止了“伟达”的销售并给予该公司巨额罚款。但是市面上依然会出现伟达的禁药。虽然新希望公司宣称他们对禁药流通无关而是一些假药厂商在违规操作，但是这家神奇的公司依然在股市上保持高增长让人产生了怀疑。</t>
  </si>
  <si>
    <t>128X128像素</t>
    <phoneticPr fontId="28" type="noConversion"/>
  </si>
  <si>
    <t>32X32</t>
    <phoneticPr fontId="28" type="noConversion"/>
  </si>
  <si>
    <t>平原小镇，平房，湖泊，绿色草地</t>
    <phoneticPr fontId="28" type="noConversion"/>
  </si>
  <si>
    <t>上海市</t>
    <phoneticPr fontId="28" type="noConversion"/>
  </si>
  <si>
    <t>杭州市</t>
    <phoneticPr fontId="28" type="noConversion"/>
  </si>
  <si>
    <t>南京市</t>
    <phoneticPr fontId="28" type="noConversion"/>
  </si>
  <si>
    <t>现代城市圈，高楼，长江，柏油马路，高架</t>
    <phoneticPr fontId="28" type="noConversion"/>
  </si>
  <si>
    <t>南宁市</t>
    <phoneticPr fontId="28" type="noConversion"/>
  </si>
  <si>
    <t>山区城市，高楼，西湖，山丘，茶园</t>
    <phoneticPr fontId="28" type="noConversion"/>
  </si>
  <si>
    <t>平原城市，高楼，绿树，湖泊，彩色花朵</t>
    <phoneticPr fontId="28" type="noConversion"/>
  </si>
  <si>
    <t>山区城市，高楼，长江，长江大桥，山丘，树林</t>
    <phoneticPr fontId="28" type="noConversion"/>
  </si>
  <si>
    <t>呼伦贝尔大草原</t>
    <phoneticPr fontId="28" type="noConversion"/>
  </si>
  <si>
    <t>敦煌沙漠</t>
    <phoneticPr fontId="28" type="noConversion"/>
  </si>
  <si>
    <t>草地，蒙古包，山丘，油菜花田，羊群，牛群</t>
    <phoneticPr fontId="28" type="noConversion"/>
  </si>
  <si>
    <t>沙漠，绿洲，绿色灌木，石柱，古代城池遗址</t>
    <phoneticPr fontId="28" type="noConversion"/>
  </si>
  <si>
    <t>长白山</t>
    <phoneticPr fontId="28" type="noConversion"/>
  </si>
  <si>
    <t>雪地，白雪覆盖森林，绿色森林，雪山，鸭绿江</t>
    <phoneticPr fontId="28" type="noConversion"/>
  </si>
  <si>
    <t>厦门市</t>
    <phoneticPr fontId="28" type="noConversion"/>
  </si>
  <si>
    <t>岛中城市，高楼，沙滩，草地</t>
    <phoneticPr fontId="28" type="noConversion"/>
  </si>
  <si>
    <t>单个网格尺寸(像素）</t>
    <phoneticPr fontId="28" type="noConversion"/>
  </si>
  <si>
    <t>场景大小(网格数）</t>
    <phoneticPr fontId="28" type="noConversion"/>
  </si>
  <si>
    <t>场景主题</t>
    <phoneticPr fontId="28" type="noConversion"/>
  </si>
  <si>
    <t>主题描述</t>
    <phoneticPr fontId="28" type="noConversion"/>
  </si>
  <si>
    <t>无锡市</t>
    <phoneticPr fontId="28" type="noConversion"/>
  </si>
  <si>
    <t>前往XX市的码头，搜查了运货的船只，击败了船长，在船只里发现了大量的奶茶粉包装，检查奶茶粉发现了伟达，原来他们是通过伪装成食物分散到城市中去，进而影响更多的伟达人，但是船长没有招认是新希望公司，他一口咬定是XX市一个叫YY公司的人委托他运输这批货物。</t>
    <phoneticPr fontId="28" type="noConversion"/>
  </si>
  <si>
    <t>前往XX市调查YY公司，YY公司戒备森严，话不投机立刻开打，YY公司的CEO就是一个实力强大的伟达人</t>
    <phoneticPr fontId="28" type="noConversion"/>
  </si>
  <si>
    <t>从CEO口中得知了，新希望公司确实幕后操纵了这一切，他通过偷偷发货给地下渠道，目的是掌控更多的人的心智。城市守护联盟立刻前往新希望公司总部，在新希望总部激烈战斗后，得知他们的秘密实验基地在三个地方：沙漠，高原，草原。立刻前往三个区域</t>
    <phoneticPr fontId="28" type="noConversion"/>
  </si>
  <si>
    <t>摧毁沙漠区域的实验室</t>
    <phoneticPr fontId="28" type="noConversion"/>
  </si>
  <si>
    <t>摧毁高原区域的实验室</t>
    <phoneticPr fontId="28" type="noConversion"/>
  </si>
  <si>
    <t>摧毁草原区域的实验室</t>
    <phoneticPr fontId="28" type="noConversion"/>
  </si>
  <si>
    <t>在XX市与新希望已经控制的XX集团进行大决战</t>
    <phoneticPr fontId="28" type="noConversion"/>
  </si>
  <si>
    <t>地图大小</t>
    <phoneticPr fontId="28" type="noConversion"/>
  </si>
  <si>
    <t>食物消耗</t>
    <phoneticPr fontId="28" type="noConversion"/>
  </si>
  <si>
    <t>汽油消耗</t>
    <phoneticPr fontId="28" type="noConversion"/>
  </si>
  <si>
    <t>单格</t>
    <phoneticPr fontId="28" type="noConversion"/>
  </si>
  <si>
    <t>总格数</t>
    <phoneticPr fontId="28" type="noConversion"/>
  </si>
  <si>
    <t>粮食</t>
    <phoneticPr fontId="28" type="noConversion"/>
  </si>
  <si>
    <t>金币</t>
    <phoneticPr fontId="28" type="noConversion"/>
  </si>
  <si>
    <t>汽油</t>
    <phoneticPr fontId="28" type="noConversion"/>
  </si>
  <si>
    <t>消耗粮食</t>
    <phoneticPr fontId="28" type="noConversion"/>
  </si>
  <si>
    <t>消耗金币</t>
    <phoneticPr fontId="28" type="noConversion"/>
  </si>
  <si>
    <t>精英战斗</t>
    <phoneticPr fontId="28" type="noConversion"/>
  </si>
  <si>
    <t>普通战斗</t>
    <phoneticPr fontId="28" type="noConversion"/>
  </si>
  <si>
    <t>BOSS战斗</t>
    <phoneticPr fontId="28" type="noConversion"/>
  </si>
  <si>
    <t>总次数</t>
    <phoneticPr fontId="28" type="noConversion"/>
  </si>
  <si>
    <t>总金币奖励</t>
    <phoneticPr fontId="28" type="noConversion"/>
  </si>
  <si>
    <t>单次金币奖励</t>
    <phoneticPr fontId="28" type="noConversion"/>
  </si>
  <si>
    <t>地图占比</t>
    <phoneticPr fontId="28" type="noConversion"/>
  </si>
  <si>
    <t>白卡升级</t>
    <phoneticPr fontId="28" type="noConversion"/>
  </si>
  <si>
    <t>绿卡升级</t>
    <phoneticPr fontId="28" type="noConversion"/>
  </si>
  <si>
    <t>蓝卡升级</t>
    <phoneticPr fontId="28" type="noConversion"/>
  </si>
  <si>
    <t>紫卡升级</t>
    <phoneticPr fontId="28" type="noConversion"/>
  </si>
  <si>
    <t>平均每关升级数量</t>
    <phoneticPr fontId="28" type="noConversion"/>
  </si>
  <si>
    <t>卡牌升级</t>
    <phoneticPr fontId="28" type="noConversion"/>
  </si>
  <si>
    <t>购买粮食</t>
    <phoneticPr fontId="28" type="noConversion"/>
  </si>
  <si>
    <t>任务消耗</t>
    <phoneticPr fontId="28" type="noConversion"/>
  </si>
  <si>
    <t>金币消耗占比</t>
    <phoneticPr fontId="28" type="noConversion"/>
  </si>
  <si>
    <t>购买道具</t>
    <phoneticPr fontId="28" type="noConversion"/>
  </si>
  <si>
    <t>消耗类型</t>
    <phoneticPr fontId="28" type="noConversion"/>
  </si>
  <si>
    <t>战斗类型</t>
    <phoneticPr fontId="28" type="noConversion"/>
  </si>
  <si>
    <t>卡牌升级</t>
    <phoneticPr fontId="28" type="noConversion"/>
  </si>
  <si>
    <t>金币消耗数量</t>
    <phoneticPr fontId="28" type="noConversion"/>
  </si>
  <si>
    <t>奖励类型</t>
    <phoneticPr fontId="28" type="noConversion"/>
  </si>
  <si>
    <t>任务奖励</t>
    <phoneticPr fontId="28" type="noConversion"/>
  </si>
  <si>
    <t>战斗奖励</t>
    <phoneticPr fontId="28" type="noConversion"/>
  </si>
  <si>
    <t>事件奖励</t>
    <phoneticPr fontId="28" type="noConversion"/>
  </si>
  <si>
    <t>金币奖励数量</t>
    <phoneticPr fontId="28" type="noConversion"/>
  </si>
  <si>
    <t>金币奖励占比</t>
    <phoneticPr fontId="28" type="noConversion"/>
  </si>
  <si>
    <t>粮食奖励占比</t>
    <phoneticPr fontId="28" type="noConversion"/>
  </si>
  <si>
    <t>粮食奖励数量</t>
    <phoneticPr fontId="28" type="noConversion"/>
  </si>
  <si>
    <t>移动消耗</t>
    <phoneticPr fontId="28" type="noConversion"/>
  </si>
  <si>
    <t>粮食消耗</t>
    <phoneticPr fontId="28" type="noConversion"/>
  </si>
  <si>
    <t>粮食消耗数量</t>
    <phoneticPr fontId="28" type="noConversion"/>
  </si>
  <si>
    <t>每次升级金币</t>
    <phoneticPr fontId="28" type="noConversion"/>
  </si>
  <si>
    <t>关卡总奖励金币</t>
    <phoneticPr fontId="28" type="noConversion"/>
  </si>
  <si>
    <t>天赋点奖励占比</t>
    <phoneticPr fontId="28" type="noConversion"/>
  </si>
  <si>
    <t>天赋点奖励数量</t>
    <phoneticPr fontId="28" type="noConversion"/>
  </si>
  <si>
    <t>天赋类型</t>
    <phoneticPr fontId="28" type="noConversion"/>
  </si>
  <si>
    <t>力量</t>
    <phoneticPr fontId="28" type="noConversion"/>
  </si>
  <si>
    <t>敏捷</t>
    <phoneticPr fontId="28" type="noConversion"/>
  </si>
  <si>
    <t>智力</t>
    <phoneticPr fontId="28" type="noConversion"/>
  </si>
  <si>
    <t>总点数</t>
    <phoneticPr fontId="28" type="noConversion"/>
  </si>
  <si>
    <t>天赋点总数量</t>
    <phoneticPr fontId="28" type="noConversion"/>
  </si>
  <si>
    <t>每关奖励数量</t>
    <phoneticPr fontId="28" type="noConversion"/>
  </si>
  <si>
    <t>12关总升级数量</t>
    <phoneticPr fontId="28" type="noConversion"/>
  </si>
  <si>
    <t>地表功能</t>
    <phoneticPr fontId="28" type="noConversion"/>
  </si>
  <si>
    <t>建筑名称</t>
    <phoneticPr fontId="28" type="noConversion"/>
  </si>
  <si>
    <t>建筑功能</t>
    <phoneticPr fontId="28" type="noConversion"/>
  </si>
  <si>
    <t>事件类型</t>
    <phoneticPr fontId="28" type="noConversion"/>
  </si>
  <si>
    <t>普通战斗</t>
  </si>
  <si>
    <t>boss战斗</t>
  </si>
  <si>
    <t>宝藏类型</t>
  </si>
  <si>
    <t>商人类型</t>
  </si>
  <si>
    <t>陷阱类型</t>
  </si>
  <si>
    <t>传送门</t>
  </si>
  <si>
    <t>精英战斗</t>
    <phoneticPr fontId="28" type="noConversion"/>
  </si>
  <si>
    <t>随机对白</t>
    <phoneticPr fontId="28" type="noConversion"/>
  </si>
  <si>
    <t>事件描述</t>
    <phoneticPr fontId="28" type="noConversion"/>
  </si>
  <si>
    <t>普通怪物战斗</t>
    <phoneticPr fontId="28" type="noConversion"/>
  </si>
  <si>
    <t>精英怪物战斗</t>
    <phoneticPr fontId="28" type="noConversion"/>
  </si>
  <si>
    <t>BOSS怪物战斗</t>
    <phoneticPr fontId="28" type="noConversion"/>
  </si>
  <si>
    <t>道具需求</t>
    <phoneticPr fontId="28" type="noConversion"/>
  </si>
  <si>
    <t>无</t>
    <phoneticPr fontId="28" type="noConversion"/>
  </si>
  <si>
    <t>条件</t>
    <phoneticPr fontId="28" type="noConversion"/>
  </si>
  <si>
    <t>无</t>
    <phoneticPr fontId="28" type="noConversion"/>
  </si>
  <si>
    <t>无</t>
    <phoneticPr fontId="28" type="noConversion"/>
  </si>
  <si>
    <t>完整指定任务</t>
    <phoneticPr fontId="28" type="noConversion"/>
  </si>
  <si>
    <t>获得新的道具</t>
    <phoneticPr fontId="28" type="noConversion"/>
  </si>
  <si>
    <t>购买新的道具</t>
    <phoneticPr fontId="28" type="noConversion"/>
  </si>
  <si>
    <t>铲子</t>
    <phoneticPr fontId="28" type="noConversion"/>
  </si>
  <si>
    <t>清除障碍</t>
    <phoneticPr fontId="28" type="noConversion"/>
  </si>
  <si>
    <t>手电筒</t>
    <phoneticPr fontId="28" type="noConversion"/>
  </si>
  <si>
    <t>将角色传送其他区域</t>
    <phoneticPr fontId="28" type="noConversion"/>
  </si>
  <si>
    <t>无</t>
    <phoneticPr fontId="28" type="noConversion"/>
  </si>
  <si>
    <t>无</t>
    <phoneticPr fontId="28" type="noConversion"/>
  </si>
  <si>
    <t>对白</t>
    <phoneticPr fontId="28" type="noConversion"/>
  </si>
  <si>
    <t>monster</t>
    <phoneticPr fontId="28" type="noConversion"/>
  </si>
  <si>
    <r>
      <t>t</t>
    </r>
    <r>
      <rPr>
        <sz val="10"/>
        <color theme="1"/>
        <rFont val="微软雅黑"/>
        <family val="2"/>
        <charset val="134"/>
      </rPr>
      <t>reasure</t>
    </r>
    <phoneticPr fontId="28" type="noConversion"/>
  </si>
  <si>
    <r>
      <t>m</t>
    </r>
    <r>
      <rPr>
        <sz val="10"/>
        <color theme="1"/>
        <rFont val="微软雅黑"/>
        <family val="2"/>
        <charset val="134"/>
      </rPr>
      <t>erchant</t>
    </r>
    <phoneticPr fontId="28" type="noConversion"/>
  </si>
  <si>
    <r>
      <t>d</t>
    </r>
    <r>
      <rPr>
        <sz val="10"/>
        <color theme="1"/>
        <rFont val="微软雅黑"/>
        <family val="2"/>
        <charset val="134"/>
      </rPr>
      <t>elivery</t>
    </r>
    <phoneticPr fontId="28" type="noConversion"/>
  </si>
  <si>
    <t>怪物</t>
    <phoneticPr fontId="28" type="noConversion"/>
  </si>
  <si>
    <t>宝藏</t>
    <phoneticPr fontId="28" type="noConversion"/>
  </si>
  <si>
    <t>商人</t>
    <phoneticPr fontId="28" type="noConversion"/>
  </si>
  <si>
    <t>传送</t>
    <phoneticPr fontId="28" type="noConversion"/>
  </si>
  <si>
    <t>merchant_num</t>
    <phoneticPr fontId="28" type="noConversion"/>
  </si>
  <si>
    <r>
      <t>1</t>
    </r>
    <r>
      <rPr>
        <sz val="10"/>
        <color theme="1"/>
        <rFont val="微软雅黑"/>
        <family val="2"/>
        <charset val="134"/>
      </rPr>
      <t>-3</t>
    </r>
    <phoneticPr fontId="28" type="noConversion"/>
  </si>
  <si>
    <r>
      <t>m</t>
    </r>
    <r>
      <rPr>
        <sz val="10"/>
        <color theme="1"/>
        <rFont val="微软雅黑"/>
        <family val="2"/>
        <charset val="134"/>
      </rPr>
      <t>erchant_pool</t>
    </r>
    <phoneticPr fontId="28" type="noConversion"/>
  </si>
  <si>
    <r>
      <t>m</t>
    </r>
    <r>
      <rPr>
        <sz val="10"/>
        <color theme="1"/>
        <rFont val="微软雅黑"/>
        <family val="2"/>
        <charset val="134"/>
      </rPr>
      <t>onster_num</t>
    </r>
    <phoneticPr fontId="28" type="noConversion"/>
  </si>
  <si>
    <t>1-3</t>
    <phoneticPr fontId="28" type="noConversion"/>
  </si>
  <si>
    <r>
      <t>m</t>
    </r>
    <r>
      <rPr>
        <sz val="10"/>
        <color theme="1"/>
        <rFont val="微软雅黑"/>
        <family val="2"/>
        <charset val="134"/>
      </rPr>
      <t>onster_pool</t>
    </r>
    <phoneticPr fontId="28" type="noConversion"/>
  </si>
  <si>
    <t>20002</t>
    <phoneticPr fontId="28" type="noConversion"/>
  </si>
  <si>
    <r>
      <t>t</t>
    </r>
    <r>
      <rPr>
        <sz val="10"/>
        <color theme="1"/>
        <rFont val="微软雅黑"/>
        <family val="2"/>
        <charset val="134"/>
      </rPr>
      <t>reasure_num</t>
    </r>
    <phoneticPr fontId="28" type="noConversion"/>
  </si>
  <si>
    <t>2-4</t>
    <phoneticPr fontId="28" type="noConversion"/>
  </si>
  <si>
    <r>
      <t>t</t>
    </r>
    <r>
      <rPr>
        <sz val="10"/>
        <color theme="1"/>
        <rFont val="微软雅黑"/>
        <family val="2"/>
        <charset val="134"/>
      </rPr>
      <t>reasure_pool</t>
    </r>
    <phoneticPr fontId="28" type="noConversion"/>
  </si>
  <si>
    <t>20003</t>
    <phoneticPr fontId="28" type="noConversion"/>
  </si>
  <si>
    <t>前往A市调查“伟达”私售的源头，发现在药品上没有发现新希望公司的标签。击败了神秘的售药人，将药品样本带回来进行检测</t>
    <phoneticPr fontId="28" type="noConversion"/>
  </si>
  <si>
    <t>通过对药品里的药物检测发现药品成分居然和“伟达”愿品一致，这样的仿造水平着实引起了城市守护者的怀疑。究竟是真有人私贩假药还是新希望公司在偷贩药品呢？前往B市发现当地的超市正被伟达人袭击。击败了“伟达人”首领，伟达人首领在逃跑时掉落出一个奶茶代金券，上面写着“可都奶茶5元代金券”</t>
    <phoneticPr fontId="28" type="noConversion"/>
  </si>
  <si>
    <t>可都奶茶是B市的专有连锁店。那么可都奶茶可能就蕴含着线索。前往C市调查可都奶茶，可都奶茶在XX市有5家，你需要一一进行调查，找到奶茶店进行探索。你发现了更多线索，你在其中一家可都奶茶店击败了店长，发现他们在可都奶茶里掺杂了特殊药剂——毫无疑问这个就是类“伟达”的成分。</t>
    <phoneticPr fontId="28" type="noConversion"/>
  </si>
  <si>
    <t>在XX市真理电视台有位名叫“柴晶”记者正在调查奶茶背后的真相。据说她前往XX市进行跟踪调查奶茶配方的原产地，你也准备前往XX市寻找该记者。到了XX市发现当地出现了许多伟达人</t>
    <phoneticPr fontId="28" type="noConversion"/>
  </si>
  <si>
    <t>伟达公司发布特殊药品</t>
    <phoneticPr fontId="28" type="noConversion"/>
  </si>
  <si>
    <t>但是伟达药品却依旧在市场里出现</t>
    <phoneticPr fontId="28" type="noConversion"/>
  </si>
  <si>
    <t>导致有很多城市出现了大批伟达人进行破坏</t>
    <phoneticPr fontId="28" type="noConversion"/>
  </si>
  <si>
    <t>本来用于提高人智力的药品被发现动物服用伟达药品后会进入狂暴和歇斯底里状态</t>
    <phoneticPr fontId="28" type="noConversion"/>
  </si>
  <si>
    <t>但是伟达公司隐瞒这个药品副作用</t>
    <phoneticPr fontId="28" type="noConversion"/>
  </si>
  <si>
    <t>不良反应的伟达人先是极度亢奋并且表现出极强的反应能力，随之会变成和动物一样的狂暴和歇斯底里</t>
    <phoneticPr fontId="28" type="noConversion"/>
  </si>
  <si>
    <t>发现人类如果食用了同样服用伟达的动物则会立即出现不良反应</t>
    <phoneticPr fontId="28" type="noConversion"/>
  </si>
  <si>
    <t>全国禁止伟达药品的销售，并且大面积杀死家畜</t>
    <phoneticPr fontId="28" type="noConversion"/>
  </si>
  <si>
    <t>伟达公司声称对此事无关</t>
    <phoneticPr fontId="28" type="noConversion"/>
  </si>
  <si>
    <t>于此同时，另外一家生物公司“新希望”宣称他们开发出了治疗伟达效果的DNA手段</t>
    <phoneticPr fontId="28" type="noConversion"/>
  </si>
  <si>
    <t>服用了DNA可以消除伟达人的狂暴效果，新希望股票因此大涨</t>
    <phoneticPr fontId="28" type="noConversion"/>
  </si>
  <si>
    <t>但是这种DNA药剂里面被新希望公司偷偷注入了神经传导素</t>
    <phoneticPr fontId="28" type="noConversion"/>
  </si>
  <si>
    <t>这种传导素可以通过卫星信号控制人的心智</t>
    <phoneticPr fontId="28" type="noConversion"/>
  </si>
  <si>
    <t>在调查里发现原来新希望公司的最大股东也同样来自于伟达公司</t>
    <phoneticPr fontId="28" type="noConversion"/>
  </si>
  <si>
    <t>原来从始到终这都是伟达公司的CEO的一个阴谋</t>
    <phoneticPr fontId="28" type="noConversion"/>
  </si>
  <si>
    <t>伟达公司的CEO“普川”希望净化新的人类世界，他认为世界上纷争都是因为无序和低效的管理导致</t>
    <phoneticPr fontId="28" type="noConversion"/>
  </si>
  <si>
    <t>他先是发现了伟达药品，然后通过人类的恐慌心态进而推广“涅磐1号”，从而操纵本国的人群</t>
    <phoneticPr fontId="28" type="noConversion"/>
  </si>
  <si>
    <t>X市告急，当地出现了伟达人的破坏，你前往X市维护城市正常秩序，保护群众安全。打败了伟达人首领X校长</t>
    <phoneticPr fontId="28" type="noConversion"/>
  </si>
  <si>
    <t>发现了伟达人服用的药品，这些药品并非“伟达”，他们应该来自于其他地下贩售团伙。前往X地摧毁地下贩售团伙。打败了贩售团伙的老大。</t>
    <phoneticPr fontId="28" type="noConversion"/>
  </si>
  <si>
    <t>在校长的身上发现了奶茶代金券，该奶茶店是在X市的连锁店，前往X市的奶茶店进行调查。并在其中一家奶茶店里击败了奶茶店长X</t>
    <phoneticPr fontId="28" type="noConversion"/>
  </si>
  <si>
    <t>发现奶茶店里的配方被人私自添加了伟达的药剂，所以导致了喝奶茶的人被伟达影响。前往X市寻找奶茶货源，并与奶茶的运货员发生了战斗</t>
    <phoneticPr fontId="28" type="noConversion"/>
  </si>
  <si>
    <t>贩售团伙的老大在被击败后告知，药品来自于一个神秘的供货商，伟达已经在市面上被禁止，并且伟达公司也宣称他们已经彻底停产“伟达”药品。看来需要调查的地方有2个，一个是伟达公司的总部，一个是神秘供应商的秘密据点。</t>
    <phoneticPr fontId="28" type="noConversion"/>
  </si>
  <si>
    <t>伟达总部戒备森严，他们拒绝非政府人员的访问，于此同时在XX市真理电视台有位名叫“柴晶”记者正在调查奶茶背后的真相。据说她前往XX市进行跟踪调查奶茶配方的原产地，你也准备前往XX市寻找该记者。到了XX市发现当地出现了许多伟达人，干掉伟达人首领城管西绑架了该记者</t>
    <phoneticPr fontId="28" type="noConversion"/>
  </si>
  <si>
    <t>从“柴晶”口中得知发现伟达人虽然容易处于狂暴状态，但是似乎可以听从人为的指令。她怀疑背后有人操纵了伟达人的袭击。但是这些幕后的人究竟是谁尚未得知，她在调查中得知了XXX就是前希望公司的研究顾问，但是他现在被关押在xx医院，据称他也服用了伟达，前往XX医院击败研究顾问，他透露了新希望公司其实还在偷偷输出药剂，并且他们可以有效的控制伟达人。XX市码头有他们偷偷运货的船只。</t>
    <phoneticPr fontId="28" type="noConversion"/>
  </si>
  <si>
    <t>从“柴晶”口中得知发现伟达人虽然容易处于狂暴状态，但是似乎可以听从人为的指令。她怀疑背后有人操纵了伟达人的袭击。但是这些幕后的人究竟是谁尚未得知，她在调查中得知了XXX就是前伟达公司的研究顾问，他掌握了大量但是他现在独自生活在XX市区，前往XX市区击败研究顾问，他透露了新希望公司发明所谓DNA解药，是可以通过人的神经进而控制人的意志。</t>
    <phoneticPr fontId="28" type="noConversion"/>
  </si>
  <si>
    <t>新希望公司已经和地方政府达成了疫苗注射计划，新的疫苗仓库就在XX医院，前往XX医院与XX医生战斗获得了疫苗，获得疫苗后分析没有发现异样。需要找到对应的人去分析一下。XX的大学的病理专家XX咨询疫苗其中的问题。前往XX的大学，遇到外卖公司的袭击，击败外卖师傅</t>
    <phoneticPr fontId="28" type="noConversion"/>
  </si>
  <si>
    <t>将疫苗交给病理专家，通过他的研究发现，疫苗的确可以控制人的心智，是通过卫星发射的波段含有基因唤醒码，当卫星在地方上空使用含有唤醒码的波段时注射了疫苗的人就会处于被控制的状态。现在疫苗已经在全国注射覆盖率达到80%，首当其冲要阻止疫苗的继续注射。你需要前往XX市，XX市，XX市摧毁尚未使用的疫苗</t>
    <phoneticPr fontId="28" type="noConversion"/>
  </si>
  <si>
    <t>前往XX市的机场扣留疫苗</t>
    <phoneticPr fontId="28" type="noConversion"/>
  </si>
  <si>
    <t>前往XX市的高铁站扣留疫苗</t>
    <phoneticPr fontId="28" type="noConversion"/>
  </si>
  <si>
    <t>前往XX市的医院扣留疫苗</t>
    <phoneticPr fontId="28" type="noConversion"/>
  </si>
  <si>
    <t>第一章</t>
    <phoneticPr fontId="28" type="noConversion"/>
  </si>
  <si>
    <t>第二章</t>
    <phoneticPr fontId="28" type="noConversion"/>
  </si>
  <si>
    <t>第三章</t>
    <phoneticPr fontId="28" type="noConversion"/>
  </si>
  <si>
    <t>第四章</t>
    <phoneticPr fontId="28" type="noConversion"/>
  </si>
  <si>
    <t>中山美食街</t>
    <phoneticPr fontId="28" type="noConversion"/>
  </si>
  <si>
    <t>国际会展中心</t>
    <phoneticPr fontId="28" type="noConversion"/>
  </si>
  <si>
    <t>帝王大厦</t>
    <phoneticPr fontId="28" type="noConversion"/>
  </si>
  <si>
    <t>人民公园</t>
    <phoneticPr fontId="28" type="noConversion"/>
  </si>
  <si>
    <t>青秀山庄</t>
    <phoneticPr fontId="28" type="noConversion"/>
  </si>
  <si>
    <t>沙漠草原风情</t>
    <phoneticPr fontId="28" type="noConversion"/>
  </si>
  <si>
    <t>婉约江南风情</t>
    <phoneticPr fontId="28" type="noConversion"/>
  </si>
  <si>
    <t>现代城市风情</t>
    <phoneticPr fontId="28" type="noConversion"/>
  </si>
  <si>
    <t>猩猩岩</t>
    <phoneticPr fontId="28" type="noConversion"/>
  </si>
  <si>
    <t>第四章</t>
    <phoneticPr fontId="28" type="noConversion"/>
  </si>
  <si>
    <t>敦煌石窟</t>
    <phoneticPr fontId="28" type="noConversion"/>
  </si>
  <si>
    <t>猫丘塔</t>
    <phoneticPr fontId="28" type="noConversion"/>
  </si>
  <si>
    <t>寒门寺</t>
    <phoneticPr fontId="28" type="noConversion"/>
  </si>
  <si>
    <t>观钱街</t>
    <phoneticPr fontId="28" type="noConversion"/>
  </si>
  <si>
    <t>惠山古镇</t>
    <phoneticPr fontId="28" type="noConversion"/>
  </si>
  <si>
    <t>南长巷</t>
    <phoneticPr fontId="28" type="noConversion"/>
  </si>
  <si>
    <t>大呼悠草原</t>
    <phoneticPr fontId="28" type="noConversion"/>
  </si>
  <si>
    <t>腾格里沙漠</t>
    <phoneticPr fontId="28" type="noConversion"/>
  </si>
  <si>
    <t>沙湖岛</t>
    <phoneticPr fontId="28" type="noConversion"/>
  </si>
  <si>
    <t>月牙泉</t>
    <phoneticPr fontId="28" type="noConversion"/>
  </si>
  <si>
    <t>天坛</t>
    <phoneticPr fontId="28" type="noConversion"/>
  </si>
  <si>
    <t>古城楼</t>
    <phoneticPr fontId="28" type="noConversion"/>
  </si>
  <si>
    <t>世纪大钟</t>
    <phoneticPr fontId="28" type="noConversion"/>
  </si>
  <si>
    <t>雄起新区</t>
    <phoneticPr fontId="28" type="noConversion"/>
  </si>
  <si>
    <t>王府大街</t>
    <phoneticPr fontId="28" type="noConversion"/>
  </si>
  <si>
    <t>任务编号</t>
    <phoneticPr fontId="28" type="noConversion"/>
  </si>
  <si>
    <t>任务描述</t>
    <phoneticPr fontId="28" type="noConversion"/>
  </si>
  <si>
    <t>先把年轻人拦下</t>
  </si>
  <si>
    <t>你看到一个衣冠楚楚的年轻人在街头被人追赶</t>
    <phoneticPr fontId="28" type="noConversion"/>
  </si>
  <si>
    <t>静静地看着</t>
    <phoneticPr fontId="28" type="noConversion"/>
  </si>
  <si>
    <t>1.帮助他付款
2.帮他斥责店家
3.无论如何吃饭要付钱吧</t>
    <phoneticPr fontId="28" type="noConversion"/>
  </si>
  <si>
    <t>1.过去询问原因
2.静静地看着</t>
    <phoneticPr fontId="28" type="noConversion"/>
  </si>
  <si>
    <t>1.-15钞票
2.店家自觉无理走掉了/店家说至少要付一半饭钱才可以
3.年轻人拒绝付钱/年轻人不得不付了15元/年轻人只愿意付一半的饭钱</t>
    <phoneticPr fontId="28" type="noConversion"/>
  </si>
  <si>
    <t>年轻人说他在饭馆的炒饭里吃出了苍蝇所以拒绝付款</t>
    <phoneticPr fontId="28" type="noConversion"/>
  </si>
  <si>
    <t>年轻人被人追上，双方开始争执起来</t>
    <phoneticPr fontId="28" type="noConversion"/>
  </si>
  <si>
    <t>1.年轻人说他在饭馆的炒饭里吃出了苍蝇所以拒绝付款
2.双方开始扭打起来</t>
    <phoneticPr fontId="28" type="noConversion"/>
  </si>
  <si>
    <t>2.年轻人很感激你，加你的微信号希望保持联系/年轻人很不情愿的付了一半钱。
3.你决定帮助他垫付15元/店家对你非常感激送你“代金券10元”</t>
    <phoneticPr fontId="28" type="noConversion"/>
  </si>
  <si>
    <t>2.年轻人的钱包在扭打中扯了出来，掉出一个避孕套</t>
    <phoneticPr fontId="28" type="noConversion"/>
  </si>
  <si>
    <t>2.年轻人很感激你，加你微信号保持联系</t>
    <phoneticPr fontId="28" type="noConversion"/>
  </si>
  <si>
    <t>走过去仔细打量这条狗</t>
    <phoneticPr fontId="28" type="noConversion"/>
  </si>
  <si>
    <t>默默地走开</t>
    <phoneticPr fontId="28" type="noConversion"/>
  </si>
  <si>
    <t>狗很开心的啃起肉，他的脖子里有个项圈，上面似乎刻着几个字</t>
    <phoneticPr fontId="28" type="noConversion"/>
  </si>
  <si>
    <t>狗眦牙喉咙里发出呜呜的警戒声</t>
    <phoneticPr fontId="28" type="noConversion"/>
  </si>
  <si>
    <t>你伸手去摸项圈</t>
    <phoneticPr fontId="28" type="noConversion"/>
  </si>
  <si>
    <t>战斗开始</t>
    <phoneticPr fontId="28" type="noConversion"/>
  </si>
  <si>
    <t>你伸手去摸项圈，小狗警惕着看了一眼随后就放松了起来</t>
    <phoneticPr fontId="28" type="noConversion"/>
  </si>
  <si>
    <t>发现项圈上写着“XX家的特朗普先生”，你解下项圈自己收了起来</t>
    <phoneticPr fontId="28" type="noConversion"/>
  </si>
  <si>
    <t>狗非常愤怒的转向你，它对你猛得咬一口</t>
    <phoneticPr fontId="28" type="noConversion"/>
  </si>
  <si>
    <t>丢给狗一块肉（-50食物）</t>
    <phoneticPr fontId="28" type="noConversion"/>
  </si>
  <si>
    <t>路上有一只呆萌的哈斯奇，看样子是条流浪狗</t>
    <phoneticPr fontId="28" type="noConversion"/>
  </si>
  <si>
    <t>有一个背着书包的小学生坐在地上伤心的哭泣</t>
    <phoneticPr fontId="28" type="noConversion"/>
  </si>
  <si>
    <t>你走过去温和的询问</t>
    <phoneticPr fontId="28" type="noConversion"/>
  </si>
  <si>
    <t>你默默地走开</t>
    <phoneticPr fontId="28" type="noConversion"/>
  </si>
  <si>
    <t>你走过去好奇的打量</t>
    <phoneticPr fontId="28" type="noConversion"/>
  </si>
  <si>
    <t>小学生泪眼婆娑地抬头看了一下你，又继续埋头哭了起来</t>
    <phoneticPr fontId="28" type="noConversion"/>
  </si>
  <si>
    <t>1.你从口袋里掏出一块巧克力，递给了他（-20粮食）</t>
    <phoneticPr fontId="28" type="noConversion"/>
  </si>
  <si>
    <t>2.你严厉的说小孩子不要一个人在外闲逛，赶紧回家写作业去</t>
    <phoneticPr fontId="28" type="noConversion"/>
  </si>
  <si>
    <t>3.你开玩笑得说是不是在学校里被同学欺负了？</t>
    <phoneticPr fontId="28" type="noConversion"/>
  </si>
  <si>
    <t>1.小学生接过巧克力开始吃了起来，但是发出哽咽声</t>
    <phoneticPr fontId="28" type="noConversion"/>
  </si>
  <si>
    <t>2.小学生听到你的话后声音哭得更大了</t>
    <phoneticPr fontId="28" type="noConversion"/>
  </si>
  <si>
    <t>3.小学生听到你的话后声音哭得更大了</t>
    <phoneticPr fontId="28" type="noConversion"/>
  </si>
  <si>
    <t>1.你耐心地问他为什么要一个人做得哭泣</t>
    <phoneticPr fontId="28" type="noConversion"/>
  </si>
  <si>
    <t>2.你想安慰小学生，但是他已经不再听你说话了</t>
    <phoneticPr fontId="28" type="noConversion"/>
  </si>
  <si>
    <t>3.你想安慰小学生，但是他已经不在听你说话了</t>
    <phoneticPr fontId="28" type="noConversion"/>
  </si>
  <si>
    <t>小学生哽咽地说他考试不及格，老师让回家家长签字，他害怕被揍于是大哭起来。</t>
    <phoneticPr fontId="28" type="noConversion"/>
  </si>
  <si>
    <t>你尴尬地搓了搓手只好走开了</t>
    <phoneticPr fontId="28" type="noConversion"/>
  </si>
  <si>
    <t>你说这个简单，我小时候经常干，那就是自己模仿家长签名啦</t>
    <phoneticPr fontId="28" type="noConversion"/>
  </si>
  <si>
    <t>你说成绩不好心情可以理解，但是做人呢一定要开心，你勇敢面对挫折，知道吗？</t>
    <phoneticPr fontId="28" type="noConversion"/>
  </si>
  <si>
    <t>你又递给他一块糖（-20粮食），他的脸上终于露出了一丝微笑。</t>
    <phoneticPr fontId="28" type="noConversion"/>
  </si>
  <si>
    <t>小学生的眼睛突然发出了光芒，他点头对你说了谢谢并且递给你一个口哨（+30声望）</t>
    <phoneticPr fontId="28" type="noConversion"/>
  </si>
  <si>
    <t>小学生的眼睛突然发出了光芒，他点头对你说了谢谢并且递给你一个口哨（+20声望）</t>
    <phoneticPr fontId="28" type="noConversion"/>
  </si>
  <si>
    <t>有个漂亮的小姐姐正在和男友吵架</t>
    <phoneticPr fontId="28" type="noConversion"/>
  </si>
  <si>
    <t>1.你走过去悄悄的听他们吵些什么</t>
    <phoneticPr fontId="28" type="noConversion"/>
  </si>
  <si>
    <t>2.你过去拉开男朋友</t>
    <phoneticPr fontId="28" type="noConversion"/>
  </si>
  <si>
    <t>1.小姐姐说她的男友背着她劈腿自己的闺蜜</t>
    <phoneticPr fontId="28" type="noConversion"/>
  </si>
  <si>
    <t>2.男方说女朋友冤枉自己劈腿她的闺蜜</t>
    <phoneticPr fontId="28" type="noConversion"/>
  </si>
  <si>
    <t>3.你过去拉开女朋友</t>
    <phoneticPr fontId="28" type="noConversion"/>
  </si>
  <si>
    <t>3.女方气鼓鼓地说男方背着她劈腿自己的闺蜜</t>
    <phoneticPr fontId="28" type="noConversion"/>
  </si>
  <si>
    <t>1.你说男人出轨非常常见，只要你们还有爱情当然就选择原谅他啦！</t>
    <phoneticPr fontId="28" type="noConversion"/>
  </si>
  <si>
    <t>2.你说女人的直觉判断非常准确，只要你们还有爱情你就要请求原谅!</t>
    <phoneticPr fontId="28" type="noConversion"/>
  </si>
  <si>
    <t>3.1你说男人出轨非常常见，只要你们还有爱情当然就选择原谅他啦！</t>
    <phoneticPr fontId="28" type="noConversion"/>
  </si>
  <si>
    <t>3.2你说男人都不是好东西，你劝她赶紧与男友分手</t>
    <phoneticPr fontId="28" type="noConversion"/>
  </si>
  <si>
    <t>2.女人横了你一眼，说了句没有见过你这样劝架的，于是挽起正在吵架的男友扬长而去</t>
    <phoneticPr fontId="28" type="noConversion"/>
  </si>
  <si>
    <t>你捡起戒指，发现居然还是颗价值不菲的钻戒（+200钞票）</t>
    <phoneticPr fontId="28" type="noConversion"/>
  </si>
  <si>
    <t>1.女人冷哼一声，脱下手上的戒指丢给了男人。两人不欢而散分开。</t>
    <phoneticPr fontId="28" type="noConversion"/>
  </si>
  <si>
    <t>1.女人冷哼一声，脱下手上的戒指丢给了男人。两人不欢而散分开。</t>
    <phoneticPr fontId="28" type="noConversion"/>
  </si>
  <si>
    <t>2.女人冷哼一声，脱下手上的戒指丢在地上。两人不欢而散分开。</t>
    <phoneticPr fontId="28" type="noConversion"/>
  </si>
  <si>
    <t>你挠挠了头，突然发现了刚才男人站着地方遗留下了一个手链</t>
    <phoneticPr fontId="28" type="noConversion"/>
  </si>
  <si>
    <t>你挠挠了头，突然发现了刚才男人站着地方遗留下了一个手链</t>
    <phoneticPr fontId="28" type="noConversion"/>
  </si>
  <si>
    <t>你捡起手链，发现居然还值得点小钱（+50）</t>
    <phoneticPr fontId="28" type="noConversion"/>
  </si>
  <si>
    <t>你挠挠了头，突然发现了刚才男人站着地方遗留下了一个打火机</t>
    <phoneticPr fontId="28" type="noConversion"/>
  </si>
  <si>
    <t>你捡起手链，发现居然还值得点小钱（+50）</t>
    <phoneticPr fontId="28" type="noConversion"/>
  </si>
  <si>
    <t>你捡起手链，发现居然还值得点小钱（+100）</t>
    <phoneticPr fontId="28" type="noConversion"/>
  </si>
  <si>
    <t>1.你跑过去问：出了什么事情吗？</t>
    <phoneticPr fontId="28" type="noConversion"/>
  </si>
  <si>
    <t>2.你觉得没有什么可以做的就离开了</t>
    <phoneticPr fontId="28" type="noConversion"/>
  </si>
  <si>
    <t>你说我可以原价买你的外卖</t>
    <phoneticPr fontId="28" type="noConversion"/>
  </si>
  <si>
    <t>你说你可以帮助外卖小哥送外卖</t>
    <phoneticPr fontId="28" type="noConversion"/>
  </si>
  <si>
    <t>外卖小哥非常感激的看着你，你塞给他一叠钞票（-50钞票），拿走了外卖（+50食物）</t>
    <phoneticPr fontId="28" type="noConversion"/>
  </si>
  <si>
    <t>外卖小哥也没有更好的方法，他想了一会最终决定把外卖交给你（+50食物）</t>
    <phoneticPr fontId="28" type="noConversion"/>
  </si>
  <si>
    <t>外卖快递员郁闷地说自己的电瓶车没电了，外卖无法及时送达了要自己罚款了</t>
    <phoneticPr fontId="28" type="noConversion"/>
  </si>
  <si>
    <t>你说我可以送你一些电瓶</t>
    <phoneticPr fontId="28" type="noConversion"/>
  </si>
  <si>
    <t>外卖小哥非常感激你，他的车子又重新发动起来（-3电瓶），他送了你一张外卖打折券</t>
    <phoneticPr fontId="28" type="noConversion"/>
  </si>
  <si>
    <t>有一个外卖送货员正郁闷地站在自己的电动车旁</t>
    <phoneticPr fontId="28" type="noConversion"/>
  </si>
  <si>
    <t>一个戴着黑墨镜的人似乎在偷窥着你</t>
    <phoneticPr fontId="28" type="noConversion"/>
  </si>
  <si>
    <t>1.你径直朝他走了过去，想弄清楚他的底细</t>
    <phoneticPr fontId="28" type="noConversion"/>
  </si>
  <si>
    <t>2.你无视他的存在，继续大步前行</t>
    <phoneticPr fontId="28" type="noConversion"/>
  </si>
  <si>
    <t>他看上去你走过来，当即显得有点吃惊，不过他瞬间恢复了正常</t>
    <phoneticPr fontId="28" type="noConversion"/>
  </si>
  <si>
    <t>战斗</t>
    <phoneticPr fontId="28" type="noConversion"/>
  </si>
  <si>
    <t>1.你笑嘻嘻地问墨镜人是否迷路需要帮助
2.你严厉地质问墨镜人为什么要偷窥你</t>
    <phoneticPr fontId="28" type="noConversion"/>
  </si>
  <si>
    <t>1.墨镜人错愕了一下，然后干笑说，他是外地人正在前往附近高铁站。
2.墨镜人慌乱地摇摆着双手说，他只是站在路边寻找去高铁站的路</t>
    <phoneticPr fontId="28" type="noConversion"/>
  </si>
  <si>
    <t>他看着你的背影，冷笑着摸出一把手枪瞄准了你</t>
    <phoneticPr fontId="28" type="noConversion"/>
  </si>
  <si>
    <t>1.你并不相信在墨镜人所说的话，你要对他进行搜身
2.你对墨镜人所说的话半信半疑，但你还是决定不再盘问他
3.你认为墨镜人就是伟达人的间谍，不管三七二十一就准备开战
4.你打开手机地图很耐心的跟他说了高铁站的方位</t>
    <phoneticPr fontId="28" type="noConversion"/>
  </si>
  <si>
    <t>1.墨镜人在你碰到他的一瞬间大叫一声，然后立刻跑开了，他的身上掉下来一叠钞票（+50）
2.他看着你的背影，冷笑着摸出一把手枪瞄准了你
3.墨镜人对你说了好几声谢谢，正准备走开了，在他转身的时候你发现了他腰上的手枪——他一定是伟达人间谍！</t>
    <phoneticPr fontId="28" type="noConversion"/>
  </si>
  <si>
    <t>悬赏任务发布</t>
    <phoneticPr fontId="28" type="noConversion"/>
  </si>
  <si>
    <t>购买食物，蓄电池</t>
    <phoneticPr fontId="28" type="noConversion"/>
  </si>
  <si>
    <t>1.你冲了上去要帮助他们</t>
    <phoneticPr fontId="28" type="noConversion"/>
  </si>
  <si>
    <t>2.你无动于衷觉得还是远离危险为好</t>
    <phoneticPr fontId="28" type="noConversion"/>
  </si>
  <si>
    <t>1.伟达人转身向你扑了过来，一场战斗在所难免</t>
    <phoneticPr fontId="28" type="noConversion"/>
  </si>
  <si>
    <t>3.你小心翼翼走过去，你发现其中一个狂暴伟达少年拉扯着女儿身上的书包</t>
    <phoneticPr fontId="28" type="noConversion"/>
  </si>
  <si>
    <t>3.你发现女孩的书包上画着企鹅的标记</t>
    <phoneticPr fontId="28" type="noConversion"/>
  </si>
  <si>
    <t>战斗</t>
    <phoneticPr fontId="28" type="noConversion"/>
  </si>
  <si>
    <t>2.母女绝望着看着你远去的背影</t>
    <phoneticPr fontId="28" type="noConversion"/>
  </si>
  <si>
    <t>减少50声望</t>
    <phoneticPr fontId="28" type="noConversion"/>
  </si>
  <si>
    <t>1.或许是企鹅的头像吸引了这些伟达少年，你呼喊女孩丢弃自己的书包。
2.看着企鹅的图案，你似乎想起了什么，你对着他们大喊“德玛西亚”。
3.随着女孩的求救声越来越大，你决定还是赶紧帮忙，于是你挽起袖子就冲了过去……</t>
    <phoneticPr fontId="28" type="noConversion"/>
  </si>
  <si>
    <t>1.女孩一丢掉书包，那群狂暴的伟达少年突然变得平静下来，他们不再追随女孩，而是捧起书包仔细观察了起来。
2.听到“德玛西亚”声音后，那些伟达少年身体仿佛被电击了一下，他们扭过头看着你，嘴里喃喃地说些什么，你听起来好像是仿佛德玛什么万岁。
3.战斗</t>
    <phoneticPr fontId="28" type="noConversion"/>
  </si>
  <si>
    <t>一群狂暴的伟达少年正在一位女孩，女孩在向你招手呼救</t>
    <phoneticPr fontId="28" type="noConversion"/>
  </si>
  <si>
    <t>1.女孩跑过来对你说了谢谢，她送给你一张卡牌表示感谢。
2.女孩子趁伟达少年发愣的时候立刻跑了出来，她跑到你面前感谢了你的帮助，还送给你一张卡牌表示感谢。</t>
    <phoneticPr fontId="28" type="noConversion"/>
  </si>
  <si>
    <t>1.你连忙跨步上前搀扶住他</t>
    <phoneticPr fontId="28" type="noConversion"/>
  </si>
  <si>
    <t>2.你见到老人快摔到你身上，你赶紧让开一步，免得招惹是非</t>
    <phoneticPr fontId="28" type="noConversion"/>
  </si>
  <si>
    <t>1.快摔倒的老人被你搀扶住了，你关心的问他是否有受伤
2.快摔倒的老人被你搀扶住了，你对老人严肃地说，这是他自己的问题，你只是顺手相助</t>
    <phoneticPr fontId="28" type="noConversion"/>
  </si>
  <si>
    <t>一位腿脚不灵的老人拄着拐杖慢悠悠地走到你身边，突然他脚下一个趔趄。</t>
    <phoneticPr fontId="28" type="noConversion"/>
  </si>
  <si>
    <t>1.老人重重摔在地上，他开始呻吟起来并且他使劲抱住你的腿，大喊道你碰倒我了</t>
    <phoneticPr fontId="28" type="noConversion"/>
  </si>
  <si>
    <t>1.老人紧紧抓住你的手，说他被你碰到，你需要陪他去医院检查
2.老人紧紧抓住你的手，说他被你吓到了，你需要陪他去医院检查</t>
    <phoneticPr fontId="28" type="noConversion"/>
  </si>
  <si>
    <t>1.老人说必须再加（-50）才允许你离开。
2.老人嘟囔了起来，似乎说了一些很难听的话，你这时已经转身离开</t>
    <phoneticPr fontId="28" type="noConversion"/>
  </si>
  <si>
    <t>1.看来被老人碰瓷了，你递给老人-100钞票，说你只能赔他一些医药费。
2.你甩开老人的手，驳斥了老人的诬蔑，并警告老人你会保留起诉他的权利
3.你一下子懵圈了，突然甩开老人的手，立刻跑开。结果口袋里掉落了（-50食物）</t>
    <phoneticPr fontId="28" type="noConversion"/>
  </si>
  <si>
    <t>1.你无法接受继续的敲诈，突然甩开老人的手，立刻跑开。结果口袋里掉落了（-50食物）
2.你觉得用钱息事宁人是最好，于是你又掏了50元给老人</t>
    <phoneticPr fontId="28" type="noConversion"/>
  </si>
  <si>
    <t>1.接过你的钱后，老人露出满意的笑容松开了手，他从怀里掏出一张纸片递给你，说看在你老实的份上送你一件礼物</t>
    <phoneticPr fontId="28" type="noConversion"/>
  </si>
  <si>
    <t>有个娘娘腔的男人一脸的媚笑向你走过来</t>
    <phoneticPr fontId="28" type="noConversion"/>
  </si>
  <si>
    <t>1.你很厌恶的把头扭向一边，不想理睬这个娘娘腔的男人</t>
    <phoneticPr fontId="28" type="noConversion"/>
  </si>
  <si>
    <t>2.你也一脸欢笑地向他打招呼</t>
    <phoneticPr fontId="28" type="noConversion"/>
  </si>
  <si>
    <r>
      <t>3</t>
    </r>
    <r>
      <rPr>
        <sz val="10"/>
        <color theme="1"/>
        <rFont val="微软雅黑"/>
        <family val="2"/>
        <charset val="134"/>
      </rPr>
      <t>.你快速的转身走开了</t>
    </r>
    <phoneticPr fontId="28" type="noConversion"/>
  </si>
  <si>
    <t>1.男人凑过脸笑嘻嘻地说：这位朋友能借我一点火吗？</t>
    <phoneticPr fontId="28" type="noConversion"/>
  </si>
  <si>
    <t>1.男人也一脸笑容向你问道：这位朋友能借我一点火吗？</t>
    <phoneticPr fontId="28" type="noConversion"/>
  </si>
  <si>
    <t>1.你不耐烦地拒绝他说，我这里没有火
2.你从口袋里拿出打火机递给了他</t>
    <phoneticPr fontId="28" type="noConversion"/>
  </si>
  <si>
    <t>1.你从口袋里拿出打火机递给了他
2.你笑嘻嘻地问他，如果借他火你能得到什么回报呢？</t>
    <phoneticPr fontId="28" type="noConversion"/>
  </si>
  <si>
    <t>3.男人眯着眼睛仔细打量着你，然后迸发出哈哈的笑声，他说他会给你一个小惊喜</t>
    <phoneticPr fontId="28" type="noConversion"/>
  </si>
  <si>
    <t>1.你大方地接过了钞票，男人略微失望的看了你一眼，然后说声再见离开了
2.你摇摇手说举手之劳不需要这么客气</t>
    <phoneticPr fontId="28" type="noConversion"/>
  </si>
  <si>
    <t>1.男人无奈地耸耸肩离开了
2.男人接过打火机心满意足地点燃了一支烟，他递给你20钞票对你表示了感谢</t>
    <phoneticPr fontId="28" type="noConversion"/>
  </si>
  <si>
    <t>3.你递给男人一个打火机，他接过打火机心满意足地点燃了一支烟。他跟你说XX坐标处他开了一家酒吧邀请你来玩。</t>
    <phoneticPr fontId="28" type="noConversion"/>
  </si>
  <si>
    <t>作为老龄化和医疗资源匮乏的今天，越来越多的生物公司为了进行人类的基因改造工程，他们在很多生命科学领域里获得了长足的发展和进步</t>
    <phoneticPr fontId="28" type="noConversion"/>
  </si>
  <si>
    <t>X市的伟达公司是全球最大的生物科技公司，他们发明了伟达一号，该药在延缓人类衰老和抵御人类恶性疾病——癌有了重大突破</t>
    <phoneticPr fontId="28" type="noConversion"/>
  </si>
  <si>
    <t>伟达公司的股票也随之一路上扬，短短2年内迅速从世界第8生物科技公司一跃成为世界估值最高的生物科技公司，也在世界500强里排名第4</t>
    <phoneticPr fontId="28" type="noConversion"/>
  </si>
  <si>
    <t>在伟达成功的背后，离不开一个伟达公司的CEO卢源，卢源本身就是生物领域著名专家，他毕业于北京大学数学系，后来前往美国普林斯顿大学改学生物</t>
    <phoneticPr fontId="28" type="noConversion"/>
  </si>
  <si>
    <t>在美国拿到生物学博士学位后，他前往北美最著名的生物企业吉德利公司研究室从事癌抗体研究</t>
    <phoneticPr fontId="28" type="noConversion"/>
  </si>
  <si>
    <t>然而美国新任总统上任后，他加大了对国内外籍科技人员的管控，因为卢源来自于美国最大竞争对手国XX，因此卢源被勒令调离吉德利生物研究。</t>
    <phoneticPr fontId="28" type="noConversion"/>
  </si>
  <si>
    <t>离开了吉德利公司的卢源过了不久便返回了祖国。因为他在业内的背景他迅速成为了地方政府投资的明星对象，伟达公司也在2013年顺利成立</t>
    <phoneticPr fontId="28" type="noConversion"/>
  </si>
  <si>
    <t>卢源一直认为人类的DNA可以用于人类现有绝症的预防和延迟衰老，并且他认为用最新的DNA技术可以改进人类的下一代，他认为新生代的人类将具有更强的体魄和智慧</t>
    <phoneticPr fontId="28" type="noConversion"/>
  </si>
  <si>
    <t>卢源也是一个AI技术的倡导者，有着数学背景的他，他认为生物和AI结合将会引导人类的新未来</t>
    <phoneticPr fontId="28" type="noConversion"/>
  </si>
  <si>
    <t>在伟达公司通过伟达一号获得巨大成功后，卢源随即领投了华芯科技公司，该公司是通过生物科技与AI科技结合做成生物芯片植入人类大脑辅助人类行为</t>
    <phoneticPr fontId="28" type="noConversion"/>
  </si>
  <si>
    <t>然而华芯公司的芯片还在临床测试阶段就被政府强制告停，国家卫生部认为这类实验有悖于人类伦理，因为他们认为芯片会干预人类正常思维</t>
    <phoneticPr fontId="28" type="noConversion"/>
  </si>
  <si>
    <t>后来华芯公司也从公众目光中消失，有人传言军方接管了该公司，军方是要把芯片大量运用到作战人员的身体强化里，但是一直没有人出面证实。华芯公司也从此消失了。</t>
    <phoneticPr fontId="28" type="noConversion"/>
  </si>
  <si>
    <t>但是卢源本身是非常痛恨这种行为，他认为他的理念完全是为了人类的发展，而不是服务于军事目的</t>
    <phoneticPr fontId="28" type="noConversion"/>
  </si>
  <si>
    <t>卢源认为世界格局之所以如此混乱，是因为政府间勾心斗角和军事竞赛导致，如果要创造一个完美和谐的人类社会必须推翻现在各自为政的国家政权重建一个中央集权</t>
    <phoneticPr fontId="28" type="noConversion"/>
  </si>
  <si>
    <t>于是卢源假意配合军方研发人体芯片，但是他在生化芯片里加入了不为人知的控制程序。由于人体芯片在给军方的展示中表现出了令人满意的效果：植入了芯片的人类士兵在意志和反应上有了巨大提高</t>
    <phoneticPr fontId="28" type="noConversion"/>
  </si>
  <si>
    <t>并且军方可以通过控制器直接与植入芯片士兵进行通讯和下达命令。通过多次实战演习，植入芯片的战士在指挥和作战能力上有巨大的优势。</t>
    <phoneticPr fontId="28" type="noConversion"/>
  </si>
  <si>
    <t>得到军方认可的伟达公司也重启了华芯的民用产品生产，伟达集团也借此成为生物芯片公司，大量生产可植入的生物芯片——“鸿芯”</t>
    <phoneticPr fontId="28" type="noConversion"/>
  </si>
  <si>
    <t>但是在官方的控制下，鸿芯的民用版本仅仅只有军方版本的基础功能，但是这也大大方便了人们的生活，鸿芯通过DNA控制手段可以防止癌细胞的扩散和成长，并且可以不断刺激大脑产生更多能量</t>
    <phoneticPr fontId="28" type="noConversion"/>
  </si>
  <si>
    <t>又能治病又能健体的鸿芯上市之后，首先就被学校和医院抢购一空，随后就引发了人们的争购，最后市场上变成一芯难求。伟达公司再次成为了被资本追捧的对象</t>
    <phoneticPr fontId="28" type="noConversion"/>
  </si>
  <si>
    <t>热带都市风情</t>
    <phoneticPr fontId="28" type="noConversion"/>
  </si>
  <si>
    <t>凭借的鸿芯在市场上卓越的表现，伟达公司一跃成为了市值最高的生物科技公司</t>
    <phoneticPr fontId="28" type="noConversion"/>
  </si>
  <si>
    <t>然而这只是卢源计划的开始。伟达公司为了扩展鸿芯的覆盖范围，卢源甚至向市场推出了免费的试用版本</t>
    <phoneticPr fontId="28" type="noConversion"/>
  </si>
  <si>
    <t>这样更多的人接触到了鸿芯，渐渐的鸿芯使用率已经到达了一个全民皆芯的地步。</t>
    <phoneticPr fontId="28" type="noConversion"/>
  </si>
  <si>
    <t>时机已经逐步成熟，卢源开始了他的人类觉醒计划，在鸿芯里面有隐藏的一段生物代码，这段代码是卢源几十年潜心研究生物科技里发现</t>
    <phoneticPr fontId="28" type="noConversion"/>
  </si>
  <si>
    <t>生物代码可以通过手机信号激活进而改变人类的基因片段组合，使得人类会大幅提升其身体能力，并且激活的生物代码可以取代人类自身的意识变成听话的机器</t>
    <phoneticPr fontId="28" type="noConversion"/>
  </si>
  <si>
    <t>意识到问题的国家开始集中应对鸿芯的副作用，他们切断了手机基站，阻止了芯片的指令传达。但是看似成功了阻止了鸿芯的控制，但是一旦激活了生物代码的人类就此受到大脑永久的损伤</t>
    <phoneticPr fontId="28" type="noConversion"/>
  </si>
  <si>
    <t>在国家的强力应对下，伟达公司最终被取缔停业，卢源也被全球通缉，然后他早已逃离了X国，深藏在某地。然后他的鸿芯却依然影响着饱受创伤的国家</t>
    <phoneticPr fontId="28" type="noConversion"/>
  </si>
  <si>
    <t>这类大脑损伤的症状为，在不同人身上会出现不一样的极端反应，比如有的会表现为狂躁暴力，有的会表现为智能低下，有的会有高超智力，有的会嫉妒偏激</t>
    <phoneticPr fontId="28" type="noConversion"/>
  </si>
  <si>
    <t>因为伟达人的施虐，国家匆忙立刻将DNA药剂"涅磐1号"作为国民健康保障疫苗注入</t>
    <phoneticPr fontId="28" type="noConversion"/>
  </si>
  <si>
    <r>
      <rPr>
        <b/>
        <sz val="10"/>
        <color theme="1"/>
        <rFont val="微软雅黑"/>
        <family val="2"/>
        <charset val="134"/>
      </rPr>
      <t>南州市高铁站</t>
    </r>
    <r>
      <rPr>
        <sz val="10"/>
        <color theme="1"/>
        <rFont val="微软雅黑"/>
        <family val="2"/>
        <charset val="134"/>
      </rPr>
      <t>，国际会展中心，帝王大厦，人民公园，中山美食街，青秀山庄，猩猩岩</t>
    </r>
    <phoneticPr fontId="28" type="noConversion"/>
  </si>
  <si>
    <r>
      <rPr>
        <b/>
        <sz val="10"/>
        <color theme="1"/>
        <rFont val="微软雅黑"/>
        <family val="2"/>
        <charset val="134"/>
      </rPr>
      <t>苏锡市高铁站</t>
    </r>
    <r>
      <rPr>
        <sz val="10"/>
        <color theme="1"/>
        <rFont val="微软雅黑"/>
        <family val="2"/>
        <charset val="134"/>
      </rPr>
      <t>，裤衩大楼，猫丘塔，寒门寺，观钱街，惠山古镇，南长巷</t>
    </r>
    <phoneticPr fontId="28" type="noConversion"/>
  </si>
  <si>
    <r>
      <rPr>
        <b/>
        <sz val="10"/>
        <color theme="1"/>
        <rFont val="微软雅黑"/>
        <family val="2"/>
        <charset val="134"/>
      </rPr>
      <t>乌勒贝高铁站</t>
    </r>
    <r>
      <rPr>
        <sz val="10"/>
        <color theme="1"/>
        <rFont val="微软雅黑"/>
        <family val="2"/>
        <charset val="134"/>
      </rPr>
      <t>，大呼悠草原，腾格里沙漠，额尔古纳湿地，敦煌石窟，月牙泉，沙湖岛</t>
    </r>
    <phoneticPr fontId="28" type="noConversion"/>
  </si>
  <si>
    <r>
      <rPr>
        <b/>
        <sz val="10"/>
        <color theme="1"/>
        <rFont val="微软雅黑"/>
        <family val="2"/>
        <charset val="134"/>
      </rPr>
      <t>首天高铁站</t>
    </r>
    <r>
      <rPr>
        <sz val="10"/>
        <color theme="1"/>
        <rFont val="微软雅黑"/>
        <family val="2"/>
        <charset val="134"/>
      </rPr>
      <t>，雄起新区，天坛，古城楼，颐和园，世纪大钟，王府大街</t>
    </r>
    <phoneticPr fontId="28" type="noConversion"/>
  </si>
  <si>
    <t>南闹市，南部重镇，这里曾经是一篇繁华平和的城市，鸿芯人比例不高，主要是这里的人群崇尚简单生活方式，不喜欢高科技过多影响生活</t>
    <phoneticPr fontId="28" type="noConversion"/>
  </si>
  <si>
    <t>并且该市的市长蒋太多是一名环保主义者，他曾经非官方的指责鸿芯的滥用是对人类伦理和社会稳定的伤害，因此他严禁本市政府人员植入鸿芯</t>
    <phoneticPr fontId="28" type="noConversion"/>
  </si>
  <si>
    <t>庆幸的是，这位市长的举措拯救了本市大多数的政府要员，因此在鸿芯肆虐的时候，南闹市反而成为了受害最轻的城市。</t>
    <phoneticPr fontId="28" type="noConversion"/>
  </si>
  <si>
    <t>一些当初反对依赖鸿芯的社会人士开始组织起来，要拯救着被鸿芯折磨的国家，这个组织就叫做"破芯者联盟"</t>
    <phoneticPr fontId="28" type="noConversion"/>
  </si>
  <si>
    <t>然而还是有部分鸿芯人流窜到室内进行破坏，南闹市的警力已经出现严重不足，希望破芯者联盟协助阻止鸿芯人的破坏</t>
    <phoneticPr fontId="28" type="noConversion"/>
  </si>
  <si>
    <t>中山美食街</t>
    <phoneticPr fontId="28" type="noConversion"/>
  </si>
  <si>
    <t>国际会展中心</t>
    <phoneticPr fontId="28" type="noConversion"/>
  </si>
  <si>
    <t>严重度7%</t>
    <phoneticPr fontId="28" type="noConversion"/>
  </si>
  <si>
    <t>严重度11%</t>
    <phoneticPr fontId="28" type="noConversion"/>
  </si>
  <si>
    <t>严重度13%</t>
    <phoneticPr fontId="28" type="noConversion"/>
  </si>
  <si>
    <t>严重度13%</t>
    <phoneticPr fontId="28" type="noConversion"/>
  </si>
  <si>
    <t>严重度15%</t>
    <phoneticPr fontId="28" type="noConversion"/>
  </si>
  <si>
    <t>严重度15%</t>
    <phoneticPr fontId="28" type="noConversion"/>
  </si>
  <si>
    <t>林晓她认为鸿芯人也是受害者，如果还有医救的可能就应该极力挽救，她一直是红十字会救助鸿芯人的主要倡导者。</t>
    <phoneticPr fontId="28" type="noConversion"/>
  </si>
  <si>
    <t>而代表军方的强硬派则宣称鸿芯人给国家安全带来极大的隐患，必须全部消除以绝后患。</t>
    <phoneticPr fontId="28" type="noConversion"/>
  </si>
  <si>
    <t>鸿芯人</t>
    <phoneticPr fontId="28" type="noConversion"/>
  </si>
  <si>
    <t>美食街出现了四处砸饭店的鸿芯人，你要保护一家老字号螺丝粉店，桂林米粉店不被鸿芯人破坏。
Boss为奶茶店老板</t>
    <phoneticPr fontId="28" type="noConversion"/>
  </si>
  <si>
    <t>有一伙鸿芯人冲着帝王大厦跑了过去，帝王大厦是南闹市里最大的有色金属交易中心所在地，如果该中心被破坏则会导致金属交易市场崩盘
Boss为交易员</t>
    <phoneticPr fontId="28" type="noConversion"/>
  </si>
  <si>
    <t>人民公园有一群广场舞的大妈被鸿芯人包围，你们要去解救这群无辜的大妈
Boss为跳舞大妈</t>
    <phoneticPr fontId="28" type="noConversion"/>
  </si>
  <si>
    <t>青秀山庄有一个女主播正在做视频直播，突然一伙鸿芯人闯入袭击了他们
Boss为直播粉丝</t>
    <phoneticPr fontId="28" type="noConversion"/>
  </si>
  <si>
    <t>猩猩岩有一群雇佣军，他们围剿了一群低智的鸿芯人，准备将他们全部消灭，你准备阻止这种没有人道的行为
Boss为雇佣军头目</t>
    <phoneticPr fontId="28" type="noConversion"/>
  </si>
  <si>
    <t>国际会展中心有一伙鸿芯人冲了进去，他们影响了正常的参观，肃清了国际会展中心的鸿芯人。
Boss为会展中心保安</t>
    <phoneticPr fontId="28" type="noConversion"/>
  </si>
  <si>
    <t>寒门寺一直是当地有名的寺庙，但是鸿芯爆发后，寺庙的和尚也出现异常，你要去拯救他们。
Boss为寒山寺的方丈和尚</t>
    <phoneticPr fontId="28" type="noConversion"/>
  </si>
  <si>
    <t>严重度21%</t>
    <phoneticPr fontId="28" type="noConversion"/>
  </si>
  <si>
    <t>严重度21%</t>
    <phoneticPr fontId="28" type="noConversion"/>
  </si>
  <si>
    <t>严重度25%</t>
    <phoneticPr fontId="28" type="noConversion"/>
  </si>
  <si>
    <t>严重度29%</t>
    <phoneticPr fontId="28" type="noConversion"/>
  </si>
  <si>
    <t>观钱街一直是苏通市的重要街区，那里有最繁华的时尚步行街，你在步行街发现了少数鸿芯人
Boss为街舞少年</t>
    <phoneticPr fontId="28" type="noConversion"/>
  </si>
  <si>
    <t>惠山古镇一直是苏通市的重要街区，那里有最繁华的文化步行街，你在步行街发现了少数鸿芯人
Boss为COS少年</t>
    <phoneticPr fontId="28" type="noConversion"/>
  </si>
  <si>
    <t>裤衩大楼</t>
    <phoneticPr fontId="28" type="noConversion"/>
  </si>
  <si>
    <t>裤衩大楼是当时华芯总部所在办公大楼，你前往大楼寻找留下的华芯历史交易文件，寻求卢源的下落
Boss为华芯总部的首席科学家</t>
    <phoneticPr fontId="28" type="noConversion"/>
  </si>
  <si>
    <t>从华芯总部获得的情报得知，在腾格里有一个秘密的华芯卫星信号接收站，在这个卫星站里有卢源上传的激活代码
前往大呼悠草原寻找卫星信号接收站
Boss为草原导游</t>
    <phoneticPr fontId="28" type="noConversion"/>
  </si>
  <si>
    <t>额尔古纳湿地</t>
    <phoneticPr fontId="28" type="noConversion"/>
  </si>
  <si>
    <t>敦煌石窟里有卢源藏匿的痕迹，得知卢源已经前往天京，他身上有着鸿芯的基因码，如果获得基因码也许就可以修复鸿芯人的脑部损伤问题。
Boss华芯投资人</t>
    <phoneticPr fontId="28" type="noConversion"/>
  </si>
  <si>
    <t>严重度29%</t>
    <phoneticPr fontId="28" type="noConversion"/>
  </si>
  <si>
    <t>严重度36%</t>
    <phoneticPr fontId="28" type="noConversion"/>
  </si>
  <si>
    <t>严重度43%</t>
    <phoneticPr fontId="28" type="noConversion"/>
  </si>
  <si>
    <t>严重度48%</t>
    <phoneticPr fontId="28" type="noConversion"/>
  </si>
  <si>
    <t>颐和山庄</t>
    <phoneticPr fontId="28" type="noConversion"/>
  </si>
  <si>
    <t>你雄起新区见到了卢源，你劝他迷途知返，交出基因代码，拯救脑部受到影响的鸿芯人，让世界恢复到原来的样子
Boss卢源</t>
    <phoneticPr fontId="28" type="noConversion"/>
  </si>
  <si>
    <t>你前往天京见到卢源，你劝他迷途知返，交出基因代码，拯救脑部受到影响的鸿芯人，让世界恢复到原来的样子
Boss卢源</t>
    <phoneticPr fontId="28" type="noConversion"/>
  </si>
  <si>
    <t>你进入颐和山庄，这里发现了更多的鸿芯人，你知道你也越来越接近卢源的真实位置。你知道你也越来越接近卢源的真实位置。这时候一只特警部队准备对鸿芯人进行实弹射击，你过去阻止建议使用橡皮子弹
Boss特警队长</t>
    <phoneticPr fontId="28" type="noConversion"/>
  </si>
  <si>
    <t>严重度48%</t>
    <phoneticPr fontId="28" type="noConversion"/>
  </si>
  <si>
    <t>严重度57%</t>
    <phoneticPr fontId="28" type="noConversion"/>
  </si>
  <si>
    <t>严重度68%</t>
    <phoneticPr fontId="28" type="noConversion"/>
  </si>
  <si>
    <t>严重度83%</t>
    <phoneticPr fontId="28" type="noConversion"/>
  </si>
  <si>
    <t>力量公用卡</t>
    <phoneticPr fontId="28" type="noConversion"/>
  </si>
  <si>
    <t>所有力量英雄可以攻击1次，消耗量人数*1</t>
    <phoneticPr fontId="28" type="noConversion"/>
  </si>
  <si>
    <t>所有力量英雄的护甲平均分配</t>
    <phoneticPr fontId="28" type="noConversion"/>
  </si>
  <si>
    <t>本回合内力量最高的英雄再次获得4力量</t>
    <phoneticPr fontId="28" type="noConversion"/>
  </si>
  <si>
    <t>生命值最低的力量英雄获得+4力量+10护甲</t>
    <phoneticPr fontId="28" type="noConversion"/>
  </si>
  <si>
    <t>获得力量英雄数量×1张卡牌</t>
    <phoneticPr fontId="28" type="noConversion"/>
  </si>
  <si>
    <t>当前回合所有力量英雄的护甲保留到下一个回合</t>
    <phoneticPr fontId="28" type="noConversion"/>
  </si>
  <si>
    <t>敏捷公用卡</t>
    <phoneticPr fontId="28" type="noConversion"/>
  </si>
  <si>
    <t>所有敏捷英雄可以获得护甲1次，消耗量人数*1</t>
    <phoneticPr fontId="28" type="noConversion"/>
  </si>
  <si>
    <t>敏捷最低的英雄会获得4敏捷2回合</t>
    <phoneticPr fontId="28" type="noConversion"/>
  </si>
  <si>
    <t>本回合内所有敏捷英雄卡费降低1</t>
    <phoneticPr fontId="28" type="noConversion"/>
  </si>
  <si>
    <t>获得敏捷英雄数量×1张卡牌</t>
    <phoneticPr fontId="28" type="noConversion"/>
  </si>
  <si>
    <t>多敏捷英雄如何攻击同一个目标，则伤害每次+20%</t>
    <phoneticPr fontId="28" type="noConversion"/>
  </si>
  <si>
    <t>智力公用卡</t>
    <phoneticPr fontId="28" type="noConversion"/>
  </si>
  <si>
    <t>所有智力英雄消除自身的所有BUFF状态</t>
    <phoneticPr fontId="28" type="noConversion"/>
  </si>
  <si>
    <t>所有智力英雄的下次攻击附带20%吸血效果</t>
    <phoneticPr fontId="28" type="noConversion"/>
  </si>
  <si>
    <t>下个回合增加智力英雄数量×1的能量值</t>
    <phoneticPr fontId="28" type="noConversion"/>
  </si>
  <si>
    <t>智力最高的英雄本回合处于伤害免疫状态</t>
    <phoneticPr fontId="28" type="noConversion"/>
  </si>
  <si>
    <t>智力最低的英雄获得+4力量+4敏捷+4智力持续2回合</t>
    <phoneticPr fontId="28" type="noConversion"/>
  </si>
  <si>
    <t>本回合内所有智力英雄技能卡消耗为0</t>
    <phoneticPr fontId="28" type="noConversion"/>
  </si>
  <si>
    <t>当你的回合结束损失1点生命对所有敌人造成X伤害（7）</t>
    <phoneticPr fontId="28" type="noConversion"/>
  </si>
  <si>
    <t>女小学生运动衫校服</t>
    <phoneticPr fontId="28" type="noConversion"/>
  </si>
  <si>
    <t>街头篮球选手</t>
    <phoneticPr fontId="28" type="noConversion"/>
  </si>
  <si>
    <t>男性，脏辫，反戴棒球帽，蒙面黑白方巾，贴身小背心露肚脐，牛仔长裤，运动鞋</t>
    <phoneticPr fontId="28" type="noConversion"/>
  </si>
  <si>
    <t>武器战士
（退伍军人）</t>
    <phoneticPr fontId="28" type="noConversion"/>
  </si>
  <si>
    <t>奇迹贼
（街头篮球）</t>
    <phoneticPr fontId="28" type="noConversion"/>
  </si>
  <si>
    <t>冰法
（女小学生）</t>
    <phoneticPr fontId="28" type="noConversion"/>
  </si>
  <si>
    <t>军人意志：给敌人附着易伤效果3回合，获得X点护甲</t>
    <phoneticPr fontId="28" type="noConversion"/>
  </si>
  <si>
    <t>乘胜追击：目标有易伤效果攻击后摸手牌</t>
    <phoneticPr fontId="28" type="noConversion"/>
  </si>
  <si>
    <t>总攻：消耗所有点数造成伤害（每次8伤害）</t>
    <phoneticPr fontId="28" type="noConversion"/>
  </si>
  <si>
    <t>钢铁长城：本回合每打出一张攻击牌就会获得防御（5点）</t>
    <phoneticPr fontId="28" type="noConversion"/>
  </si>
  <si>
    <t>军体拳：攻击造成易伤效果2回合</t>
    <phoneticPr fontId="28" type="noConversion"/>
  </si>
  <si>
    <t>不可侵犯：消耗手中所有攻击牌，每张牌获得X点防御（6点，平均2.5张）</t>
    <phoneticPr fontId="28" type="noConversion"/>
  </si>
  <si>
    <t>军魂：对敌人造成X伤害，如果敌人处于未格挡状态则恢复生命</t>
    <phoneticPr fontId="28" type="noConversion"/>
  </si>
  <si>
    <t>顽强不屈：攻击获得护甲</t>
    <phoneticPr fontId="28" type="noConversion"/>
  </si>
  <si>
    <t>火力压制：本回合对易伤目标会攻击2次(2张6点攻击牌）</t>
    <phoneticPr fontId="28" type="noConversion"/>
  </si>
  <si>
    <t>使命召唤：当你的回合结束损失1点生命对所有敌人造成X伤害（7）</t>
    <phoneticPr fontId="28" type="noConversion"/>
  </si>
  <si>
    <t>单挑：对敌人造成手牌数量X2伤害</t>
    <phoneticPr fontId="28" type="noConversion"/>
  </si>
  <si>
    <t>众志成城：所有力量英雄的护甲平均分配</t>
    <phoneticPr fontId="28" type="noConversion"/>
  </si>
  <si>
    <t>力量号召：获得力量英雄数量×1张卡牌</t>
    <phoneticPr fontId="28" type="noConversion"/>
  </si>
  <si>
    <t>不倒长城：当前回合所有力量英雄的护甲保留到下一个回合</t>
    <phoneticPr fontId="28" type="noConversion"/>
  </si>
  <si>
    <t>鼓励：生命值最低的力量英雄获得+4力量+10护甲</t>
    <phoneticPr fontId="28" type="noConversion"/>
  </si>
  <si>
    <t>欺凌：多敏捷英雄如何攻击同一个目标，则伤害每次+20%</t>
    <phoneticPr fontId="28" type="noConversion"/>
  </si>
  <si>
    <t>迅捷号召：获得敏捷英雄数量×1张卡牌</t>
    <phoneticPr fontId="28" type="noConversion"/>
  </si>
  <si>
    <t>集体优势：本回合内所有敏捷英雄卡费降低1</t>
    <phoneticPr fontId="28" type="noConversion"/>
  </si>
  <si>
    <t>特训：敏捷最低的英雄会获得4敏捷2回合</t>
    <phoneticPr fontId="28" type="noConversion"/>
  </si>
  <si>
    <t>专注：敏捷最高的英雄本回合攻击附带随机额外效果</t>
    <phoneticPr fontId="28" type="noConversion"/>
  </si>
  <si>
    <t>天才气场：智力最高的英雄本回合处于伤害免疫状态</t>
    <phoneticPr fontId="28" type="noConversion"/>
  </si>
  <si>
    <t>努力：智力最低的英雄获得+4力量+4敏捷+4智力持续2回合</t>
    <phoneticPr fontId="28" type="noConversion"/>
  </si>
  <si>
    <t>自我调节：所有智力英雄消除自身的所有BUFF状态</t>
    <phoneticPr fontId="28" type="noConversion"/>
  </si>
  <si>
    <t>智力碾压：本回合内所有智力英雄技能卡消耗为0</t>
    <phoneticPr fontId="28" type="noConversion"/>
  </si>
  <si>
    <t>智商优势：下个回合增加智力英雄数量×1的能量值</t>
    <phoneticPr fontId="28" type="noConversion"/>
  </si>
  <si>
    <t>头脑风暴：所有智力英雄的下次攻击附带20%吸血效果</t>
    <phoneticPr fontId="28" type="noConversion"/>
  </si>
  <si>
    <t>篮板球：获得X点防御丢弃一张牌</t>
    <phoneticPr fontId="28" type="noConversion"/>
  </si>
  <si>
    <t>三分球：丢弃一张牌摸取3张牌</t>
    <phoneticPr fontId="28" type="noConversion"/>
  </si>
  <si>
    <t>置换手上所有的卡牌</t>
    <phoneticPr fontId="28" type="noConversion"/>
  </si>
  <si>
    <t>置换手上所有的卡牌</t>
    <phoneticPr fontId="28" type="noConversion"/>
  </si>
  <si>
    <t>对敌人造成手牌数量X2伤害</t>
    <phoneticPr fontId="28" type="noConversion"/>
  </si>
  <si>
    <t>对敌人造成手牌数量X2伤害</t>
    <phoneticPr fontId="28" type="noConversion"/>
  </si>
  <si>
    <t>丢弃一张牌摸取3张牌</t>
    <phoneticPr fontId="28" type="noConversion"/>
  </si>
  <si>
    <t>丢弃一张牌摸取3张牌</t>
    <phoneticPr fontId="28" type="noConversion"/>
  </si>
  <si>
    <t>每受到一次伤害获取一张牌</t>
    <phoneticPr fontId="28" type="noConversion"/>
  </si>
  <si>
    <t>每受到一次伤害获取一张牌</t>
    <phoneticPr fontId="28" type="noConversion"/>
  </si>
  <si>
    <t>得到X点防御获得2张手牌</t>
    <phoneticPr fontId="28" type="noConversion"/>
  </si>
  <si>
    <t>得到X点防御获得2张手牌</t>
    <phoneticPr fontId="28" type="noConversion"/>
  </si>
  <si>
    <t>抢断：如果该手牌被丢弃则对随机目标造成X点伤害</t>
    <phoneticPr fontId="28" type="noConversion"/>
  </si>
  <si>
    <t>如果该手牌被丢弃则对随机目标造成X点伤害</t>
    <phoneticPr fontId="28" type="noConversion"/>
  </si>
  <si>
    <t>如果该手牌被丢弃则对随机目标造成X点伤害</t>
    <phoneticPr fontId="28" type="noConversion"/>
  </si>
  <si>
    <t>如果该手牌被丢弃则获得3张手牌</t>
    <phoneticPr fontId="28" type="noConversion"/>
  </si>
  <si>
    <t>如果该手牌被丢弃则获得3张手牌</t>
    <phoneticPr fontId="28" type="noConversion"/>
  </si>
  <si>
    <t>全场紧迫：本回合无法获得手牌，所有卡牌消耗为0</t>
    <phoneticPr fontId="28" type="noConversion"/>
  </si>
  <si>
    <t>本回合无法获得手牌，所有卡牌消耗为0</t>
    <phoneticPr fontId="28" type="noConversion"/>
  </si>
  <si>
    <t>本回合无法获得手牌，所有卡牌消耗为0</t>
    <phoneticPr fontId="28" type="noConversion"/>
  </si>
  <si>
    <t>三角进攻：每获得一张牌随机对目标造成7点伤害</t>
    <phoneticPr fontId="28" type="noConversion"/>
  </si>
  <si>
    <t>在回合开始时获得一张手牌丢弃一张手牌</t>
    <phoneticPr fontId="28" type="noConversion"/>
  </si>
  <si>
    <t>带球上篮：置换手上所有的卡牌</t>
    <phoneticPr fontId="28" type="noConversion"/>
  </si>
  <si>
    <t>防守反击：每受到一次伤害获取一张牌</t>
    <phoneticPr fontId="28" type="noConversion"/>
  </si>
  <si>
    <t>盖帽：得到6点防御获得2张手牌</t>
    <phoneticPr fontId="28" type="noConversion"/>
  </si>
  <si>
    <t>全体攻击：所有力量英雄可以攻击1次，消耗量人数*1</t>
    <phoneticPr fontId="28" type="noConversion"/>
  </si>
  <si>
    <t>防御战士
(外卖小哥)</t>
    <phoneticPr fontId="28" type="noConversion"/>
  </si>
  <si>
    <t>直播脑残粉</t>
    <phoneticPr fontId="28" type="noConversion"/>
  </si>
  <si>
    <t>雇佣军头目</t>
    <phoneticPr fontId="28" type="noConversion"/>
  </si>
  <si>
    <t>苏通市是以前“华芯”的总部所在地，你要去前往苏通市，寻找卢源的下落以及解救鸿芯人的方法，你觉得这种脑部损伤是可逆的。只有找到卢源才可以获得答案。
Boss为猫丘塔的停车场大爷</t>
    <phoneticPr fontId="28" type="noConversion"/>
  </si>
  <si>
    <t>停车场大爷</t>
    <phoneticPr fontId="28" type="noConversion"/>
  </si>
  <si>
    <t>街舞少年</t>
    <phoneticPr fontId="28" type="noConversion"/>
  </si>
  <si>
    <t>南长巷是当时华芯总部对外办事处，你前往巷子寻找他们的对外订单，寻找卢源的下落
Boss为华芯总部的总裁秘书</t>
    <phoneticPr fontId="28" type="noConversion"/>
  </si>
  <si>
    <t>华芯集团的总裁秘书</t>
    <phoneticPr fontId="28" type="noConversion"/>
  </si>
  <si>
    <t>华芯集团的首席科学家</t>
    <phoneticPr fontId="28" type="noConversion"/>
  </si>
  <si>
    <t>从华芯总部获得的情报得知，在内蒙草原里有一个秘密的华芯卫星信号接收站，在这个卫星站里有卢源上传的激活代码
前往大呼悠草原寻找卫星信号接收站
Boss为草原导游</t>
    <phoneticPr fontId="28" type="noConversion"/>
  </si>
  <si>
    <t>草原导游</t>
  </si>
  <si>
    <t>你得知在这里还存放着一批没有销毁的鸿芯隐藏点，以及有一个华芯集团的秘密生物实验室。你需要去摧毁剩下的鸿芯芯片，并且探知秘密生物实验室的具体位置和情况。
Boss华芯保安队长</t>
    <phoneticPr fontId="28" type="noConversion"/>
  </si>
  <si>
    <t>华芯保安队长</t>
  </si>
  <si>
    <t>你得知在这里还存放着一批没有销毁的鸿芯隐藏点，以及有一个华芯集团的秘密生物实验室。你需要去摧毁剩下的鸿芯芯片，并且探知秘密生物实验室的具体位置和情况。
Boss华芯保安队长</t>
    <phoneticPr fontId="28" type="noConversion"/>
  </si>
  <si>
    <t>月牙泉里有卢源藏匿的痕迹，得知卢源已经前往天京，他身上有着鸿芯的基因码，如果获得基因码也许就可以修复鸿芯人的脑部损伤问题。
Boss华芯程序员</t>
    <phoneticPr fontId="28" type="noConversion"/>
  </si>
  <si>
    <t>华芯程序员</t>
  </si>
  <si>
    <t>华芯投资人</t>
    <phoneticPr fontId="28" type="noConversion"/>
  </si>
  <si>
    <t>你前往天京去寻找卢源的最终下落，这个时候发现城市里大面积出现了骚乱和动荡，一定是卢源使用了基因武器导致了结果
Boss超级城管</t>
    <phoneticPr fontId="28" type="noConversion"/>
  </si>
  <si>
    <t>超级城管</t>
  </si>
  <si>
    <t>你前往天京去寻找卢源的最终下落，这个时候发现城市里大面积出现了骚乱和动荡，一定是卢源使用了基因武器导致了结果
Boss街坊大妈</t>
    <phoneticPr fontId="28" type="noConversion"/>
  </si>
  <si>
    <t>居委会大妈</t>
    <phoneticPr fontId="28" type="noConversion"/>
  </si>
  <si>
    <t>你进入颐和山庄，这里发现了更多的鸿芯人，你知道你也越来越接近卢源的真实位置。这时候一只特警部队准备对鸿芯人进行实弹射击，你过去阻止建议使用橡皮子弹
Boss特警队长</t>
    <phoneticPr fontId="28" type="noConversion"/>
  </si>
  <si>
    <t>特警队长</t>
  </si>
  <si>
    <t>华芯CEO卢源</t>
    <phoneticPr fontId="28" type="noConversion"/>
  </si>
  <si>
    <t>攻击</t>
    <phoneticPr fontId="28" type="noConversion"/>
  </si>
  <si>
    <t>防御</t>
    <phoneticPr fontId="28" type="noConversion"/>
  </si>
  <si>
    <t>1.召唤奶茶店伙计（至多2名）
2.奶茶三兄弟，队友全部增加力量
3.珍珠奶茶，队友获得防御
4.拉茶，降低对面角色攻击力</t>
    <phoneticPr fontId="28" type="noConversion"/>
  </si>
  <si>
    <t>1.每隔几回合自身加攻击
2.会使用警棍连续挥砸
3.生命值每失去25%便会进入防御状态，加30格挡，每回合加10HP
4.格挡被消耗完或者持续3回合后，保安进入攻击状态</t>
    <phoneticPr fontId="28" type="noConversion"/>
  </si>
  <si>
    <t>1.爱心之舞，所有人获得3次技能免疫
2.激情之舞，所有人会连续攻击1个目标
3.澎湃之舞，塞给对手两张“目瞪口呆”的卡牌进入弃牌堆
4.扇形之舞，增加敌方手牌消耗+1</t>
    <phoneticPr fontId="28" type="noConversion"/>
  </si>
  <si>
    <t>1.买进，下回合我方获得卡牌减少2张
2.卖出，下回合我方某张卡牌消耗+2
3.清仓，每6个回合后进行一次连续攻击
4.锁仓，每次收到6次攻击后便会增加30点格挡</t>
    <phoneticPr fontId="28" type="noConversion"/>
  </si>
  <si>
    <t>1.禁言，该回合角色无法使用技能
2.66666，所有角色连续攻击66666
3.打赏，自身失去所有力量，对手也失去随机数量力量
4.吐槽，每次受到攻击则增加1点力量</t>
    <phoneticPr fontId="28" type="noConversion"/>
  </si>
  <si>
    <t>1.通缉，目标的敏捷降低
2.锁喉，被通缉的目标无法使用卡牌
3.肾上腺素，每次成功攻击后力量+1
4.急救包，立刻去除自身所有状态，并恢复50%生命</t>
    <phoneticPr fontId="28" type="noConversion"/>
  </si>
  <si>
    <t>1.收费，你的卡牌每使用一次消耗提升1点
2.发票，在你的发牌堆里放置停车发票，你无法使用
3.观察，每次受到攻击大爷都会提升X点格挡
4.追击模式，每6回合大爷就会提升5点力量</t>
    <phoneticPr fontId="28" type="noConversion"/>
  </si>
  <si>
    <t>寺院住持</t>
    <phoneticPr fontId="28" type="noConversion"/>
  </si>
  <si>
    <t>1.唱经，你每使用一次技能住持获得2点力量和5点生命
2.化缘，获得15点格挡和
3.杖喝，对角色进行大力攻击
4.冥想，进入冥想后可以免疫2次负面状态</t>
    <phoneticPr fontId="28" type="noConversion"/>
  </si>
  <si>
    <t>1.机械舞，每次成功攻击后获得2点力量
2.头转，消除自身的全部负面buff
3.直升机，给所有目标造成虚弱状态
4.大风车，对所有目的造成伤害</t>
    <phoneticPr fontId="28" type="noConversion"/>
  </si>
  <si>
    <t>嘻哈少年</t>
    <phoneticPr fontId="28" type="noConversion"/>
  </si>
  <si>
    <t>1.trap，受到攻击时会反弹伤害
2.diss，3回合内对手无法使用技能卡
3.battle，3回合内对手只能使用技能卡
4.freestyle，每回合结束后对1名对手造成随机伤害</t>
    <phoneticPr fontId="28" type="noConversion"/>
  </si>
  <si>
    <t>1.一定回合内无法使用攻击卡
2.将所有卡牌的消耗变成随机数字
3.每次对目标造成伤害时，添加2张炸弹卡到玩家的手牌堆
4.当玩家手牌有炸弹造成伤害时给自己回血</t>
    <phoneticPr fontId="28" type="noConversion"/>
  </si>
  <si>
    <t>1.召唤助理小弟（至多2名）
2.助理小弟死亡后恢复自身20%血量
3.全体友军增加力量
4.每6回合将所有助理小弟身上全部力量吸取到自己身上</t>
    <phoneticPr fontId="28" type="noConversion"/>
  </si>
  <si>
    <t>1.随机召唤羊，马，牛(至多2个）
2.牺牲场上一种动物，羊增加自身生命，牛增加自身力量，马增加格挡
3.使用所有动物本回合免疫技能
4.给所有动物恢复一定生命</t>
    <phoneticPr fontId="28" type="noConversion"/>
  </si>
  <si>
    <t>1.每隔几回合自身加攻击
2.会使用警棍连续挥砸
3.生命值低于30%便每回合增加30格挡
4.死亡后会再次恢复50%生命</t>
    <phoneticPr fontId="28" type="noConversion"/>
  </si>
  <si>
    <t>1.若使用消耗为0的卡牌则会自身受到X点伤害
2.若使用消耗为1的卡牌则会自身受到X点伤害
3.回合结束如果有剩余能量则会给程序员增加力量
4.程序员每过4回合对全体目标造成伤害</t>
    <phoneticPr fontId="28" type="noConversion"/>
  </si>
  <si>
    <t>1.每隔3回合增加30格挡
2.每隔5回合对单体目标造成5次连击
3.如果单体目标生命值低于30%，则会立即获得10点力量
4.每6回合对一名对手投资文件，如果造成伤害则眩晕对手</t>
    <phoneticPr fontId="28" type="noConversion"/>
  </si>
  <si>
    <t>1.每次成功攻击后获得10点格挡
2.每6回合进入狂暴，反弹伤害，增加5点力量
3.给所有目标造成易伤状态
4.对所有目的造成伤害</t>
    <phoneticPr fontId="28" type="noConversion"/>
  </si>
  <si>
    <t>1.每回合剩余卡牌都随机对目标造成伤害
2.对目标进行封锁，目标无法使用攻击卡若干回合
3.给所有目标造成易伤状态和虚弱效果
4.随机造成3次伤害</t>
    <phoneticPr fontId="28" type="noConversion"/>
  </si>
  <si>
    <t>1.每次受到攻击都会增加2点力量
2.每6回合疯狂攻击，并增加20格挡和2力量
3.给你添加炸弹牌
4.给自己免疫2次负面效果</t>
    <phoneticPr fontId="28" type="noConversion"/>
  </si>
  <si>
    <t>1.攻击添加2张眩晕卡
2.如果眩晕卡没有被丢弃则增加力量
3.回合结束后增加15格挡
4.攻击没有格挡的目标，该目标眩晕1回合</t>
    <phoneticPr fontId="28" type="noConversion"/>
  </si>
  <si>
    <t>领取悬赏任务</t>
    <phoneticPr fontId="28" type="noConversion"/>
  </si>
  <si>
    <t>对应功能</t>
    <phoneticPr fontId="28" type="noConversion"/>
  </si>
  <si>
    <t>黑市商店</t>
    <phoneticPr fontId="28" type="noConversion"/>
  </si>
  <si>
    <t>超市商店</t>
    <phoneticPr fontId="28" type="noConversion"/>
  </si>
  <si>
    <t>打折</t>
    <phoneticPr fontId="28" type="noConversion"/>
  </si>
  <si>
    <t>警察局</t>
    <phoneticPr fontId="28" type="noConversion"/>
  </si>
  <si>
    <t>提价</t>
    <phoneticPr fontId="28" type="noConversion"/>
  </si>
  <si>
    <t>提价</t>
    <phoneticPr fontId="28" type="noConversion"/>
  </si>
  <si>
    <t>黑帮道口</t>
    <phoneticPr fontId="28" type="noConversion"/>
  </si>
  <si>
    <t>接取任务</t>
    <phoneticPr fontId="28" type="noConversion"/>
  </si>
  <si>
    <t>接取任务</t>
    <phoneticPr fontId="28" type="noConversion"/>
  </si>
  <si>
    <t>不同的声望可以激活不同的对话选项</t>
    <phoneticPr fontId="28" type="noConversion"/>
  </si>
  <si>
    <t>不同声望可以获得不同功能</t>
    <phoneticPr fontId="28" type="noConversion"/>
  </si>
  <si>
    <t>不同声望可以雇佣不同成员</t>
    <phoneticPr fontId="28" type="noConversion"/>
  </si>
  <si>
    <t>不同声望可以点击不同天赋</t>
    <phoneticPr fontId="28" type="noConversion"/>
  </si>
  <si>
    <t>加光明值</t>
    <phoneticPr fontId="28" type="noConversion"/>
  </si>
  <si>
    <t>加黑暗值</t>
    <phoneticPr fontId="28" type="noConversion"/>
  </si>
  <si>
    <t>每张地图都有声望值</t>
    <phoneticPr fontId="28" type="noConversion"/>
  </si>
  <si>
    <t>每张地图都会有声望允许购买的道具</t>
    <phoneticPr fontId="28" type="noConversion"/>
  </si>
  <si>
    <t>有声望英雄可以加入</t>
    <phoneticPr fontId="28" type="noConversion"/>
  </si>
  <si>
    <t>攻击警察</t>
    <phoneticPr fontId="28" type="noConversion"/>
  </si>
  <si>
    <t>行为</t>
    <phoneticPr fontId="28" type="noConversion"/>
  </si>
  <si>
    <t>攻击野兽</t>
    <phoneticPr fontId="28" type="noConversion"/>
  </si>
  <si>
    <t>攻击宠物</t>
    <phoneticPr fontId="28" type="noConversion"/>
  </si>
  <si>
    <t>完成警局委托</t>
    <phoneticPr fontId="28" type="noConversion"/>
  </si>
  <si>
    <t>完成黑道委托</t>
    <phoneticPr fontId="28" type="noConversion"/>
  </si>
  <si>
    <t>攻击鸿芯人</t>
    <phoneticPr fontId="28" type="noConversion"/>
  </si>
  <si>
    <t>攻击歹徒</t>
    <phoneticPr fontId="28" type="noConversion"/>
  </si>
  <si>
    <t>攻击居民</t>
    <phoneticPr fontId="28" type="noConversion"/>
  </si>
  <si>
    <t>正直</t>
    <phoneticPr fontId="28" type="noConversion"/>
  </si>
  <si>
    <t>罪恶</t>
    <phoneticPr fontId="28" type="noConversion"/>
  </si>
  <si>
    <t>鸿芯代理人</t>
    <phoneticPr fontId="28" type="noConversion"/>
  </si>
  <si>
    <t>战斗</t>
    <phoneticPr fontId="28" type="noConversion"/>
  </si>
  <si>
    <t>雇佣军集团</t>
    <phoneticPr fontId="28" type="noConversion"/>
  </si>
  <si>
    <t>人民自救会</t>
    <phoneticPr fontId="28" type="noConversion"/>
  </si>
  <si>
    <t>随机事件正义抉择</t>
    <phoneticPr fontId="28" type="noConversion"/>
  </si>
  <si>
    <t>随机事件里黑暗抉择</t>
    <phoneticPr fontId="28" type="noConversion"/>
  </si>
  <si>
    <t>正直</t>
    <phoneticPr fontId="28" type="noConversion"/>
  </si>
  <si>
    <t>罪恶</t>
    <phoneticPr fontId="28" type="noConversion"/>
  </si>
  <si>
    <t>刺客卡牌</t>
    <phoneticPr fontId="28" type="noConversion"/>
  </si>
  <si>
    <t>战士卡牌</t>
    <phoneticPr fontId="28" type="noConversion"/>
  </si>
  <si>
    <t>初始遗物</t>
    <phoneticPr fontId="28" type="noConversion"/>
  </si>
  <si>
    <t>普通遗物</t>
    <phoneticPr fontId="28" type="noConversion"/>
  </si>
  <si>
    <t>罕见遗物</t>
    <phoneticPr fontId="28" type="noConversion"/>
  </si>
  <si>
    <t>稀有遗物</t>
    <phoneticPr fontId="28" type="noConversion"/>
  </si>
  <si>
    <t>BOSS遗物</t>
    <phoneticPr fontId="28" type="noConversion"/>
  </si>
  <si>
    <t>事件遗物</t>
    <phoneticPr fontId="28" type="noConversion"/>
  </si>
  <si>
    <t>商店遗物</t>
    <phoneticPr fontId="28" type="noConversion"/>
  </si>
  <si>
    <t>总数量</t>
    <phoneticPr fontId="28" type="noConversion"/>
  </si>
  <si>
    <t>机器人卡牌</t>
    <phoneticPr fontId="28" type="noConversion"/>
  </si>
  <si>
    <t>杀戮尖塔</t>
    <phoneticPr fontId="28" type="noConversion"/>
  </si>
  <si>
    <t>袖手旁观鸿芯人打跑被围困的人群，然后上前捡拾地上被害人群掉落物品</t>
    <phoneticPr fontId="28" type="noConversion"/>
  </si>
  <si>
    <t>赶跑鸿芯人解决被围困的人群</t>
    <phoneticPr fontId="28" type="noConversion"/>
  </si>
  <si>
    <t>一群城市白领他们仓皇而逃，他们需要</t>
    <phoneticPr fontId="28" type="noConversion"/>
  </si>
  <si>
    <t>强者：本回合内力量最高的力量英雄再次获得4力量2回合</t>
    <phoneticPr fontId="28" type="noConversion"/>
  </si>
  <si>
    <t>起立：冰冻目标一回合</t>
  </si>
  <si>
    <t>互相帮助：消除队友身上的虚弱效果并增加7点格挡</t>
  </si>
  <si>
    <t>差生待遇：对方最多攻击一次</t>
  </si>
  <si>
    <t>名次碾压：对敌人造成X点伤害，并虚弱对方的攻击能力</t>
  </si>
  <si>
    <t>竞争对手：吸收对手X点护甲值，若对手虚弱则变成自己的护甲值</t>
  </si>
  <si>
    <t>罚站：若目标处于释法状态则目标被冻结，且受到X点伤害</t>
  </si>
  <si>
    <t>小报告：对敌人造成12点穿甲伤害</t>
  </si>
  <si>
    <t>保护儿童：将友军身上的护甲吸收到自己身上</t>
  </si>
  <si>
    <t>点名批评：对随机对敌人造成7点伤害</t>
  </si>
  <si>
    <r>
      <t>集中防御：所有敏捷英雄可以获得格挡8点</t>
    </r>
    <r>
      <rPr>
        <sz val="10"/>
        <color theme="1"/>
        <rFont val="微软雅黑"/>
        <family val="2"/>
        <charset val="134"/>
      </rPr>
      <t>，消耗量人数*1</t>
    </r>
    <phoneticPr fontId="28" type="noConversion"/>
  </si>
  <si>
    <t>虚弱</t>
    <phoneticPr fontId="28" type="noConversion"/>
  </si>
  <si>
    <t xml:space="preserve"> </t>
    <phoneticPr fontId="28" type="noConversion"/>
  </si>
  <si>
    <t>dff</t>
    <phoneticPr fontId="28" type="noConversion"/>
  </si>
  <si>
    <t>敏捷最高的英雄本回合攻击附带随机额外效果（中毒，易伤，虚弱2回合）</t>
    <phoneticPr fontId="28" type="noConversion"/>
  </si>
  <si>
    <t>小学生之怒：对敌人造成14点伤害，如果敌人死亡则再造成10点全体伤害</t>
    <phoneticPr fontId="28" type="noConversion"/>
  </si>
  <si>
    <t>郝乐乐</t>
    <phoneticPr fontId="28" type="noConversion"/>
  </si>
  <si>
    <t>奶茶店老板</t>
    <phoneticPr fontId="28" type="noConversion"/>
  </si>
  <si>
    <t>会展中心保安</t>
    <phoneticPr fontId="28" type="noConversion"/>
  </si>
  <si>
    <t>证券交易员</t>
    <phoneticPr fontId="28" type="noConversion"/>
  </si>
  <si>
    <t>跳舞大妈</t>
    <phoneticPr fontId="28" type="noConversion"/>
  </si>
  <si>
    <t>打出该手牌后，本回合每打出一张技能牌就对全体目标造成X伤害</t>
    <phoneticPr fontId="28" type="noConversion"/>
  </si>
  <si>
    <t>空中接力：打出该手牌后，本回合每打出一张技能牌就对全体目标造成X伤害</t>
    <phoneticPr fontId="28" type="noConversion"/>
  </si>
  <si>
    <r>
      <t>英语学习：抽取2张卡，增长英语</t>
    </r>
    <r>
      <rPr>
        <sz val="10"/>
        <color theme="1"/>
        <rFont val="微软雅黑"/>
        <family val="2"/>
        <charset val="134"/>
      </rPr>
      <t>5点学科点</t>
    </r>
    <phoneticPr fontId="28" type="noConversion"/>
  </si>
  <si>
    <t>校园霸凌：被攻击时，语文学科点高反击X点，数学学科点高加X格挡，英语学科点高获得1张卡</t>
    <phoneticPr fontId="28" type="noConversion"/>
  </si>
  <si>
    <t>点名批评：消耗最高学科的学科点对场上所有处于攻击状态的目标进行全体攻击</t>
    <phoneticPr fontId="28" type="noConversion"/>
  </si>
  <si>
    <t>三好学生：所有学科每回合增加4点学科点</t>
    <phoneticPr fontId="28" type="noConversion"/>
  </si>
  <si>
    <t>小学生之怒：丢弃所有学科点对单个敌人造成X点伤害，如果该敌人死亡则再造成10点全体伤害</t>
    <phoneticPr fontId="28" type="noConversion"/>
  </si>
  <si>
    <t>放假：放弃最高的学科点对目标直接造成X点伤害，该学科点重置为0</t>
    <phoneticPr fontId="28" type="noConversion"/>
  </si>
  <si>
    <t>名次碾压：语文学科点高对目标施加易伤，数学学科点高对目标施加虚弱，英语学科点高对目标施加中毒</t>
    <phoneticPr fontId="28" type="noConversion"/>
  </si>
  <si>
    <t>素质教育：增加所有学科点10点</t>
    <phoneticPr fontId="28" type="noConversion"/>
  </si>
  <si>
    <r>
      <t>数学学习：给予自己8点格挡，增长数学</t>
    </r>
    <r>
      <rPr>
        <sz val="10"/>
        <color theme="1"/>
        <rFont val="微软雅黑"/>
        <family val="2"/>
        <charset val="134"/>
      </rPr>
      <t>5点学科点</t>
    </r>
    <phoneticPr fontId="28" type="noConversion"/>
  </si>
  <si>
    <t>考试作弊：吸取友军15格挡转为自己的格挡，若单门学科点超过50则友军格挡不损失</t>
    <phoneticPr fontId="35" type="noConversion"/>
  </si>
  <si>
    <t>课堂测验：数学学科点高+2敏捷，语文学科点高+2力量，英语状态学科点高+2智力</t>
    <phoneticPr fontId="28" type="noConversion"/>
  </si>
  <si>
    <t>英语自习：抽取1张卡，如果英语学科点超过50再抽1张卡</t>
    <phoneticPr fontId="28" type="noConversion"/>
  </si>
  <si>
    <t>语文自习：降低对手力量2点，如果语文学科点超过50给予10点额外伤害</t>
    <phoneticPr fontId="28" type="noConversion"/>
  </si>
  <si>
    <t>数学自习：减少对手X点护甲值，如果数学学科点超过50则转为自己的护甲值</t>
    <phoneticPr fontId="28" type="noConversion"/>
  </si>
  <si>
    <t>语文学习：并给予目标10点伤害，增长语文5点学科点</t>
    <phoneticPr fontId="28" type="noConversion"/>
  </si>
  <si>
    <t>数学自习：减少对手X点护甲值，如果数学学科点超过50则转为自己的护甲值</t>
    <phoneticPr fontId="28" type="noConversion"/>
  </si>
  <si>
    <t>朱乐乐</t>
    <phoneticPr fontId="28" type="noConversion"/>
  </si>
  <si>
    <t>橙</t>
    <phoneticPr fontId="28" type="noConversion"/>
  </si>
  <si>
    <t>绿</t>
    <phoneticPr fontId="28" type="noConversion"/>
  </si>
  <si>
    <t>橙</t>
    <phoneticPr fontId="28" type="noConversion"/>
  </si>
  <si>
    <t>考试作弊：吸取友军10格挡转为自己的格挡，若单门学科点超过50则友军格挡不损失</t>
    <phoneticPr fontId="28" type="noConversion"/>
  </si>
  <si>
    <t>英语自习：抽取2张卡，如果英语学科点超过50再抽1张卡</t>
    <phoneticPr fontId="28" type="noConversion"/>
  </si>
  <si>
    <t>绿</t>
    <phoneticPr fontId="28" type="noConversion"/>
  </si>
  <si>
    <t>校园霸凌：被攻击时，语文学科点高反击3点，数学学科点高加4格挡，英语学科点高获得1张卡</t>
    <phoneticPr fontId="28" type="noConversion"/>
  </si>
  <si>
    <t>名次碾压：每回合开始语文学科高随机造成3点伤害，数学学科增加2点格挡，英语学科额外获得1张卡</t>
    <phoneticPr fontId="28" type="noConversion"/>
  </si>
  <si>
    <t>点名批评：消耗最高学科的学科点对场上所有处于攻击状态的目标进行全体攻击20点</t>
    <phoneticPr fontId="28" type="noConversion"/>
  </si>
  <si>
    <t>语文学习：并给予目标12点伤害，增长语文8点学科点</t>
    <phoneticPr fontId="28" type="noConversion"/>
  </si>
  <si>
    <t>数学学习：给予自己8点格挡，增长数学8点学科点</t>
    <phoneticPr fontId="28" type="noConversion"/>
  </si>
  <si>
    <t>英语学习：抽取1张卡，增长英语8点学科点</t>
    <phoneticPr fontId="28" type="noConversion"/>
  </si>
  <si>
    <t>小学生之怒：丢弃所有学科点对单个敌人造成X点伤害，如果该敌人死亡则再造成8点全体伤害</t>
    <phoneticPr fontId="28" type="noConversion"/>
  </si>
  <si>
    <t>小学生之怒：丢弃所有学科点对单个敌人造成X点伤害，如果该敌人死亡则再造成8点全体伤害</t>
    <phoneticPr fontId="28" type="noConversion"/>
  </si>
  <si>
    <t>我方/目标状态</t>
    <phoneticPr fontId="28" type="noConversion"/>
  </si>
  <si>
    <t>我方/目标最大生命值</t>
    <phoneticPr fontId="28" type="noConversion"/>
  </si>
  <si>
    <t>我方/目标当前生命值</t>
    <phoneticPr fontId="28" type="noConversion"/>
  </si>
  <si>
    <t>我方/目标丢失生命值</t>
    <phoneticPr fontId="28" type="noConversion"/>
  </si>
  <si>
    <t>我方/目标力量、敏捷、智力值</t>
    <phoneticPr fontId="28" type="noConversion"/>
  </si>
  <si>
    <t>当前手牌数</t>
    <phoneticPr fontId="28" type="noConversion"/>
  </si>
  <si>
    <t>当前技能/攻击/天赋牌数</t>
    <phoneticPr fontId="28" type="noConversion"/>
  </si>
  <si>
    <t>当前能量值</t>
    <phoneticPr fontId="28" type="noConversion"/>
  </si>
  <si>
    <t>当前手牌堆数量</t>
    <phoneticPr fontId="28" type="noConversion"/>
  </si>
  <si>
    <t>当前弃牌堆数量</t>
    <phoneticPr fontId="28" type="noConversion"/>
  </si>
  <si>
    <t>小学生</t>
    <phoneticPr fontId="28" type="noConversion"/>
  </si>
  <si>
    <t>通过三门学科点转变战斗方式和技能伤害</t>
    <phoneticPr fontId="28" type="noConversion"/>
  </si>
  <si>
    <t>街头篮球手</t>
    <phoneticPr fontId="28" type="noConversion"/>
  </si>
  <si>
    <t>赵爱国</t>
    <phoneticPr fontId="28" type="noConversion"/>
  </si>
  <si>
    <t>普通的攻击型战士</t>
    <phoneticPr fontId="28" type="noConversion"/>
  </si>
  <si>
    <t>带球</t>
    <phoneticPr fontId="28" type="noConversion"/>
  </si>
  <si>
    <t>篮球在手上，攻击后篮球会飞出去</t>
    <phoneticPr fontId="28" type="noConversion"/>
  </si>
  <si>
    <t>篮球不在手上，需要抢球</t>
    <phoneticPr fontId="28" type="noConversion"/>
  </si>
  <si>
    <t>篮球手牌</t>
    <phoneticPr fontId="28" type="noConversion"/>
  </si>
  <si>
    <t>投掷篮球造成X点伤害</t>
    <phoneticPr fontId="28" type="noConversion"/>
  </si>
  <si>
    <t>得到1个篮球</t>
    <phoneticPr fontId="28" type="noConversion"/>
  </si>
  <si>
    <t>带球，扣篮，传接</t>
    <phoneticPr fontId="28" type="noConversion"/>
  </si>
  <si>
    <t>篮球攻击出去之后会反弹回来</t>
    <phoneticPr fontId="28" type="noConversion"/>
  </si>
  <si>
    <t>有篮球时，使用篮球技能</t>
    <phoneticPr fontId="28" type="noConversion"/>
  </si>
  <si>
    <t>无篮球时，只能使用跑动技能</t>
    <phoneticPr fontId="28" type="noConversion"/>
  </si>
  <si>
    <t>篮球手再次攻击相同目标会获得篮球</t>
    <phoneticPr fontId="28" type="noConversion"/>
  </si>
  <si>
    <t>篮球攻击后，篮球会停留在对手身上，对手死亡后篮球会返回到篮球手</t>
    <phoneticPr fontId="28" type="noConversion"/>
  </si>
  <si>
    <t>传球如果篮球在自己手上则</t>
    <phoneticPr fontId="28" type="noConversion"/>
  </si>
  <si>
    <t>篮板球，本回合所有攻击的篮球会主动回到手上</t>
    <phoneticPr fontId="28" type="noConversion"/>
  </si>
  <si>
    <t>扣篮，手上握球时对敌人造成X点伤害。如果球在敌人手上则抢断造成目标</t>
    <phoneticPr fontId="28" type="noConversion"/>
  </si>
  <si>
    <t>假动作，对攻击的敌人造成力量下降</t>
    <phoneticPr fontId="28" type="noConversion"/>
  </si>
  <si>
    <t>挑衅，给予目标虚弱效果，获得篮球的目标得到虚弱效果翻倍</t>
    <phoneticPr fontId="28" type="noConversion"/>
  </si>
  <si>
    <t>带球过人，带球时对所有目标造成易伤效果</t>
    <phoneticPr fontId="28" type="noConversion"/>
  </si>
  <si>
    <t>对持球的目标造成双倍伤害，并将球抢回到自己手上</t>
    <phoneticPr fontId="28" type="noConversion"/>
  </si>
  <si>
    <t>空中接力，造成10点伤害，当球在队友手上时对敌人进攻时伤害X2</t>
    <phoneticPr fontId="28" type="noConversion"/>
  </si>
  <si>
    <t>罚球，带球对敌人攻击X次，球依然保持在自己手上</t>
    <phoneticPr fontId="28" type="noConversion"/>
  </si>
  <si>
    <t>盖帽，每次获得篮球都抽取1张卡</t>
    <phoneticPr fontId="28" type="noConversion"/>
  </si>
  <si>
    <t>天赋</t>
    <phoneticPr fontId="28" type="noConversion"/>
  </si>
  <si>
    <t>天赋</t>
    <phoneticPr fontId="28" type="noConversion"/>
  </si>
  <si>
    <t>传球，持球时将篮球传给伙伴，对给伙伴增加格挡效果</t>
    <phoneticPr fontId="28" type="noConversion"/>
  </si>
  <si>
    <t>攻击</t>
    <phoneticPr fontId="28" type="noConversion"/>
  </si>
  <si>
    <t>技能</t>
    <phoneticPr fontId="28" type="noConversion"/>
  </si>
  <si>
    <t>技能</t>
    <phoneticPr fontId="28" type="noConversion"/>
  </si>
  <si>
    <t>运球，如果本回合行动后球依然在自己手上则下回合增加1点能量</t>
    <phoneticPr fontId="28" type="noConversion"/>
  </si>
  <si>
    <t>天赋</t>
    <phoneticPr fontId="28" type="noConversion"/>
  </si>
  <si>
    <t>攻击</t>
    <phoneticPr fontId="28" type="noConversion"/>
  </si>
  <si>
    <t>技能</t>
    <phoneticPr fontId="28" type="noConversion"/>
  </si>
  <si>
    <t>技能</t>
    <phoneticPr fontId="28" type="noConversion"/>
  </si>
  <si>
    <t>技能</t>
    <phoneticPr fontId="28" type="noConversion"/>
  </si>
  <si>
    <t>篮球如果在友军，下个回合内友军行动时会传球回给篮球手</t>
    <phoneticPr fontId="28" type="noConversion"/>
  </si>
  <si>
    <t>篮球如果在敌方，下个回合内敌方攻击时会传球回给篮球手</t>
    <phoneticPr fontId="28" type="noConversion"/>
  </si>
  <si>
    <t>技能</t>
    <phoneticPr fontId="28" type="noConversion"/>
  </si>
  <si>
    <t>传球，持球时将篮球传给伙伴，对给伙伴增加X点格挡</t>
    <phoneticPr fontId="28" type="noConversion"/>
  </si>
  <si>
    <t>攻击</t>
    <phoneticPr fontId="28" type="noConversion"/>
  </si>
  <si>
    <t>防守，如果本回合行动后球不在自己手上则增加10格挡</t>
    <phoneticPr fontId="28" type="noConversion"/>
  </si>
  <si>
    <t>上篮，手上持球时对目标造成X点伤害，球权交给目标</t>
    <phoneticPr fontId="28" type="noConversion"/>
  </si>
  <si>
    <t>三角进攻，持球对目标造成队友数量X9的伤害</t>
    <phoneticPr fontId="28" type="noConversion"/>
  </si>
  <si>
    <t>紧盯，如果本回合行动后球依然在敌人手上则对敌人造成5点伤害</t>
    <phoneticPr fontId="28" type="noConversion"/>
  </si>
  <si>
    <t>抢断，立刻从其他人身上获得篮球，并抽取一张卡</t>
    <phoneticPr fontId="28" type="noConversion"/>
  </si>
  <si>
    <t>反击，每次从敌人身上夺取篮球后给敌人造成3点额外伤害</t>
    <phoneticPr fontId="28" type="noConversion"/>
  </si>
  <si>
    <t>妙传，每次从友军身上获得篮球后给友军添加7点格挡</t>
    <phoneticPr fontId="28" type="noConversion"/>
  </si>
  <si>
    <t>阻挡，获得5点格挡，若敌人带球则本回合无法使用攻击卡</t>
    <phoneticPr fontId="28" type="noConversion"/>
  </si>
  <si>
    <t>扣篮，持球时对敌人造成20×敌人持球次数伤害，若非持球则造成10点伤害</t>
    <phoneticPr fontId="28" type="noConversion"/>
  </si>
  <si>
    <t>假动作，传球给队友摸取两张牌</t>
    <phoneticPr fontId="28" type="noConversion"/>
  </si>
  <si>
    <t>篮板球，本回合内自身所有攻击的篮球会主动回到自己手上</t>
    <phoneticPr fontId="28" type="noConversion"/>
  </si>
  <si>
    <t>空中接力，带球的队员使用攻击卡后，篮球手所有攻击卡能量消耗为0</t>
    <phoneticPr fontId="28" type="noConversion"/>
  </si>
  <si>
    <t>全场紧逼，持球的敌人受到易伤效果，并从目标手上获得篮球</t>
    <phoneticPr fontId="28" type="noConversion"/>
  </si>
  <si>
    <t>id</t>
    <phoneticPr fontId="28" type="noConversion"/>
  </si>
  <si>
    <t>名称</t>
    <phoneticPr fontId="28" type="noConversion"/>
  </si>
  <si>
    <t>技能描述</t>
    <phoneticPr fontId="28" type="noConversion"/>
  </si>
  <si>
    <t>2.增加所有队员力量+3</t>
    <phoneticPr fontId="28" type="noConversion"/>
  </si>
  <si>
    <t>3.恢复全体队友生命+15</t>
    <phoneticPr fontId="28" type="noConversion"/>
  </si>
  <si>
    <t>4.增加队友的护盾+20格挡</t>
    <phoneticPr fontId="28" type="noConversion"/>
  </si>
  <si>
    <t>1.召唤奶茶店伙计</t>
    <phoneticPr fontId="28" type="noConversion"/>
  </si>
  <si>
    <t>奶茶男伙计1</t>
    <phoneticPr fontId="28" type="noConversion"/>
  </si>
  <si>
    <t>奶茶女伙计2</t>
    <phoneticPr fontId="28" type="noConversion"/>
  </si>
  <si>
    <t>1.蓄力攻击，蓄力2个回合，第3回合重击20</t>
    <phoneticPr fontId="28" type="noConversion"/>
  </si>
  <si>
    <t>1.普通攻击7</t>
    <phoneticPr fontId="28" type="noConversion"/>
  </si>
  <si>
    <t>2.普通防御7</t>
    <phoneticPr fontId="28" type="noConversion"/>
  </si>
  <si>
    <t>2.给予目标虚弱效果3回合</t>
    <phoneticPr fontId="28" type="noConversion"/>
  </si>
  <si>
    <t>1.每隔3回合增加自身力量+2</t>
    <phoneticPr fontId="28" type="noConversion"/>
  </si>
  <si>
    <t>2.使用警棍连续攻击7X4下</t>
    <phoneticPr fontId="28" type="noConversion"/>
  </si>
  <si>
    <t>3.生命值每失去25%便进入防御状态（30格挡，每回合加10HP，但是无法攻击，持续2回合）</t>
    <phoneticPr fontId="28" type="noConversion"/>
  </si>
  <si>
    <t>1.下个回合我方获得手牌减少2张</t>
    <phoneticPr fontId="28" type="noConversion"/>
  </si>
  <si>
    <t>2.下回合我方某张卡牌消耗+2</t>
    <phoneticPr fontId="28" type="noConversion"/>
  </si>
  <si>
    <t>3.每6个回合进行一次连续攻击6*6</t>
    <phoneticPr fontId="28" type="noConversion"/>
  </si>
  <si>
    <t>4.每受到6次攻击后便会增加30格挡</t>
    <phoneticPr fontId="28" type="noConversion"/>
  </si>
  <si>
    <t>1.所有大妈获得3次技能免疫</t>
    <phoneticPr fontId="28" type="noConversion"/>
  </si>
  <si>
    <t>3.塞给对手两张“目瞪口呆”的卡牌进入弃牌堆</t>
    <phoneticPr fontId="28" type="noConversion"/>
  </si>
  <si>
    <t>4.增加自身10点格挡</t>
    <phoneticPr fontId="28" type="noConversion"/>
  </si>
  <si>
    <t>2.所有大妈会集中攻击1个目标，造成伤害15×3</t>
    <phoneticPr fontId="28" type="noConversion"/>
  </si>
  <si>
    <t>1.该回合角色无法使用技能卡</t>
    <phoneticPr fontId="28" type="noConversion"/>
  </si>
  <si>
    <t>3.自身失去1半的力量，对手也失去3点力量</t>
    <phoneticPr fontId="28" type="noConversion"/>
  </si>
  <si>
    <t>4.每次受到攻击则增加1点力量</t>
    <phoneticPr fontId="28" type="noConversion"/>
  </si>
  <si>
    <t>2.每6回合，连续攻击5×6</t>
    <phoneticPr fontId="28" type="noConversion"/>
  </si>
  <si>
    <t>1.目标的敏捷降低2</t>
    <phoneticPr fontId="28" type="noConversion"/>
  </si>
  <si>
    <t>2.被通缉的目标无法使用卡牌（攻击，技能，天赋，状态）</t>
    <phoneticPr fontId="28" type="noConversion"/>
  </si>
  <si>
    <t>3.每次成功攻击后力量+2</t>
    <phoneticPr fontId="28" type="noConversion"/>
  </si>
  <si>
    <t>4.立即取出自身所有负面状态，并恢复30点生命</t>
    <phoneticPr fontId="28" type="noConversion"/>
  </si>
  <si>
    <t>1.你的卡牌每使用一次消耗提升1点</t>
    <phoneticPr fontId="28" type="noConversion"/>
  </si>
  <si>
    <t>2.在你的发牌堆放置3张停车发票（无法打出）</t>
    <phoneticPr fontId="28" type="noConversion"/>
  </si>
  <si>
    <t>3.每次受到攻击大爷都会获得7点格挡</t>
    <phoneticPr fontId="28" type="noConversion"/>
  </si>
  <si>
    <t>4.每6回合大爷就会提升5点力量</t>
    <phoneticPr fontId="28" type="noConversion"/>
  </si>
  <si>
    <t>1.你每使用一次及恩那个住持获得2点力量</t>
    <phoneticPr fontId="28" type="noConversion"/>
  </si>
  <si>
    <t>2.获得15点格挡</t>
    <phoneticPr fontId="28" type="noConversion"/>
  </si>
  <si>
    <t>3.每4回合对角色进行大力攻击42</t>
    <phoneticPr fontId="28" type="noConversion"/>
  </si>
  <si>
    <t>4.进入冥想后可以免疫2次负面状态</t>
    <phoneticPr fontId="28" type="noConversion"/>
  </si>
  <si>
    <t>1.每次成功攻击后获得2点力量</t>
    <phoneticPr fontId="28" type="noConversion"/>
  </si>
  <si>
    <t>2.消除自身的全部debuff，并获得15点格挡</t>
    <phoneticPr fontId="28" type="noConversion"/>
  </si>
  <si>
    <t>4.对所有目标造成25点伤害</t>
    <phoneticPr fontId="28" type="noConversion"/>
  </si>
  <si>
    <t>3.给所有目标造成易伤效果持续3回合</t>
    <phoneticPr fontId="28" type="noConversion"/>
  </si>
  <si>
    <t>1.受到攻击时会反弹4点伤害</t>
    <phoneticPr fontId="28" type="noConversion"/>
  </si>
  <si>
    <t>2.3回合内对手无法使用技能卡</t>
    <phoneticPr fontId="28" type="noConversion"/>
  </si>
  <si>
    <t>3.3回合内对手只能使用攻击卡</t>
    <phoneticPr fontId="28" type="noConversion"/>
  </si>
  <si>
    <t>4.每回合结束后对生命值最低的人造成5点伤害</t>
    <phoneticPr fontId="28" type="noConversion"/>
  </si>
  <si>
    <t>1.招呼助理小弟（至多2名）</t>
    <phoneticPr fontId="28" type="noConversion"/>
  </si>
  <si>
    <t>2.每个助理小弟死亡后恢复自身20%生命</t>
    <phoneticPr fontId="28" type="noConversion"/>
  </si>
  <si>
    <t>4.每6回合将所有助理小弟力量吸取到自身身上</t>
    <phoneticPr fontId="28" type="noConversion"/>
  </si>
  <si>
    <t>3.全体友军增加力量2点</t>
    <phoneticPr fontId="28" type="noConversion"/>
  </si>
  <si>
    <t>助理小弟</t>
    <phoneticPr fontId="28" type="noConversion"/>
  </si>
  <si>
    <t>1.普通攻击8-10点</t>
    <phoneticPr fontId="28" type="noConversion"/>
  </si>
  <si>
    <t>2.自身防御5-8点</t>
    <phoneticPr fontId="28" type="noConversion"/>
  </si>
  <si>
    <t>1.2回合内无法使用攻击卡</t>
    <phoneticPr fontId="28" type="noConversion"/>
  </si>
  <si>
    <t>2.将所有卡牌的消耗变成随机消耗</t>
    <phoneticPr fontId="28" type="noConversion"/>
  </si>
  <si>
    <t>3.每次对目标造成伤害时添加2张炸弹卡到玩家手牌</t>
    <phoneticPr fontId="28" type="noConversion"/>
  </si>
  <si>
    <t>4.下个回合玩家手牌获得炸弹时立即引爆给自己回血10</t>
    <phoneticPr fontId="28" type="noConversion"/>
  </si>
  <si>
    <t>1.随机召唤羊，马，牛</t>
    <phoneticPr fontId="28" type="noConversion"/>
  </si>
  <si>
    <t>2.牺牲场上一种动物，羊增加20点生命，牛增加4点力量，马增加30点格挡</t>
    <phoneticPr fontId="28" type="noConversion"/>
  </si>
  <si>
    <t>3.所有动物2回合内免疫负面效果</t>
    <phoneticPr fontId="28" type="noConversion"/>
  </si>
  <si>
    <t>4.给所有动物恢复20点生命</t>
    <phoneticPr fontId="28" type="noConversion"/>
  </si>
  <si>
    <t>1.每隔3回合增加自身力量+2</t>
    <phoneticPr fontId="28" type="noConversion"/>
  </si>
  <si>
    <t>2.每4回合警棍连续挥砍4×8</t>
    <phoneticPr fontId="28" type="noConversion"/>
  </si>
  <si>
    <t>3.生命值低于30%每回合增加格挡至30</t>
    <phoneticPr fontId="28" type="noConversion"/>
  </si>
  <si>
    <t>4.死亡后会再次复活恢复50%生命（仅生效1次）</t>
    <phoneticPr fontId="28" type="noConversion"/>
  </si>
  <si>
    <t>1.若使用消耗为0的卡牌则会自身受到10点伤害</t>
    <phoneticPr fontId="28" type="noConversion"/>
  </si>
  <si>
    <t>2.若使用消耗为1的卡牌则会自身受到10点伤害</t>
    <phoneticPr fontId="28" type="noConversion"/>
  </si>
  <si>
    <t>3.回合结束如果自身有剩余能量则会给程序员增加4力量</t>
    <phoneticPr fontId="28" type="noConversion"/>
  </si>
  <si>
    <t>4.程序员每过4回合对全体造成伤害25点</t>
    <phoneticPr fontId="28" type="noConversion"/>
  </si>
  <si>
    <t>1.每隔3回合增加30点格挡</t>
    <phoneticPr fontId="28" type="noConversion"/>
  </si>
  <si>
    <t>2.每隔5回合对单体造成5×8伤害</t>
    <phoneticPr fontId="28" type="noConversion"/>
  </si>
  <si>
    <t>3.如果单体目标生命值低于30%则立即获得10点力量（1个角色生效1次）</t>
    <phoneticPr fontId="28" type="noConversion"/>
  </si>
  <si>
    <t>4.每6回合对一名对手攻击20点，如果未被格挡则目标眩晕</t>
    <phoneticPr fontId="28" type="noConversion"/>
  </si>
  <si>
    <t>1.每次成功攻击后获得10点格挡</t>
    <phoneticPr fontId="28" type="noConversion"/>
  </si>
  <si>
    <t>2.每6回合进入狂暴状态3回合，反弹所有伤害</t>
    <phoneticPr fontId="28" type="noConversion"/>
  </si>
  <si>
    <t>3.给所有目标造成易伤效果持续3回合</t>
    <phoneticPr fontId="28" type="noConversion"/>
  </si>
  <si>
    <t>4.对所有目标造成25点伤害，如果目标有易伤则回复10点生命</t>
    <phoneticPr fontId="28" type="noConversion"/>
  </si>
  <si>
    <t>1.每回合玩家手牌有剩余都随机对目标造成10点伤害</t>
    <phoneticPr fontId="28" type="noConversion"/>
  </si>
  <si>
    <t>2.目标无法使用攻击卡持续2回合</t>
    <phoneticPr fontId="28" type="noConversion"/>
  </si>
  <si>
    <t>3.给所有目标施加易伤和虚弱效果持续3回合</t>
    <phoneticPr fontId="28" type="noConversion"/>
  </si>
  <si>
    <t>4.随机造成4×8次伤害</t>
    <phoneticPr fontId="28" type="noConversion"/>
  </si>
  <si>
    <t>1.每次受到攻击会增加1点力量</t>
    <phoneticPr fontId="28" type="noConversion"/>
  </si>
  <si>
    <t>2.每次攻击会增加1点力量</t>
    <phoneticPr fontId="28" type="noConversion"/>
  </si>
  <si>
    <t>3.每6回合疯狂攻击6×8，并增加30格挡</t>
    <phoneticPr fontId="28" type="noConversion"/>
  </si>
  <si>
    <t>4.给你添加手铐牌，手烤牌无法打出并增加攻击卡消耗1点</t>
    <phoneticPr fontId="28" type="noConversion"/>
  </si>
  <si>
    <t>5.自己免疫3次负面效果</t>
    <phoneticPr fontId="28" type="noConversion"/>
  </si>
  <si>
    <t>1.每次攻击未被格挡则增加2张眩晕卡</t>
    <phoneticPr fontId="28" type="noConversion"/>
  </si>
  <si>
    <t>2.如果眩晕卡没有被丢弃则增加2×卡数点力量</t>
    <phoneticPr fontId="28" type="noConversion"/>
  </si>
  <si>
    <t>3.回合结束后增加15点格挡</t>
    <phoneticPr fontId="28" type="noConversion"/>
  </si>
  <si>
    <t>4.攻击30点没有格挡目标，该目标眩晕1回合</t>
    <phoneticPr fontId="28" type="noConversion"/>
  </si>
  <si>
    <t>关卡玩法</t>
    <phoneticPr fontId="28" type="noConversion"/>
  </si>
  <si>
    <t>过关条件</t>
    <phoneticPr fontId="28" type="noConversion"/>
  </si>
  <si>
    <t>完成关卡后，玩家可以选择下一关或者继续探索</t>
    <phoneticPr fontId="28" type="noConversion"/>
  </si>
  <si>
    <t>关卡有一个危险度，将危险度降低为0%</t>
  </si>
  <si>
    <t>危险度越高则boss的血量越高和能力越强</t>
  </si>
  <si>
    <t>玩家需要探索地图攻击其他单位降低危险度，</t>
  </si>
  <si>
    <t>每个任务和怪物都具备一个危险度的值，每完成一处任务就可以减少危险值</t>
    <phoneticPr fontId="28" type="noConversion"/>
  </si>
  <si>
    <t>当危险值降为0之后，则杀死怪物和完成任务不会再降低危险值</t>
    <phoneticPr fontId="28" type="noConversion"/>
  </si>
  <si>
    <t>危险值降为0后，会在地图上显示boss的位置（如果地图尚未探明）</t>
    <phoneticPr fontId="28" type="noConversion"/>
  </si>
  <si>
    <t>危险值降为0后，会在商店里购买更加精良的装备</t>
    <phoneticPr fontId="28" type="noConversion"/>
  </si>
  <si>
    <t>大众</t>
    <phoneticPr fontId="28" type="noConversion"/>
  </si>
  <si>
    <t>布加迪威龙</t>
  </si>
  <si>
    <t>自行车</t>
    <phoneticPr fontId="28" type="noConversion"/>
  </si>
  <si>
    <t>保时捷</t>
    <phoneticPr fontId="28" type="noConversion"/>
  </si>
  <si>
    <t>兰博基尼</t>
    <phoneticPr fontId="28" type="noConversion"/>
  </si>
  <si>
    <t>牧马人</t>
    <phoneticPr fontId="28" type="noConversion"/>
  </si>
  <si>
    <t>奔驰</t>
    <phoneticPr fontId="28" type="noConversion"/>
  </si>
  <si>
    <t>汽车需要获得足够零件才可以升级</t>
    <phoneticPr fontId="28" type="noConversion"/>
  </si>
  <si>
    <t>布加迪威龙</t>
    <phoneticPr fontId="28" type="noConversion"/>
  </si>
  <si>
    <t>为RMB购买版本</t>
    <phoneticPr fontId="28" type="noConversion"/>
  </si>
  <si>
    <t>汽油消耗尽了之后，玩家改回自行车行驶</t>
    <phoneticPr fontId="28" type="noConversion"/>
  </si>
  <si>
    <t>角色在处理随机事件时有可能会获得新的性格</t>
    <phoneticPr fontId="28" type="noConversion"/>
  </si>
  <si>
    <t>疲劳值</t>
    <phoneticPr fontId="28" type="noConversion"/>
  </si>
  <si>
    <t>5/1场战斗</t>
    <phoneticPr fontId="28" type="noConversion"/>
  </si>
  <si>
    <t>疲劳值为100时则玩家游戏结束</t>
    <phoneticPr fontId="28" type="noConversion"/>
  </si>
  <si>
    <t>玩家粮食耗尽后每行走1格增加1点疲劳值</t>
    <phoneticPr fontId="28" type="noConversion"/>
  </si>
  <si>
    <t>玩家大地图行走每5格增加1点疲劳值</t>
    <phoneticPr fontId="28" type="noConversion"/>
  </si>
  <si>
    <t>+阴影探测区域+1
+ 大概率会遇到神秘商人
+ 自带车灯
+ 加物品携带增加30
- 汽油消耗
- 每20格加1点疲劳值</t>
    <phoneticPr fontId="28" type="noConversion"/>
  </si>
  <si>
    <t>+ 大概率会遇到神秘商人
+ 自带车灯
+ 物品携带量增加25
- 汽油消耗
- 每17格加1点疲劳值</t>
    <phoneticPr fontId="28" type="noConversion"/>
  </si>
  <si>
    <t>+ 自带车灯
+ 物品携带量增加20
- 消耗汽油
- 每15格加1点疲劳值</t>
    <phoneticPr fontId="28" type="noConversion"/>
  </si>
  <si>
    <t>+ 自带车灯
+ 物品携带量增加15
- 消耗汽油
- 每12格加1点疲劳值</t>
    <phoneticPr fontId="28" type="noConversion"/>
  </si>
  <si>
    <t>+ 自带车灯
+ 物品携带量增加10
- 消耗汽油
- 每10格加1点疲劳值</t>
    <phoneticPr fontId="28" type="noConversion"/>
  </si>
  <si>
    <t>基础汽车
+ 自带车灯
+ 物品携带量增加5
- 每8格加1点疲劳值</t>
    <phoneticPr fontId="28" type="noConversion"/>
  </si>
  <si>
    <t>普通代步无任何效果
基础携带量10
- 每5格加1点疲劳值</t>
    <phoneticPr fontId="28" type="noConversion"/>
  </si>
  <si>
    <t>玩家每次战斗后增加5点疲劳值</t>
    <phoneticPr fontId="28" type="noConversion"/>
  </si>
  <si>
    <t>玩家需要通过扎营回复疲劳值</t>
    <phoneticPr fontId="28" type="noConversion"/>
  </si>
  <si>
    <t>玩家可以通过随机事件回复疲劳值</t>
    <phoneticPr fontId="28" type="noConversion"/>
  </si>
  <si>
    <t>有些道具可以减少疲劳值</t>
    <phoneticPr fontId="28" type="noConversion"/>
  </si>
  <si>
    <t>衣服</t>
    <phoneticPr fontId="28" type="noConversion"/>
  </si>
  <si>
    <t>武器</t>
    <phoneticPr fontId="28" type="noConversion"/>
  </si>
  <si>
    <t>羊毛衫</t>
    <phoneticPr fontId="28" type="noConversion"/>
  </si>
  <si>
    <t>皮夹克</t>
    <phoneticPr fontId="28" type="noConversion"/>
  </si>
  <si>
    <t>牛仔裤</t>
    <phoneticPr fontId="28" type="noConversion"/>
  </si>
  <si>
    <t>皮鞋</t>
    <phoneticPr fontId="28" type="noConversion"/>
  </si>
  <si>
    <t>运动鞋</t>
    <phoneticPr fontId="28" type="noConversion"/>
  </si>
  <si>
    <t>马甲</t>
    <phoneticPr fontId="28" type="noConversion"/>
  </si>
  <si>
    <t>棒球棍</t>
    <phoneticPr fontId="28" type="noConversion"/>
  </si>
  <si>
    <t>拳击手套</t>
    <phoneticPr fontId="28" type="noConversion"/>
  </si>
  <si>
    <t>运动服</t>
    <phoneticPr fontId="28" type="noConversion"/>
  </si>
  <si>
    <t>作战靴</t>
    <phoneticPr fontId="28" type="noConversion"/>
  </si>
  <si>
    <t>作战背心</t>
    <phoneticPr fontId="28" type="noConversion"/>
  </si>
  <si>
    <t>菜刀</t>
    <phoneticPr fontId="28" type="noConversion"/>
  </si>
  <si>
    <t>铁锅</t>
    <phoneticPr fontId="28" type="noConversion"/>
  </si>
  <si>
    <t>T恤</t>
    <phoneticPr fontId="28" type="noConversion"/>
  </si>
  <si>
    <t>高尔夫球杆</t>
    <phoneticPr fontId="28" type="noConversion"/>
  </si>
  <si>
    <t>钓鱼竿</t>
    <phoneticPr fontId="28" type="noConversion"/>
  </si>
  <si>
    <t>扳手</t>
    <phoneticPr fontId="28" type="noConversion"/>
  </si>
  <si>
    <t>自拍杆</t>
    <phoneticPr fontId="28" type="noConversion"/>
  </si>
  <si>
    <t>书包</t>
    <phoneticPr fontId="28" type="noConversion"/>
  </si>
  <si>
    <t>板砖</t>
    <phoneticPr fontId="28" type="noConversion"/>
  </si>
  <si>
    <t>酱排骨</t>
    <phoneticPr fontId="28" type="noConversion"/>
  </si>
  <si>
    <t>鸿毛药酒</t>
    <phoneticPr fontId="28" type="noConversion"/>
  </si>
  <si>
    <t>热干面</t>
    <phoneticPr fontId="28" type="noConversion"/>
  </si>
  <si>
    <t>螺丝粉</t>
    <phoneticPr fontId="28" type="noConversion"/>
  </si>
  <si>
    <t>肉夹馍</t>
    <phoneticPr fontId="28" type="noConversion"/>
  </si>
  <si>
    <t>沙县蒸饺</t>
    <phoneticPr fontId="28" type="noConversion"/>
  </si>
  <si>
    <t>驴打滚</t>
    <phoneticPr fontId="28" type="noConversion"/>
  </si>
  <si>
    <t>豆沙包</t>
    <phoneticPr fontId="28" type="noConversion"/>
  </si>
  <si>
    <t>奶茶</t>
    <phoneticPr fontId="28" type="noConversion"/>
  </si>
  <si>
    <t>龟苓膏</t>
    <phoneticPr fontId="28" type="noConversion"/>
  </si>
  <si>
    <t>苹果手机</t>
    <phoneticPr fontId="28" type="noConversion"/>
  </si>
  <si>
    <t>翡翠手镯</t>
    <phoneticPr fontId="28" type="noConversion"/>
  </si>
  <si>
    <t>紫檀手串</t>
    <phoneticPr fontId="28" type="noConversion"/>
  </si>
  <si>
    <t>银戒指</t>
    <phoneticPr fontId="28" type="noConversion"/>
  </si>
  <si>
    <t>水晶项链</t>
    <phoneticPr fontId="28" type="noConversion"/>
  </si>
  <si>
    <t>墨镜</t>
    <phoneticPr fontId="28" type="noConversion"/>
  </si>
  <si>
    <t>围巾</t>
    <phoneticPr fontId="28" type="noConversion"/>
  </si>
  <si>
    <t>口罩</t>
    <phoneticPr fontId="28" type="noConversion"/>
  </si>
  <si>
    <t>打火机</t>
    <phoneticPr fontId="28" type="noConversion"/>
  </si>
  <si>
    <t>鸭舌帽</t>
    <phoneticPr fontId="28" type="noConversion"/>
  </si>
  <si>
    <t>钢笔</t>
    <phoneticPr fontId="28" type="noConversion"/>
  </si>
  <si>
    <t>手表</t>
    <phoneticPr fontId="28" type="noConversion"/>
  </si>
  <si>
    <t>其他1</t>
    <phoneticPr fontId="28" type="noConversion"/>
  </si>
  <si>
    <t>其他2</t>
    <phoneticPr fontId="28" type="noConversion"/>
  </si>
  <si>
    <t>风衣</t>
    <phoneticPr fontId="28" type="noConversion"/>
  </si>
  <si>
    <t>羽绒服</t>
    <phoneticPr fontId="28" type="noConversion"/>
  </si>
  <si>
    <t>泳装</t>
    <phoneticPr fontId="28" type="noConversion"/>
  </si>
  <si>
    <t>西装</t>
    <phoneticPr fontId="28" type="noConversion"/>
  </si>
  <si>
    <t>和服</t>
    <phoneticPr fontId="28" type="noConversion"/>
  </si>
  <si>
    <t>唐装</t>
    <phoneticPr fontId="28" type="noConversion"/>
  </si>
  <si>
    <t>旗袍</t>
    <phoneticPr fontId="28" type="noConversion"/>
  </si>
  <si>
    <t>披风</t>
    <phoneticPr fontId="28" type="noConversion"/>
  </si>
  <si>
    <t>卫衣</t>
    <phoneticPr fontId="28" type="noConversion"/>
  </si>
  <si>
    <t>凉鞋</t>
    <phoneticPr fontId="28" type="noConversion"/>
  </si>
  <si>
    <t>哑铃</t>
    <phoneticPr fontId="28" type="noConversion"/>
  </si>
  <si>
    <t>洗衣板</t>
    <phoneticPr fontId="28" type="noConversion"/>
  </si>
  <si>
    <t>热水壶</t>
    <phoneticPr fontId="28" type="noConversion"/>
  </si>
  <si>
    <t>剪刀</t>
    <phoneticPr fontId="28" type="noConversion"/>
  </si>
  <si>
    <t>网球拍</t>
    <phoneticPr fontId="28" type="noConversion"/>
  </si>
  <si>
    <t>扫帚</t>
    <phoneticPr fontId="28" type="noConversion"/>
  </si>
  <si>
    <t>教鞭</t>
    <phoneticPr fontId="28" type="noConversion"/>
  </si>
  <si>
    <t>条凳</t>
    <phoneticPr fontId="28" type="noConversion"/>
  </si>
  <si>
    <t>足球</t>
    <phoneticPr fontId="28" type="noConversion"/>
  </si>
  <si>
    <t>篮球</t>
    <phoneticPr fontId="28" type="noConversion"/>
  </si>
  <si>
    <t>橄榄球</t>
    <phoneticPr fontId="28" type="noConversion"/>
  </si>
  <si>
    <t>电击器</t>
    <phoneticPr fontId="28" type="noConversion"/>
  </si>
  <si>
    <t>链条锁</t>
    <phoneticPr fontId="28" type="noConversion"/>
  </si>
  <si>
    <t>周黑鸭</t>
    <phoneticPr fontId="28" type="noConversion"/>
  </si>
  <si>
    <t>甜筒冰淇凌</t>
    <phoneticPr fontId="28" type="noConversion"/>
  </si>
  <si>
    <t>汉堡包</t>
    <phoneticPr fontId="28" type="noConversion"/>
  </si>
  <si>
    <t>馅饼</t>
    <phoneticPr fontId="28" type="noConversion"/>
  </si>
  <si>
    <t>香烟</t>
    <phoneticPr fontId="28" type="noConversion"/>
  </si>
  <si>
    <t>泡芙</t>
    <phoneticPr fontId="28" type="noConversion"/>
  </si>
  <si>
    <t>煎饼果子</t>
    <phoneticPr fontId="28" type="noConversion"/>
  </si>
  <si>
    <t>羊肉串</t>
    <phoneticPr fontId="28" type="noConversion"/>
  </si>
  <si>
    <t>切糕</t>
    <phoneticPr fontId="28" type="noConversion"/>
  </si>
  <si>
    <t>蒙牛牛奶</t>
    <phoneticPr fontId="28" type="noConversion"/>
  </si>
  <si>
    <t>骰子</t>
    <phoneticPr fontId="28" type="noConversion"/>
  </si>
  <si>
    <t>扑克牌</t>
    <phoneticPr fontId="28" type="noConversion"/>
  </si>
  <si>
    <t>飞镖</t>
    <phoneticPr fontId="28" type="noConversion"/>
  </si>
  <si>
    <t>掌上游戏机</t>
    <phoneticPr fontId="28" type="noConversion"/>
  </si>
  <si>
    <t>鼠标</t>
    <phoneticPr fontId="28" type="noConversion"/>
  </si>
  <si>
    <t>键盘</t>
    <phoneticPr fontId="28" type="noConversion"/>
  </si>
  <si>
    <t>VR眼镜</t>
    <phoneticPr fontId="28" type="noConversion"/>
  </si>
  <si>
    <t>魔方</t>
    <phoneticPr fontId="28" type="noConversion"/>
  </si>
  <si>
    <t>荧光棒</t>
    <phoneticPr fontId="28" type="noConversion"/>
  </si>
  <si>
    <t>口哨</t>
    <phoneticPr fontId="28" type="noConversion"/>
  </si>
  <si>
    <t>小提琴</t>
    <phoneticPr fontId="28" type="noConversion"/>
  </si>
  <si>
    <t>黑管</t>
    <phoneticPr fontId="28" type="noConversion"/>
  </si>
  <si>
    <t>竖笛</t>
    <phoneticPr fontId="28" type="noConversion"/>
  </si>
  <si>
    <t>握力器</t>
    <phoneticPr fontId="28" type="noConversion"/>
  </si>
  <si>
    <t>香水</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</si>
</sst>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宋体"/>
      <family val="2"/>
      <charset val="134"/>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9"/>
      <name val="宋体"/>
      <family val="2"/>
      <charset val="134"/>
      <scheme val="minor"/>
    </font>
    <font>
      <u/>
      <sz val="11"/>
      <color theme="10"/>
      <name val="宋体"/>
      <family val="3"/>
      <charset val="134"/>
    </font>
    <font>
      <b/>
      <sz val="10"/>
      <color theme="1"/>
      <name val="微软雅黑"/>
      <family val="2"/>
      <charset val="134"/>
    </font>
    <font>
      <sz val="10"/>
      <color rgb="FF24292E"/>
      <name val="微软雅黑"/>
      <family val="2"/>
      <charset val="134"/>
    </font>
    <font>
      <b/>
      <sz val="10"/>
      <color theme="0"/>
      <name val="微软雅黑"/>
      <family val="2"/>
      <charset val="134"/>
    </font>
    <font>
      <b/>
      <sz val="10"/>
      <name val="微软雅黑"/>
      <family val="2"/>
      <charset val="134"/>
    </font>
    <font>
      <b/>
      <sz val="14"/>
      <color theme="1"/>
      <name val="微软雅黑"/>
      <family val="2"/>
      <charset val="134"/>
    </font>
    <font>
      <sz val="9"/>
      <name val="宋体"/>
      <family val="3"/>
      <charset val="134"/>
    </font>
  </fonts>
  <fills count="21">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rgb="FFF6F8FA"/>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1"/>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7"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s>
  <cellStyleXfs count="2">
    <xf numFmtId="0" fontId="0" fillId="0" borderId="0">
      <alignment vertical="center"/>
    </xf>
    <xf numFmtId="0" fontId="29" fillId="0" borderId="0" applyNumberFormat="0" applyFill="0" applyBorder="0" applyAlignment="0" applyProtection="0">
      <alignment vertical="top"/>
      <protection locked="0"/>
    </xf>
  </cellStyleXfs>
  <cellXfs count="293">
    <xf numFmtId="0" fontId="0" fillId="0" borderId="0" xfId="0">
      <alignment vertical="center"/>
    </xf>
    <xf numFmtId="0" fontId="29" fillId="0" borderId="0" xfId="1" applyAlignment="1" applyProtection="1">
      <alignment vertical="center"/>
    </xf>
    <xf numFmtId="0" fontId="27" fillId="0" borderId="0" xfId="0" applyFont="1">
      <alignment vertical="center"/>
    </xf>
    <xf numFmtId="0" fontId="27" fillId="0" borderId="1" xfId="0" applyFont="1" applyBorder="1" applyAlignment="1">
      <alignment horizontal="center" vertical="center"/>
    </xf>
    <xf numFmtId="0" fontId="27" fillId="2" borderId="1" xfId="0" applyFont="1" applyFill="1" applyBorder="1" applyAlignment="1">
      <alignment horizontal="center" vertical="center"/>
    </xf>
    <xf numFmtId="0" fontId="26" fillId="0" borderId="1" xfId="0" applyFont="1" applyBorder="1" applyAlignment="1">
      <alignment horizontal="center" vertical="center"/>
    </xf>
    <xf numFmtId="0" fontId="26" fillId="0" borderId="1" xfId="0" applyFont="1" applyBorder="1" applyAlignment="1">
      <alignment horizontal="left" vertical="center"/>
    </xf>
    <xf numFmtId="0" fontId="25" fillId="0" borderId="1" xfId="0" applyFont="1" applyBorder="1" applyAlignment="1">
      <alignment horizontal="center" vertical="center"/>
    </xf>
    <xf numFmtId="0" fontId="25" fillId="0" borderId="1" xfId="0" applyFont="1" applyBorder="1" applyAlignment="1">
      <alignment horizontal="left" vertical="center"/>
    </xf>
    <xf numFmtId="0" fontId="25" fillId="2" borderId="1" xfId="0" applyFont="1" applyFill="1" applyBorder="1" applyAlignment="1">
      <alignment horizontal="center" vertical="center"/>
    </xf>
    <xf numFmtId="0" fontId="25" fillId="0" borderId="1" xfId="0" applyFont="1" applyBorder="1">
      <alignment vertical="center"/>
    </xf>
    <xf numFmtId="0" fontId="25" fillId="0" borderId="0" xfId="0" applyFont="1">
      <alignment vertical="center"/>
    </xf>
    <xf numFmtId="0" fontId="24" fillId="0" borderId="1" xfId="0" applyFont="1" applyBorder="1" applyAlignment="1">
      <alignment horizontal="center" vertical="center"/>
    </xf>
    <xf numFmtId="0" fontId="24" fillId="2" borderId="1" xfId="0" applyFont="1" applyFill="1" applyBorder="1" applyAlignment="1">
      <alignment horizontal="center" vertical="center"/>
    </xf>
    <xf numFmtId="0" fontId="24" fillId="0" borderId="1" xfId="0" applyFont="1" applyBorder="1">
      <alignment vertical="center"/>
    </xf>
    <xf numFmtId="0" fontId="24" fillId="3" borderId="1" xfId="0" applyFont="1" applyFill="1" applyBorder="1" applyAlignment="1">
      <alignment horizontal="center" vertical="center"/>
    </xf>
    <xf numFmtId="0" fontId="24" fillId="3" borderId="1" xfId="0" applyFont="1" applyFill="1" applyBorder="1">
      <alignment vertical="center"/>
    </xf>
    <xf numFmtId="0" fontId="25" fillId="0" borderId="1" xfId="0" applyFont="1" applyBorder="1" applyAlignment="1">
      <alignment horizontal="center" vertical="center"/>
    </xf>
    <xf numFmtId="0" fontId="27" fillId="0" borderId="1" xfId="0" applyFont="1" applyBorder="1" applyAlignment="1">
      <alignment horizontal="left" vertical="center"/>
    </xf>
    <xf numFmtId="0" fontId="23" fillId="3" borderId="1" xfId="0" applyFont="1" applyFill="1" applyBorder="1">
      <alignment vertical="center"/>
    </xf>
    <xf numFmtId="0" fontId="23" fillId="0" borderId="1" xfId="0" applyFont="1" applyBorder="1" applyAlignment="1">
      <alignment horizontal="center" vertical="center"/>
    </xf>
    <xf numFmtId="0" fontId="23" fillId="2" borderId="1" xfId="0" applyFont="1" applyFill="1" applyBorder="1" applyAlignment="1">
      <alignment horizontal="center" vertical="center"/>
    </xf>
    <xf numFmtId="0" fontId="23" fillId="4" borderId="1" xfId="0" applyFont="1" applyFill="1" applyBorder="1" applyAlignment="1">
      <alignment horizontal="center" vertical="center"/>
    </xf>
    <xf numFmtId="0" fontId="25" fillId="4" borderId="1" xfId="0" applyFont="1" applyFill="1" applyBorder="1" applyAlignment="1">
      <alignment horizontal="center" vertical="center"/>
    </xf>
    <xf numFmtId="0" fontId="24" fillId="4" borderId="1" xfId="0" applyFont="1" applyFill="1" applyBorder="1" applyAlignment="1">
      <alignment horizontal="center" vertical="center"/>
    </xf>
    <xf numFmtId="0" fontId="30" fillId="5" borderId="1" xfId="0" applyFont="1" applyFill="1" applyBorder="1">
      <alignment vertical="center"/>
    </xf>
    <xf numFmtId="0" fontId="25" fillId="0" borderId="0" xfId="0" applyFont="1" applyBorder="1" applyAlignment="1">
      <alignment horizontal="center" vertical="center"/>
    </xf>
    <xf numFmtId="0" fontId="24" fillId="4" borderId="6" xfId="0" applyFont="1" applyFill="1" applyBorder="1" applyAlignment="1">
      <alignment horizontal="center" vertical="center"/>
    </xf>
    <xf numFmtId="0" fontId="25" fillId="0" borderId="6" xfId="0" applyFont="1" applyBorder="1" applyAlignment="1">
      <alignment horizontal="center" vertical="center"/>
    </xf>
    <xf numFmtId="0" fontId="24" fillId="0" borderId="0" xfId="0" applyFont="1" applyBorder="1" applyAlignment="1">
      <alignment horizontal="center" vertical="center"/>
    </xf>
    <xf numFmtId="0" fontId="25" fillId="0" borderId="1" xfId="0" applyFont="1" applyBorder="1" applyAlignment="1">
      <alignment horizontal="center" vertical="center"/>
    </xf>
    <xf numFmtId="0" fontId="23" fillId="4" borderId="8" xfId="0" applyFont="1" applyFill="1" applyBorder="1" applyAlignment="1">
      <alignment horizontal="center" vertical="center"/>
    </xf>
    <xf numFmtId="0" fontId="30" fillId="7" borderId="1" xfId="0" applyFont="1" applyFill="1" applyBorder="1" applyAlignment="1">
      <alignment horizontal="center" vertical="center"/>
    </xf>
    <xf numFmtId="0" fontId="22" fillId="0" borderId="1" xfId="0" applyFont="1" applyBorder="1" applyAlignment="1">
      <alignment horizontal="left" vertical="center"/>
    </xf>
    <xf numFmtId="0" fontId="22" fillId="0" borderId="1" xfId="0" applyFont="1" applyBorder="1" applyAlignment="1">
      <alignment horizontal="center" vertical="center"/>
    </xf>
    <xf numFmtId="0" fontId="21" fillId="4" borderId="1" xfId="0" applyFont="1" applyFill="1" applyBorder="1" applyAlignment="1">
      <alignment horizontal="center" vertical="center"/>
    </xf>
    <xf numFmtId="0" fontId="23" fillId="8" borderId="1" xfId="0" applyFont="1" applyFill="1" applyBorder="1" applyAlignment="1">
      <alignment horizontal="center" vertical="center"/>
    </xf>
    <xf numFmtId="0" fontId="25" fillId="8" borderId="1" xfId="0" applyFont="1" applyFill="1" applyBorder="1" applyAlignment="1">
      <alignment horizontal="center" vertical="center"/>
    </xf>
    <xf numFmtId="0" fontId="24" fillId="8" borderId="1" xfId="0" applyFont="1" applyFill="1" applyBorder="1" applyAlignment="1">
      <alignment horizontal="center" vertical="center"/>
    </xf>
    <xf numFmtId="0" fontId="25" fillId="0" borderId="8" xfId="0" applyFont="1" applyBorder="1" applyAlignment="1">
      <alignment horizontal="center" vertical="center"/>
    </xf>
    <xf numFmtId="0" fontId="23" fillId="8" borderId="8" xfId="0" applyFont="1" applyFill="1" applyBorder="1" applyAlignment="1">
      <alignment horizontal="center" vertical="center"/>
    </xf>
    <xf numFmtId="0" fontId="20" fillId="6" borderId="1" xfId="0" applyFont="1" applyFill="1" applyBorder="1" applyAlignment="1">
      <alignment horizontal="center" vertical="center"/>
    </xf>
    <xf numFmtId="0" fontId="20" fillId="6" borderId="0" xfId="0" applyFont="1" applyFill="1">
      <alignment vertical="center"/>
    </xf>
    <xf numFmtId="0" fontId="20" fillId="0" borderId="0" xfId="0" applyFont="1">
      <alignment vertical="center"/>
    </xf>
    <xf numFmtId="0" fontId="20" fillId="0" borderId="1" xfId="0" applyFont="1" applyBorder="1" applyAlignment="1">
      <alignment horizontal="center" vertical="center"/>
    </xf>
    <xf numFmtId="0" fontId="20" fillId="0" borderId="1" xfId="0" applyFont="1" applyBorder="1">
      <alignment vertical="center"/>
    </xf>
    <xf numFmtId="0" fontId="20" fillId="6" borderId="1" xfId="0" applyFont="1" applyFill="1" applyBorder="1" applyAlignment="1">
      <alignment horizontal="left" vertical="center"/>
    </xf>
    <xf numFmtId="0" fontId="20" fillId="6" borderId="1" xfId="0" applyFont="1" applyFill="1" applyBorder="1" applyAlignment="1">
      <alignment horizontal="left" vertical="center" wrapText="1"/>
    </xf>
    <xf numFmtId="0" fontId="20" fillId="0" borderId="1" xfId="0" applyFont="1" applyBorder="1" applyAlignment="1">
      <alignment horizontal="left" vertical="center"/>
    </xf>
    <xf numFmtId="0" fontId="20" fillId="6" borderId="1" xfId="0" applyFont="1" applyFill="1" applyBorder="1" applyAlignment="1">
      <alignment horizontal="center" vertical="center" wrapText="1"/>
    </xf>
    <xf numFmtId="0" fontId="20" fillId="0" borderId="0" xfId="0" applyFont="1" applyAlignment="1">
      <alignment horizontal="center" vertical="center"/>
    </xf>
    <xf numFmtId="0" fontId="20" fillId="6" borderId="2" xfId="0" applyFont="1" applyFill="1" applyBorder="1" applyAlignment="1">
      <alignment vertical="center" wrapText="1"/>
    </xf>
    <xf numFmtId="0" fontId="20" fillId="6" borderId="1" xfId="0" applyFont="1" applyFill="1" applyBorder="1" applyAlignment="1">
      <alignment vertical="center" wrapText="1"/>
    </xf>
    <xf numFmtId="0" fontId="20" fillId="6" borderId="2" xfId="0" applyFont="1" applyFill="1" applyBorder="1" applyAlignment="1">
      <alignment horizontal="left" vertical="center" wrapText="1"/>
    </xf>
    <xf numFmtId="0" fontId="20" fillId="0" borderId="1" xfId="0" applyFont="1" applyBorder="1" applyAlignment="1">
      <alignment vertical="center" wrapText="1"/>
    </xf>
    <xf numFmtId="0" fontId="20" fillId="6" borderId="1" xfId="0" applyFont="1" applyFill="1" applyBorder="1" applyAlignment="1">
      <alignment vertical="center"/>
    </xf>
    <xf numFmtId="0" fontId="20" fillId="0" borderId="1" xfId="0" applyFont="1" applyBorder="1" applyAlignment="1">
      <alignment horizontal="center" vertical="center" wrapText="1"/>
    </xf>
    <xf numFmtId="0" fontId="20" fillId="0" borderId="1" xfId="0" applyFont="1" applyBorder="1" applyAlignment="1">
      <alignment horizontal="left" vertical="center" wrapText="1"/>
    </xf>
    <xf numFmtId="0" fontId="20" fillId="6" borderId="4" xfId="0" applyFont="1" applyFill="1" applyBorder="1" applyAlignment="1">
      <alignment vertical="center" wrapText="1"/>
    </xf>
    <xf numFmtId="0" fontId="20" fillId="6" borderId="0" xfId="0" applyFont="1" applyFill="1" applyAlignment="1">
      <alignment horizontal="center" vertical="center"/>
    </xf>
    <xf numFmtId="49" fontId="20" fillId="6" borderId="1" xfId="0" applyNumberFormat="1" applyFont="1" applyFill="1" applyBorder="1" applyAlignment="1">
      <alignment horizontal="center" vertical="center"/>
    </xf>
    <xf numFmtId="0" fontId="20" fillId="6" borderId="1" xfId="0" applyFont="1" applyFill="1" applyBorder="1">
      <alignment vertical="center"/>
    </xf>
    <xf numFmtId="49" fontId="20" fillId="0" borderId="1" xfId="0" applyNumberFormat="1" applyFont="1" applyBorder="1" applyAlignment="1">
      <alignment horizontal="center" vertical="center"/>
    </xf>
    <xf numFmtId="0" fontId="30" fillId="7" borderId="1" xfId="0" applyFont="1" applyFill="1" applyBorder="1" applyAlignment="1">
      <alignment horizontal="center" vertical="center" wrapText="1"/>
    </xf>
    <xf numFmtId="0" fontId="30" fillId="0" borderId="1" xfId="0" applyFont="1" applyBorder="1" applyAlignment="1">
      <alignment horizontal="center" vertical="center"/>
    </xf>
    <xf numFmtId="0" fontId="19" fillId="6" borderId="0" xfId="0" applyFont="1" applyFill="1" applyAlignment="1">
      <alignment horizontal="center" vertical="center"/>
    </xf>
    <xf numFmtId="0" fontId="19" fillId="0" borderId="0" xfId="0" applyFont="1" applyAlignment="1">
      <alignment horizontal="center" vertical="center"/>
    </xf>
    <xf numFmtId="0" fontId="19" fillId="6" borderId="1" xfId="0" applyFont="1" applyFill="1" applyBorder="1" applyAlignment="1">
      <alignment horizontal="left" vertical="center"/>
    </xf>
    <xf numFmtId="0" fontId="19" fillId="6" borderId="1" xfId="0" applyFont="1" applyFill="1" applyBorder="1" applyAlignment="1">
      <alignment horizontal="center" vertical="center"/>
    </xf>
    <xf numFmtId="0" fontId="19" fillId="6" borderId="1" xfId="0" applyFont="1" applyFill="1" applyBorder="1">
      <alignment vertical="center"/>
    </xf>
    <xf numFmtId="0" fontId="19" fillId="6" borderId="1" xfId="0" applyFont="1" applyFill="1" applyBorder="1" applyAlignment="1">
      <alignment vertical="center"/>
    </xf>
    <xf numFmtId="0" fontId="19" fillId="0" borderId="1" xfId="0" applyFont="1" applyBorder="1" applyAlignment="1">
      <alignment vertical="center"/>
    </xf>
    <xf numFmtId="0" fontId="19" fillId="6" borderId="0" xfId="0" applyFont="1" applyFill="1">
      <alignment vertical="center"/>
    </xf>
    <xf numFmtId="0" fontId="19" fillId="0" borderId="0" xfId="0" applyFont="1">
      <alignment vertical="center"/>
    </xf>
    <xf numFmtId="0" fontId="19" fillId="6" borderId="1" xfId="0" applyFont="1" applyFill="1" applyBorder="1" applyAlignment="1">
      <alignment horizontal="center" vertical="center" wrapText="1"/>
    </xf>
    <xf numFmtId="0" fontId="19" fillId="0" borderId="1" xfId="0" applyFont="1" applyBorder="1">
      <alignment vertical="center"/>
    </xf>
    <xf numFmtId="0" fontId="19" fillId="0" borderId="1" xfId="0" applyFont="1" applyBorder="1" applyAlignment="1">
      <alignment horizontal="center" vertical="center"/>
    </xf>
    <xf numFmtId="0" fontId="19" fillId="0" borderId="0" xfId="0" applyFont="1" applyBorder="1">
      <alignment vertical="center"/>
    </xf>
    <xf numFmtId="0" fontId="19" fillId="0" borderId="0" xfId="0" applyFont="1" applyBorder="1" applyAlignment="1">
      <alignment horizontal="center" vertical="center"/>
    </xf>
    <xf numFmtId="9" fontId="19" fillId="0" borderId="1" xfId="0" applyNumberFormat="1" applyFont="1" applyBorder="1" applyAlignment="1">
      <alignment horizontal="center" vertical="center"/>
    </xf>
    <xf numFmtId="10" fontId="19" fillId="0" borderId="1" xfId="0" applyNumberFormat="1" applyFont="1" applyBorder="1" applyAlignment="1">
      <alignment horizontal="center" vertical="center"/>
    </xf>
    <xf numFmtId="0" fontId="19" fillId="0" borderId="1" xfId="0" applyNumberFormat="1" applyFont="1" applyBorder="1" applyAlignment="1">
      <alignment horizontal="center" vertical="center"/>
    </xf>
    <xf numFmtId="0" fontId="30" fillId="11" borderId="1" xfId="0" applyFont="1" applyFill="1" applyBorder="1" applyAlignment="1">
      <alignment horizontal="center" vertical="center"/>
    </xf>
    <xf numFmtId="0" fontId="30" fillId="3" borderId="1" xfId="0" applyFont="1" applyFill="1" applyBorder="1" applyAlignment="1">
      <alignment horizontal="center" vertical="center"/>
    </xf>
    <xf numFmtId="0" fontId="30" fillId="2" borderId="1" xfId="0" applyFont="1" applyFill="1" applyBorder="1" applyAlignment="1">
      <alignment horizontal="center" vertical="center"/>
    </xf>
    <xf numFmtId="0" fontId="30" fillId="4" borderId="1" xfId="0" applyFont="1" applyFill="1" applyBorder="1" applyAlignment="1">
      <alignment horizontal="center" vertical="center"/>
    </xf>
    <xf numFmtId="0" fontId="19" fillId="11" borderId="1" xfId="0" applyFont="1" applyFill="1" applyBorder="1">
      <alignment vertical="center"/>
    </xf>
    <xf numFmtId="0" fontId="19" fillId="11" borderId="1" xfId="0" applyFont="1" applyFill="1" applyBorder="1" applyAlignment="1">
      <alignment horizontal="center" vertical="center"/>
    </xf>
    <xf numFmtId="0" fontId="18" fillId="0" borderId="1" xfId="0" applyFont="1" applyBorder="1" applyAlignment="1">
      <alignment horizontal="center" vertical="center"/>
    </xf>
    <xf numFmtId="0" fontId="19" fillId="5" borderId="1" xfId="0" applyFont="1" applyFill="1" applyBorder="1" applyAlignment="1">
      <alignment horizontal="center" vertical="center"/>
    </xf>
    <xf numFmtId="0" fontId="31" fillId="13" borderId="1" xfId="0" applyFont="1" applyFill="1" applyBorder="1" applyAlignment="1">
      <alignment horizontal="center" vertical="center" wrapText="1"/>
    </xf>
    <xf numFmtId="0" fontId="31" fillId="14" borderId="1" xfId="0" applyFont="1" applyFill="1" applyBorder="1" applyAlignment="1">
      <alignment horizontal="center" vertical="center" wrapText="1"/>
    </xf>
    <xf numFmtId="0" fontId="18" fillId="10" borderId="1" xfId="0" applyFont="1" applyFill="1" applyBorder="1" applyAlignment="1">
      <alignment horizontal="center" vertical="center"/>
    </xf>
    <xf numFmtId="49" fontId="18" fillId="0" borderId="0" xfId="0" applyNumberFormat="1" applyFont="1">
      <alignment vertical="center"/>
    </xf>
    <xf numFmtId="0" fontId="18" fillId="15" borderId="1" xfId="0" applyFont="1" applyFill="1" applyBorder="1">
      <alignment vertical="center"/>
    </xf>
    <xf numFmtId="0" fontId="19" fillId="15" borderId="0" xfId="0" applyFont="1" applyFill="1">
      <alignment vertical="center"/>
    </xf>
    <xf numFmtId="49" fontId="18" fillId="15" borderId="1" xfId="0" applyNumberFormat="1" applyFont="1" applyFill="1" applyBorder="1">
      <alignment vertical="center"/>
    </xf>
    <xf numFmtId="0" fontId="30" fillId="10" borderId="1" xfId="0" applyFont="1" applyFill="1" applyBorder="1" applyAlignment="1">
      <alignment vertical="center"/>
    </xf>
    <xf numFmtId="0" fontId="30" fillId="0" borderId="1" xfId="0" applyFont="1" applyBorder="1" applyAlignment="1">
      <alignment vertical="center"/>
    </xf>
    <xf numFmtId="0" fontId="17" fillId="16" borderId="1" xfId="0" applyFont="1" applyFill="1" applyBorder="1" applyAlignment="1">
      <alignment vertical="center"/>
    </xf>
    <xf numFmtId="0" fontId="17" fillId="7" borderId="1" xfId="0" applyFont="1" applyFill="1" applyBorder="1" applyAlignment="1">
      <alignment vertical="center"/>
    </xf>
    <xf numFmtId="0" fontId="17" fillId="10" borderId="1" xfId="0" applyFont="1" applyFill="1" applyBorder="1" applyAlignment="1">
      <alignment vertical="center"/>
    </xf>
    <xf numFmtId="0" fontId="17" fillId="0" borderId="0" xfId="0" applyFont="1">
      <alignment vertical="center"/>
    </xf>
    <xf numFmtId="0" fontId="17" fillId="0" borderId="0" xfId="0" applyFont="1" applyAlignment="1">
      <alignment vertical="center" wrapText="1"/>
    </xf>
    <xf numFmtId="0" fontId="17" fillId="0" borderId="0" xfId="0" applyFont="1" applyAlignment="1">
      <alignment horizontal="left" vertical="center"/>
    </xf>
    <xf numFmtId="0" fontId="17" fillId="0" borderId="0" xfId="0" applyFont="1" applyAlignment="1">
      <alignment horizontal="left" vertical="center" wrapText="1"/>
    </xf>
    <xf numFmtId="0" fontId="17" fillId="0" borderId="0" xfId="0" applyFont="1" applyAlignment="1">
      <alignment horizontal="center" vertical="center"/>
    </xf>
    <xf numFmtId="0" fontId="17" fillId="0" borderId="0" xfId="0" applyFont="1" applyAlignment="1">
      <alignment horizontal="center" vertical="center"/>
    </xf>
    <xf numFmtId="0" fontId="16" fillId="0" borderId="0" xfId="0" applyFont="1">
      <alignment vertical="center"/>
    </xf>
    <xf numFmtId="0" fontId="16" fillId="0" borderId="0" xfId="0" applyFont="1" applyAlignment="1">
      <alignment horizontal="left" vertical="center"/>
    </xf>
    <xf numFmtId="0" fontId="16" fillId="0" borderId="0" xfId="0" applyFont="1" applyAlignment="1">
      <alignment vertical="center" wrapText="1"/>
    </xf>
    <xf numFmtId="0" fontId="15" fillId="6" borderId="1" xfId="0" applyFont="1" applyFill="1" applyBorder="1" applyAlignment="1">
      <alignment horizontal="left" vertical="center"/>
    </xf>
    <xf numFmtId="0" fontId="15" fillId="0" borderId="0" xfId="0" applyFont="1" applyAlignment="1">
      <alignment horizontal="center" vertical="center"/>
    </xf>
    <xf numFmtId="0" fontId="15" fillId="0" borderId="0" xfId="0" applyFont="1">
      <alignment vertical="center"/>
    </xf>
    <xf numFmtId="0" fontId="15" fillId="0" borderId="0" xfId="0" applyFont="1" applyAlignment="1">
      <alignment horizontal="left" vertical="center"/>
    </xf>
    <xf numFmtId="0" fontId="15" fillId="0" borderId="0" xfId="0" applyFont="1" applyAlignment="1">
      <alignment vertical="center" wrapText="1"/>
    </xf>
    <xf numFmtId="0" fontId="15" fillId="0" borderId="0" xfId="0" applyFont="1" applyAlignment="1">
      <alignment horizontal="left" vertical="center" wrapText="1"/>
    </xf>
    <xf numFmtId="0" fontId="14" fillId="0" borderId="0" xfId="0" applyFont="1" applyAlignment="1">
      <alignment vertical="center"/>
    </xf>
    <xf numFmtId="0" fontId="14" fillId="0" borderId="1" xfId="0" applyFont="1" applyBorder="1" applyAlignment="1">
      <alignment vertical="center"/>
    </xf>
    <xf numFmtId="0" fontId="14" fillId="0" borderId="1" xfId="0" applyFont="1" applyBorder="1" applyAlignment="1">
      <alignment vertical="center" wrapText="1"/>
    </xf>
    <xf numFmtId="0" fontId="14" fillId="11" borderId="1" xfId="0" applyFont="1" applyFill="1" applyBorder="1" applyAlignment="1">
      <alignment vertical="center"/>
    </xf>
    <xf numFmtId="0" fontId="14" fillId="12" borderId="1" xfId="0" applyFont="1" applyFill="1" applyBorder="1" applyAlignment="1">
      <alignment vertical="center"/>
    </xf>
    <xf numFmtId="0" fontId="14" fillId="2" borderId="1" xfId="0" applyFont="1" applyFill="1" applyBorder="1" applyAlignment="1">
      <alignment vertical="center"/>
    </xf>
    <xf numFmtId="0" fontId="14" fillId="0" borderId="2" xfId="0" applyFont="1" applyBorder="1" applyAlignment="1">
      <alignment vertical="center" wrapText="1"/>
    </xf>
    <xf numFmtId="0" fontId="14" fillId="7" borderId="1" xfId="0" applyFont="1" applyFill="1" applyBorder="1" applyAlignment="1">
      <alignment vertical="center"/>
    </xf>
    <xf numFmtId="0" fontId="14" fillId="10" borderId="1" xfId="0" applyFont="1" applyFill="1" applyBorder="1" applyAlignment="1">
      <alignment vertical="center"/>
    </xf>
    <xf numFmtId="0" fontId="14" fillId="16" borderId="1" xfId="0" applyFont="1" applyFill="1" applyBorder="1" applyAlignment="1">
      <alignment vertical="center"/>
    </xf>
    <xf numFmtId="0" fontId="14" fillId="0" borderId="0" xfId="0" applyFont="1">
      <alignment vertical="center"/>
    </xf>
    <xf numFmtId="0" fontId="14" fillId="17" borderId="1" xfId="0" applyFont="1" applyFill="1" applyBorder="1" applyAlignment="1">
      <alignment horizontal="center" vertical="center"/>
    </xf>
    <xf numFmtId="0" fontId="14" fillId="17" borderId="1" xfId="0" applyFont="1" applyFill="1" applyBorder="1" applyAlignment="1">
      <alignment vertical="center"/>
    </xf>
    <xf numFmtId="0" fontId="14" fillId="0" borderId="1" xfId="0" applyFont="1" applyBorder="1" applyAlignment="1">
      <alignment horizontal="center" vertical="center"/>
    </xf>
    <xf numFmtId="0" fontId="25" fillId="0" borderId="1" xfId="0" applyFont="1" applyBorder="1" applyAlignment="1">
      <alignment horizontal="center" vertical="center"/>
    </xf>
    <xf numFmtId="0" fontId="23" fillId="8" borderId="8" xfId="0" applyFont="1" applyFill="1" applyBorder="1" applyAlignment="1">
      <alignment horizontal="center" vertical="center"/>
    </xf>
    <xf numFmtId="0" fontId="23" fillId="4" borderId="8" xfId="0" applyFont="1" applyFill="1" applyBorder="1" applyAlignment="1">
      <alignment horizontal="center" vertical="center"/>
    </xf>
    <xf numFmtId="0" fontId="13" fillId="0" borderId="0" xfId="0" applyFont="1" applyAlignment="1">
      <alignment vertical="center"/>
    </xf>
    <xf numFmtId="0" fontId="13" fillId="0" borderId="1" xfId="0" applyFont="1" applyBorder="1" applyAlignment="1">
      <alignment vertical="center" wrapText="1"/>
    </xf>
    <xf numFmtId="0" fontId="13" fillId="16" borderId="1" xfId="0" applyFont="1" applyFill="1" applyBorder="1" applyAlignment="1">
      <alignment vertical="center"/>
    </xf>
    <xf numFmtId="0" fontId="12" fillId="0" borderId="1" xfId="0" applyFont="1" applyBorder="1" applyAlignment="1">
      <alignment vertical="center" wrapText="1"/>
    </xf>
    <xf numFmtId="0" fontId="12" fillId="10" borderId="1" xfId="0" applyFont="1" applyFill="1" applyBorder="1" applyAlignment="1">
      <alignment vertical="center"/>
    </xf>
    <xf numFmtId="0" fontId="12" fillId="0" borderId="0" xfId="0" applyFont="1" applyAlignment="1">
      <alignment vertical="center"/>
    </xf>
    <xf numFmtId="0" fontId="25" fillId="18" borderId="1" xfId="0" applyFont="1" applyFill="1" applyBorder="1" applyAlignment="1">
      <alignment horizontal="center" vertical="center"/>
    </xf>
    <xf numFmtId="0" fontId="11" fillId="0" borderId="1" xfId="0" applyFont="1" applyBorder="1" applyAlignment="1">
      <alignment horizontal="left" vertical="center"/>
    </xf>
    <xf numFmtId="0" fontId="22" fillId="18" borderId="1" xfId="0" applyFont="1" applyFill="1" applyBorder="1" applyAlignment="1">
      <alignment horizontal="center" vertical="center"/>
    </xf>
    <xf numFmtId="0" fontId="11" fillId="0" borderId="1" xfId="0" applyFont="1" applyBorder="1" applyAlignment="1">
      <alignment horizontal="center" vertical="center"/>
    </xf>
    <xf numFmtId="0" fontId="11" fillId="18" borderId="1" xfId="0" applyFont="1" applyFill="1" applyBorder="1" applyAlignment="1">
      <alignment horizontal="center" vertical="center"/>
    </xf>
    <xf numFmtId="0" fontId="26" fillId="12" borderId="1" xfId="0" applyFont="1" applyFill="1" applyBorder="1" applyAlignment="1">
      <alignment horizontal="center" vertical="center"/>
    </xf>
    <xf numFmtId="0" fontId="11" fillId="0" borderId="0" xfId="0" applyFont="1">
      <alignment vertical="center"/>
    </xf>
    <xf numFmtId="0" fontId="11" fillId="0" borderId="1" xfId="0" applyFont="1" applyBorder="1" applyAlignment="1">
      <alignment vertical="center" wrapText="1"/>
    </xf>
    <xf numFmtId="0" fontId="27" fillId="0" borderId="1" xfId="0" applyFont="1" applyBorder="1">
      <alignment vertical="center"/>
    </xf>
    <xf numFmtId="0" fontId="11" fillId="0" borderId="1" xfId="0" applyFont="1" applyBorder="1">
      <alignment vertical="center"/>
    </xf>
    <xf numFmtId="0" fontId="25" fillId="0" borderId="1" xfId="0" applyFont="1" applyBorder="1" applyAlignment="1">
      <alignment horizontal="center" vertical="center"/>
    </xf>
    <xf numFmtId="0" fontId="10" fillId="0" borderId="1" xfId="0" applyFont="1" applyBorder="1">
      <alignment vertical="center"/>
    </xf>
    <xf numFmtId="0" fontId="25" fillId="0" borderId="1" xfId="0" applyFont="1" applyBorder="1" applyAlignment="1">
      <alignment horizontal="center" vertical="center"/>
    </xf>
    <xf numFmtId="0" fontId="9" fillId="6" borderId="1" xfId="0" applyFont="1" applyFill="1" applyBorder="1" applyAlignment="1">
      <alignment horizontal="left" vertical="center"/>
    </xf>
    <xf numFmtId="0" fontId="32" fillId="17" borderId="1" xfId="0" applyFont="1" applyFill="1" applyBorder="1" applyAlignment="1">
      <alignment horizontal="center" vertical="center"/>
    </xf>
    <xf numFmtId="0" fontId="9" fillId="0" borderId="0" xfId="0" applyFont="1">
      <alignment vertical="center"/>
    </xf>
    <xf numFmtId="0" fontId="9" fillId="5" borderId="1" xfId="0" applyFont="1" applyFill="1" applyBorder="1" applyAlignment="1">
      <alignment horizontal="center" vertical="center"/>
    </xf>
    <xf numFmtId="0" fontId="9" fillId="7" borderId="1" xfId="0" applyFont="1" applyFill="1" applyBorder="1" applyAlignment="1">
      <alignment horizontal="center" vertical="center"/>
    </xf>
    <xf numFmtId="0" fontId="9" fillId="12"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horizontal="center" vertical="center"/>
    </xf>
    <xf numFmtId="0" fontId="32" fillId="20" borderId="1" xfId="0" applyFont="1" applyFill="1" applyBorder="1" applyAlignment="1">
      <alignment horizontal="center" vertical="center"/>
    </xf>
    <xf numFmtId="0" fontId="9" fillId="0" borderId="1" xfId="0" applyFont="1" applyBorder="1">
      <alignment vertical="center"/>
    </xf>
    <xf numFmtId="0" fontId="9" fillId="0" borderId="1" xfId="0" applyFont="1" applyBorder="1" applyAlignment="1">
      <alignment horizontal="left" vertical="center"/>
    </xf>
    <xf numFmtId="0" fontId="9" fillId="19" borderId="1" xfId="0" applyFont="1" applyFill="1" applyBorder="1" applyAlignment="1">
      <alignment horizontal="center" vertical="center"/>
    </xf>
    <xf numFmtId="0" fontId="9" fillId="11" borderId="1" xfId="0" applyFont="1" applyFill="1" applyBorder="1" applyAlignment="1">
      <alignment horizontal="center" vertical="center"/>
    </xf>
    <xf numFmtId="0" fontId="25" fillId="0" borderId="12" xfId="0" applyFont="1" applyBorder="1">
      <alignment vertical="center"/>
    </xf>
    <xf numFmtId="0" fontId="25" fillId="0" borderId="0" xfId="0" applyFont="1" applyBorder="1">
      <alignment vertical="center"/>
    </xf>
    <xf numFmtId="0" fontId="25" fillId="0" borderId="13" xfId="0" applyFont="1" applyBorder="1" applyAlignment="1">
      <alignment horizontal="center" vertical="center"/>
    </xf>
    <xf numFmtId="0" fontId="25" fillId="0" borderId="14" xfId="0" applyFont="1" applyBorder="1" applyAlignment="1">
      <alignment horizontal="center" vertical="center"/>
    </xf>
    <xf numFmtId="0" fontId="8" fillId="0" borderId="0" xfId="0" applyFont="1">
      <alignment vertical="center"/>
    </xf>
    <xf numFmtId="0" fontId="11" fillId="0" borderId="1" xfId="0" applyFont="1" applyBorder="1" applyAlignment="1">
      <alignment vertical="center"/>
    </xf>
    <xf numFmtId="0" fontId="10" fillId="0" borderId="1" xfId="0" applyFont="1" applyBorder="1" applyAlignment="1">
      <alignment vertical="center"/>
    </xf>
    <xf numFmtId="0" fontId="10" fillId="0" borderId="1" xfId="0" applyFont="1" applyBorder="1" applyAlignment="1">
      <alignment horizontal="left" vertical="center"/>
    </xf>
    <xf numFmtId="0" fontId="25" fillId="0" borderId="1" xfId="0" applyFont="1" applyBorder="1" applyAlignment="1">
      <alignment vertical="center"/>
    </xf>
    <xf numFmtId="0" fontId="21" fillId="0" borderId="1" xfId="0" applyFont="1" applyBorder="1" applyAlignment="1">
      <alignment vertical="center"/>
    </xf>
    <xf numFmtId="0" fontId="27" fillId="0" borderId="0" xfId="0" applyFont="1" applyAlignment="1">
      <alignment vertical="center"/>
    </xf>
    <xf numFmtId="0" fontId="8" fillId="8" borderId="1" xfId="0" applyFont="1" applyFill="1" applyBorder="1" applyAlignment="1">
      <alignment horizontal="center" vertical="center"/>
    </xf>
    <xf numFmtId="0" fontId="6" fillId="0" borderId="1" xfId="0" applyFont="1" applyBorder="1">
      <alignment vertical="center"/>
    </xf>
    <xf numFmtId="0" fontId="6" fillId="0" borderId="1" xfId="0" applyFont="1" applyBorder="1" applyAlignment="1">
      <alignment vertical="center"/>
    </xf>
    <xf numFmtId="0" fontId="6" fillId="0" borderId="0" xfId="0" applyFont="1">
      <alignment vertical="center"/>
    </xf>
    <xf numFmtId="0" fontId="25" fillId="0" borderId="1" xfId="0" applyFont="1" applyBorder="1" applyAlignment="1">
      <alignment horizontal="center" vertical="center"/>
    </xf>
    <xf numFmtId="0" fontId="25" fillId="0" borderId="4" xfId="0" applyFont="1" applyBorder="1" applyAlignment="1">
      <alignment horizontal="center" vertical="center"/>
    </xf>
    <xf numFmtId="0" fontId="5" fillId="0" borderId="1"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xf>
    <xf numFmtId="0" fontId="4" fillId="0" borderId="0" xfId="0" applyFont="1" applyBorder="1" applyAlignment="1">
      <alignment horizontal="center" vertical="center"/>
    </xf>
    <xf numFmtId="0" fontId="3" fillId="0" borderId="0" xfId="0" applyFont="1">
      <alignment vertical="center"/>
    </xf>
    <xf numFmtId="0" fontId="3" fillId="0" borderId="0" xfId="0" applyFont="1" applyAlignment="1">
      <alignment vertical="center"/>
    </xf>
    <xf numFmtId="0" fontId="19" fillId="6" borderId="1" xfId="0" applyFont="1" applyFill="1" applyBorder="1" applyAlignment="1">
      <alignment horizontal="center" vertical="center"/>
    </xf>
    <xf numFmtId="0" fontId="2" fillId="0" borderId="0" xfId="0" applyFont="1" applyAlignment="1">
      <alignment vertical="center"/>
    </xf>
    <xf numFmtId="0" fontId="2" fillId="0" borderId="0" xfId="0" applyFont="1">
      <alignment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8" xfId="0" applyFont="1" applyBorder="1">
      <alignment vertical="center"/>
    </xf>
    <xf numFmtId="0" fontId="2" fillId="0" borderId="1" xfId="0" applyNumberFormat="1" applyFont="1" applyBorder="1" applyAlignment="1">
      <alignment horizontal="center"/>
    </xf>
    <xf numFmtId="0" fontId="2" fillId="0" borderId="1" xfId="0" applyFont="1" applyBorder="1" applyAlignment="1">
      <alignment horizontal="left" vertical="center"/>
    </xf>
    <xf numFmtId="0" fontId="2" fillId="0" borderId="0" xfId="0" applyFont="1" applyAlignment="1">
      <alignment horizontal="left" vertical="center"/>
    </xf>
    <xf numFmtId="0" fontId="2" fillId="0" borderId="0" xfId="0" applyFont="1" applyBorder="1" applyAlignment="1">
      <alignment horizontal="left" vertical="center"/>
    </xf>
    <xf numFmtId="0" fontId="2" fillId="0" borderId="1" xfId="0" applyFont="1" applyBorder="1">
      <alignment vertical="center"/>
    </xf>
    <xf numFmtId="0" fontId="25" fillId="0" borderId="2" xfId="0" applyFont="1" applyBorder="1" applyAlignment="1">
      <alignment horizontal="center" vertical="center"/>
    </xf>
    <xf numFmtId="0" fontId="27" fillId="0" borderId="3" xfId="0" applyFont="1" applyBorder="1" applyAlignment="1">
      <alignment horizontal="center" vertical="center"/>
    </xf>
    <xf numFmtId="0" fontId="27" fillId="0" borderId="4" xfId="0" applyFont="1" applyBorder="1" applyAlignment="1">
      <alignment horizontal="center" vertical="center"/>
    </xf>
    <xf numFmtId="0" fontId="25" fillId="0" borderId="1" xfId="0" applyFont="1" applyBorder="1" applyAlignment="1">
      <alignment horizontal="center" vertical="center"/>
    </xf>
    <xf numFmtId="0" fontId="4" fillId="0" borderId="2" xfId="0" applyFont="1" applyBorder="1" applyAlignment="1">
      <alignment horizontal="center" vertical="center"/>
    </xf>
    <xf numFmtId="0" fontId="25" fillId="0" borderId="3" xfId="0" applyFont="1" applyBorder="1" applyAlignment="1">
      <alignment horizontal="center" vertical="center"/>
    </xf>
    <xf numFmtId="0" fontId="25" fillId="0" borderId="4" xfId="0" applyFont="1" applyBorder="1" applyAlignment="1">
      <alignment horizontal="center" vertical="center"/>
    </xf>
    <xf numFmtId="0" fontId="27" fillId="0" borderId="2" xfId="0" applyFont="1" applyBorder="1" applyAlignment="1">
      <alignment horizontal="center"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11" fillId="7" borderId="1" xfId="0" applyFont="1" applyFill="1" applyBorder="1" applyAlignment="1">
      <alignment horizontal="center" vertical="center" wrapText="1"/>
    </xf>
    <xf numFmtId="0" fontId="21" fillId="0" borderId="6" xfId="0" applyFont="1" applyBorder="1" applyAlignment="1">
      <alignment horizontal="left" vertical="center"/>
    </xf>
    <xf numFmtId="0" fontId="21" fillId="0" borderId="7" xfId="0" applyFont="1" applyBorder="1" applyAlignment="1">
      <alignment horizontal="left" vertical="center"/>
    </xf>
    <xf numFmtId="0" fontId="21" fillId="0" borderId="8" xfId="0" applyFont="1" applyBorder="1" applyAlignment="1">
      <alignment horizontal="left" vertical="center"/>
    </xf>
    <xf numFmtId="0" fontId="11" fillId="0" borderId="6" xfId="0" applyFont="1" applyBorder="1" applyAlignment="1">
      <alignment horizontal="left" vertical="center"/>
    </xf>
    <xf numFmtId="0" fontId="12" fillId="7" borderId="1" xfId="0" applyFont="1" applyFill="1" applyBorder="1" applyAlignment="1">
      <alignment horizontal="center" vertical="center"/>
    </xf>
    <xf numFmtId="0" fontId="25" fillId="7" borderId="1" xfId="0" applyFont="1" applyFill="1" applyBorder="1" applyAlignment="1">
      <alignment horizontal="center" vertical="center"/>
    </xf>
    <xf numFmtId="0" fontId="23" fillId="4" borderId="6" xfId="0" applyFont="1" applyFill="1" applyBorder="1" applyAlignment="1">
      <alignment horizontal="center" vertical="center"/>
    </xf>
    <xf numFmtId="0" fontId="23" fillId="4" borderId="7" xfId="0" applyFont="1" applyFill="1" applyBorder="1" applyAlignment="1">
      <alignment horizontal="center" vertical="center"/>
    </xf>
    <xf numFmtId="0" fontId="23" fillId="4" borderId="8" xfId="0" applyFont="1" applyFill="1" applyBorder="1" applyAlignment="1">
      <alignment horizontal="center" vertical="center"/>
    </xf>
    <xf numFmtId="0" fontId="25" fillId="0" borderId="6" xfId="0" applyFont="1" applyBorder="1" applyAlignment="1">
      <alignment horizontal="left" vertical="center"/>
    </xf>
    <xf numFmtId="0" fontId="25" fillId="0" borderId="7" xfId="0" applyFont="1" applyBorder="1" applyAlignment="1">
      <alignment horizontal="left" vertical="center"/>
    </xf>
    <xf numFmtId="0" fontId="25" fillId="0" borderId="8" xfId="0" applyFont="1" applyBorder="1" applyAlignment="1">
      <alignment horizontal="left" vertical="center"/>
    </xf>
    <xf numFmtId="0" fontId="23" fillId="8" borderId="6" xfId="0" applyFont="1" applyFill="1" applyBorder="1" applyAlignment="1">
      <alignment horizontal="center" vertical="center"/>
    </xf>
    <xf numFmtId="0" fontId="23" fillId="8" borderId="7" xfId="0" applyFont="1" applyFill="1" applyBorder="1" applyAlignment="1">
      <alignment horizontal="center" vertical="center"/>
    </xf>
    <xf numFmtId="0" fontId="23" fillId="8" borderId="8" xfId="0" applyFont="1" applyFill="1" applyBorder="1" applyAlignment="1">
      <alignment horizontal="center" vertical="center"/>
    </xf>
    <xf numFmtId="0" fontId="12" fillId="0" borderId="6" xfId="0" applyFont="1" applyBorder="1" applyAlignment="1">
      <alignment horizontal="left" vertical="center"/>
    </xf>
    <xf numFmtId="0" fontId="8" fillId="0" borderId="6" xfId="0" applyFont="1" applyBorder="1" applyAlignment="1">
      <alignment horizontal="left" vertical="center"/>
    </xf>
    <xf numFmtId="0" fontId="7" fillId="0" borderId="6" xfId="0" applyFont="1" applyBorder="1" applyAlignment="1">
      <alignment horizontal="left" vertical="center"/>
    </xf>
    <xf numFmtId="0" fontId="23" fillId="5" borderId="1" xfId="0" applyFont="1" applyFill="1" applyBorder="1" applyAlignment="1">
      <alignment horizontal="center" vertical="center"/>
    </xf>
    <xf numFmtId="0" fontId="25" fillId="5" borderId="1" xfId="0" applyFont="1" applyFill="1" applyBorder="1" applyAlignment="1">
      <alignment horizontal="center" vertical="center"/>
    </xf>
    <xf numFmtId="0" fontId="23" fillId="0" borderId="1" xfId="0" applyFont="1" applyBorder="1" applyAlignment="1">
      <alignment horizontal="left" vertical="center"/>
    </xf>
    <xf numFmtId="0" fontId="25" fillId="0" borderId="1" xfId="0" applyFont="1" applyBorder="1" applyAlignment="1">
      <alignment horizontal="left" vertical="center"/>
    </xf>
    <xf numFmtId="0" fontId="11" fillId="0" borderId="1" xfId="0" applyFont="1" applyBorder="1" applyAlignment="1">
      <alignment horizontal="left" vertical="center"/>
    </xf>
    <xf numFmtId="0" fontId="21" fillId="0" borderId="1" xfId="0" applyFont="1" applyBorder="1" applyAlignment="1">
      <alignment horizontal="left" vertical="center"/>
    </xf>
    <xf numFmtId="0" fontId="34" fillId="7" borderId="9" xfId="0" applyFont="1" applyFill="1" applyBorder="1" applyAlignment="1">
      <alignment horizontal="center" vertical="center"/>
    </xf>
    <xf numFmtId="0" fontId="34" fillId="7" borderId="12" xfId="0" applyFont="1" applyFill="1" applyBorder="1" applyAlignment="1">
      <alignment horizontal="center" vertical="center"/>
    </xf>
    <xf numFmtId="0" fontId="34" fillId="7" borderId="14" xfId="0" applyFont="1" applyFill="1" applyBorder="1" applyAlignment="1">
      <alignment horizontal="center" vertical="center"/>
    </xf>
    <xf numFmtId="0" fontId="34" fillId="7" borderId="0" xfId="0" applyFont="1" applyFill="1" applyBorder="1" applyAlignment="1">
      <alignment horizontal="center" vertical="center"/>
    </xf>
    <xf numFmtId="0" fontId="24" fillId="3" borderId="9" xfId="0" applyFont="1" applyFill="1" applyBorder="1" applyAlignment="1">
      <alignment horizontal="center" vertical="center"/>
    </xf>
    <xf numFmtId="0" fontId="24" fillId="3" borderId="5" xfId="0" applyFont="1" applyFill="1" applyBorder="1" applyAlignment="1">
      <alignment horizontal="center" vertical="center"/>
    </xf>
    <xf numFmtId="0" fontId="24" fillId="3" borderId="10" xfId="0" applyFont="1" applyFill="1" applyBorder="1" applyAlignment="1">
      <alignment horizontal="center" vertical="center"/>
    </xf>
    <xf numFmtId="0" fontId="24" fillId="3" borderId="11" xfId="0" applyFont="1" applyFill="1" applyBorder="1" applyAlignment="1">
      <alignment horizontal="center" vertical="center"/>
    </xf>
    <xf numFmtId="0" fontId="11" fillId="9" borderId="1" xfId="0" applyFont="1" applyFill="1" applyBorder="1" applyAlignment="1">
      <alignment horizontal="center" vertical="center" wrapText="1"/>
    </xf>
    <xf numFmtId="0" fontId="25" fillId="9" borderId="1" xfId="0" applyFont="1" applyFill="1" applyBorder="1" applyAlignment="1">
      <alignment horizontal="center" vertical="center"/>
    </xf>
    <xf numFmtId="0" fontId="21" fillId="9" borderId="1" xfId="0" applyFont="1" applyFill="1" applyBorder="1" applyAlignment="1">
      <alignment horizontal="center" vertical="center"/>
    </xf>
    <xf numFmtId="0" fontId="5" fillId="0" borderId="1" xfId="0" applyFont="1" applyBorder="1" applyAlignment="1">
      <alignment horizontal="left" vertical="center"/>
    </xf>
    <xf numFmtId="0" fontId="5" fillId="0" borderId="6" xfId="0" applyFont="1" applyBorder="1" applyAlignment="1">
      <alignment horizontal="left" vertical="center"/>
    </xf>
    <xf numFmtId="0" fontId="19" fillId="6" borderId="2" xfId="0" applyFont="1" applyFill="1" applyBorder="1" applyAlignment="1">
      <alignment horizontal="center" vertical="center"/>
    </xf>
    <xf numFmtId="0" fontId="19" fillId="6" borderId="3" xfId="0" applyFont="1" applyFill="1" applyBorder="1" applyAlignment="1">
      <alignment horizontal="center" vertical="center"/>
    </xf>
    <xf numFmtId="0" fontId="19" fillId="6" borderId="4" xfId="0" applyFont="1" applyFill="1" applyBorder="1" applyAlignment="1">
      <alignment horizontal="center" vertical="center"/>
    </xf>
    <xf numFmtId="0" fontId="19" fillId="6" borderId="1" xfId="0" applyFont="1" applyFill="1" applyBorder="1" applyAlignment="1">
      <alignment horizontal="center" vertical="center"/>
    </xf>
    <xf numFmtId="0" fontId="20" fillId="6" borderId="2" xfId="0" applyFont="1" applyFill="1" applyBorder="1" applyAlignment="1">
      <alignment vertical="center" wrapText="1"/>
    </xf>
    <xf numFmtId="0" fontId="20" fillId="6" borderId="3" xfId="0" applyFont="1" applyFill="1" applyBorder="1" applyAlignment="1">
      <alignment vertical="center" wrapText="1"/>
    </xf>
    <xf numFmtId="0" fontId="20" fillId="6" borderId="4" xfId="0" applyFont="1" applyFill="1" applyBorder="1" applyAlignment="1">
      <alignment vertical="center" wrapText="1"/>
    </xf>
    <xf numFmtId="0" fontId="20" fillId="0" borderId="1" xfId="0" applyFont="1" applyBorder="1" applyAlignment="1">
      <alignment horizontal="center" vertical="center"/>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20" fillId="6" borderId="2" xfId="0" applyFont="1" applyFill="1" applyBorder="1" applyAlignment="1">
      <alignment horizontal="center" vertical="center"/>
    </xf>
    <xf numFmtId="0" fontId="20" fillId="6" borderId="4" xfId="0" applyFont="1" applyFill="1" applyBorder="1" applyAlignment="1">
      <alignment horizontal="center" vertical="center"/>
    </xf>
    <xf numFmtId="0" fontId="20" fillId="6" borderId="3" xfId="0" applyFont="1" applyFill="1" applyBorder="1" applyAlignment="1">
      <alignment horizontal="center" vertical="center"/>
    </xf>
    <xf numFmtId="0" fontId="20" fillId="6" borderId="2" xfId="0" applyFont="1" applyFill="1" applyBorder="1" applyAlignment="1">
      <alignment horizontal="left" vertical="center" wrapText="1"/>
    </xf>
    <xf numFmtId="0" fontId="20" fillId="6" borderId="4" xfId="0" applyFont="1" applyFill="1" applyBorder="1" applyAlignment="1">
      <alignment horizontal="left" vertical="center" wrapText="1"/>
    </xf>
    <xf numFmtId="0" fontId="20" fillId="6" borderId="3" xfId="0" applyFont="1" applyFill="1" applyBorder="1" applyAlignment="1">
      <alignment horizontal="left" vertical="center" wrapText="1"/>
    </xf>
    <xf numFmtId="0" fontId="33" fillId="8" borderId="2" xfId="0" applyFont="1" applyFill="1" applyBorder="1" applyAlignment="1">
      <alignment horizontal="center" vertical="center"/>
    </xf>
    <xf numFmtId="0" fontId="33" fillId="8" borderId="3" xfId="0" applyFont="1" applyFill="1" applyBorder="1" applyAlignment="1">
      <alignment horizontal="center" vertical="center"/>
    </xf>
    <xf numFmtId="0" fontId="33" fillId="8" borderId="4" xfId="0" applyFont="1" applyFill="1" applyBorder="1" applyAlignment="1">
      <alignment horizontal="center" vertical="center"/>
    </xf>
    <xf numFmtId="0" fontId="14" fillId="11" borderId="1" xfId="0" applyFont="1" applyFill="1" applyBorder="1" applyAlignment="1">
      <alignment horizontal="center" vertical="center"/>
    </xf>
    <xf numFmtId="0" fontId="16" fillId="0" borderId="0" xfId="0" applyFont="1" applyAlignment="1">
      <alignment horizontal="left" vertical="center"/>
    </xf>
    <xf numFmtId="0" fontId="15" fillId="0" borderId="0" xfId="0" applyFont="1" applyAlignment="1">
      <alignment horizontal="left" vertical="center"/>
    </xf>
    <xf numFmtId="0" fontId="17" fillId="11" borderId="1" xfId="0" applyFont="1" applyFill="1" applyBorder="1" applyAlignment="1">
      <alignment horizontal="center" vertical="center"/>
    </xf>
    <xf numFmtId="0" fontId="17" fillId="0" borderId="0" xfId="0" applyFont="1" applyAlignment="1">
      <alignment horizontal="center" vertical="center"/>
    </xf>
    <xf numFmtId="0" fontId="17" fillId="0" borderId="0" xfId="0" applyFont="1" applyAlignment="1">
      <alignment vertical="center"/>
    </xf>
    <xf numFmtId="0" fontId="16" fillId="0" borderId="0" xfId="0" applyFont="1" applyAlignment="1">
      <alignment vertical="center"/>
    </xf>
    <xf numFmtId="0" fontId="1" fillId="6" borderId="0" xfId="0" applyFont="1" applyFill="1" applyAlignment="1">
      <alignment horizontal="center" vertical="center"/>
    </xf>
    <xf numFmtId="0" fontId="1" fillId="6" borderId="0" xfId="0" applyFont="1" applyFill="1" applyAlignment="1">
      <alignment horizontal="left" vertical="center"/>
    </xf>
    <xf numFmtId="0" fontId="19" fillId="6" borderId="0" xfId="0" applyFont="1" applyFill="1" applyAlignment="1">
      <alignment vertical="center"/>
    </xf>
    <xf numFmtId="0" fontId="30" fillId="7" borderId="1" xfId="0" applyFont="1" applyFill="1" applyBorder="1" applyAlignment="1">
      <alignment vertical="center"/>
    </xf>
    <xf numFmtId="0" fontId="1" fillId="6" borderId="0" xfId="0" applyFont="1" applyFill="1" applyAlignment="1">
      <alignment vertical="center"/>
    </xf>
    <xf numFmtId="0" fontId="19" fillId="0" borderId="0" xfId="0" applyFont="1" applyAlignment="1">
      <alignment vertical="center"/>
    </xf>
    <xf numFmtId="0" fontId="1" fillId="6" borderId="0" xfId="0" applyFont="1" applyFill="1">
      <alignment vertical="center"/>
    </xf>
    <xf numFmtId="0" fontId="1" fillId="0" borderId="1" xfId="0" applyFont="1" applyBorder="1" applyAlignment="1">
      <alignment horizontal="center" vertical="center"/>
    </xf>
    <xf numFmtId="0" fontId="1" fillId="6" borderId="1" xfId="0" applyFont="1" applyFill="1" applyBorder="1" applyAlignment="1">
      <alignment vertical="center"/>
    </xf>
    <xf numFmtId="49" fontId="1" fillId="6" borderId="1" xfId="0" applyNumberFormat="1" applyFont="1" applyFill="1" applyBorder="1" applyAlignment="1">
      <alignment horizontal="left" vertical="center" wrapText="1"/>
    </xf>
    <xf numFmtId="0" fontId="1" fillId="0" borderId="0" xfId="0" applyFont="1" applyAlignment="1">
      <alignment vertical="center"/>
    </xf>
    <xf numFmtId="0" fontId="1" fillId="0" borderId="0" xfId="0" applyFont="1">
      <alignment vertical="center"/>
    </xf>
    <xf numFmtId="0" fontId="1" fillId="0" borderId="1" xfId="0" applyFont="1" applyBorder="1">
      <alignment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hyperlink" Target="http://jump2.bdimg.com/safecheck/index?url=rN3wPs8te/pL4AOY0zAwhz3wi8AXlR5gsMEbyYdIw63YM736vamUF3shgGAu4YJjqA2wgAsb+cS3pfKJtUWCTh9ssyDK1SDlnhDg47fRGLxIC1WNLHU2MljwrjhG0RrIZhMN5BaRBboOxF1MG706EinKPcLkMzv4Q9dUbyc8AXEyJlmscGwEoiofgOGmJ8jOQXcCdPnH6AQN0JW7pjPTVTA8Zu4mdgY0" TargetMode="External"/><Relationship Id="rId2" Type="http://schemas.openxmlformats.org/officeDocument/2006/relationships/hyperlink" Target="http://jump2.bdimg.com/safecheck/index?url=rN3wPs8te/pL4AOY0zAwhz3wi8AXlR5gsMEbyYdIw61DQq83UgVuTSU2iugtdxt7t6XyibVFgk4fbLMgytUg5Z4Q4OO30Ri8SAtVjSx1NjJY8K44RtEayGYTDeQWkQW6DsRdTBu9OhIpyj3C5DM7+EPXVG8nPAFxMiZZrHBsBKIqH4DhpifIzkF3AnT5x+gEDdCVu6Yz01UwPGbuJnYGNA==" TargetMode="External"/><Relationship Id="rId1" Type="http://schemas.openxmlformats.org/officeDocument/2006/relationships/hyperlink" Target="http://jump2.bdimg.com/safecheck/index?url=rN3wPs8te/pL4AOY0zAwhz3wi8AXlR5gsMEbyYdIw63YM736vamUF3shgGAu4YJjqA2wgAsb+cS3pfKJtUWCTh9ssyDK1SDlnhDg47fRGLxIC1WNLHU2MljwrjhG0RrIZhMN5BaRBboOxF1MG706EinKPcLkMzv4Q9dUbyc8AXEyJlmscGwEoiofgOGmJ8jOQXcCdPnH6AQN0JW7pjPTVTA8Zu4mdgY0" TargetMode="External"/><Relationship Id="rId5" Type="http://schemas.openxmlformats.org/officeDocument/2006/relationships/printerSettings" Target="../printerSettings/printerSettings2.bin"/><Relationship Id="rId4" Type="http://schemas.openxmlformats.org/officeDocument/2006/relationships/hyperlink" Target="http://jump2.bdimg.com/safecheck/index?url=rN3wPs8te/pL4AOY0zAwhz3wi8AXlR5gsMEbyYdIw63YM736vamUF3shgGAu4YJjqA2wgAsb+cS3pfKJtUWCTh9ssyDK1SDlnhDg47fRGLxIC1WNLHU2MljwrjhG0RrIZhMN5BaRBboOxF1MG706EinKPcLkMzv4Q9dUbyc8AXEyJlmscGwEoiofgOGmJ8jOQXcCdPnH6AQN0JW7pjPTVTA8Zu4mdgY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4"/>
  <sheetViews>
    <sheetView workbookViewId="0">
      <selection activeCell="C28" sqref="C28"/>
    </sheetView>
  </sheetViews>
  <sheetFormatPr defaultRowHeight="16.5"/>
  <cols>
    <col min="1" max="1" width="9" style="2"/>
    <col min="2" max="2" width="9" style="2" bestFit="1" customWidth="1"/>
    <col min="3" max="3" width="12.5" style="2" bestFit="1" customWidth="1"/>
    <col min="4" max="4" width="10.25" style="2" customWidth="1"/>
    <col min="5" max="5" width="54.5" style="176" customWidth="1"/>
    <col min="6" max="6" width="11.375" style="2" bestFit="1" customWidth="1"/>
    <col min="7" max="7" width="5.25" style="2" bestFit="1" customWidth="1"/>
    <col min="8" max="8" width="9.875" style="2" customWidth="1"/>
    <col min="9" max="9" width="71" style="2" customWidth="1"/>
    <col min="10" max="10" width="9.625" style="2" bestFit="1" customWidth="1"/>
    <col min="11" max="11" width="27.625" style="2" bestFit="1" customWidth="1"/>
    <col min="12" max="12" width="4.75" style="2" bestFit="1" customWidth="1"/>
    <col min="13" max="16384" width="9" style="2"/>
  </cols>
  <sheetData>
    <row r="1" spans="1:12">
      <c r="A1" s="4" t="s">
        <v>64</v>
      </c>
      <c r="B1" s="4" t="s">
        <v>50</v>
      </c>
      <c r="C1" s="4" t="s">
        <v>65</v>
      </c>
      <c r="D1" s="9" t="s">
        <v>99</v>
      </c>
      <c r="E1" s="9" t="s">
        <v>106</v>
      </c>
      <c r="F1" s="4" t="s">
        <v>51</v>
      </c>
      <c r="G1" s="4" t="s">
        <v>55</v>
      </c>
      <c r="H1" s="4" t="s">
        <v>57</v>
      </c>
      <c r="I1" s="4" t="s">
        <v>52</v>
      </c>
      <c r="J1" s="4" t="s">
        <v>58</v>
      </c>
      <c r="K1" s="4" t="s">
        <v>54</v>
      </c>
      <c r="L1" s="4" t="s">
        <v>61</v>
      </c>
    </row>
    <row r="2" spans="1:12">
      <c r="A2" s="3">
        <v>1</v>
      </c>
      <c r="B2" s="3" t="s">
        <v>49</v>
      </c>
      <c r="C2" s="3" t="s">
        <v>68</v>
      </c>
      <c r="D2" s="143" t="s">
        <v>998</v>
      </c>
      <c r="E2" s="152" t="s">
        <v>107</v>
      </c>
      <c r="F2" s="145" t="s">
        <v>53</v>
      </c>
      <c r="G2" s="5" t="s">
        <v>70</v>
      </c>
      <c r="H2" s="3">
        <v>28</v>
      </c>
      <c r="I2" s="6" t="s">
        <v>67</v>
      </c>
      <c r="J2" s="5" t="s">
        <v>73</v>
      </c>
      <c r="K2" s="6" t="s">
        <v>75</v>
      </c>
      <c r="L2" s="5" t="s">
        <v>63</v>
      </c>
    </row>
    <row r="3" spans="1:12">
      <c r="A3" s="3">
        <v>2</v>
      </c>
      <c r="B3" s="5" t="s">
        <v>83</v>
      </c>
      <c r="C3" s="7" t="s">
        <v>120</v>
      </c>
      <c r="D3" s="7" t="s">
        <v>101</v>
      </c>
      <c r="E3" s="152"/>
      <c r="F3" s="5" t="s">
        <v>84</v>
      </c>
      <c r="G3" s="5" t="s">
        <v>85</v>
      </c>
      <c r="H3" s="3">
        <v>36</v>
      </c>
      <c r="I3" s="6" t="s">
        <v>86</v>
      </c>
      <c r="J3" s="5" t="s">
        <v>88</v>
      </c>
      <c r="K3" s="6" t="s">
        <v>90</v>
      </c>
      <c r="L3" s="5" t="s">
        <v>91</v>
      </c>
    </row>
    <row r="4" spans="1:12">
      <c r="A4" s="3">
        <v>3</v>
      </c>
      <c r="B4" s="3" t="s">
        <v>47</v>
      </c>
      <c r="C4" s="7" t="s">
        <v>132</v>
      </c>
      <c r="D4" s="7" t="s">
        <v>135</v>
      </c>
      <c r="E4" s="152"/>
      <c r="F4" s="144" t="s">
        <v>916</v>
      </c>
      <c r="G4" s="5" t="s">
        <v>56</v>
      </c>
      <c r="H4" s="3">
        <v>20</v>
      </c>
      <c r="I4" s="141" t="s">
        <v>917</v>
      </c>
      <c r="J4" s="5" t="s">
        <v>74</v>
      </c>
      <c r="K4" s="18" t="s">
        <v>60</v>
      </c>
      <c r="L4" s="5" t="s">
        <v>62</v>
      </c>
    </row>
    <row r="5" spans="1:12">
      <c r="A5" s="3">
        <v>4</v>
      </c>
      <c r="B5" s="5" t="s">
        <v>79</v>
      </c>
      <c r="C5" s="5" t="s">
        <v>80</v>
      </c>
      <c r="D5" s="5" t="s">
        <v>103</v>
      </c>
      <c r="E5" s="5"/>
      <c r="F5" s="5" t="s">
        <v>78</v>
      </c>
      <c r="G5" s="5" t="s">
        <v>81</v>
      </c>
      <c r="H5" s="3">
        <v>30</v>
      </c>
      <c r="I5" s="6" t="s">
        <v>87</v>
      </c>
      <c r="J5" s="5" t="s">
        <v>89</v>
      </c>
      <c r="K5" s="6" t="s">
        <v>92</v>
      </c>
      <c r="L5" s="5" t="s">
        <v>82</v>
      </c>
    </row>
    <row r="6" spans="1:12">
      <c r="A6" s="3">
        <v>5</v>
      </c>
      <c r="B6" s="3" t="s">
        <v>48</v>
      </c>
      <c r="C6" s="7" t="s">
        <v>157</v>
      </c>
      <c r="D6" s="7" t="s">
        <v>104</v>
      </c>
      <c r="E6" s="152"/>
      <c r="F6" s="5" t="s">
        <v>69</v>
      </c>
      <c r="G6" s="5" t="s">
        <v>71</v>
      </c>
      <c r="H6" s="3">
        <v>40</v>
      </c>
      <c r="I6" s="6" t="s">
        <v>72</v>
      </c>
      <c r="J6" s="5" t="s">
        <v>59</v>
      </c>
      <c r="K6" s="6" t="s">
        <v>76</v>
      </c>
      <c r="L6" s="5" t="s">
        <v>77</v>
      </c>
    </row>
    <row r="7" spans="1:12">
      <c r="A7" s="3">
        <v>6</v>
      </c>
      <c r="B7" s="7" t="s">
        <v>93</v>
      </c>
      <c r="C7" s="185" t="s">
        <v>1091</v>
      </c>
      <c r="D7" s="7" t="s">
        <v>105</v>
      </c>
      <c r="E7" s="152"/>
      <c r="F7" s="140" t="s">
        <v>94</v>
      </c>
      <c r="G7" s="7" t="s">
        <v>95</v>
      </c>
      <c r="H7" s="3">
        <v>9</v>
      </c>
      <c r="I7" s="141" t="s">
        <v>915</v>
      </c>
      <c r="J7" s="7" t="s">
        <v>96</v>
      </c>
      <c r="K7" s="8" t="s">
        <v>97</v>
      </c>
      <c r="L7" s="7" t="s">
        <v>98</v>
      </c>
    </row>
    <row r="8" spans="1:12">
      <c r="A8" s="3">
        <v>7</v>
      </c>
      <c r="B8" s="34" t="s">
        <v>267</v>
      </c>
      <c r="C8" s="34" t="s">
        <v>283</v>
      </c>
      <c r="D8" s="34" t="s">
        <v>277</v>
      </c>
      <c r="E8" s="3"/>
      <c r="F8" s="34" t="s">
        <v>268</v>
      </c>
      <c r="G8" s="34" t="s">
        <v>269</v>
      </c>
      <c r="H8" s="3">
        <v>20</v>
      </c>
      <c r="I8" s="33" t="s">
        <v>284</v>
      </c>
      <c r="J8" s="34" t="s">
        <v>285</v>
      </c>
      <c r="K8" s="33" t="s">
        <v>274</v>
      </c>
      <c r="L8" s="34" t="s">
        <v>270</v>
      </c>
    </row>
    <row r="9" spans="1:12">
      <c r="A9" s="3">
        <v>8</v>
      </c>
      <c r="B9" s="34" t="s">
        <v>271</v>
      </c>
      <c r="C9" s="34" t="s">
        <v>286</v>
      </c>
      <c r="D9" s="143" t="s">
        <v>997</v>
      </c>
      <c r="E9" s="3"/>
      <c r="F9" s="142" t="s">
        <v>287</v>
      </c>
      <c r="G9" s="34" t="s">
        <v>272</v>
      </c>
      <c r="H9" s="3">
        <v>25</v>
      </c>
      <c r="I9" s="33" t="s">
        <v>288</v>
      </c>
      <c r="J9" s="34" t="s">
        <v>289</v>
      </c>
      <c r="K9" s="33" t="s">
        <v>275</v>
      </c>
      <c r="L9" s="34" t="s">
        <v>273</v>
      </c>
    </row>
    <row r="10" spans="1:12">
      <c r="A10" s="3">
        <v>9</v>
      </c>
      <c r="B10" s="34" t="s">
        <v>276</v>
      </c>
      <c r="C10" s="34" t="s">
        <v>290</v>
      </c>
      <c r="D10" s="34" t="s">
        <v>278</v>
      </c>
      <c r="E10" s="3"/>
      <c r="F10" s="34" t="s">
        <v>282</v>
      </c>
      <c r="G10" s="34" t="s">
        <v>279</v>
      </c>
      <c r="H10" s="3">
        <v>35</v>
      </c>
      <c r="I10" s="33" t="s">
        <v>291</v>
      </c>
      <c r="J10" s="34" t="s">
        <v>280</v>
      </c>
      <c r="K10" s="33" t="s">
        <v>292</v>
      </c>
      <c r="L10" s="34" t="s">
        <v>281</v>
      </c>
    </row>
    <row r="12" spans="1:12">
      <c r="A12" s="148">
        <v>1</v>
      </c>
      <c r="B12" s="148"/>
      <c r="C12" s="178" t="s">
        <v>1092</v>
      </c>
      <c r="D12" s="148"/>
      <c r="E12" s="192" t="s">
        <v>999</v>
      </c>
      <c r="F12" s="148"/>
      <c r="G12" s="148"/>
      <c r="H12" s="148"/>
      <c r="I12" s="148"/>
      <c r="J12" s="148"/>
      <c r="K12" s="148"/>
      <c r="L12" s="148"/>
    </row>
    <row r="13" spans="1:12">
      <c r="A13" s="148">
        <v>2</v>
      </c>
      <c r="B13" s="148"/>
      <c r="C13" s="178" t="s">
        <v>1093</v>
      </c>
      <c r="D13" s="148"/>
      <c r="E13" s="171" t="s">
        <v>1000</v>
      </c>
      <c r="F13" s="148"/>
      <c r="G13" s="148"/>
      <c r="H13" s="148"/>
      <c r="I13" s="148"/>
      <c r="J13" s="148"/>
      <c r="K13" s="148"/>
      <c r="L13" s="148"/>
    </row>
    <row r="14" spans="1:12">
      <c r="A14" s="148">
        <v>3</v>
      </c>
      <c r="B14" s="148"/>
      <c r="C14" s="178" t="s">
        <v>1094</v>
      </c>
      <c r="D14" s="148"/>
      <c r="E14" s="171" t="s">
        <v>1002</v>
      </c>
      <c r="F14" s="148"/>
      <c r="G14" s="148"/>
      <c r="H14" s="148"/>
      <c r="I14" s="148"/>
      <c r="J14" s="148"/>
      <c r="K14" s="148"/>
      <c r="L14" s="148"/>
    </row>
    <row r="15" spans="1:12">
      <c r="A15" s="148">
        <v>4</v>
      </c>
      <c r="B15" s="148"/>
      <c r="C15" s="178" t="s">
        <v>1095</v>
      </c>
      <c r="D15" s="148"/>
      <c r="E15" s="171" t="s">
        <v>1001</v>
      </c>
      <c r="F15" s="148"/>
      <c r="G15" s="148"/>
      <c r="H15" s="148"/>
      <c r="I15" s="148"/>
      <c r="J15" s="148"/>
      <c r="K15" s="148"/>
      <c r="L15" s="148"/>
    </row>
    <row r="16" spans="1:12">
      <c r="A16" s="148">
        <v>5</v>
      </c>
      <c r="B16" s="148"/>
      <c r="C16" s="149" t="s">
        <v>974</v>
      </c>
      <c r="D16" s="148"/>
      <c r="E16" s="171" t="s">
        <v>1003</v>
      </c>
      <c r="F16" s="148"/>
      <c r="G16" s="148"/>
      <c r="H16" s="148"/>
      <c r="I16" s="148"/>
      <c r="J16" s="148"/>
      <c r="K16" s="148"/>
      <c r="L16" s="148"/>
    </row>
    <row r="17" spans="1:12">
      <c r="A17" s="148">
        <v>6</v>
      </c>
      <c r="B17" s="148"/>
      <c r="C17" s="178" t="s">
        <v>975</v>
      </c>
      <c r="D17" s="148"/>
      <c r="E17" s="171" t="s">
        <v>1004</v>
      </c>
      <c r="F17" s="148"/>
      <c r="G17" s="148"/>
      <c r="H17" s="148"/>
      <c r="I17" s="148"/>
      <c r="J17" s="148"/>
      <c r="K17" s="148"/>
      <c r="L17" s="148"/>
    </row>
    <row r="18" spans="1:12">
      <c r="A18" s="148">
        <v>7</v>
      </c>
      <c r="B18" s="148"/>
      <c r="C18" s="149" t="s">
        <v>977</v>
      </c>
      <c r="D18" s="148"/>
      <c r="E18" s="171" t="s">
        <v>1005</v>
      </c>
      <c r="F18" s="148"/>
      <c r="G18" s="148"/>
      <c r="H18" s="148"/>
      <c r="I18" s="148"/>
      <c r="J18" s="148"/>
      <c r="K18" s="148"/>
      <c r="L18" s="148"/>
    </row>
    <row r="19" spans="1:12">
      <c r="A19" s="148">
        <v>8</v>
      </c>
      <c r="B19" s="148"/>
      <c r="C19" s="149" t="s">
        <v>1006</v>
      </c>
      <c r="D19" s="148"/>
      <c r="E19" s="172" t="s">
        <v>1007</v>
      </c>
      <c r="F19" s="148"/>
      <c r="G19" s="148"/>
      <c r="H19" s="148"/>
      <c r="I19" s="148"/>
      <c r="J19" s="148"/>
      <c r="K19" s="148"/>
      <c r="L19" s="148"/>
    </row>
    <row r="20" spans="1:12">
      <c r="A20" s="148">
        <v>9</v>
      </c>
      <c r="B20" s="148"/>
      <c r="C20" s="149" t="s">
        <v>978</v>
      </c>
      <c r="D20" s="148"/>
      <c r="E20" s="172" t="s">
        <v>1008</v>
      </c>
      <c r="F20" s="148"/>
      <c r="G20" s="148"/>
      <c r="H20" s="148"/>
      <c r="I20" s="148"/>
      <c r="J20" s="148"/>
      <c r="K20" s="148"/>
      <c r="L20" s="148"/>
    </row>
    <row r="21" spans="1:12">
      <c r="A21" s="148">
        <v>10</v>
      </c>
      <c r="B21" s="148"/>
      <c r="C21" s="151" t="s">
        <v>1009</v>
      </c>
      <c r="D21" s="148"/>
      <c r="E21" s="173" t="s">
        <v>1010</v>
      </c>
      <c r="F21" s="148"/>
      <c r="G21" s="148"/>
      <c r="H21" s="148"/>
      <c r="I21" s="148"/>
      <c r="J21" s="148"/>
      <c r="K21" s="148"/>
      <c r="L21" s="148"/>
    </row>
    <row r="22" spans="1:12">
      <c r="A22" s="148">
        <v>11</v>
      </c>
      <c r="B22" s="148"/>
      <c r="C22" s="149" t="s">
        <v>980</v>
      </c>
      <c r="D22" s="148"/>
      <c r="E22" s="173" t="s">
        <v>1012</v>
      </c>
      <c r="F22" s="148"/>
      <c r="G22" s="148"/>
      <c r="H22" s="148"/>
      <c r="I22" s="148"/>
      <c r="J22" s="148"/>
      <c r="K22" s="148"/>
      <c r="L22" s="148"/>
    </row>
    <row r="23" spans="1:12">
      <c r="A23" s="148">
        <v>12</v>
      </c>
      <c r="B23" s="148"/>
      <c r="C23" s="149" t="s">
        <v>981</v>
      </c>
      <c r="D23" s="148"/>
      <c r="E23" s="173" t="s">
        <v>1011</v>
      </c>
      <c r="F23" s="148"/>
      <c r="G23" s="148"/>
      <c r="H23" s="148"/>
      <c r="I23" s="148"/>
      <c r="J23" s="148"/>
      <c r="K23" s="148"/>
      <c r="L23" s="148"/>
    </row>
    <row r="24" spans="1:12">
      <c r="A24" s="148">
        <v>13</v>
      </c>
      <c r="B24" s="148"/>
      <c r="C24" s="148" t="s">
        <v>983</v>
      </c>
      <c r="D24" s="148"/>
      <c r="E24" s="173" t="s">
        <v>1013</v>
      </c>
      <c r="F24" s="148"/>
      <c r="G24" s="148"/>
      <c r="H24" s="148"/>
      <c r="I24" s="148"/>
      <c r="J24" s="148"/>
      <c r="K24" s="148"/>
      <c r="L24" s="148"/>
    </row>
    <row r="25" spans="1:12">
      <c r="A25" s="148">
        <v>14</v>
      </c>
      <c r="B25" s="148"/>
      <c r="C25" s="148" t="s">
        <v>985</v>
      </c>
      <c r="D25" s="148"/>
      <c r="E25" s="172" t="s">
        <v>1014</v>
      </c>
      <c r="F25" s="148"/>
      <c r="G25" s="148"/>
      <c r="H25" s="148"/>
      <c r="I25" s="148"/>
      <c r="J25" s="148"/>
      <c r="K25" s="148"/>
      <c r="L25" s="148"/>
    </row>
    <row r="26" spans="1:12">
      <c r="A26" s="148">
        <v>15</v>
      </c>
      <c r="B26" s="148"/>
      <c r="C26" s="148" t="s">
        <v>988</v>
      </c>
      <c r="D26" s="148"/>
      <c r="E26" s="172" t="s">
        <v>1015</v>
      </c>
      <c r="F26" s="148"/>
      <c r="G26" s="148"/>
      <c r="H26" s="148"/>
      <c r="I26" s="148"/>
      <c r="J26" s="148"/>
      <c r="K26" s="148"/>
      <c r="L26" s="148"/>
    </row>
    <row r="27" spans="1:12">
      <c r="A27" s="148">
        <v>16</v>
      </c>
      <c r="B27" s="148"/>
      <c r="C27" s="149" t="s">
        <v>989</v>
      </c>
      <c r="D27" s="148"/>
      <c r="E27" s="173" t="s">
        <v>1016</v>
      </c>
      <c r="F27" s="148"/>
      <c r="G27" s="148"/>
      <c r="H27" s="148"/>
      <c r="I27" s="148"/>
      <c r="J27" s="148"/>
      <c r="K27" s="148"/>
      <c r="L27" s="148"/>
    </row>
    <row r="28" spans="1:12">
      <c r="A28" s="148">
        <v>17</v>
      </c>
      <c r="B28" s="148"/>
      <c r="C28" s="148" t="s">
        <v>991</v>
      </c>
      <c r="D28" s="148"/>
      <c r="E28" s="172" t="s">
        <v>1017</v>
      </c>
      <c r="F28" s="148"/>
      <c r="G28" s="148"/>
      <c r="H28" s="148"/>
      <c r="I28" s="148"/>
      <c r="J28" s="148"/>
      <c r="K28" s="148"/>
      <c r="L28" s="148"/>
    </row>
    <row r="29" spans="1:12">
      <c r="A29" s="148">
        <v>18</v>
      </c>
      <c r="B29" s="148"/>
      <c r="C29" s="149" t="s">
        <v>993</v>
      </c>
      <c r="D29" s="148"/>
      <c r="E29" s="172" t="s">
        <v>1018</v>
      </c>
      <c r="F29" s="148"/>
      <c r="G29" s="148"/>
      <c r="H29" s="151"/>
      <c r="I29" s="148"/>
      <c r="J29" s="148"/>
      <c r="K29" s="148"/>
      <c r="L29" s="148"/>
    </row>
    <row r="30" spans="1:12">
      <c r="A30" s="148">
        <v>19</v>
      </c>
      <c r="B30" s="148"/>
      <c r="C30" s="148" t="s">
        <v>995</v>
      </c>
      <c r="D30" s="148"/>
      <c r="E30" s="172" t="s">
        <v>1019</v>
      </c>
      <c r="F30" s="148"/>
      <c r="G30" s="148"/>
      <c r="H30" s="148"/>
      <c r="I30" s="148"/>
      <c r="J30" s="148"/>
      <c r="K30" s="148"/>
      <c r="L30" s="148"/>
    </row>
    <row r="31" spans="1:12">
      <c r="A31" s="148">
        <v>20</v>
      </c>
      <c r="B31" s="148"/>
      <c r="C31" s="149" t="s">
        <v>996</v>
      </c>
      <c r="D31" s="148"/>
      <c r="E31" s="172" t="s">
        <v>1020</v>
      </c>
      <c r="F31" s="148"/>
      <c r="G31" s="148"/>
      <c r="H31" s="148"/>
      <c r="I31" s="148"/>
      <c r="J31" s="148"/>
      <c r="K31" s="148"/>
      <c r="L31" s="148"/>
    </row>
    <row r="33" spans="2:9">
      <c r="B33" s="4" t="s">
        <v>50</v>
      </c>
      <c r="C33" s="4" t="s">
        <v>65</v>
      </c>
      <c r="D33" s="9" t="s">
        <v>99</v>
      </c>
      <c r="E33" s="9" t="s">
        <v>108</v>
      </c>
      <c r="H33" s="187"/>
      <c r="I33" s="187" t="s">
        <v>1129</v>
      </c>
    </row>
    <row r="34" spans="2:9">
      <c r="B34" s="207" t="s">
        <v>49</v>
      </c>
      <c r="C34" s="207" t="s">
        <v>68</v>
      </c>
      <c r="D34" s="200" t="s">
        <v>100</v>
      </c>
      <c r="E34" s="174" t="s">
        <v>111</v>
      </c>
      <c r="I34" s="187" t="s">
        <v>1130</v>
      </c>
    </row>
    <row r="35" spans="2:9">
      <c r="B35" s="201"/>
      <c r="C35" s="201"/>
      <c r="D35" s="205"/>
      <c r="E35" s="174" t="s">
        <v>112</v>
      </c>
      <c r="I35" s="187" t="s">
        <v>1131</v>
      </c>
    </row>
    <row r="36" spans="2:9">
      <c r="B36" s="201"/>
      <c r="C36" s="201"/>
      <c r="D36" s="205"/>
      <c r="E36" s="174" t="s">
        <v>113</v>
      </c>
      <c r="I36" s="187" t="s">
        <v>1132</v>
      </c>
    </row>
    <row r="37" spans="2:9">
      <c r="B37" s="201"/>
      <c r="C37" s="201"/>
      <c r="D37" s="205"/>
      <c r="E37" s="174" t="s">
        <v>114</v>
      </c>
      <c r="I37" s="187" t="s">
        <v>1133</v>
      </c>
    </row>
    <row r="38" spans="2:9">
      <c r="B38" s="201"/>
      <c r="C38" s="201"/>
      <c r="D38" s="205"/>
      <c r="E38" s="174" t="s">
        <v>115</v>
      </c>
      <c r="I38" s="187" t="s">
        <v>1134</v>
      </c>
    </row>
    <row r="39" spans="2:9">
      <c r="B39" s="201"/>
      <c r="C39" s="201"/>
      <c r="D39" s="205"/>
      <c r="E39" s="174" t="s">
        <v>116</v>
      </c>
      <c r="I39" s="187" t="s">
        <v>1135</v>
      </c>
    </row>
    <row r="40" spans="2:9">
      <c r="B40" s="201"/>
      <c r="C40" s="201"/>
      <c r="D40" s="205"/>
      <c r="E40" s="174" t="s">
        <v>117</v>
      </c>
      <c r="I40" s="187" t="s">
        <v>1136</v>
      </c>
    </row>
    <row r="41" spans="2:9">
      <c r="B41" s="201"/>
      <c r="C41" s="201"/>
      <c r="D41" s="205"/>
      <c r="E41" s="174" t="s">
        <v>123</v>
      </c>
      <c r="I41" s="187" t="s">
        <v>1137</v>
      </c>
    </row>
    <row r="42" spans="2:9">
      <c r="B42" s="201"/>
      <c r="C42" s="201"/>
      <c r="D42" s="205"/>
      <c r="E42" s="174" t="s">
        <v>118</v>
      </c>
      <c r="I42" s="187" t="s">
        <v>1138</v>
      </c>
    </row>
    <row r="43" spans="2:9">
      <c r="B43" s="202"/>
      <c r="C43" s="202"/>
      <c r="D43" s="206"/>
      <c r="E43" s="174" t="s">
        <v>119</v>
      </c>
    </row>
    <row r="44" spans="2:9">
      <c r="B44" s="207" t="s">
        <v>49</v>
      </c>
      <c r="C44" s="200" t="s">
        <v>120</v>
      </c>
      <c r="D44" s="203" t="s">
        <v>101</v>
      </c>
      <c r="E44" s="175" t="s">
        <v>293</v>
      </c>
    </row>
    <row r="45" spans="2:9">
      <c r="B45" s="201"/>
      <c r="C45" s="201"/>
      <c r="D45" s="203"/>
      <c r="E45" s="175" t="s">
        <v>294</v>
      </c>
    </row>
    <row r="46" spans="2:9">
      <c r="B46" s="201"/>
      <c r="C46" s="201"/>
      <c r="D46" s="203"/>
      <c r="E46" s="175" t="s">
        <v>295</v>
      </c>
    </row>
    <row r="47" spans="2:9">
      <c r="B47" s="201"/>
      <c r="C47" s="201"/>
      <c r="D47" s="203"/>
      <c r="E47" s="175" t="s">
        <v>296</v>
      </c>
    </row>
    <row r="48" spans="2:9">
      <c r="B48" s="201"/>
      <c r="C48" s="201"/>
      <c r="D48" s="203"/>
      <c r="E48" s="174" t="s">
        <v>125</v>
      </c>
    </row>
    <row r="49" spans="2:5">
      <c r="B49" s="201"/>
      <c r="C49" s="201"/>
      <c r="D49" s="203"/>
      <c r="E49" s="174" t="s">
        <v>126</v>
      </c>
    </row>
    <row r="50" spans="2:5">
      <c r="B50" s="201"/>
      <c r="C50" s="201"/>
      <c r="D50" s="203"/>
      <c r="E50" s="174" t="s">
        <v>127</v>
      </c>
    </row>
    <row r="51" spans="2:5">
      <c r="B51" s="201"/>
      <c r="C51" s="201"/>
      <c r="D51" s="203"/>
      <c r="E51" s="174" t="s">
        <v>128</v>
      </c>
    </row>
    <row r="52" spans="2:5">
      <c r="B52" s="201"/>
      <c r="C52" s="201"/>
      <c r="D52" s="203"/>
      <c r="E52" s="174" t="s">
        <v>129</v>
      </c>
    </row>
    <row r="53" spans="2:5">
      <c r="B53" s="202"/>
      <c r="C53" s="202"/>
      <c r="D53" s="203"/>
      <c r="E53" s="174" t="s">
        <v>130</v>
      </c>
    </row>
    <row r="54" spans="2:5">
      <c r="B54" s="200" t="s">
        <v>131</v>
      </c>
      <c r="C54" s="200" t="s">
        <v>66</v>
      </c>
      <c r="D54" s="203" t="s">
        <v>102</v>
      </c>
      <c r="E54" s="174" t="s">
        <v>136</v>
      </c>
    </row>
    <row r="55" spans="2:5">
      <c r="B55" s="201"/>
      <c r="C55" s="201"/>
      <c r="D55" s="203"/>
      <c r="E55" s="174" t="s">
        <v>137</v>
      </c>
    </row>
    <row r="56" spans="2:5">
      <c r="B56" s="201"/>
      <c r="C56" s="201"/>
      <c r="D56" s="203"/>
      <c r="E56" s="174" t="s">
        <v>138</v>
      </c>
    </row>
    <row r="57" spans="2:5">
      <c r="B57" s="201"/>
      <c r="C57" s="201"/>
      <c r="D57" s="203"/>
      <c r="E57" s="174" t="s">
        <v>139</v>
      </c>
    </row>
    <row r="58" spans="2:5">
      <c r="B58" s="201"/>
      <c r="C58" s="201"/>
      <c r="D58" s="203"/>
      <c r="E58" s="174" t="s">
        <v>140</v>
      </c>
    </row>
    <row r="59" spans="2:5">
      <c r="B59" s="201"/>
      <c r="C59" s="201"/>
      <c r="D59" s="203"/>
      <c r="E59" s="174" t="s">
        <v>141</v>
      </c>
    </row>
    <row r="60" spans="2:5">
      <c r="B60" s="201"/>
      <c r="C60" s="201"/>
      <c r="D60" s="203"/>
      <c r="E60" s="174" t="s">
        <v>142</v>
      </c>
    </row>
    <row r="61" spans="2:5">
      <c r="B61" s="201"/>
      <c r="C61" s="201"/>
      <c r="D61" s="203"/>
      <c r="E61" s="174" t="s">
        <v>143</v>
      </c>
    </row>
    <row r="62" spans="2:5">
      <c r="B62" s="201"/>
      <c r="C62" s="201"/>
      <c r="D62" s="203"/>
      <c r="E62" s="174" t="s">
        <v>144</v>
      </c>
    </row>
    <row r="63" spans="2:5">
      <c r="B63" s="202"/>
      <c r="C63" s="202"/>
      <c r="D63" s="203"/>
      <c r="E63" s="174" t="s">
        <v>145</v>
      </c>
    </row>
    <row r="64" spans="2:5">
      <c r="B64" s="200" t="s">
        <v>131</v>
      </c>
      <c r="C64" s="200" t="s">
        <v>133</v>
      </c>
      <c r="D64" s="203" t="s">
        <v>134</v>
      </c>
      <c r="E64" s="174" t="s">
        <v>146</v>
      </c>
    </row>
    <row r="65" spans="2:5">
      <c r="B65" s="201"/>
      <c r="C65" s="201"/>
      <c r="D65" s="203"/>
      <c r="E65" s="174" t="s">
        <v>147</v>
      </c>
    </row>
    <row r="66" spans="2:5">
      <c r="B66" s="201"/>
      <c r="C66" s="201"/>
      <c r="D66" s="203"/>
      <c r="E66" s="174" t="s">
        <v>148</v>
      </c>
    </row>
    <row r="67" spans="2:5">
      <c r="B67" s="201"/>
      <c r="C67" s="201"/>
      <c r="D67" s="203"/>
      <c r="E67" s="174" t="s">
        <v>149</v>
      </c>
    </row>
    <row r="68" spans="2:5">
      <c r="B68" s="201"/>
      <c r="C68" s="201"/>
      <c r="D68" s="203"/>
      <c r="E68" s="174" t="s">
        <v>150</v>
      </c>
    </row>
    <row r="69" spans="2:5">
      <c r="B69" s="201"/>
      <c r="C69" s="201"/>
      <c r="D69" s="203"/>
      <c r="E69" s="174" t="s">
        <v>151</v>
      </c>
    </row>
    <row r="70" spans="2:5">
      <c r="B70" s="201"/>
      <c r="C70" s="201"/>
      <c r="D70" s="203"/>
      <c r="E70" s="174" t="s">
        <v>152</v>
      </c>
    </row>
    <row r="71" spans="2:5">
      <c r="B71" s="201"/>
      <c r="C71" s="201"/>
      <c r="D71" s="203"/>
      <c r="E71" s="174" t="s">
        <v>153</v>
      </c>
    </row>
    <row r="72" spans="2:5">
      <c r="B72" s="201"/>
      <c r="C72" s="201"/>
      <c r="D72" s="203"/>
      <c r="E72" s="174" t="s">
        <v>154</v>
      </c>
    </row>
    <row r="73" spans="2:5">
      <c r="B73" s="202"/>
      <c r="C73" s="202"/>
      <c r="D73" s="203"/>
      <c r="E73" s="174" t="s">
        <v>155</v>
      </c>
    </row>
    <row r="74" spans="2:5">
      <c r="B74" s="200" t="s">
        <v>156</v>
      </c>
      <c r="C74" s="200" t="s">
        <v>157</v>
      </c>
      <c r="D74" s="203" t="s">
        <v>158</v>
      </c>
      <c r="E74" s="175" t="s">
        <v>351</v>
      </c>
    </row>
    <row r="75" spans="2:5">
      <c r="B75" s="201"/>
      <c r="C75" s="201"/>
      <c r="D75" s="203"/>
      <c r="E75" s="175" t="s">
        <v>352</v>
      </c>
    </row>
    <row r="76" spans="2:5">
      <c r="B76" s="201"/>
      <c r="C76" s="201"/>
      <c r="D76" s="203"/>
      <c r="E76" s="175" t="s">
        <v>353</v>
      </c>
    </row>
    <row r="77" spans="2:5">
      <c r="B77" s="201"/>
      <c r="C77" s="201"/>
      <c r="D77" s="203"/>
      <c r="E77" s="175" t="s">
        <v>355</v>
      </c>
    </row>
    <row r="78" spans="2:5">
      <c r="B78" s="201"/>
      <c r="C78" s="201"/>
      <c r="D78" s="203"/>
      <c r="E78" s="175" t="s">
        <v>356</v>
      </c>
    </row>
    <row r="79" spans="2:5">
      <c r="B79" s="201"/>
      <c r="C79" s="201"/>
      <c r="D79" s="203"/>
      <c r="E79" s="175" t="s">
        <v>354</v>
      </c>
    </row>
    <row r="80" spans="2:5">
      <c r="B80" s="201"/>
      <c r="C80" s="201"/>
      <c r="D80" s="203"/>
      <c r="E80" s="175" t="s">
        <v>357</v>
      </c>
    </row>
    <row r="81" spans="2:9">
      <c r="B81" s="201"/>
      <c r="C81" s="201"/>
      <c r="D81" s="203"/>
      <c r="E81" s="175" t="s">
        <v>358</v>
      </c>
    </row>
    <row r="82" spans="2:9">
      <c r="B82" s="201"/>
      <c r="C82" s="201"/>
      <c r="D82" s="203"/>
      <c r="E82" s="175" t="s">
        <v>359</v>
      </c>
    </row>
    <row r="83" spans="2:9">
      <c r="B83" s="202"/>
      <c r="C83" s="202"/>
      <c r="D83" s="203"/>
      <c r="E83" s="175" t="s">
        <v>360</v>
      </c>
      <c r="I83" s="184" t="s">
        <v>1105</v>
      </c>
    </row>
    <row r="84" spans="2:9">
      <c r="B84" s="200" t="s">
        <v>156</v>
      </c>
      <c r="C84" s="204" t="s">
        <v>1114</v>
      </c>
      <c r="D84" s="203" t="s">
        <v>159</v>
      </c>
      <c r="E84" s="175" t="s">
        <v>1076</v>
      </c>
      <c r="H84" s="170"/>
      <c r="I84" s="184" t="s">
        <v>1112</v>
      </c>
    </row>
    <row r="85" spans="2:9">
      <c r="B85" s="201"/>
      <c r="C85" s="201"/>
      <c r="D85" s="203"/>
      <c r="E85" s="175" t="s">
        <v>1077</v>
      </c>
      <c r="H85" s="170"/>
      <c r="I85" s="183" t="s">
        <v>1106</v>
      </c>
    </row>
    <row r="86" spans="2:9">
      <c r="B86" s="201"/>
      <c r="C86" s="201"/>
      <c r="D86" s="203"/>
      <c r="E86" s="175" t="s">
        <v>1078</v>
      </c>
      <c r="H86" s="170"/>
      <c r="I86" s="183" t="s">
        <v>1098</v>
      </c>
    </row>
    <row r="87" spans="2:9">
      <c r="B87" s="201"/>
      <c r="C87" s="201"/>
      <c r="D87" s="203"/>
      <c r="E87" s="175" t="s">
        <v>1079</v>
      </c>
      <c r="I87" s="183" t="s">
        <v>1107</v>
      </c>
    </row>
    <row r="88" spans="2:9">
      <c r="B88" s="201"/>
      <c r="C88" s="201"/>
      <c r="D88" s="203"/>
      <c r="E88" s="175" t="s">
        <v>1080</v>
      </c>
      <c r="I88" s="183" t="s">
        <v>1108</v>
      </c>
    </row>
    <row r="89" spans="2:9">
      <c r="B89" s="201"/>
      <c r="C89" s="201"/>
      <c r="D89" s="203"/>
      <c r="E89" s="175" t="s">
        <v>1081</v>
      </c>
      <c r="I89" s="183" t="s">
        <v>1109</v>
      </c>
    </row>
    <row r="90" spans="2:9">
      <c r="B90" s="201"/>
      <c r="C90" s="201"/>
      <c r="D90" s="203"/>
      <c r="E90" s="175" t="s">
        <v>1082</v>
      </c>
      <c r="I90" s="183" t="s">
        <v>1110</v>
      </c>
    </row>
    <row r="91" spans="2:9">
      <c r="B91" s="201"/>
      <c r="C91" s="201"/>
      <c r="D91" s="203"/>
      <c r="E91" s="175" t="s">
        <v>1083</v>
      </c>
      <c r="I91" s="183" t="s">
        <v>1111</v>
      </c>
    </row>
    <row r="92" spans="2:9">
      <c r="B92" s="201"/>
      <c r="C92" s="201"/>
      <c r="D92" s="203"/>
      <c r="E92" s="175" t="s">
        <v>1084</v>
      </c>
      <c r="I92" s="183" t="s">
        <v>1103</v>
      </c>
    </row>
    <row r="93" spans="2:9">
      <c r="B93" s="202"/>
      <c r="C93" s="202"/>
      <c r="D93" s="203"/>
      <c r="E93" s="179" t="s">
        <v>1090</v>
      </c>
      <c r="I93" s="183" t="s">
        <v>1099</v>
      </c>
    </row>
    <row r="94" spans="2:9">
      <c r="I94" s="183" t="s">
        <v>1100</v>
      </c>
    </row>
    <row r="95" spans="2:9">
      <c r="I95" s="183" t="s">
        <v>1104</v>
      </c>
    </row>
    <row r="96" spans="2:9">
      <c r="D96" s="187" t="s">
        <v>1139</v>
      </c>
      <c r="E96" s="188" t="s">
        <v>1140</v>
      </c>
      <c r="I96" s="183" t="s">
        <v>1101</v>
      </c>
    </row>
    <row r="97" spans="4:9">
      <c r="D97" s="187" t="s">
        <v>1141</v>
      </c>
      <c r="E97" s="188" t="s">
        <v>1150</v>
      </c>
      <c r="I97" s="183" t="s">
        <v>1102</v>
      </c>
    </row>
    <row r="98" spans="4:9">
      <c r="D98" s="187" t="s">
        <v>1142</v>
      </c>
      <c r="E98" s="188" t="s">
        <v>1143</v>
      </c>
      <c r="I98" s="180"/>
    </row>
    <row r="99" spans="4:9">
      <c r="I99" s="184"/>
    </row>
    <row r="100" spans="4:9">
      <c r="D100" s="187" t="s">
        <v>1144</v>
      </c>
      <c r="E100" s="188" t="s">
        <v>1145</v>
      </c>
      <c r="I100" s="183"/>
    </row>
    <row r="101" spans="4:9">
      <c r="E101" s="188" t="s">
        <v>1146</v>
      </c>
      <c r="I101" s="183"/>
    </row>
    <row r="102" spans="4:9">
      <c r="E102" s="188" t="s">
        <v>1147</v>
      </c>
      <c r="I102" s="183"/>
    </row>
    <row r="103" spans="4:9">
      <c r="I103" s="183"/>
    </row>
    <row r="104" spans="4:9">
      <c r="E104" s="188" t="s">
        <v>1148</v>
      </c>
      <c r="I104" s="183"/>
    </row>
    <row r="105" spans="4:9">
      <c r="E105" s="188"/>
      <c r="I105" s="183"/>
    </row>
    <row r="106" spans="4:9">
      <c r="E106" s="188" t="s">
        <v>1149</v>
      </c>
      <c r="I106" s="183"/>
    </row>
    <row r="107" spans="4:9">
      <c r="I107" s="183"/>
    </row>
    <row r="108" spans="4:9">
      <c r="E108" s="188" t="s">
        <v>1151</v>
      </c>
      <c r="I108" s="183"/>
    </row>
    <row r="109" spans="4:9">
      <c r="E109" s="188" t="s">
        <v>1153</v>
      </c>
      <c r="I109" s="183"/>
    </row>
    <row r="110" spans="4:9">
      <c r="E110" s="188" t="s">
        <v>1152</v>
      </c>
      <c r="I110" s="183"/>
    </row>
    <row r="111" spans="4:9">
      <c r="E111" s="188" t="s">
        <v>1155</v>
      </c>
      <c r="I111" s="183"/>
    </row>
    <row r="112" spans="4:9">
      <c r="E112" s="188" t="s">
        <v>1154</v>
      </c>
      <c r="I112" s="183"/>
    </row>
    <row r="113" spans="5:9">
      <c r="I113" s="183"/>
    </row>
    <row r="114" spans="5:9">
      <c r="I114" s="183"/>
    </row>
    <row r="115" spans="5:9">
      <c r="E115" s="188" t="s">
        <v>1156</v>
      </c>
      <c r="I115" s="183"/>
    </row>
    <row r="116" spans="5:9">
      <c r="E116" s="190" t="s">
        <v>1178</v>
      </c>
    </row>
    <row r="117" spans="5:9">
      <c r="E117" s="190" t="s">
        <v>1179</v>
      </c>
    </row>
    <row r="118" spans="5:9">
      <c r="E118" s="190"/>
    </row>
    <row r="119" spans="5:9">
      <c r="E119" s="188" t="s">
        <v>1157</v>
      </c>
    </row>
    <row r="120" spans="5:9">
      <c r="E120" s="188" t="s">
        <v>1158</v>
      </c>
    </row>
    <row r="121" spans="5:9">
      <c r="E121" s="188" t="s">
        <v>1159</v>
      </c>
    </row>
    <row r="122" spans="5:9">
      <c r="E122" s="188" t="s">
        <v>1168</v>
      </c>
    </row>
    <row r="123" spans="5:9">
      <c r="E123" s="188" t="s">
        <v>1160</v>
      </c>
    </row>
    <row r="124" spans="5:9">
      <c r="E124" s="188" t="s">
        <v>1161</v>
      </c>
    </row>
    <row r="125" spans="5:9">
      <c r="E125" s="188" t="s">
        <v>1162</v>
      </c>
    </row>
    <row r="126" spans="5:9">
      <c r="E126" s="188" t="s">
        <v>1163</v>
      </c>
    </row>
    <row r="127" spans="5:9">
      <c r="E127" s="188" t="s">
        <v>1164</v>
      </c>
    </row>
    <row r="129" spans="4:5">
      <c r="D129" s="191" t="s">
        <v>1173</v>
      </c>
      <c r="E129" s="192" t="s">
        <v>1186</v>
      </c>
    </row>
    <row r="130" spans="4:5">
      <c r="D130" s="187" t="s">
        <v>1167</v>
      </c>
      <c r="E130" s="192" t="s">
        <v>1188</v>
      </c>
    </row>
    <row r="131" spans="4:5">
      <c r="D131" s="187" t="s">
        <v>1166</v>
      </c>
      <c r="E131" s="192" t="s">
        <v>1189</v>
      </c>
    </row>
    <row r="132" spans="4:5">
      <c r="D132" s="187" t="s">
        <v>1166</v>
      </c>
      <c r="E132" s="192" t="s">
        <v>1165</v>
      </c>
    </row>
    <row r="133" spans="4:5">
      <c r="D133" s="187" t="s">
        <v>1169</v>
      </c>
      <c r="E133" s="192" t="s">
        <v>1184</v>
      </c>
    </row>
    <row r="134" spans="4:5">
      <c r="D134" s="187" t="s">
        <v>1170</v>
      </c>
      <c r="E134" s="192" t="s">
        <v>1183</v>
      </c>
    </row>
    <row r="135" spans="4:5">
      <c r="D135" s="187" t="s">
        <v>1171</v>
      </c>
      <c r="E135" s="192" t="s">
        <v>1172</v>
      </c>
    </row>
    <row r="136" spans="4:5">
      <c r="D136" s="191" t="s">
        <v>1174</v>
      </c>
      <c r="E136" s="192" t="s">
        <v>1191</v>
      </c>
    </row>
    <row r="137" spans="4:5">
      <c r="D137" s="191" t="s">
        <v>1175</v>
      </c>
      <c r="E137" s="192" t="s">
        <v>1190</v>
      </c>
    </row>
    <row r="138" spans="4:5">
      <c r="D138" s="191" t="s">
        <v>1176</v>
      </c>
      <c r="E138" s="192" t="s">
        <v>1192</v>
      </c>
    </row>
    <row r="139" spans="4:5">
      <c r="D139" s="191" t="s">
        <v>1177</v>
      </c>
      <c r="E139" s="192" t="s">
        <v>1187</v>
      </c>
    </row>
    <row r="140" spans="4:5">
      <c r="D140" s="191" t="s">
        <v>1180</v>
      </c>
      <c r="E140" s="192" t="s">
        <v>1193</v>
      </c>
    </row>
    <row r="141" spans="4:5">
      <c r="D141" s="191" t="s">
        <v>1180</v>
      </c>
      <c r="E141" s="192" t="s">
        <v>1181</v>
      </c>
    </row>
    <row r="142" spans="4:5">
      <c r="D142" s="191" t="s">
        <v>1177</v>
      </c>
      <c r="E142" s="192" t="s">
        <v>1194</v>
      </c>
    </row>
    <row r="143" spans="4:5">
      <c r="D143" s="191" t="s">
        <v>1177</v>
      </c>
      <c r="E143" s="192" t="s">
        <v>1195</v>
      </c>
    </row>
    <row r="144" spans="4:5">
      <c r="D144" s="191" t="s">
        <v>1182</v>
      </c>
      <c r="E144" s="192" t="s">
        <v>1185</v>
      </c>
    </row>
  </sheetData>
  <sortState ref="A2:J8">
    <sortCondition ref="B1"/>
  </sortState>
  <mergeCells count="18">
    <mergeCell ref="D34:D43"/>
    <mergeCell ref="C34:C43"/>
    <mergeCell ref="B34:B43"/>
    <mergeCell ref="B44:B53"/>
    <mergeCell ref="C44:C53"/>
    <mergeCell ref="D44:D53"/>
    <mergeCell ref="B54:B63"/>
    <mergeCell ref="C54:C63"/>
    <mergeCell ref="B64:B73"/>
    <mergeCell ref="C64:C73"/>
    <mergeCell ref="D54:D63"/>
    <mergeCell ref="D64:D73"/>
    <mergeCell ref="B74:B83"/>
    <mergeCell ref="C74:C83"/>
    <mergeCell ref="D74:D83"/>
    <mergeCell ref="B84:B93"/>
    <mergeCell ref="C84:C93"/>
    <mergeCell ref="D84:D93"/>
  </mergeCells>
  <phoneticPr fontId="28"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53"/>
  <sheetViews>
    <sheetView workbookViewId="0">
      <selection activeCell="C21" sqref="C21"/>
    </sheetView>
  </sheetViews>
  <sheetFormatPr defaultRowHeight="16.5"/>
  <cols>
    <col min="1" max="1" width="7.25" style="73" customWidth="1"/>
    <col min="2" max="2" width="13.5" style="73" bestFit="1" customWidth="1"/>
    <col min="3" max="3" width="18.375" style="73" bestFit="1" customWidth="1"/>
    <col min="4" max="4" width="21.25" style="73" bestFit="1" customWidth="1"/>
    <col min="5" max="5" width="11.375" style="73" bestFit="1" customWidth="1"/>
    <col min="6" max="7" width="9.25" style="73" bestFit="1" customWidth="1"/>
    <col min="8" max="8" width="9" style="73"/>
    <col min="9" max="9" width="15.375" style="73" bestFit="1" customWidth="1"/>
    <col min="10" max="10" width="15" style="73" bestFit="1" customWidth="1"/>
    <col min="11" max="11" width="11.375" style="73" bestFit="1" customWidth="1"/>
    <col min="12" max="12" width="13.625" style="73" bestFit="1" customWidth="1"/>
    <col min="13" max="13" width="11.25" style="73" bestFit="1" customWidth="1"/>
    <col min="14" max="16" width="13.125" style="73" bestFit="1" customWidth="1"/>
    <col min="17" max="16384" width="9" style="73"/>
  </cols>
  <sheetData>
    <row r="2" spans="2:18">
      <c r="B2" s="86"/>
      <c r="C2" s="87" t="s">
        <v>527</v>
      </c>
      <c r="D2" s="87" t="s">
        <v>527</v>
      </c>
      <c r="E2" s="87" t="s">
        <v>528</v>
      </c>
      <c r="F2" s="87" t="s">
        <v>532</v>
      </c>
      <c r="G2" s="87" t="s">
        <v>533</v>
      </c>
      <c r="I2" s="89" t="s">
        <v>529</v>
      </c>
      <c r="J2" s="76">
        <v>1</v>
      </c>
    </row>
    <row r="3" spans="2:18">
      <c r="B3" s="64" t="s">
        <v>524</v>
      </c>
      <c r="C3" s="76">
        <v>32</v>
      </c>
      <c r="D3" s="76">
        <v>32</v>
      </c>
      <c r="E3" s="76">
        <f>C3*D3</f>
        <v>1024</v>
      </c>
      <c r="F3" s="76">
        <f>E3*1</f>
        <v>1024</v>
      </c>
      <c r="G3" s="76">
        <f>F3*$J$2</f>
        <v>1024</v>
      </c>
      <c r="I3" s="89" t="s">
        <v>530</v>
      </c>
      <c r="J3" s="76">
        <v>1</v>
      </c>
    </row>
    <row r="4" spans="2:18">
      <c r="B4" s="64" t="s">
        <v>525</v>
      </c>
      <c r="C4" s="76">
        <v>1</v>
      </c>
      <c r="D4" s="76">
        <v>1</v>
      </c>
      <c r="E4" s="76"/>
      <c r="F4" s="76"/>
      <c r="G4" s="76"/>
      <c r="I4" s="89" t="s">
        <v>531</v>
      </c>
      <c r="J4" s="76">
        <v>4</v>
      </c>
    </row>
    <row r="5" spans="2:18">
      <c r="B5" s="64" t="s">
        <v>526</v>
      </c>
      <c r="C5" s="76">
        <v>1</v>
      </c>
      <c r="D5" s="76">
        <v>4</v>
      </c>
      <c r="E5" s="76"/>
      <c r="F5" s="76"/>
      <c r="G5" s="76"/>
    </row>
    <row r="6" spans="2:18">
      <c r="B6" s="64" t="s">
        <v>1310</v>
      </c>
      <c r="C6" s="283" t="s">
        <v>1311</v>
      </c>
      <c r="D6" s="76"/>
      <c r="E6" s="76"/>
      <c r="F6" s="76"/>
      <c r="G6" s="76"/>
    </row>
    <row r="7" spans="2:18">
      <c r="B7" s="77"/>
      <c r="C7" s="78"/>
      <c r="D7" s="78"/>
      <c r="E7" s="78"/>
      <c r="F7" s="78"/>
      <c r="G7" s="78"/>
      <c r="I7" s="85" t="s">
        <v>552</v>
      </c>
      <c r="J7" s="85" t="s">
        <v>537</v>
      </c>
      <c r="K7" s="85" t="s">
        <v>540</v>
      </c>
      <c r="L7" s="82" t="s">
        <v>539</v>
      </c>
      <c r="M7" s="82" t="s">
        <v>538</v>
      </c>
    </row>
    <row r="8" spans="2:18">
      <c r="B8" s="88" t="s">
        <v>578</v>
      </c>
      <c r="C8" s="88" t="s">
        <v>579</v>
      </c>
      <c r="D8" s="88" t="s">
        <v>580</v>
      </c>
      <c r="E8" s="76"/>
      <c r="I8" s="76" t="s">
        <v>535</v>
      </c>
      <c r="J8" s="76">
        <v>25</v>
      </c>
      <c r="K8" s="80">
        <f>J8/$E$3</f>
        <v>2.44140625E-2</v>
      </c>
      <c r="L8" s="76">
        <v>20</v>
      </c>
      <c r="M8" s="76">
        <f>L8*J8</f>
        <v>500</v>
      </c>
    </row>
    <row r="9" spans="2:18">
      <c r="B9" s="249" t="s">
        <v>232</v>
      </c>
      <c r="C9" s="67" t="s">
        <v>216</v>
      </c>
      <c r="D9" s="67" t="s">
        <v>242</v>
      </c>
      <c r="E9" s="67"/>
      <c r="I9" s="76" t="s">
        <v>534</v>
      </c>
      <c r="J9" s="76">
        <f>J8/5</f>
        <v>5</v>
      </c>
      <c r="K9" s="80">
        <f>J9/$E$3</f>
        <v>4.8828125E-3</v>
      </c>
      <c r="L9" s="76">
        <f>L8*3</f>
        <v>60</v>
      </c>
      <c r="M9" s="76">
        <f>L9*J9</f>
        <v>300</v>
      </c>
    </row>
    <row r="10" spans="2:18">
      <c r="B10" s="250"/>
      <c r="C10" s="67" t="s">
        <v>244</v>
      </c>
      <c r="D10" s="153" t="s">
        <v>1021</v>
      </c>
      <c r="E10" s="67"/>
      <c r="F10" s="78"/>
      <c r="G10" s="78"/>
      <c r="I10" s="76" t="s">
        <v>536</v>
      </c>
      <c r="J10" s="76">
        <f>J9/5</f>
        <v>1</v>
      </c>
      <c r="K10" s="80">
        <f>J10/$E$3</f>
        <v>9.765625E-4</v>
      </c>
      <c r="L10" s="76">
        <f>L9*3+20</f>
        <v>200</v>
      </c>
      <c r="M10" s="76">
        <f>L10*J10</f>
        <v>200</v>
      </c>
    </row>
    <row r="11" spans="2:18">
      <c r="B11" s="250"/>
      <c r="C11" s="67" t="s">
        <v>246</v>
      </c>
      <c r="D11" s="67" t="s">
        <v>247</v>
      </c>
      <c r="E11" s="67"/>
      <c r="G11" s="78"/>
      <c r="I11" s="66"/>
      <c r="J11" s="66"/>
      <c r="K11" s="66"/>
      <c r="L11" s="66"/>
      <c r="M11" s="66"/>
    </row>
    <row r="12" spans="2:18">
      <c r="B12" s="250"/>
      <c r="C12" s="67" t="s">
        <v>237</v>
      </c>
      <c r="D12" s="67" t="s">
        <v>249</v>
      </c>
      <c r="E12" s="67"/>
      <c r="G12" s="78"/>
      <c r="I12" s="82" t="s">
        <v>567</v>
      </c>
      <c r="J12" s="76">
        <f>K29</f>
        <v>1000</v>
      </c>
      <c r="K12" s="66"/>
      <c r="L12" s="83" t="s">
        <v>575</v>
      </c>
      <c r="M12" s="76">
        <f>SUM(R15:R17)</f>
        <v>60</v>
      </c>
    </row>
    <row r="13" spans="2:18">
      <c r="B13" s="250"/>
      <c r="C13" s="67" t="s">
        <v>250</v>
      </c>
      <c r="D13" s="67" t="s">
        <v>251</v>
      </c>
      <c r="E13" s="67"/>
      <c r="G13" s="78"/>
      <c r="I13" s="66"/>
      <c r="J13" s="66"/>
      <c r="K13" s="66"/>
      <c r="L13" s="66"/>
      <c r="M13" s="66"/>
    </row>
    <row r="14" spans="2:18">
      <c r="B14" s="251"/>
      <c r="C14" s="67" t="s">
        <v>235</v>
      </c>
      <c r="D14" s="67" t="s">
        <v>252</v>
      </c>
      <c r="E14" s="67"/>
      <c r="G14" s="78"/>
      <c r="I14" s="85" t="s">
        <v>553</v>
      </c>
      <c r="J14" s="85" t="s">
        <v>545</v>
      </c>
      <c r="K14" s="82" t="s">
        <v>566</v>
      </c>
      <c r="L14" s="82" t="s">
        <v>577</v>
      </c>
      <c r="M14" s="66"/>
      <c r="N14" s="83" t="s">
        <v>570</v>
      </c>
      <c r="O14" s="83">
        <v>1</v>
      </c>
      <c r="P14" s="83">
        <v>2</v>
      </c>
      <c r="Q14" s="83">
        <v>4</v>
      </c>
      <c r="R14" s="83" t="s">
        <v>574</v>
      </c>
    </row>
    <row r="15" spans="2:18">
      <c r="B15" s="249" t="s">
        <v>227</v>
      </c>
      <c r="C15" s="67" t="s">
        <v>254</v>
      </c>
      <c r="D15" s="67"/>
      <c r="E15" s="67"/>
      <c r="G15" s="78"/>
      <c r="I15" s="76" t="s">
        <v>541</v>
      </c>
      <c r="J15" s="76">
        <v>6</v>
      </c>
      <c r="K15" s="76">
        <f>$K$21/J15</f>
        <v>50</v>
      </c>
      <c r="L15" s="76">
        <f>J15*12</f>
        <v>72</v>
      </c>
      <c r="M15" s="66"/>
      <c r="N15" s="76" t="s">
        <v>571</v>
      </c>
      <c r="O15" s="76">
        <v>4</v>
      </c>
      <c r="P15" s="76">
        <v>4</v>
      </c>
      <c r="Q15" s="76">
        <v>2</v>
      </c>
      <c r="R15" s="76">
        <f>O15*$O$14+P15*$P$14+Q15*$Q$14</f>
        <v>20</v>
      </c>
    </row>
    <row r="16" spans="2:18">
      <c r="B16" s="250"/>
      <c r="C16" s="67" t="s">
        <v>229</v>
      </c>
      <c r="D16" s="67"/>
      <c r="E16" s="67"/>
      <c r="I16" s="76" t="s">
        <v>542</v>
      </c>
      <c r="J16" s="76">
        <v>4</v>
      </c>
      <c r="K16" s="76">
        <f t="shared" ref="K16:K18" si="0">$K$21/J16</f>
        <v>75</v>
      </c>
      <c r="L16" s="76">
        <f t="shared" ref="L16:L18" si="1">J16*12</f>
        <v>48</v>
      </c>
      <c r="M16" s="66"/>
      <c r="N16" s="76" t="s">
        <v>572</v>
      </c>
      <c r="O16" s="76">
        <v>4</v>
      </c>
      <c r="P16" s="76">
        <v>4</v>
      </c>
      <c r="Q16" s="76">
        <v>2</v>
      </c>
      <c r="R16" s="76">
        <f t="shared" ref="R16:R17" si="2">O16*$O$14+P16*$P$14+Q16*$Q$14</f>
        <v>20</v>
      </c>
    </row>
    <row r="17" spans="2:18">
      <c r="B17" s="250"/>
      <c r="C17" s="67" t="s">
        <v>241</v>
      </c>
      <c r="D17" s="67"/>
      <c r="E17" s="67"/>
      <c r="I17" s="76" t="s">
        <v>543</v>
      </c>
      <c r="J17" s="76">
        <v>3</v>
      </c>
      <c r="K17" s="76">
        <f t="shared" si="0"/>
        <v>100</v>
      </c>
      <c r="L17" s="76">
        <f t="shared" si="1"/>
        <v>36</v>
      </c>
      <c r="M17" s="66"/>
      <c r="N17" s="76" t="s">
        <v>573</v>
      </c>
      <c r="O17" s="76">
        <v>4</v>
      </c>
      <c r="P17" s="76">
        <v>4</v>
      </c>
      <c r="Q17" s="76">
        <v>2</v>
      </c>
      <c r="R17" s="76">
        <f t="shared" si="2"/>
        <v>20</v>
      </c>
    </row>
    <row r="18" spans="2:18">
      <c r="B18" s="250"/>
      <c r="C18" s="67" t="s">
        <v>258</v>
      </c>
      <c r="D18" s="67"/>
      <c r="E18" s="67"/>
      <c r="I18" s="76" t="s">
        <v>544</v>
      </c>
      <c r="J18" s="76">
        <v>2</v>
      </c>
      <c r="K18" s="76">
        <f t="shared" si="0"/>
        <v>150</v>
      </c>
      <c r="L18" s="76">
        <f t="shared" si="1"/>
        <v>24</v>
      </c>
      <c r="M18" s="66"/>
      <c r="N18" s="78"/>
      <c r="O18" s="77"/>
    </row>
    <row r="19" spans="2:18">
      <c r="B19" s="250"/>
      <c r="C19" s="67" t="s">
        <v>228</v>
      </c>
      <c r="D19" s="67"/>
      <c r="E19" s="67"/>
      <c r="I19" s="66"/>
      <c r="J19" s="66"/>
      <c r="K19" s="66"/>
      <c r="L19" s="66"/>
      <c r="M19" s="66"/>
    </row>
    <row r="20" spans="2:18">
      <c r="B20" s="250"/>
      <c r="C20" s="67" t="s">
        <v>261</v>
      </c>
      <c r="D20" s="67"/>
      <c r="E20" s="67"/>
      <c r="I20" s="85" t="s">
        <v>551</v>
      </c>
      <c r="J20" s="82" t="s">
        <v>549</v>
      </c>
      <c r="K20" s="82" t="s">
        <v>554</v>
      </c>
      <c r="L20" s="84" t="s">
        <v>564</v>
      </c>
      <c r="M20" s="84" t="s">
        <v>565</v>
      </c>
    </row>
    <row r="21" spans="2:18">
      <c r="B21" s="250"/>
      <c r="C21" s="67" t="s">
        <v>239</v>
      </c>
      <c r="D21" s="67"/>
      <c r="E21" s="67"/>
      <c r="I21" s="76" t="s">
        <v>546</v>
      </c>
      <c r="J21" s="79">
        <v>0.3</v>
      </c>
      <c r="K21" s="81">
        <f>$J$12*J21</f>
        <v>300</v>
      </c>
      <c r="L21" s="79"/>
      <c r="M21" s="79"/>
    </row>
    <row r="22" spans="2:18">
      <c r="B22" s="251"/>
      <c r="C22" s="67" t="s">
        <v>264</v>
      </c>
      <c r="D22" s="67"/>
      <c r="E22" s="67"/>
      <c r="I22" s="76" t="s">
        <v>547</v>
      </c>
      <c r="J22" s="79">
        <v>0.3</v>
      </c>
      <c r="K22" s="81">
        <f t="shared" ref="K22:K24" si="3">$J$12*J22</f>
        <v>300</v>
      </c>
      <c r="L22" s="76"/>
      <c r="M22" s="76"/>
    </row>
    <row r="23" spans="2:18">
      <c r="B23" s="249" t="s">
        <v>214</v>
      </c>
      <c r="C23" s="70" t="s">
        <v>266</v>
      </c>
      <c r="D23" s="67"/>
      <c r="E23" s="67"/>
      <c r="I23" s="76" t="s">
        <v>550</v>
      </c>
      <c r="J23" s="79">
        <v>0.3</v>
      </c>
      <c r="K23" s="81">
        <f t="shared" si="3"/>
        <v>300</v>
      </c>
      <c r="L23" s="76"/>
      <c r="M23" s="76"/>
    </row>
    <row r="24" spans="2:18">
      <c r="B24" s="250"/>
      <c r="C24" s="71" t="s">
        <v>215</v>
      </c>
      <c r="D24" s="67"/>
      <c r="E24" s="67"/>
      <c r="I24" s="76" t="s">
        <v>548</v>
      </c>
      <c r="J24" s="79">
        <v>0.1</v>
      </c>
      <c r="K24" s="81">
        <f t="shared" si="3"/>
        <v>100</v>
      </c>
      <c r="L24" s="79">
        <v>0.2</v>
      </c>
      <c r="M24" s="76">
        <f>M25*L24/L25</f>
        <v>250</v>
      </c>
    </row>
    <row r="25" spans="2:18">
      <c r="B25" s="250"/>
      <c r="C25" s="70" t="s">
        <v>225</v>
      </c>
      <c r="D25" s="67"/>
      <c r="E25" s="67"/>
      <c r="I25" s="76" t="s">
        <v>563</v>
      </c>
      <c r="J25" s="75"/>
      <c r="K25" s="76"/>
      <c r="L25" s="79">
        <v>0.8</v>
      </c>
      <c r="M25" s="76">
        <v>1000</v>
      </c>
    </row>
    <row r="26" spans="2:18">
      <c r="B26" s="250"/>
      <c r="C26" s="70" t="s">
        <v>223</v>
      </c>
      <c r="D26" s="67"/>
      <c r="E26" s="67"/>
    </row>
    <row r="27" spans="2:18">
      <c r="B27" s="250"/>
      <c r="C27" s="70" t="s">
        <v>222</v>
      </c>
      <c r="D27" s="67"/>
      <c r="E27" s="67"/>
      <c r="I27" s="85" t="s">
        <v>555</v>
      </c>
      <c r="J27" s="82" t="s">
        <v>560</v>
      </c>
      <c r="K27" s="82" t="s">
        <v>559</v>
      </c>
      <c r="L27" s="84" t="s">
        <v>561</v>
      </c>
      <c r="M27" s="84" t="s">
        <v>562</v>
      </c>
      <c r="N27" s="83" t="s">
        <v>568</v>
      </c>
      <c r="O27" s="83" t="s">
        <v>569</v>
      </c>
      <c r="P27" s="83" t="s">
        <v>576</v>
      </c>
    </row>
    <row r="28" spans="2:18">
      <c r="B28" s="250"/>
      <c r="C28" s="70" t="s">
        <v>224</v>
      </c>
      <c r="D28" s="67"/>
      <c r="E28" s="67"/>
      <c r="I28" s="76" t="s">
        <v>556</v>
      </c>
      <c r="J28" s="79">
        <v>0.15</v>
      </c>
      <c r="K28" s="81">
        <f>INT(K29*J28/J29)</f>
        <v>214</v>
      </c>
      <c r="L28" s="79">
        <v>0.5</v>
      </c>
      <c r="M28" s="81">
        <f>($M$25-$K$22)*L28</f>
        <v>350</v>
      </c>
      <c r="N28" s="79">
        <v>0.8</v>
      </c>
      <c r="O28" s="81">
        <f>N28*$M$12</f>
        <v>48</v>
      </c>
      <c r="P28" s="81">
        <f>O28/12</f>
        <v>4</v>
      </c>
    </row>
    <row r="29" spans="2:18">
      <c r="B29" s="250"/>
      <c r="C29" s="70" t="s">
        <v>226</v>
      </c>
      <c r="D29" s="67"/>
      <c r="E29" s="67"/>
      <c r="I29" s="76" t="s">
        <v>557</v>
      </c>
      <c r="J29" s="79">
        <v>0.7</v>
      </c>
      <c r="K29" s="81">
        <f>SUM(M8:M10)</f>
        <v>1000</v>
      </c>
      <c r="L29" s="79"/>
      <c r="M29" s="81"/>
      <c r="N29" s="79">
        <v>0.2</v>
      </c>
      <c r="O29" s="81">
        <f>$M$12*N29</f>
        <v>12</v>
      </c>
      <c r="P29" s="81">
        <f>O29/12</f>
        <v>1</v>
      </c>
    </row>
    <row r="30" spans="2:18">
      <c r="B30" s="251"/>
      <c r="C30" s="70" t="s">
        <v>240</v>
      </c>
      <c r="D30" s="68"/>
      <c r="E30" s="68"/>
      <c r="I30" s="76" t="s">
        <v>558</v>
      </c>
      <c r="J30" s="79">
        <v>0.15</v>
      </c>
      <c r="K30" s="81">
        <f>INT($K$29*J30/$J$29)</f>
        <v>214</v>
      </c>
      <c r="L30" s="79">
        <v>0.5</v>
      </c>
      <c r="M30" s="81">
        <f>($M$25-$K$22)*L30</f>
        <v>350</v>
      </c>
      <c r="N30" s="75"/>
      <c r="O30" s="75"/>
      <c r="P30" s="75"/>
    </row>
    <row r="32" spans="2:18">
      <c r="B32" s="92" t="s">
        <v>581</v>
      </c>
      <c r="C32" s="92" t="s">
        <v>590</v>
      </c>
      <c r="D32" s="92" t="s">
        <v>594</v>
      </c>
      <c r="E32" s="92" t="s">
        <v>596</v>
      </c>
    </row>
    <row r="33" spans="2:5">
      <c r="B33" s="90" t="s">
        <v>582</v>
      </c>
      <c r="C33" s="90" t="s">
        <v>591</v>
      </c>
      <c r="D33" s="90" t="s">
        <v>595</v>
      </c>
      <c r="E33" s="76"/>
    </row>
    <row r="34" spans="2:5">
      <c r="B34" s="90" t="s">
        <v>588</v>
      </c>
      <c r="C34" s="90" t="s">
        <v>592</v>
      </c>
      <c r="D34" s="90" t="s">
        <v>597</v>
      </c>
      <c r="E34" s="76"/>
    </row>
    <row r="35" spans="2:5">
      <c r="B35" s="91" t="s">
        <v>583</v>
      </c>
      <c r="C35" s="91" t="s">
        <v>593</v>
      </c>
      <c r="D35" s="91" t="s">
        <v>598</v>
      </c>
      <c r="E35" s="88" t="s">
        <v>599</v>
      </c>
    </row>
    <row r="36" spans="2:5">
      <c r="B36" s="91" t="s">
        <v>584</v>
      </c>
      <c r="C36" s="91" t="s">
        <v>600</v>
      </c>
      <c r="D36" s="91" t="s">
        <v>602</v>
      </c>
      <c r="E36" s="76"/>
    </row>
    <row r="37" spans="2:5">
      <c r="B37" s="90" t="s">
        <v>585</v>
      </c>
      <c r="C37" s="90" t="s">
        <v>601</v>
      </c>
      <c r="D37" s="90" t="s">
        <v>595</v>
      </c>
      <c r="E37" s="76"/>
    </row>
    <row r="38" spans="2:5">
      <c r="B38" s="91" t="s">
        <v>586</v>
      </c>
      <c r="C38" s="91" t="s">
        <v>603</v>
      </c>
      <c r="D38" s="91" t="s">
        <v>604</v>
      </c>
      <c r="E38" s="76"/>
    </row>
    <row r="39" spans="2:5">
      <c r="B39" s="90" t="s">
        <v>587</v>
      </c>
      <c r="C39" s="90" t="s">
        <v>605</v>
      </c>
      <c r="D39" s="90" t="s">
        <v>606</v>
      </c>
      <c r="E39" s="76"/>
    </row>
    <row r="40" spans="2:5">
      <c r="B40" s="90" t="s">
        <v>589</v>
      </c>
      <c r="C40" s="90" t="s">
        <v>608</v>
      </c>
      <c r="D40" s="90" t="s">
        <v>606</v>
      </c>
      <c r="E40" s="88" t="s">
        <v>607</v>
      </c>
    </row>
    <row r="42" spans="2:5">
      <c r="B42" s="94" t="s">
        <v>609</v>
      </c>
      <c r="C42" s="94" t="s">
        <v>613</v>
      </c>
    </row>
    <row r="43" spans="2:5">
      <c r="B43" s="94" t="s">
        <v>610</v>
      </c>
      <c r="C43" s="94" t="s">
        <v>614</v>
      </c>
    </row>
    <row r="44" spans="2:5">
      <c r="B44" s="94" t="s">
        <v>611</v>
      </c>
      <c r="C44" s="94" t="s">
        <v>615</v>
      </c>
    </row>
    <row r="45" spans="2:5">
      <c r="B45" s="94" t="s">
        <v>612</v>
      </c>
      <c r="C45" s="94" t="s">
        <v>616</v>
      </c>
    </row>
    <row r="46" spans="2:5">
      <c r="B46" s="95"/>
      <c r="C46" s="95"/>
    </row>
    <row r="47" spans="2:5">
      <c r="B47" s="94" t="s">
        <v>617</v>
      </c>
      <c r="C47" s="96" t="s">
        <v>618</v>
      </c>
    </row>
    <row r="48" spans="2:5">
      <c r="B48" s="94" t="s">
        <v>619</v>
      </c>
      <c r="C48" s="96">
        <v>20001</v>
      </c>
    </row>
    <row r="49" spans="2:3">
      <c r="B49" s="94" t="s">
        <v>620</v>
      </c>
      <c r="C49" s="96" t="s">
        <v>621</v>
      </c>
    </row>
    <row r="50" spans="2:3">
      <c r="B50" s="94" t="s">
        <v>622</v>
      </c>
      <c r="C50" s="96" t="s">
        <v>623</v>
      </c>
    </row>
    <row r="51" spans="2:3">
      <c r="B51" s="94" t="s">
        <v>624</v>
      </c>
      <c r="C51" s="96" t="s">
        <v>625</v>
      </c>
    </row>
    <row r="52" spans="2:3">
      <c r="B52" s="94" t="s">
        <v>626</v>
      </c>
      <c r="C52" s="96" t="s">
        <v>627</v>
      </c>
    </row>
    <row r="53" spans="2:3">
      <c r="C53" s="93"/>
    </row>
  </sheetData>
  <mergeCells count="3">
    <mergeCell ref="B9:B14"/>
    <mergeCell ref="B15:B22"/>
    <mergeCell ref="B23:B30"/>
  </mergeCells>
  <phoneticPr fontId="28"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2"/>
  <sheetViews>
    <sheetView zoomScaleNormal="100" workbookViewId="0">
      <selection activeCell="E33" sqref="E33"/>
    </sheetView>
  </sheetViews>
  <sheetFormatPr defaultRowHeight="16.5"/>
  <cols>
    <col min="1" max="1" width="9" style="102"/>
    <col min="2" max="2" width="8" style="106" bestFit="1" customWidth="1"/>
    <col min="3" max="3" width="24.25" style="102" customWidth="1"/>
    <col min="4" max="4" width="25.625" style="102" customWidth="1"/>
    <col min="5" max="5" width="36.375" style="102" customWidth="1"/>
    <col min="6" max="6" width="37.125" style="102" customWidth="1"/>
    <col min="7" max="7" width="44.125" style="102" customWidth="1"/>
    <col min="8" max="8" width="37.625" style="102" customWidth="1"/>
    <col min="9" max="9" width="46.875" style="102" customWidth="1"/>
    <col min="10" max="10" width="33.625" style="102" customWidth="1"/>
    <col min="11" max="11" width="46.875" style="102" customWidth="1"/>
    <col min="12" max="12" width="23.5" style="102" customWidth="1"/>
    <col min="13" max="16384" width="9" style="102"/>
  </cols>
  <sheetData>
    <row r="2" spans="2:11">
      <c r="B2" s="272" t="s">
        <v>662</v>
      </c>
      <c r="C2" s="100" t="s">
        <v>666</v>
      </c>
    </row>
    <row r="3" spans="2:11">
      <c r="B3" s="272"/>
      <c r="C3" s="100" t="s">
        <v>667</v>
      </c>
    </row>
    <row r="4" spans="2:11">
      <c r="B4" s="272"/>
      <c r="C4" s="101" t="s">
        <v>668</v>
      </c>
    </row>
    <row r="5" spans="2:11">
      <c r="B5" s="272"/>
      <c r="C5" s="101" t="s">
        <v>669</v>
      </c>
    </row>
    <row r="6" spans="2:11">
      <c r="B6" s="272"/>
      <c r="C6" s="99" t="s">
        <v>670</v>
      </c>
    </row>
    <row r="7" spans="2:11">
      <c r="B7" s="272"/>
      <c r="C7" s="99" t="s">
        <v>674</v>
      </c>
    </row>
    <row r="10" spans="2:11">
      <c r="B10" s="106" t="s">
        <v>691</v>
      </c>
      <c r="C10" s="102" t="s">
        <v>692</v>
      </c>
    </row>
    <row r="11" spans="2:11" ht="66">
      <c r="B11" s="273">
        <v>1</v>
      </c>
      <c r="C11" s="274" t="s">
        <v>694</v>
      </c>
      <c r="D11" s="104" t="s">
        <v>693</v>
      </c>
      <c r="E11" s="104" t="s">
        <v>699</v>
      </c>
      <c r="F11" s="105" t="s">
        <v>696</v>
      </c>
      <c r="G11" s="105" t="s">
        <v>698</v>
      </c>
      <c r="H11" s="103" t="s">
        <v>702</v>
      </c>
      <c r="I11" s="102" t="s">
        <v>704</v>
      </c>
    </row>
    <row r="12" spans="2:11" ht="33">
      <c r="B12" s="273"/>
      <c r="C12" s="274"/>
      <c r="D12" s="104" t="s">
        <v>695</v>
      </c>
      <c r="E12" s="104" t="s">
        <v>700</v>
      </c>
      <c r="F12" s="105" t="s">
        <v>697</v>
      </c>
      <c r="G12" s="105" t="s">
        <v>701</v>
      </c>
      <c r="H12" s="102" t="s">
        <v>703</v>
      </c>
    </row>
    <row r="13" spans="2:11">
      <c r="B13" s="273">
        <v>2</v>
      </c>
      <c r="C13" s="274" t="s">
        <v>715</v>
      </c>
      <c r="D13" s="104" t="s">
        <v>714</v>
      </c>
      <c r="E13" s="104" t="s">
        <v>707</v>
      </c>
      <c r="F13" s="104" t="s">
        <v>711</v>
      </c>
      <c r="G13" s="104" t="s">
        <v>712</v>
      </c>
    </row>
    <row r="14" spans="2:11">
      <c r="B14" s="273"/>
      <c r="C14" s="274"/>
      <c r="D14" s="104" t="s">
        <v>705</v>
      </c>
      <c r="E14" s="104" t="s">
        <v>708</v>
      </c>
      <c r="F14" s="104" t="s">
        <v>709</v>
      </c>
      <c r="G14" s="104" t="s">
        <v>713</v>
      </c>
      <c r="H14" s="102" t="s">
        <v>710</v>
      </c>
    </row>
    <row r="15" spans="2:11">
      <c r="B15" s="273"/>
      <c r="C15" s="274"/>
      <c r="D15" s="104" t="s">
        <v>706</v>
      </c>
      <c r="E15" s="104"/>
      <c r="F15" s="104"/>
      <c r="G15" s="104"/>
    </row>
    <row r="16" spans="2:11">
      <c r="B16" s="273">
        <v>3</v>
      </c>
      <c r="C16" s="274" t="s">
        <v>716</v>
      </c>
      <c r="D16" s="108" t="s">
        <v>717</v>
      </c>
      <c r="E16" s="108" t="s">
        <v>720</v>
      </c>
      <c r="F16" s="108" t="s">
        <v>721</v>
      </c>
      <c r="G16" s="108" t="s">
        <v>724</v>
      </c>
      <c r="H16" s="108" t="s">
        <v>727</v>
      </c>
      <c r="I16" s="108" t="s">
        <v>730</v>
      </c>
      <c r="J16" s="108" t="s">
        <v>734</v>
      </c>
      <c r="K16" s="108" t="s">
        <v>733</v>
      </c>
    </row>
    <row r="17" spans="2:11">
      <c r="B17" s="273"/>
      <c r="C17" s="274"/>
      <c r="D17" s="108" t="s">
        <v>719</v>
      </c>
      <c r="E17" s="108" t="s">
        <v>720</v>
      </c>
      <c r="F17" s="108" t="s">
        <v>722</v>
      </c>
      <c r="G17" s="108" t="s">
        <v>725</v>
      </c>
      <c r="H17" s="108" t="s">
        <v>728</v>
      </c>
      <c r="I17" s="108" t="s">
        <v>731</v>
      </c>
      <c r="J17" s="108" t="s">
        <v>732</v>
      </c>
      <c r="K17" s="108" t="s">
        <v>735</v>
      </c>
    </row>
    <row r="18" spans="2:11">
      <c r="B18" s="273"/>
      <c r="C18" s="274"/>
      <c r="D18" s="108" t="s">
        <v>718</v>
      </c>
      <c r="F18" s="108" t="s">
        <v>723</v>
      </c>
      <c r="G18" s="108" t="s">
        <v>726</v>
      </c>
      <c r="H18" s="109" t="s">
        <v>729</v>
      </c>
      <c r="I18" s="108" t="s">
        <v>731</v>
      </c>
      <c r="K18" s="108" t="s">
        <v>736</v>
      </c>
    </row>
    <row r="19" spans="2:11">
      <c r="B19" s="273">
        <v>4</v>
      </c>
      <c r="C19" s="275" t="s">
        <v>737</v>
      </c>
      <c r="D19" s="108" t="s">
        <v>738</v>
      </c>
      <c r="E19" s="108" t="s">
        <v>740</v>
      </c>
      <c r="F19" s="108" t="s">
        <v>744</v>
      </c>
      <c r="G19" s="108" t="s">
        <v>750</v>
      </c>
      <c r="H19" s="108" t="s">
        <v>756</v>
      </c>
      <c r="I19" s="108" t="s">
        <v>758</v>
      </c>
    </row>
    <row r="20" spans="2:11">
      <c r="B20" s="273"/>
      <c r="C20" s="275"/>
      <c r="D20" s="108" t="s">
        <v>739</v>
      </c>
      <c r="E20" s="108" t="s">
        <v>741</v>
      </c>
      <c r="F20" s="108" t="s">
        <v>745</v>
      </c>
      <c r="G20" s="108" t="s">
        <v>751</v>
      </c>
      <c r="H20" s="108" t="s">
        <v>754</v>
      </c>
      <c r="I20" s="108" t="s">
        <v>755</v>
      </c>
    </row>
    <row r="21" spans="2:11">
      <c r="B21" s="273"/>
      <c r="C21" s="275"/>
      <c r="D21" s="108" t="s">
        <v>742</v>
      </c>
      <c r="E21" s="108" t="s">
        <v>743</v>
      </c>
      <c r="F21" s="108" t="s">
        <v>746</v>
      </c>
      <c r="G21" s="108" t="s">
        <v>752</v>
      </c>
      <c r="H21" s="108" t="s">
        <v>749</v>
      </c>
    </row>
    <row r="22" spans="2:11">
      <c r="B22" s="273"/>
      <c r="C22" s="275"/>
      <c r="F22" s="108" t="s">
        <v>747</v>
      </c>
      <c r="G22" s="108" t="s">
        <v>748</v>
      </c>
      <c r="H22" s="108" t="s">
        <v>753</v>
      </c>
      <c r="I22" s="108" t="s">
        <v>757</v>
      </c>
    </row>
    <row r="23" spans="2:11">
      <c r="B23" s="273">
        <v>5</v>
      </c>
      <c r="C23" s="275" t="s">
        <v>768</v>
      </c>
      <c r="D23" s="108" t="s">
        <v>759</v>
      </c>
      <c r="E23" s="108" t="s">
        <v>765</v>
      </c>
      <c r="F23" s="108" t="s">
        <v>761</v>
      </c>
      <c r="G23" s="108" t="s">
        <v>763</v>
      </c>
    </row>
    <row r="24" spans="2:11">
      <c r="B24" s="273"/>
      <c r="C24" s="275"/>
      <c r="D24" s="108" t="s">
        <v>760</v>
      </c>
      <c r="F24" s="108" t="s">
        <v>766</v>
      </c>
      <c r="G24" s="108" t="s">
        <v>767</v>
      </c>
      <c r="H24" s="108"/>
    </row>
    <row r="25" spans="2:11">
      <c r="B25" s="273"/>
      <c r="C25" s="275"/>
      <c r="F25" s="108" t="s">
        <v>762</v>
      </c>
      <c r="G25" s="108" t="s">
        <v>764</v>
      </c>
    </row>
    <row r="26" spans="2:11" ht="115.5">
      <c r="B26" s="106">
        <v>6</v>
      </c>
      <c r="C26" s="270" t="s">
        <v>769</v>
      </c>
      <c r="D26" s="108" t="s">
        <v>770</v>
      </c>
      <c r="E26" s="108" t="s">
        <v>772</v>
      </c>
      <c r="F26" s="110" t="s">
        <v>774</v>
      </c>
      <c r="G26" s="110" t="s">
        <v>775</v>
      </c>
      <c r="H26" s="110" t="s">
        <v>777</v>
      </c>
      <c r="I26" s="110" t="s">
        <v>778</v>
      </c>
      <c r="J26" s="108"/>
    </row>
    <row r="27" spans="2:11">
      <c r="C27" s="270"/>
      <c r="D27" s="108" t="s">
        <v>771</v>
      </c>
      <c r="E27" s="108" t="s">
        <v>776</v>
      </c>
      <c r="F27" s="108" t="s">
        <v>773</v>
      </c>
    </row>
    <row r="28" spans="2:11">
      <c r="B28" s="107">
        <v>7</v>
      </c>
      <c r="C28" s="271" t="s">
        <v>791</v>
      </c>
      <c r="D28" s="113" t="s">
        <v>781</v>
      </c>
      <c r="E28" s="113" t="s">
        <v>783</v>
      </c>
      <c r="F28" s="113" t="s">
        <v>786</v>
      </c>
    </row>
    <row r="29" spans="2:11">
      <c r="B29" s="107"/>
      <c r="C29" s="271"/>
      <c r="D29" s="113" t="s">
        <v>782</v>
      </c>
      <c r="E29" s="114" t="s">
        <v>787</v>
      </c>
      <c r="F29" s="113" t="s">
        <v>788</v>
      </c>
    </row>
    <row r="30" spans="2:11" ht="99">
      <c r="B30" s="107"/>
      <c r="C30" s="271"/>
      <c r="D30" s="113" t="s">
        <v>784</v>
      </c>
      <c r="E30" s="114" t="s">
        <v>785</v>
      </c>
      <c r="F30" s="115" t="s">
        <v>789</v>
      </c>
      <c r="G30" s="115" t="s">
        <v>790</v>
      </c>
      <c r="H30" s="115" t="s">
        <v>792</v>
      </c>
    </row>
    <row r="31" spans="2:11" ht="99">
      <c r="B31" s="107">
        <v>8</v>
      </c>
      <c r="C31" s="113" t="s">
        <v>796</v>
      </c>
      <c r="D31" s="113" t="s">
        <v>793</v>
      </c>
      <c r="E31" s="115" t="s">
        <v>795</v>
      </c>
      <c r="F31" s="116" t="s">
        <v>798</v>
      </c>
      <c r="G31" s="115" t="s">
        <v>800</v>
      </c>
      <c r="H31" s="115" t="s">
        <v>799</v>
      </c>
      <c r="I31" s="115" t="s">
        <v>801</v>
      </c>
      <c r="J31" s="113" t="s">
        <v>802</v>
      </c>
    </row>
    <row r="32" spans="2:11">
      <c r="B32" s="107"/>
      <c r="D32" s="113" t="s">
        <v>794</v>
      </c>
      <c r="E32" s="113" t="s">
        <v>797</v>
      </c>
      <c r="F32" s="113"/>
    </row>
    <row r="33" spans="2:8" ht="49.5">
      <c r="B33" s="107">
        <v>9</v>
      </c>
      <c r="C33" s="113" t="s">
        <v>803</v>
      </c>
      <c r="D33" s="113" t="s">
        <v>804</v>
      </c>
      <c r="E33" s="113" t="s">
        <v>807</v>
      </c>
      <c r="F33" s="115" t="s">
        <v>809</v>
      </c>
      <c r="G33" s="115" t="s">
        <v>813</v>
      </c>
      <c r="H33" s="115" t="s">
        <v>812</v>
      </c>
    </row>
    <row r="34" spans="2:8" ht="49.5">
      <c r="B34" s="107"/>
      <c r="D34" s="113" t="s">
        <v>805</v>
      </c>
      <c r="E34" s="113" t="s">
        <v>808</v>
      </c>
      <c r="F34" s="115" t="s">
        <v>810</v>
      </c>
      <c r="G34" s="113" t="s">
        <v>811</v>
      </c>
      <c r="H34" s="113" t="s">
        <v>814</v>
      </c>
    </row>
    <row r="35" spans="2:8">
      <c r="B35" s="107"/>
      <c r="D35" s="114" t="s">
        <v>806</v>
      </c>
      <c r="E35" s="108"/>
      <c r="F35" s="108"/>
    </row>
    <row r="36" spans="2:8">
      <c r="B36" s="107"/>
      <c r="D36" s="108"/>
      <c r="E36" s="108"/>
      <c r="F36" s="108"/>
    </row>
    <row r="40" spans="2:8">
      <c r="B40" s="112"/>
      <c r="C40" s="113"/>
    </row>
    <row r="41" spans="2:8">
      <c r="B41" s="114"/>
      <c r="C41" s="115"/>
    </row>
    <row r="42" spans="2:8">
      <c r="B42" s="114"/>
    </row>
  </sheetData>
  <mergeCells count="13">
    <mergeCell ref="C26:C27"/>
    <mergeCell ref="C28:C30"/>
    <mergeCell ref="B2:B7"/>
    <mergeCell ref="B11:B12"/>
    <mergeCell ref="C11:C12"/>
    <mergeCell ref="C13:C15"/>
    <mergeCell ref="B13:B15"/>
    <mergeCell ref="B16:B18"/>
    <mergeCell ref="B19:B22"/>
    <mergeCell ref="C16:C18"/>
    <mergeCell ref="C19:C22"/>
    <mergeCell ref="C23:C25"/>
    <mergeCell ref="B23:B25"/>
  </mergeCells>
  <phoneticPr fontId="2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88"/>
  <sheetViews>
    <sheetView workbookViewId="0">
      <selection activeCell="D16" sqref="D16"/>
    </sheetView>
  </sheetViews>
  <sheetFormatPr defaultRowHeight="16.5"/>
  <cols>
    <col min="1" max="1" width="9" style="191"/>
    <col min="2" max="2" width="9.625" style="191" bestFit="1" customWidth="1"/>
    <col min="3" max="3" width="18.625" style="191" bestFit="1" customWidth="1"/>
    <col min="4" max="4" width="35.375" style="197" bestFit="1" customWidth="1"/>
    <col min="5" max="5" width="17.875" style="197" customWidth="1"/>
    <col min="6" max="16384" width="9" style="191"/>
  </cols>
  <sheetData>
    <row r="2" spans="2:9">
      <c r="B2" s="193" t="s">
        <v>1196</v>
      </c>
      <c r="C2" s="193" t="s">
        <v>1197</v>
      </c>
      <c r="D2" s="196" t="s">
        <v>1198</v>
      </c>
      <c r="E2" s="196"/>
      <c r="F2" s="193"/>
      <c r="G2" s="193"/>
      <c r="H2" s="193"/>
    </row>
    <row r="3" spans="2:9">
      <c r="B3" s="195">
        <v>1013001</v>
      </c>
      <c r="C3" s="193" t="s">
        <v>1092</v>
      </c>
      <c r="D3" s="196" t="s">
        <v>1202</v>
      </c>
      <c r="E3" s="196" t="s">
        <v>999</v>
      </c>
      <c r="F3" s="193"/>
      <c r="G3" s="193"/>
      <c r="H3" s="193"/>
      <c r="I3" s="194"/>
    </row>
    <row r="4" spans="2:9">
      <c r="B4" s="195"/>
      <c r="C4" s="193"/>
      <c r="D4" s="196" t="s">
        <v>1199</v>
      </c>
      <c r="E4" s="196"/>
      <c r="F4" s="193"/>
      <c r="G4" s="193"/>
      <c r="H4" s="193"/>
      <c r="I4" s="194"/>
    </row>
    <row r="5" spans="2:9">
      <c r="B5" s="195"/>
      <c r="C5" s="193"/>
      <c r="D5" s="196" t="s">
        <v>1200</v>
      </c>
      <c r="E5" s="196"/>
      <c r="F5" s="193"/>
      <c r="G5" s="193"/>
      <c r="H5" s="193"/>
      <c r="I5" s="194"/>
    </row>
    <row r="6" spans="2:9">
      <c r="B6" s="195"/>
      <c r="C6" s="193"/>
      <c r="D6" s="196" t="s">
        <v>1201</v>
      </c>
      <c r="E6" s="196"/>
      <c r="F6" s="193"/>
      <c r="G6" s="193"/>
      <c r="H6" s="193"/>
      <c r="I6" s="194"/>
    </row>
    <row r="7" spans="2:9">
      <c r="B7" s="195">
        <v>1011001</v>
      </c>
      <c r="C7" s="193" t="s">
        <v>1203</v>
      </c>
      <c r="D7" s="198" t="s">
        <v>1205</v>
      </c>
      <c r="E7" s="196"/>
      <c r="F7" s="193"/>
      <c r="G7" s="193"/>
      <c r="H7" s="193"/>
      <c r="I7" s="194"/>
    </row>
    <row r="8" spans="2:9">
      <c r="B8" s="195"/>
      <c r="C8" s="193"/>
      <c r="D8" s="198" t="s">
        <v>1208</v>
      </c>
      <c r="E8" s="196"/>
      <c r="F8" s="193"/>
      <c r="G8" s="193"/>
      <c r="H8" s="193"/>
      <c r="I8" s="194"/>
    </row>
    <row r="9" spans="2:9">
      <c r="B9" s="195">
        <v>1011002</v>
      </c>
      <c r="C9" s="193" t="s">
        <v>1204</v>
      </c>
      <c r="D9" s="198" t="s">
        <v>1206</v>
      </c>
      <c r="E9" s="196"/>
      <c r="F9" s="193"/>
      <c r="G9" s="193"/>
      <c r="H9" s="193"/>
      <c r="I9" s="194"/>
    </row>
    <row r="10" spans="2:9">
      <c r="B10" s="195"/>
      <c r="C10" s="193"/>
      <c r="D10" s="198" t="s">
        <v>1207</v>
      </c>
      <c r="E10" s="196"/>
      <c r="F10" s="193"/>
      <c r="G10" s="193"/>
      <c r="H10" s="193"/>
      <c r="I10" s="194"/>
    </row>
    <row r="11" spans="2:9">
      <c r="B11" s="195">
        <v>1023001</v>
      </c>
      <c r="C11" s="193" t="s">
        <v>1093</v>
      </c>
      <c r="D11" s="197" t="s">
        <v>1209</v>
      </c>
      <c r="E11" s="196" t="s">
        <v>1000</v>
      </c>
      <c r="F11" s="193"/>
      <c r="G11" s="193"/>
      <c r="H11" s="193"/>
      <c r="I11" s="194"/>
    </row>
    <row r="12" spans="2:9">
      <c r="B12" s="195"/>
      <c r="C12" s="193"/>
      <c r="D12" s="197" t="s">
        <v>1210</v>
      </c>
      <c r="E12" s="196"/>
      <c r="F12" s="193"/>
      <c r="G12" s="193"/>
      <c r="H12" s="193"/>
      <c r="I12" s="194"/>
    </row>
    <row r="13" spans="2:9">
      <c r="B13" s="195"/>
      <c r="C13" s="193"/>
      <c r="D13" s="197" t="s">
        <v>1211</v>
      </c>
      <c r="E13" s="196"/>
      <c r="F13" s="193"/>
      <c r="G13" s="193"/>
      <c r="H13" s="193"/>
      <c r="I13" s="194"/>
    </row>
    <row r="14" spans="2:9">
      <c r="B14" s="195">
        <v>1033001</v>
      </c>
      <c r="C14" s="193" t="s">
        <v>1094</v>
      </c>
      <c r="D14" s="196" t="s">
        <v>1212</v>
      </c>
      <c r="E14" s="196" t="s">
        <v>1002</v>
      </c>
      <c r="F14" s="193"/>
      <c r="G14" s="193"/>
      <c r="H14" s="193"/>
      <c r="I14" s="194"/>
    </row>
    <row r="15" spans="2:9">
      <c r="B15" s="195"/>
      <c r="C15" s="193"/>
      <c r="D15" s="196" t="s">
        <v>1213</v>
      </c>
      <c r="E15" s="196"/>
      <c r="F15" s="193"/>
      <c r="G15" s="193"/>
      <c r="H15" s="193"/>
      <c r="I15" s="194"/>
    </row>
    <row r="16" spans="2:9">
      <c r="B16" s="195"/>
      <c r="C16" s="193"/>
      <c r="D16" s="196" t="s">
        <v>1214</v>
      </c>
      <c r="E16" s="196"/>
      <c r="F16" s="193"/>
      <c r="G16" s="193"/>
      <c r="H16" s="193"/>
      <c r="I16" s="194"/>
    </row>
    <row r="17" spans="2:9">
      <c r="B17" s="195"/>
      <c r="C17" s="193"/>
      <c r="D17" s="196" t="s">
        <v>1215</v>
      </c>
      <c r="E17" s="196"/>
      <c r="F17" s="193"/>
      <c r="G17" s="193"/>
      <c r="H17" s="193"/>
      <c r="I17" s="194"/>
    </row>
    <row r="18" spans="2:9">
      <c r="B18" s="195">
        <v>1043001</v>
      </c>
      <c r="C18" s="193" t="s">
        <v>1095</v>
      </c>
      <c r="D18" s="196" t="s">
        <v>1216</v>
      </c>
      <c r="E18" s="196" t="s">
        <v>1001</v>
      </c>
      <c r="F18" s="193"/>
      <c r="G18" s="193"/>
      <c r="H18" s="193"/>
      <c r="I18" s="194"/>
    </row>
    <row r="19" spans="2:9">
      <c r="B19" s="195"/>
      <c r="C19" s="193"/>
      <c r="D19" s="196" t="s">
        <v>1219</v>
      </c>
      <c r="E19" s="196"/>
      <c r="F19" s="193"/>
      <c r="G19" s="193"/>
      <c r="H19" s="193"/>
      <c r="I19" s="194"/>
    </row>
    <row r="20" spans="2:9">
      <c r="B20" s="195"/>
      <c r="C20" s="193"/>
      <c r="D20" s="196" t="s">
        <v>1217</v>
      </c>
      <c r="E20" s="196"/>
      <c r="F20" s="193"/>
      <c r="G20" s="193"/>
      <c r="H20" s="193"/>
      <c r="I20" s="194"/>
    </row>
    <row r="21" spans="2:9">
      <c r="B21" s="195"/>
      <c r="C21" s="193"/>
      <c r="D21" s="196" t="s">
        <v>1218</v>
      </c>
      <c r="E21" s="196"/>
      <c r="F21" s="193"/>
      <c r="G21" s="193"/>
      <c r="H21" s="193"/>
      <c r="I21" s="194"/>
    </row>
    <row r="22" spans="2:9">
      <c r="B22" s="195">
        <v>1053001</v>
      </c>
      <c r="C22" s="193" t="s">
        <v>974</v>
      </c>
      <c r="D22" s="196" t="s">
        <v>1220</v>
      </c>
      <c r="E22" s="196" t="s">
        <v>1003</v>
      </c>
      <c r="F22" s="193"/>
      <c r="G22" s="193"/>
      <c r="H22" s="193"/>
      <c r="I22" s="194"/>
    </row>
    <row r="23" spans="2:9">
      <c r="B23" s="195"/>
      <c r="C23" s="193"/>
      <c r="D23" s="196" t="s">
        <v>1223</v>
      </c>
      <c r="E23" s="196"/>
      <c r="F23" s="193"/>
      <c r="G23" s="193"/>
      <c r="H23" s="193"/>
      <c r="I23" s="194"/>
    </row>
    <row r="24" spans="2:9">
      <c r="B24" s="195"/>
      <c r="C24" s="193"/>
      <c r="D24" s="196" t="s">
        <v>1221</v>
      </c>
      <c r="E24" s="196"/>
      <c r="F24" s="193"/>
      <c r="G24" s="193"/>
      <c r="H24" s="193"/>
      <c r="I24" s="194"/>
    </row>
    <row r="25" spans="2:9">
      <c r="B25" s="195"/>
      <c r="C25" s="193"/>
      <c r="D25" s="196" t="s">
        <v>1222</v>
      </c>
      <c r="E25" s="196"/>
      <c r="F25" s="193"/>
      <c r="G25" s="193"/>
      <c r="H25" s="193"/>
      <c r="I25" s="194"/>
    </row>
    <row r="26" spans="2:9">
      <c r="B26" s="195">
        <v>1063001</v>
      </c>
      <c r="C26" s="193" t="s">
        <v>975</v>
      </c>
      <c r="D26" s="196" t="s">
        <v>1224</v>
      </c>
      <c r="E26" s="196" t="s">
        <v>1004</v>
      </c>
      <c r="F26" s="193"/>
      <c r="G26" s="193"/>
      <c r="H26" s="193"/>
      <c r="I26" s="194"/>
    </row>
    <row r="27" spans="2:9">
      <c r="B27" s="195"/>
      <c r="C27" s="193"/>
      <c r="D27" s="196" t="s">
        <v>1225</v>
      </c>
      <c r="E27" s="196"/>
      <c r="F27" s="193"/>
      <c r="G27" s="193"/>
      <c r="H27" s="193"/>
      <c r="I27" s="194"/>
    </row>
    <row r="28" spans="2:9">
      <c r="B28" s="195"/>
      <c r="C28" s="193"/>
      <c r="D28" s="196" t="s">
        <v>1226</v>
      </c>
      <c r="E28" s="196"/>
      <c r="F28" s="193"/>
      <c r="G28" s="193"/>
      <c r="H28" s="193"/>
      <c r="I28" s="194"/>
    </row>
    <row r="29" spans="2:9">
      <c r="B29" s="195"/>
      <c r="C29" s="193"/>
      <c r="D29" s="196" t="s">
        <v>1227</v>
      </c>
      <c r="E29" s="196"/>
      <c r="F29" s="193"/>
      <c r="G29" s="193"/>
      <c r="H29" s="193"/>
      <c r="I29" s="194"/>
    </row>
    <row r="30" spans="2:9">
      <c r="B30" s="195">
        <v>1073001</v>
      </c>
      <c r="C30" s="193" t="s">
        <v>977</v>
      </c>
      <c r="D30" s="196" t="s">
        <v>1228</v>
      </c>
      <c r="E30" s="196" t="s">
        <v>1005</v>
      </c>
      <c r="F30" s="193"/>
      <c r="G30" s="193"/>
      <c r="H30" s="193"/>
      <c r="I30" s="194"/>
    </row>
    <row r="31" spans="2:9">
      <c r="B31" s="195"/>
      <c r="C31" s="193"/>
      <c r="D31" s="196" t="s">
        <v>1229</v>
      </c>
      <c r="E31" s="196"/>
      <c r="F31" s="193"/>
      <c r="G31" s="193"/>
      <c r="H31" s="193"/>
      <c r="I31" s="194"/>
    </row>
    <row r="32" spans="2:9">
      <c r="B32" s="195"/>
      <c r="C32" s="193"/>
      <c r="D32" s="196" t="s">
        <v>1230</v>
      </c>
      <c r="E32" s="196"/>
      <c r="F32" s="193"/>
      <c r="G32" s="193"/>
      <c r="H32" s="193"/>
      <c r="I32" s="194"/>
    </row>
    <row r="33" spans="2:9">
      <c r="B33" s="195"/>
      <c r="C33" s="193"/>
      <c r="D33" s="196" t="s">
        <v>1231</v>
      </c>
      <c r="E33" s="196"/>
      <c r="F33" s="193"/>
      <c r="G33" s="193"/>
      <c r="H33" s="193"/>
      <c r="I33" s="194"/>
    </row>
    <row r="34" spans="2:9">
      <c r="B34" s="195">
        <v>1083001</v>
      </c>
      <c r="C34" s="193" t="s">
        <v>1006</v>
      </c>
      <c r="D34" s="196" t="s">
        <v>1232</v>
      </c>
      <c r="E34" s="196" t="s">
        <v>1007</v>
      </c>
      <c r="F34" s="193"/>
      <c r="G34" s="193"/>
      <c r="H34" s="193"/>
      <c r="I34" s="194"/>
    </row>
    <row r="35" spans="2:9">
      <c r="B35" s="195"/>
      <c r="C35" s="193"/>
      <c r="D35" s="196" t="s">
        <v>1233</v>
      </c>
      <c r="E35" s="196"/>
      <c r="F35" s="193"/>
      <c r="G35" s="193"/>
      <c r="H35" s="193"/>
      <c r="I35" s="194"/>
    </row>
    <row r="36" spans="2:9">
      <c r="B36" s="195"/>
      <c r="C36" s="193"/>
      <c r="D36" s="196" t="s">
        <v>1234</v>
      </c>
      <c r="E36" s="196"/>
      <c r="F36" s="193"/>
      <c r="G36" s="193"/>
      <c r="H36" s="193"/>
      <c r="I36" s="194"/>
    </row>
    <row r="37" spans="2:9">
      <c r="B37" s="195"/>
      <c r="C37" s="193"/>
      <c r="D37" s="196" t="s">
        <v>1235</v>
      </c>
      <c r="E37" s="196"/>
      <c r="F37" s="193"/>
      <c r="G37" s="193"/>
      <c r="H37" s="193"/>
      <c r="I37" s="194"/>
    </row>
    <row r="38" spans="2:9">
      <c r="B38" s="195">
        <v>1093001</v>
      </c>
      <c r="C38" s="193" t="s">
        <v>978</v>
      </c>
      <c r="D38" s="196" t="s">
        <v>1236</v>
      </c>
      <c r="E38" s="196" t="s">
        <v>1008</v>
      </c>
      <c r="F38" s="193"/>
      <c r="G38" s="193"/>
      <c r="H38" s="193"/>
      <c r="I38" s="194"/>
    </row>
    <row r="39" spans="2:9">
      <c r="B39" s="195"/>
      <c r="C39" s="193"/>
      <c r="D39" s="196" t="s">
        <v>1237</v>
      </c>
      <c r="E39" s="196"/>
      <c r="F39" s="193"/>
      <c r="G39" s="193"/>
      <c r="H39" s="193"/>
      <c r="I39" s="194"/>
    </row>
    <row r="40" spans="2:9">
      <c r="B40" s="195"/>
      <c r="C40" s="193"/>
      <c r="D40" s="196" t="s">
        <v>1239</v>
      </c>
      <c r="E40" s="196"/>
      <c r="F40" s="193"/>
      <c r="G40" s="193"/>
      <c r="H40" s="193"/>
      <c r="I40" s="194"/>
    </row>
    <row r="41" spans="2:9">
      <c r="B41" s="195"/>
      <c r="C41" s="193"/>
      <c r="D41" s="196" t="s">
        <v>1238</v>
      </c>
      <c r="E41" s="196"/>
      <c r="F41" s="193"/>
      <c r="G41" s="193"/>
      <c r="H41" s="193"/>
      <c r="I41" s="194"/>
    </row>
    <row r="42" spans="2:9">
      <c r="B42" s="195">
        <v>1103001</v>
      </c>
      <c r="C42" s="193" t="s">
        <v>1009</v>
      </c>
      <c r="D42" s="196" t="s">
        <v>1240</v>
      </c>
      <c r="E42" s="196" t="s">
        <v>1010</v>
      </c>
      <c r="F42" s="193"/>
      <c r="G42" s="193"/>
      <c r="H42" s="193"/>
      <c r="I42" s="194"/>
    </row>
    <row r="43" spans="2:9">
      <c r="B43" s="195"/>
      <c r="C43" s="193"/>
      <c r="D43" s="196" t="s">
        <v>1241</v>
      </c>
      <c r="E43" s="196"/>
      <c r="F43" s="193"/>
      <c r="G43" s="193"/>
      <c r="H43" s="193"/>
      <c r="I43" s="194"/>
    </row>
    <row r="44" spans="2:9">
      <c r="B44" s="195"/>
      <c r="C44" s="193"/>
      <c r="D44" s="196" t="s">
        <v>1242</v>
      </c>
      <c r="E44" s="196"/>
      <c r="F44" s="193"/>
      <c r="G44" s="193"/>
      <c r="H44" s="193"/>
      <c r="I44" s="194"/>
    </row>
    <row r="45" spans="2:9">
      <c r="B45" s="195"/>
      <c r="C45" s="193"/>
      <c r="D45" s="196" t="s">
        <v>1243</v>
      </c>
      <c r="E45" s="196"/>
      <c r="F45" s="193"/>
      <c r="G45" s="193"/>
      <c r="H45" s="193"/>
      <c r="I45" s="194"/>
    </row>
    <row r="46" spans="2:9">
      <c r="B46" s="195">
        <v>1113001</v>
      </c>
      <c r="C46" s="193" t="s">
        <v>980</v>
      </c>
      <c r="D46" s="196" t="s">
        <v>1244</v>
      </c>
      <c r="E46" s="196" t="s">
        <v>1012</v>
      </c>
      <c r="F46" s="193"/>
      <c r="G46" s="193"/>
      <c r="H46" s="193"/>
      <c r="I46" s="194"/>
    </row>
    <row r="47" spans="2:9">
      <c r="B47" s="195"/>
      <c r="C47" s="193"/>
      <c r="D47" s="196" t="s">
        <v>1245</v>
      </c>
      <c r="E47" s="196"/>
      <c r="F47" s="193"/>
      <c r="G47" s="193"/>
      <c r="H47" s="193"/>
      <c r="I47" s="194"/>
    </row>
    <row r="48" spans="2:9">
      <c r="B48" s="195"/>
      <c r="C48" s="193"/>
      <c r="D48" s="196" t="s">
        <v>1247</v>
      </c>
      <c r="E48" s="196"/>
      <c r="F48" s="193"/>
      <c r="G48" s="193"/>
      <c r="H48" s="193"/>
      <c r="I48" s="194"/>
    </row>
    <row r="49" spans="2:9">
      <c r="B49" s="195"/>
      <c r="C49" s="193"/>
      <c r="D49" s="196" t="s">
        <v>1246</v>
      </c>
      <c r="E49" s="196"/>
      <c r="F49" s="193"/>
      <c r="G49" s="193"/>
      <c r="H49" s="193"/>
      <c r="I49" s="194"/>
    </row>
    <row r="50" spans="2:9">
      <c r="B50" s="195">
        <v>1111001</v>
      </c>
      <c r="C50" s="193" t="s">
        <v>1248</v>
      </c>
      <c r="D50" s="196" t="s">
        <v>1249</v>
      </c>
      <c r="E50" s="196"/>
      <c r="F50" s="193"/>
      <c r="G50" s="193"/>
      <c r="H50" s="193"/>
      <c r="I50" s="194"/>
    </row>
    <row r="51" spans="2:9">
      <c r="B51" s="195"/>
      <c r="C51" s="193"/>
      <c r="D51" s="196" t="s">
        <v>1250</v>
      </c>
      <c r="E51" s="196"/>
      <c r="F51" s="193"/>
      <c r="G51" s="193"/>
      <c r="H51" s="193"/>
      <c r="I51" s="194"/>
    </row>
    <row r="52" spans="2:9">
      <c r="B52" s="195">
        <v>1123001</v>
      </c>
      <c r="C52" s="193" t="s">
        <v>981</v>
      </c>
      <c r="D52" s="196" t="s">
        <v>1251</v>
      </c>
      <c r="E52" s="196" t="s">
        <v>1011</v>
      </c>
      <c r="F52" s="193"/>
      <c r="G52" s="193"/>
      <c r="H52" s="193"/>
      <c r="I52" s="194"/>
    </row>
    <row r="53" spans="2:9">
      <c r="B53" s="195"/>
      <c r="C53" s="193"/>
      <c r="D53" s="196" t="s">
        <v>1252</v>
      </c>
      <c r="E53" s="196"/>
      <c r="F53" s="193"/>
      <c r="G53" s="193"/>
      <c r="H53" s="193"/>
      <c r="I53" s="194"/>
    </row>
    <row r="54" spans="2:9">
      <c r="B54" s="195"/>
      <c r="C54" s="193"/>
      <c r="D54" s="196" t="s">
        <v>1253</v>
      </c>
      <c r="E54" s="196"/>
      <c r="F54" s="193"/>
      <c r="G54" s="193"/>
      <c r="H54" s="193"/>
      <c r="I54" s="194"/>
    </row>
    <row r="55" spans="2:9">
      <c r="B55" s="195"/>
      <c r="C55" s="193"/>
      <c r="D55" s="196" t="s">
        <v>1254</v>
      </c>
      <c r="E55" s="196"/>
      <c r="F55" s="193"/>
      <c r="G55" s="193"/>
      <c r="H55" s="193"/>
      <c r="I55" s="194"/>
    </row>
    <row r="56" spans="2:9">
      <c r="B56" s="195">
        <v>1133001</v>
      </c>
      <c r="C56" s="193" t="s">
        <v>983</v>
      </c>
      <c r="D56" s="196" t="s">
        <v>1255</v>
      </c>
      <c r="E56" s="196" t="s">
        <v>1013</v>
      </c>
      <c r="F56" s="193"/>
      <c r="G56" s="193"/>
      <c r="H56" s="193"/>
      <c r="I56" s="194"/>
    </row>
    <row r="57" spans="2:9">
      <c r="B57" s="195"/>
      <c r="C57" s="193"/>
      <c r="D57" s="196" t="s">
        <v>1256</v>
      </c>
      <c r="E57" s="196"/>
      <c r="F57" s="193"/>
      <c r="G57" s="193"/>
      <c r="H57" s="193"/>
      <c r="I57" s="194"/>
    </row>
    <row r="58" spans="2:9">
      <c r="B58" s="195"/>
      <c r="C58" s="193"/>
      <c r="D58" s="196" t="s">
        <v>1257</v>
      </c>
      <c r="E58" s="196"/>
      <c r="F58" s="193"/>
      <c r="G58" s="193"/>
      <c r="H58" s="193"/>
      <c r="I58" s="194"/>
    </row>
    <row r="59" spans="2:9">
      <c r="B59" s="195"/>
      <c r="C59" s="193"/>
      <c r="D59" s="196" t="s">
        <v>1258</v>
      </c>
      <c r="E59" s="196"/>
      <c r="F59" s="193"/>
      <c r="G59" s="193"/>
      <c r="H59" s="193"/>
      <c r="I59" s="194"/>
    </row>
    <row r="60" spans="2:9">
      <c r="B60" s="195">
        <v>1143001</v>
      </c>
      <c r="C60" s="193" t="s">
        <v>985</v>
      </c>
      <c r="D60" s="196" t="s">
        <v>1259</v>
      </c>
      <c r="E60" s="196" t="s">
        <v>1014</v>
      </c>
      <c r="F60" s="193"/>
      <c r="G60" s="193"/>
      <c r="H60" s="193"/>
      <c r="I60" s="194"/>
    </row>
    <row r="61" spans="2:9">
      <c r="B61" s="195"/>
      <c r="C61" s="193"/>
      <c r="D61" s="196" t="s">
        <v>1260</v>
      </c>
      <c r="E61" s="196"/>
      <c r="F61" s="193"/>
      <c r="G61" s="193"/>
      <c r="H61" s="193"/>
      <c r="I61" s="194"/>
    </row>
    <row r="62" spans="2:9">
      <c r="B62" s="195"/>
      <c r="C62" s="193"/>
      <c r="D62" s="196" t="s">
        <v>1261</v>
      </c>
      <c r="E62" s="196"/>
      <c r="F62" s="193"/>
      <c r="G62" s="193"/>
      <c r="H62" s="193"/>
      <c r="I62" s="194"/>
    </row>
    <row r="63" spans="2:9">
      <c r="B63" s="195"/>
      <c r="C63" s="193"/>
      <c r="D63" s="196" t="s">
        <v>1262</v>
      </c>
      <c r="E63" s="196"/>
      <c r="F63" s="193"/>
      <c r="G63" s="193"/>
      <c r="H63" s="193"/>
      <c r="I63" s="194"/>
    </row>
    <row r="64" spans="2:9">
      <c r="B64" s="195">
        <v>1153001</v>
      </c>
      <c r="C64" s="193" t="s">
        <v>988</v>
      </c>
      <c r="D64" s="196" t="s">
        <v>1263</v>
      </c>
      <c r="E64" s="196" t="s">
        <v>1015</v>
      </c>
      <c r="F64" s="193"/>
      <c r="G64" s="193"/>
      <c r="H64" s="193"/>
      <c r="I64" s="194"/>
    </row>
    <row r="65" spans="2:9">
      <c r="B65" s="195"/>
      <c r="C65" s="193"/>
      <c r="D65" s="196" t="s">
        <v>1264</v>
      </c>
      <c r="E65" s="196"/>
      <c r="F65" s="193"/>
      <c r="G65" s="193"/>
      <c r="H65" s="193"/>
      <c r="I65" s="194"/>
    </row>
    <row r="66" spans="2:9">
      <c r="B66" s="195"/>
      <c r="C66" s="193"/>
      <c r="D66" s="196" t="s">
        <v>1265</v>
      </c>
      <c r="E66" s="196"/>
      <c r="F66" s="193"/>
      <c r="G66" s="193"/>
      <c r="H66" s="193"/>
      <c r="I66" s="194"/>
    </row>
    <row r="67" spans="2:9">
      <c r="B67" s="195"/>
      <c r="C67" s="193"/>
      <c r="D67" s="196" t="s">
        <v>1266</v>
      </c>
      <c r="E67" s="196"/>
      <c r="F67" s="193"/>
      <c r="G67" s="193"/>
      <c r="H67" s="193"/>
      <c r="I67" s="194"/>
    </row>
    <row r="68" spans="2:9">
      <c r="B68" s="195">
        <v>1163001</v>
      </c>
      <c r="C68" s="193" t="s">
        <v>989</v>
      </c>
      <c r="D68" s="196" t="s">
        <v>1267</v>
      </c>
      <c r="E68" s="196" t="s">
        <v>1016</v>
      </c>
      <c r="F68" s="193"/>
      <c r="G68" s="193"/>
      <c r="H68" s="193"/>
      <c r="I68" s="194"/>
    </row>
    <row r="69" spans="2:9">
      <c r="B69" s="195"/>
      <c r="C69" s="193"/>
      <c r="D69" s="196" t="s">
        <v>1268</v>
      </c>
      <c r="E69" s="196"/>
      <c r="F69" s="193"/>
      <c r="G69" s="193"/>
      <c r="H69" s="193"/>
      <c r="I69" s="194"/>
    </row>
    <row r="70" spans="2:9">
      <c r="B70" s="195"/>
      <c r="C70" s="193"/>
      <c r="D70" s="196" t="s">
        <v>1269</v>
      </c>
      <c r="E70" s="196"/>
      <c r="F70" s="193"/>
      <c r="G70" s="193"/>
      <c r="H70" s="193"/>
      <c r="I70" s="194"/>
    </row>
    <row r="71" spans="2:9">
      <c r="B71" s="195"/>
      <c r="C71" s="193"/>
      <c r="D71" s="196" t="s">
        <v>1270</v>
      </c>
      <c r="E71" s="196"/>
      <c r="F71" s="193"/>
      <c r="G71" s="193"/>
      <c r="H71" s="193"/>
      <c r="I71" s="194"/>
    </row>
    <row r="72" spans="2:9">
      <c r="B72" s="195">
        <v>1173001</v>
      </c>
      <c r="C72" s="193" t="s">
        <v>991</v>
      </c>
      <c r="D72" s="196" t="s">
        <v>1271</v>
      </c>
      <c r="E72" s="196" t="s">
        <v>1017</v>
      </c>
      <c r="F72" s="193"/>
      <c r="G72" s="193"/>
      <c r="H72" s="193"/>
      <c r="I72" s="194"/>
    </row>
    <row r="73" spans="2:9">
      <c r="B73" s="195"/>
      <c r="C73" s="193"/>
      <c r="D73" s="196" t="s">
        <v>1272</v>
      </c>
      <c r="E73" s="196"/>
      <c r="F73" s="193"/>
      <c r="G73" s="193"/>
      <c r="H73" s="193"/>
      <c r="I73" s="194"/>
    </row>
    <row r="74" spans="2:9">
      <c r="B74" s="195"/>
      <c r="C74" s="193"/>
      <c r="D74" s="196" t="s">
        <v>1273</v>
      </c>
      <c r="E74" s="196"/>
      <c r="F74" s="193"/>
      <c r="G74" s="193"/>
      <c r="H74" s="193"/>
      <c r="I74" s="194"/>
    </row>
    <row r="75" spans="2:9">
      <c r="B75" s="195"/>
      <c r="C75" s="193"/>
      <c r="D75" s="196" t="s">
        <v>1274</v>
      </c>
      <c r="E75" s="196"/>
      <c r="F75" s="193"/>
      <c r="G75" s="193"/>
      <c r="H75" s="193"/>
      <c r="I75" s="194"/>
    </row>
    <row r="76" spans="2:9">
      <c r="B76" s="195">
        <v>1183001</v>
      </c>
      <c r="C76" s="193" t="s">
        <v>993</v>
      </c>
      <c r="D76" s="196" t="s">
        <v>1275</v>
      </c>
      <c r="E76" s="196" t="s">
        <v>1018</v>
      </c>
      <c r="F76" s="193"/>
      <c r="G76" s="193"/>
      <c r="H76" s="193"/>
      <c r="I76" s="194"/>
    </row>
    <row r="77" spans="2:9">
      <c r="B77" s="195"/>
      <c r="C77" s="193"/>
      <c r="D77" s="196" t="s">
        <v>1276</v>
      </c>
      <c r="E77" s="196"/>
      <c r="F77" s="193"/>
      <c r="G77" s="193"/>
      <c r="H77" s="193"/>
      <c r="I77" s="194"/>
    </row>
    <row r="78" spans="2:9">
      <c r="B78" s="195"/>
      <c r="C78" s="193"/>
      <c r="D78" s="196" t="s">
        <v>1277</v>
      </c>
      <c r="E78" s="196"/>
      <c r="F78" s="193"/>
      <c r="G78" s="193"/>
      <c r="H78" s="193"/>
      <c r="I78" s="194"/>
    </row>
    <row r="79" spans="2:9">
      <c r="B79" s="195"/>
      <c r="C79" s="193"/>
      <c r="D79" s="196" t="s">
        <v>1278</v>
      </c>
      <c r="E79" s="196"/>
      <c r="F79" s="193"/>
      <c r="G79" s="193"/>
      <c r="H79" s="193"/>
      <c r="I79" s="194"/>
    </row>
    <row r="80" spans="2:9">
      <c r="B80" s="195">
        <v>1193001</v>
      </c>
      <c r="C80" s="193" t="s">
        <v>995</v>
      </c>
      <c r="D80" s="196" t="s">
        <v>1279</v>
      </c>
      <c r="E80" s="196" t="s">
        <v>1019</v>
      </c>
      <c r="F80" s="193"/>
      <c r="G80" s="193"/>
      <c r="H80" s="193"/>
      <c r="I80" s="194"/>
    </row>
    <row r="81" spans="2:9">
      <c r="B81" s="195"/>
      <c r="C81" s="193"/>
      <c r="D81" s="196" t="s">
        <v>1280</v>
      </c>
      <c r="E81" s="196"/>
      <c r="F81" s="193"/>
      <c r="G81" s="193"/>
      <c r="H81" s="193"/>
      <c r="I81" s="194"/>
    </row>
    <row r="82" spans="2:9">
      <c r="B82" s="195"/>
      <c r="C82" s="193"/>
      <c r="D82" s="196" t="s">
        <v>1281</v>
      </c>
      <c r="E82" s="196"/>
      <c r="F82" s="193"/>
      <c r="G82" s="193"/>
      <c r="H82" s="193"/>
      <c r="I82" s="194"/>
    </row>
    <row r="83" spans="2:9">
      <c r="B83" s="195"/>
      <c r="C83" s="193"/>
      <c r="D83" s="196" t="s">
        <v>1282</v>
      </c>
      <c r="E83" s="196"/>
      <c r="F83" s="193"/>
      <c r="G83" s="193"/>
      <c r="H83" s="193"/>
      <c r="I83" s="194"/>
    </row>
    <row r="84" spans="2:9">
      <c r="B84" s="195"/>
      <c r="C84" s="193"/>
      <c r="D84" s="196" t="s">
        <v>1283</v>
      </c>
      <c r="E84" s="196"/>
      <c r="F84" s="193"/>
      <c r="G84" s="193"/>
      <c r="H84" s="193"/>
      <c r="I84" s="194"/>
    </row>
    <row r="85" spans="2:9">
      <c r="B85" s="195">
        <v>1203001</v>
      </c>
      <c r="C85" s="193" t="s">
        <v>996</v>
      </c>
      <c r="D85" s="196" t="s">
        <v>1284</v>
      </c>
      <c r="E85" s="196" t="s">
        <v>1020</v>
      </c>
      <c r="F85" s="193"/>
      <c r="G85" s="193"/>
      <c r="H85" s="193"/>
      <c r="I85" s="199"/>
    </row>
    <row r="86" spans="2:9">
      <c r="B86" s="199"/>
      <c r="C86" s="199"/>
      <c r="D86" s="196" t="s">
        <v>1285</v>
      </c>
      <c r="E86" s="196"/>
      <c r="F86" s="199"/>
      <c r="G86" s="199"/>
      <c r="H86" s="199"/>
      <c r="I86" s="199"/>
    </row>
    <row r="87" spans="2:9">
      <c r="B87" s="199"/>
      <c r="C87" s="199"/>
      <c r="D87" s="196" t="s">
        <v>1286</v>
      </c>
      <c r="E87" s="196"/>
      <c r="F87" s="199"/>
      <c r="G87" s="199"/>
      <c r="H87" s="199"/>
      <c r="I87" s="199"/>
    </row>
    <row r="88" spans="2:9">
      <c r="B88" s="199"/>
      <c r="C88" s="199"/>
      <c r="D88" s="196" t="s">
        <v>1287</v>
      </c>
      <c r="E88" s="196"/>
      <c r="F88" s="199"/>
      <c r="G88" s="199"/>
      <c r="H88" s="199"/>
      <c r="I88" s="199"/>
    </row>
  </sheetData>
  <phoneticPr fontId="2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C56"/>
  <sheetViews>
    <sheetView workbookViewId="0">
      <selection activeCell="C4" sqref="C4:C56"/>
    </sheetView>
  </sheetViews>
  <sheetFormatPr defaultRowHeight="13.5"/>
  <sheetData>
    <row r="4" spans="3:3">
      <c r="C4" t="s">
        <v>0</v>
      </c>
    </row>
    <row r="5" spans="3:3">
      <c r="C5" t="s">
        <v>1</v>
      </c>
    </row>
    <row r="6" spans="3:3">
      <c r="C6" t="s">
        <v>2</v>
      </c>
    </row>
    <row r="7" spans="3:3">
      <c r="C7" s="1" t="s">
        <v>3</v>
      </c>
    </row>
    <row r="8" spans="3:3">
      <c r="C8" t="s">
        <v>4</v>
      </c>
    </row>
    <row r="9" spans="3:3">
      <c r="C9" t="s">
        <v>5</v>
      </c>
    </row>
    <row r="10" spans="3:3">
      <c r="C10" t="s">
        <v>6</v>
      </c>
    </row>
    <row r="11" spans="3:3">
      <c r="C11" t="s">
        <v>7</v>
      </c>
    </row>
    <row r="12" spans="3:3">
      <c r="C12" t="s">
        <v>8</v>
      </c>
    </row>
    <row r="13" spans="3:3">
      <c r="C13" t="s">
        <v>9</v>
      </c>
    </row>
    <row r="14" spans="3:3">
      <c r="C14" s="1" t="s">
        <v>10</v>
      </c>
    </row>
    <row r="15" spans="3:3">
      <c r="C15" t="s">
        <v>11</v>
      </c>
    </row>
    <row r="16" spans="3:3">
      <c r="C16" t="s">
        <v>12</v>
      </c>
    </row>
    <row r="17" spans="3:3">
      <c r="C17" t="s">
        <v>13</v>
      </c>
    </row>
    <row r="18" spans="3:3">
      <c r="C18" t="s">
        <v>14</v>
      </c>
    </row>
    <row r="19" spans="3:3">
      <c r="C19" t="s">
        <v>15</v>
      </c>
    </row>
    <row r="20" spans="3:3">
      <c r="C20" t="s">
        <v>16</v>
      </c>
    </row>
    <row r="21" spans="3:3">
      <c r="C21" t="s">
        <v>17</v>
      </c>
    </row>
    <row r="22" spans="3:3">
      <c r="C22" t="s">
        <v>2</v>
      </c>
    </row>
    <row r="23" spans="3:3">
      <c r="C23" t="s">
        <v>18</v>
      </c>
    </row>
    <row r="24" spans="3:3">
      <c r="C24" t="s">
        <v>19</v>
      </c>
    </row>
    <row r="25" spans="3:3">
      <c r="C25" t="s">
        <v>20</v>
      </c>
    </row>
    <row r="26" spans="3:3">
      <c r="C26" t="s">
        <v>21</v>
      </c>
    </row>
    <row r="27" spans="3:3">
      <c r="C27" t="s">
        <v>22</v>
      </c>
    </row>
    <row r="28" spans="3:3">
      <c r="C28" t="s">
        <v>23</v>
      </c>
    </row>
    <row r="29" spans="3:3">
      <c r="C29" t="s">
        <v>24</v>
      </c>
    </row>
    <row r="30" spans="3:3">
      <c r="C30" t="s">
        <v>25</v>
      </c>
    </row>
    <row r="31" spans="3:3">
      <c r="C31" t="s">
        <v>26</v>
      </c>
    </row>
    <row r="32" spans="3:3">
      <c r="C32" t="s">
        <v>27</v>
      </c>
    </row>
    <row r="33" spans="3:3">
      <c r="C33" t="s">
        <v>28</v>
      </c>
    </row>
    <row r="34" spans="3:3">
      <c r="C34" t="s">
        <v>29</v>
      </c>
    </row>
    <row r="35" spans="3:3">
      <c r="C35" t="s">
        <v>30</v>
      </c>
    </row>
    <row r="36" spans="3:3">
      <c r="C36" t="s">
        <v>2</v>
      </c>
    </row>
    <row r="37" spans="3:3">
      <c r="C37" t="s">
        <v>31</v>
      </c>
    </row>
    <row r="38" spans="3:3">
      <c r="C38" t="s">
        <v>32</v>
      </c>
    </row>
    <row r="39" spans="3:3">
      <c r="C39" t="s">
        <v>33</v>
      </c>
    </row>
    <row r="40" spans="3:3">
      <c r="C40" t="s">
        <v>1</v>
      </c>
    </row>
    <row r="41" spans="3:3">
      <c r="C41" t="s">
        <v>34</v>
      </c>
    </row>
    <row r="42" spans="3:3">
      <c r="C42" s="1" t="s">
        <v>35</v>
      </c>
    </row>
    <row r="43" spans="3:3">
      <c r="C43" t="s">
        <v>36</v>
      </c>
    </row>
    <row r="44" spans="3:3">
      <c r="C44" t="s">
        <v>37</v>
      </c>
    </row>
    <row r="45" spans="3:3">
      <c r="C45" t="s">
        <v>38</v>
      </c>
    </row>
    <row r="46" spans="3:3">
      <c r="C46" t="s">
        <v>1</v>
      </c>
    </row>
    <row r="47" spans="3:3">
      <c r="C47" t="s">
        <v>34</v>
      </c>
    </row>
    <row r="48" spans="3:3">
      <c r="C48" t="s">
        <v>39</v>
      </c>
    </row>
    <row r="49" spans="3:3">
      <c r="C49" s="1" t="s">
        <v>40</v>
      </c>
    </row>
    <row r="50" spans="3:3">
      <c r="C50" t="s">
        <v>41</v>
      </c>
    </row>
    <row r="51" spans="3:3">
      <c r="C51" t="s">
        <v>42</v>
      </c>
    </row>
    <row r="52" spans="3:3">
      <c r="C52" t="s">
        <v>43</v>
      </c>
    </row>
    <row r="53" spans="3:3">
      <c r="C53" t="s">
        <v>5</v>
      </c>
    </row>
    <row r="54" spans="3:3">
      <c r="C54" t="s">
        <v>44</v>
      </c>
    </row>
    <row r="55" spans="3:3">
      <c r="C55" t="s">
        <v>45</v>
      </c>
    </row>
    <row r="56" spans="3:3">
      <c r="C56" t="s">
        <v>46</v>
      </c>
    </row>
  </sheetData>
  <phoneticPr fontId="28" type="noConversion"/>
  <hyperlinks>
    <hyperlink ref="C7" r:id="rId1" display="http://jump2.bdimg.com/safecheck/index?url=rN3wPs8te/pL4AOY0zAwhz3wi8AXlR5gsMEbyYdIw63YM736vamUF3shgGAu4YJjqA2wgAsb+cS3pfKJtUWCTh9ssyDK1SDlnhDg47fRGLxIC1WNLHU2MljwrjhG0RrIZhMN5BaRBboOxF1MG706EinKPcLkMzv4Q9dUbyc8AXEyJlmscGwEoiofgOGmJ8jOQXcCdPnH6AQN0JW7pjPTVTA8Zu4mdgY0"/>
    <hyperlink ref="C14" r:id="rId2" display="http://jump2.bdimg.com/safecheck/index?url=rN3wPs8te/pL4AOY0zAwhz3wi8AXlR5gsMEbyYdIw61DQq83UgVuTSU2iugtdxt7t6XyibVFgk4fbLMgytUg5Z4Q4OO30Ri8SAtVjSx1NjJY8K44RtEayGYTDeQWkQW6DsRdTBu9OhIpyj3C5DM7+EPXVG8nPAFxMiZZrHBsBKIqH4DhpifIzkF3AnT5x+gEDdCVu6Yz01UwPGbuJnYGNA=="/>
    <hyperlink ref="C42" r:id="rId3" display="http://jump2.bdimg.com/safecheck/index?url=rN3wPs8te/pL4AOY0zAwhz3wi8AXlR5gsMEbyYdIw63YM736vamUF3shgGAu4YJjqA2wgAsb+cS3pfKJtUWCTh9ssyDK1SDlnhDg47fRGLxIC1WNLHU2MljwrjhG0RrIZhMN5BaRBboOxF1MG706EinKPcLkMzv4Q9dUbyc8AXEyJlmscGwEoiofgOGmJ8jOQXcCdPnH6AQN0JW7pjPTVTA8Zu4mdgY0"/>
    <hyperlink ref="C49" r:id="rId4" display="http://jump2.bdimg.com/safecheck/index?url=rN3wPs8te/pL4AOY0zAwhz3wi8AXlR5gsMEbyYdIw63YM736vamUF3shgGAu4YJjqA2wgAsb+cS3pfKJtUWCTh9ssyDK1SDlnhDg47fRGLxIC1WNLHU2MljwrjhG0RrIZhMN5BaRBboOxF1MG706EinKPcLkMzv4Q9dUbyc8AXEyJlmscGwEoiofgOGmJ8jOQXcCdPnH6AQN0JW7pjPTVTA8Zu4mdgY0"/>
  </hyperlinks>
  <pageMargins left="0.7" right="0.7" top="0.75" bottom="0.75" header="0.3" footer="0.3"/>
  <pageSetup paperSize="9"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242"/>
  <sheetViews>
    <sheetView workbookViewId="0">
      <selection activeCell="J11" sqref="J11"/>
    </sheetView>
  </sheetViews>
  <sheetFormatPr defaultRowHeight="16.5"/>
  <cols>
    <col min="1" max="1" width="9" style="11"/>
    <col min="2" max="2" width="11" style="11" customWidth="1"/>
    <col min="3" max="4" width="9" style="11"/>
    <col min="5" max="5" width="10.375" style="11" customWidth="1"/>
    <col min="6" max="6" width="14.25" style="11" customWidth="1"/>
    <col min="7" max="7" width="10.875" style="11" customWidth="1"/>
    <col min="8" max="8" width="18.5" style="11" customWidth="1"/>
    <col min="9" max="9" width="10.25" style="11" customWidth="1"/>
    <col min="10" max="10" width="12.75" style="11" customWidth="1"/>
    <col min="11" max="20" width="9" style="11"/>
    <col min="21" max="22" width="11.375" style="11" bestFit="1" customWidth="1"/>
    <col min="23" max="16384" width="9" style="11"/>
  </cols>
  <sheetData>
    <row r="2" spans="3:23">
      <c r="C2" s="230" t="s">
        <v>209</v>
      </c>
      <c r="D2" s="231"/>
      <c r="E2" s="231"/>
      <c r="F2" s="231"/>
      <c r="G2" s="231"/>
      <c r="H2" s="231"/>
      <c r="I2" s="231"/>
      <c r="J2" s="231"/>
      <c r="K2" s="231"/>
      <c r="L2" s="231"/>
      <c r="M2" s="231"/>
      <c r="N2" s="231"/>
      <c r="Q2" s="16" t="s">
        <v>169</v>
      </c>
      <c r="R2" s="21" t="s">
        <v>203</v>
      </c>
      <c r="S2" s="21" t="s">
        <v>204</v>
      </c>
      <c r="T2" s="21" t="s">
        <v>195</v>
      </c>
      <c r="U2" s="21" t="s">
        <v>199</v>
      </c>
    </row>
    <row r="3" spans="3:23">
      <c r="C3" s="23" t="s">
        <v>109</v>
      </c>
      <c r="D3" s="24" t="s">
        <v>170</v>
      </c>
      <c r="E3" s="24" t="s">
        <v>179</v>
      </c>
      <c r="F3" s="24" t="s">
        <v>180</v>
      </c>
      <c r="G3" s="24" t="s">
        <v>174</v>
      </c>
      <c r="H3" s="24" t="s">
        <v>175</v>
      </c>
      <c r="I3" s="24" t="s">
        <v>176</v>
      </c>
      <c r="J3" s="27" t="s">
        <v>177</v>
      </c>
      <c r="K3" s="35" t="s">
        <v>298</v>
      </c>
      <c r="L3" s="24" t="s">
        <v>181</v>
      </c>
      <c r="M3" s="23" t="s">
        <v>110</v>
      </c>
      <c r="N3" s="24" t="s">
        <v>178</v>
      </c>
      <c r="O3" s="29"/>
      <c r="Q3" s="12">
        <v>1.25</v>
      </c>
      <c r="R3" s="17">
        <v>10</v>
      </c>
      <c r="S3" s="17">
        <f>ROUND(R3*$Q$3,0)</f>
        <v>13</v>
      </c>
      <c r="T3" s="17">
        <f>ROUND(S3*$Q$3,0)</f>
        <v>16</v>
      </c>
      <c r="U3" s="17">
        <f>ROUND(T3*$Q$3,0)</f>
        <v>20</v>
      </c>
    </row>
    <row r="4" spans="3:23">
      <c r="C4" s="17">
        <v>1</v>
      </c>
      <c r="D4" s="17">
        <v>1.2</v>
      </c>
      <c r="E4" s="17">
        <v>1.6</v>
      </c>
      <c r="F4" s="17">
        <v>1</v>
      </c>
      <c r="G4" s="17">
        <v>8</v>
      </c>
      <c r="H4" s="17">
        <v>2</v>
      </c>
      <c r="I4" s="17">
        <v>2</v>
      </c>
      <c r="J4" s="28">
        <v>1</v>
      </c>
      <c r="K4" s="17">
        <v>6</v>
      </c>
      <c r="L4" s="17">
        <v>8</v>
      </c>
      <c r="M4" s="17">
        <v>1</v>
      </c>
      <c r="N4" s="17">
        <v>8</v>
      </c>
      <c r="O4" s="26"/>
    </row>
    <row r="5" spans="3:23">
      <c r="C5" s="26"/>
      <c r="D5" s="26"/>
      <c r="E5" s="26"/>
      <c r="F5" s="26"/>
      <c r="G5" s="26"/>
      <c r="H5" s="26"/>
      <c r="I5" s="26"/>
      <c r="J5" s="26"/>
      <c r="K5" s="26"/>
      <c r="L5" s="26"/>
      <c r="M5" s="26"/>
      <c r="N5" s="26"/>
      <c r="O5" s="26"/>
      <c r="Q5" s="19" t="s">
        <v>182</v>
      </c>
      <c r="R5" s="20" t="s">
        <v>186</v>
      </c>
      <c r="S5" s="20" t="s">
        <v>184</v>
      </c>
      <c r="T5" s="20" t="s">
        <v>183</v>
      </c>
      <c r="U5" s="20" t="s">
        <v>185</v>
      </c>
    </row>
    <row r="6" spans="3:23">
      <c r="K6" s="26"/>
      <c r="L6" s="26"/>
      <c r="M6" s="26"/>
      <c r="N6" s="26"/>
      <c r="O6" s="26"/>
    </row>
    <row r="7" spans="3:23">
      <c r="C7" s="236" t="s">
        <v>1071</v>
      </c>
      <c r="D7" s="237"/>
      <c r="E7" s="237"/>
      <c r="F7" s="166"/>
      <c r="G7" s="166"/>
      <c r="H7" s="164" t="s">
        <v>1061</v>
      </c>
      <c r="I7" s="164" t="s">
        <v>1060</v>
      </c>
      <c r="J7" s="164" t="s">
        <v>1070</v>
      </c>
      <c r="K7" s="26"/>
      <c r="L7" s="26"/>
      <c r="M7" s="26"/>
      <c r="N7" s="26"/>
      <c r="O7" s="26"/>
      <c r="Q7" s="15" t="s">
        <v>163</v>
      </c>
      <c r="R7" s="15" t="s">
        <v>167</v>
      </c>
      <c r="S7" s="15" t="s">
        <v>168</v>
      </c>
    </row>
    <row r="8" spans="3:23">
      <c r="C8" s="238"/>
      <c r="D8" s="239"/>
      <c r="E8" s="239"/>
      <c r="F8" s="167"/>
      <c r="G8" s="167"/>
      <c r="H8" s="150">
        <v>75</v>
      </c>
      <c r="I8" s="150">
        <v>75</v>
      </c>
      <c r="J8" s="150">
        <v>75</v>
      </c>
      <c r="K8" s="26"/>
      <c r="L8" s="26"/>
      <c r="M8" s="26"/>
      <c r="N8" s="26"/>
      <c r="O8" s="26"/>
      <c r="Q8" s="17">
        <v>60</v>
      </c>
      <c r="R8" s="17">
        <f>ROUND(Q8/S8,0)</f>
        <v>8</v>
      </c>
      <c r="S8" s="17">
        <v>8</v>
      </c>
    </row>
    <row r="9" spans="3:23">
      <c r="C9" s="169"/>
      <c r="D9" s="26"/>
      <c r="E9" s="26"/>
      <c r="F9" s="26"/>
      <c r="G9" s="26"/>
      <c r="H9" s="26"/>
      <c r="I9" s="26"/>
      <c r="J9" s="168"/>
      <c r="K9" s="26"/>
      <c r="L9" s="26"/>
      <c r="M9" s="26"/>
      <c r="N9" s="26"/>
      <c r="O9" s="26"/>
      <c r="Q9" s="13" t="s">
        <v>166</v>
      </c>
      <c r="R9" s="13" t="s">
        <v>164</v>
      </c>
      <c r="S9" s="13" t="s">
        <v>165</v>
      </c>
    </row>
    <row r="10" spans="3:23">
      <c r="C10" s="164" t="s">
        <v>1062</v>
      </c>
      <c r="D10" s="164" t="s">
        <v>1063</v>
      </c>
      <c r="E10" s="164" t="s">
        <v>1064</v>
      </c>
      <c r="F10" s="164" t="s">
        <v>1065</v>
      </c>
      <c r="G10" s="164" t="s">
        <v>1066</v>
      </c>
      <c r="H10" s="164" t="s">
        <v>1067</v>
      </c>
      <c r="I10" s="164" t="s">
        <v>1068</v>
      </c>
      <c r="J10" s="165" t="s">
        <v>1069</v>
      </c>
      <c r="K10" s="26"/>
      <c r="L10" s="26"/>
      <c r="M10" s="26"/>
      <c r="N10" s="26"/>
      <c r="O10" s="26"/>
      <c r="Q10" s="12" t="s">
        <v>160</v>
      </c>
      <c r="R10" s="17">
        <v>1.2</v>
      </c>
      <c r="S10" s="10">
        <f>$Q$8*R10</f>
        <v>72</v>
      </c>
    </row>
    <row r="11" spans="3:23">
      <c r="C11" s="150">
        <v>2</v>
      </c>
      <c r="D11" s="150">
        <v>24</v>
      </c>
      <c r="E11" s="150">
        <v>30</v>
      </c>
      <c r="F11" s="150">
        <v>22</v>
      </c>
      <c r="G11" s="150">
        <v>20</v>
      </c>
      <c r="H11" s="150">
        <v>10</v>
      </c>
      <c r="I11" s="150">
        <v>7</v>
      </c>
      <c r="J11" s="150">
        <f>SUM(C11:I11)</f>
        <v>115</v>
      </c>
      <c r="K11" s="26"/>
      <c r="L11" s="26"/>
      <c r="M11" s="26"/>
      <c r="N11" s="26"/>
      <c r="O11" s="26"/>
      <c r="Q11" s="12" t="s">
        <v>161</v>
      </c>
      <c r="R11" s="17">
        <v>1</v>
      </c>
      <c r="S11" s="10">
        <f>$Q$8*R11</f>
        <v>60</v>
      </c>
    </row>
    <row r="12" spans="3:23">
      <c r="C12" s="26"/>
      <c r="D12" s="26"/>
      <c r="E12" s="26"/>
      <c r="F12" s="26"/>
      <c r="G12" s="26"/>
      <c r="H12" s="26"/>
      <c r="I12" s="26"/>
      <c r="J12" s="26"/>
      <c r="K12" s="26"/>
      <c r="L12" s="26"/>
      <c r="M12" s="26"/>
      <c r="N12" s="26"/>
      <c r="O12" s="26"/>
      <c r="Q12" s="12" t="s">
        <v>162</v>
      </c>
      <c r="R12" s="17">
        <v>0.8</v>
      </c>
      <c r="S12" s="10">
        <f>$Q$8*R12</f>
        <v>48</v>
      </c>
    </row>
    <row r="13" spans="3:23">
      <c r="C13" s="26"/>
      <c r="D13" s="26"/>
      <c r="E13" s="26"/>
      <c r="F13" s="26"/>
      <c r="G13" s="26"/>
      <c r="H13" s="26"/>
      <c r="I13" s="26"/>
      <c r="J13" s="26"/>
      <c r="K13" s="26"/>
      <c r="L13" s="26"/>
      <c r="M13" s="26"/>
      <c r="N13" s="26"/>
      <c r="O13" s="26"/>
    </row>
    <row r="14" spans="3:23">
      <c r="C14" s="26"/>
      <c r="D14" s="26"/>
      <c r="E14" s="26"/>
      <c r="F14" s="26"/>
      <c r="G14" s="26"/>
      <c r="H14" s="26"/>
      <c r="I14" s="26"/>
      <c r="J14" s="26"/>
      <c r="K14" s="26"/>
      <c r="L14" s="26"/>
      <c r="M14" s="26"/>
      <c r="N14" s="26"/>
      <c r="O14" s="26"/>
      <c r="Q14" s="240" t="s">
        <v>171</v>
      </c>
      <c r="R14" s="241"/>
      <c r="S14" s="14" t="s">
        <v>172</v>
      </c>
      <c r="T14" s="10"/>
      <c r="U14" s="10"/>
      <c r="V14" s="10"/>
      <c r="W14" s="10"/>
    </row>
    <row r="15" spans="3:23">
      <c r="C15" s="26"/>
      <c r="D15" s="26"/>
      <c r="E15" s="26"/>
      <c r="F15" s="26"/>
      <c r="G15" s="26"/>
      <c r="H15" s="26"/>
      <c r="I15" s="26"/>
      <c r="J15" s="26"/>
      <c r="K15" s="26"/>
      <c r="L15" s="26"/>
      <c r="M15" s="26"/>
      <c r="N15" s="26"/>
      <c r="O15" s="26"/>
      <c r="Q15" s="242"/>
      <c r="R15" s="243"/>
      <c r="S15" s="14" t="s">
        <v>173</v>
      </c>
      <c r="T15" s="10"/>
      <c r="U15" s="10"/>
      <c r="V15" s="10"/>
      <c r="W15" s="10"/>
    </row>
    <row r="17" spans="2:22">
      <c r="B17" s="211" t="s">
        <v>918</v>
      </c>
      <c r="C17" s="31" t="s">
        <v>187</v>
      </c>
      <c r="D17" s="22" t="s">
        <v>188</v>
      </c>
      <c r="E17" s="218" t="s">
        <v>189</v>
      </c>
      <c r="F17" s="219"/>
      <c r="G17" s="219"/>
      <c r="H17" s="219"/>
      <c r="I17" s="220"/>
      <c r="J17" s="23" t="s">
        <v>109</v>
      </c>
      <c r="K17" s="24" t="s">
        <v>170</v>
      </c>
      <c r="L17" s="24" t="s">
        <v>179</v>
      </c>
      <c r="M17" s="24" t="s">
        <v>180</v>
      </c>
      <c r="N17" s="24" t="s">
        <v>174</v>
      </c>
      <c r="O17" s="24" t="s">
        <v>175</v>
      </c>
      <c r="P17" s="24" t="s">
        <v>176</v>
      </c>
      <c r="Q17" s="24" t="s">
        <v>177</v>
      </c>
      <c r="R17" s="24" t="s">
        <v>297</v>
      </c>
      <c r="S17" s="24" t="s">
        <v>181</v>
      </c>
      <c r="T17" s="23" t="s">
        <v>110</v>
      </c>
    </row>
    <row r="18" spans="2:22">
      <c r="B18" s="217"/>
      <c r="C18" s="39">
        <v>1</v>
      </c>
      <c r="D18" s="20" t="s">
        <v>191</v>
      </c>
      <c r="E18" s="234" t="s">
        <v>925</v>
      </c>
      <c r="F18" s="233"/>
      <c r="G18" s="233"/>
      <c r="H18" s="233"/>
      <c r="I18" s="233"/>
      <c r="J18" s="17">
        <v>6</v>
      </c>
      <c r="K18" s="17"/>
      <c r="L18" s="17"/>
      <c r="M18" s="17">
        <v>1</v>
      </c>
      <c r="N18" s="17"/>
      <c r="O18" s="17"/>
      <c r="P18" s="17">
        <v>1</v>
      </c>
      <c r="Q18" s="17"/>
      <c r="R18" s="17"/>
      <c r="S18" s="17"/>
      <c r="T18" s="17">
        <v>2</v>
      </c>
    </row>
    <row r="19" spans="2:22">
      <c r="B19" s="217"/>
      <c r="C19" s="39">
        <v>2</v>
      </c>
      <c r="D19" s="20" t="s">
        <v>192</v>
      </c>
      <c r="E19" s="234" t="s">
        <v>928</v>
      </c>
      <c r="F19" s="233"/>
      <c r="G19" s="233"/>
      <c r="H19" s="233"/>
      <c r="I19" s="233"/>
      <c r="J19" s="17">
        <v>7</v>
      </c>
      <c r="K19" s="17"/>
      <c r="L19" s="17">
        <v>8</v>
      </c>
      <c r="M19" s="17">
        <v>2</v>
      </c>
      <c r="N19" s="17"/>
      <c r="O19" s="17"/>
      <c r="P19" s="17"/>
      <c r="Q19" s="17"/>
      <c r="R19" s="17"/>
      <c r="S19" s="17"/>
      <c r="T19" s="17"/>
    </row>
    <row r="20" spans="2:22">
      <c r="B20" s="217"/>
      <c r="C20" s="39">
        <v>3</v>
      </c>
      <c r="D20" s="20" t="s">
        <v>193</v>
      </c>
      <c r="E20" s="234" t="s">
        <v>922</v>
      </c>
      <c r="F20" s="233"/>
      <c r="G20" s="233"/>
      <c r="H20" s="233"/>
      <c r="I20" s="233"/>
      <c r="J20" s="17"/>
      <c r="K20" s="17"/>
      <c r="L20" s="17"/>
      <c r="M20" s="17">
        <v>1</v>
      </c>
      <c r="N20" s="17"/>
      <c r="O20" s="17"/>
      <c r="P20" s="17"/>
      <c r="Q20" s="17"/>
      <c r="R20" s="17">
        <v>2</v>
      </c>
      <c r="S20" s="17"/>
      <c r="T20" s="17">
        <v>1</v>
      </c>
    </row>
    <row r="21" spans="2:22">
      <c r="B21" s="217"/>
      <c r="C21" s="39">
        <v>4</v>
      </c>
      <c r="D21" s="20" t="s">
        <v>194</v>
      </c>
      <c r="E21" s="234" t="s">
        <v>921</v>
      </c>
      <c r="F21" s="233"/>
      <c r="G21" s="233"/>
      <c r="H21" s="233"/>
      <c r="I21" s="233"/>
      <c r="J21" s="17"/>
      <c r="K21" s="17"/>
      <c r="L21" s="17">
        <v>5</v>
      </c>
      <c r="M21" s="17">
        <v>1</v>
      </c>
      <c r="N21" s="17"/>
      <c r="O21" s="17"/>
      <c r="P21" s="17">
        <v>1</v>
      </c>
      <c r="Q21" s="17"/>
      <c r="R21" s="17"/>
      <c r="S21" s="17"/>
      <c r="T21" s="17">
        <v>3</v>
      </c>
    </row>
    <row r="22" spans="2:22">
      <c r="B22" s="217"/>
      <c r="C22" s="39">
        <v>5</v>
      </c>
      <c r="D22" s="20" t="s">
        <v>196</v>
      </c>
      <c r="E22" s="234" t="s">
        <v>923</v>
      </c>
      <c r="F22" s="233"/>
      <c r="G22" s="233"/>
      <c r="H22" s="233"/>
      <c r="I22" s="233"/>
      <c r="J22" s="17">
        <v>24</v>
      </c>
      <c r="K22" s="17"/>
      <c r="L22" s="17"/>
      <c r="M22" s="17">
        <v>2</v>
      </c>
      <c r="N22" s="17"/>
      <c r="O22" s="17"/>
      <c r="P22" s="17"/>
      <c r="Q22" s="17"/>
      <c r="R22" s="17"/>
      <c r="S22" s="17"/>
      <c r="T22" s="17"/>
    </row>
    <row r="23" spans="2:22">
      <c r="B23" s="217"/>
      <c r="C23" s="39">
        <v>6</v>
      </c>
      <c r="D23" s="20" t="s">
        <v>195</v>
      </c>
      <c r="E23" s="234" t="s">
        <v>924</v>
      </c>
      <c r="F23" s="233"/>
      <c r="G23" s="233"/>
      <c r="H23" s="233"/>
      <c r="I23" s="233"/>
      <c r="J23" s="17"/>
      <c r="K23" s="17"/>
      <c r="L23" s="17">
        <v>10</v>
      </c>
      <c r="M23" s="17">
        <v>1</v>
      </c>
      <c r="N23" s="17"/>
      <c r="O23" s="17"/>
      <c r="P23" s="17"/>
      <c r="Q23" s="17"/>
      <c r="R23" s="17"/>
      <c r="S23" s="17"/>
      <c r="T23" s="17"/>
    </row>
    <row r="24" spans="2:22">
      <c r="B24" s="217"/>
      <c r="C24" s="39">
        <v>7</v>
      </c>
      <c r="D24" s="20" t="s">
        <v>197</v>
      </c>
      <c r="E24" s="234" t="s">
        <v>930</v>
      </c>
      <c r="F24" s="233"/>
      <c r="G24" s="233"/>
      <c r="H24" s="233"/>
      <c r="I24" s="233"/>
      <c r="J24" s="17">
        <v>14</v>
      </c>
      <c r="K24" s="17"/>
      <c r="L24" s="17"/>
      <c r="M24" s="17">
        <v>2</v>
      </c>
      <c r="N24" s="17"/>
      <c r="O24" s="17"/>
      <c r="P24" s="17"/>
      <c r="Q24" s="17"/>
      <c r="R24" s="17"/>
      <c r="S24" s="17"/>
      <c r="T24" s="17"/>
    </row>
    <row r="25" spans="2:22">
      <c r="B25" s="217"/>
      <c r="C25" s="39">
        <v>8</v>
      </c>
      <c r="D25" s="20" t="s">
        <v>198</v>
      </c>
      <c r="E25" s="234" t="s">
        <v>926</v>
      </c>
      <c r="F25" s="233"/>
      <c r="G25" s="233"/>
      <c r="H25" s="233"/>
      <c r="I25" s="233"/>
      <c r="J25" s="17"/>
      <c r="K25" s="17"/>
      <c r="L25" s="17">
        <v>15</v>
      </c>
      <c r="M25" s="17">
        <v>1</v>
      </c>
      <c r="N25" s="17"/>
      <c r="O25" s="17"/>
      <c r="P25" s="17"/>
      <c r="Q25" s="17"/>
      <c r="R25" s="17"/>
      <c r="S25" s="17"/>
      <c r="T25" s="17"/>
    </row>
    <row r="26" spans="2:22">
      <c r="B26" s="217"/>
      <c r="C26" s="39">
        <v>9</v>
      </c>
      <c r="D26" s="20" t="s">
        <v>199</v>
      </c>
      <c r="E26" s="234" t="s">
        <v>929</v>
      </c>
      <c r="F26" s="233"/>
      <c r="G26" s="233"/>
      <c r="H26" s="233"/>
      <c r="I26" s="233"/>
      <c r="J26" s="17">
        <v>12</v>
      </c>
      <c r="K26" s="17"/>
      <c r="L26" s="17"/>
      <c r="M26" s="17">
        <v>1</v>
      </c>
      <c r="N26" s="17"/>
      <c r="O26" s="17"/>
      <c r="P26" s="17"/>
      <c r="Q26" s="17"/>
      <c r="R26" s="17"/>
      <c r="S26" s="17">
        <v>1</v>
      </c>
      <c r="T26" s="17">
        <v>1</v>
      </c>
    </row>
    <row r="27" spans="2:22">
      <c r="B27" s="217"/>
      <c r="C27" s="39">
        <v>10</v>
      </c>
      <c r="D27" s="20" t="s">
        <v>200</v>
      </c>
      <c r="E27" s="234" t="s">
        <v>927</v>
      </c>
      <c r="F27" s="233"/>
      <c r="G27" s="233"/>
      <c r="H27" s="233"/>
      <c r="I27" s="233"/>
      <c r="J27" s="17">
        <v>10</v>
      </c>
      <c r="K27" s="17">
        <v>10</v>
      </c>
      <c r="L27" s="17"/>
      <c r="M27" s="17">
        <v>2</v>
      </c>
      <c r="N27" s="17"/>
      <c r="O27" s="17"/>
      <c r="P27" s="17"/>
      <c r="Q27" s="17"/>
      <c r="R27" s="17"/>
      <c r="S27" s="17"/>
      <c r="T27" s="17"/>
    </row>
    <row r="28" spans="2:22">
      <c r="B28" s="217"/>
      <c r="T28" s="17"/>
    </row>
    <row r="29" spans="2:22">
      <c r="B29" s="217"/>
      <c r="C29" s="40" t="s">
        <v>187</v>
      </c>
      <c r="D29" s="36" t="s">
        <v>188</v>
      </c>
      <c r="E29" s="224" t="s">
        <v>189</v>
      </c>
      <c r="F29" s="225"/>
      <c r="G29" s="225"/>
      <c r="H29" s="225"/>
      <c r="I29" s="226"/>
      <c r="J29" s="37" t="s">
        <v>109</v>
      </c>
      <c r="K29" s="38" t="s">
        <v>170</v>
      </c>
      <c r="L29" s="38" t="s">
        <v>179</v>
      </c>
      <c r="M29" s="38" t="s">
        <v>180</v>
      </c>
      <c r="N29" s="38" t="s">
        <v>174</v>
      </c>
      <c r="O29" s="38" t="s">
        <v>175</v>
      </c>
      <c r="P29" s="38" t="s">
        <v>176</v>
      </c>
      <c r="Q29" s="38" t="s">
        <v>177</v>
      </c>
      <c r="R29" s="38" t="s">
        <v>297</v>
      </c>
      <c r="S29" s="38" t="s">
        <v>181</v>
      </c>
      <c r="T29" s="37" t="s">
        <v>110</v>
      </c>
      <c r="U29" s="25" t="s">
        <v>202</v>
      </c>
      <c r="V29" s="25" t="s">
        <v>201</v>
      </c>
    </row>
    <row r="30" spans="2:22">
      <c r="B30" s="217"/>
      <c r="C30" s="39">
        <v>1</v>
      </c>
      <c r="D30" s="20" t="s">
        <v>191</v>
      </c>
      <c r="E30" s="232" t="s">
        <v>208</v>
      </c>
      <c r="F30" s="233"/>
      <c r="G30" s="233"/>
      <c r="H30" s="233"/>
      <c r="I30" s="233"/>
      <c r="J30" s="17">
        <f t="shared" ref="J30:T30" si="0">IF(INDEX($C$3:$N$4,2,MATCH(J$17,$C$3:$N$3,0))*J18,INDEX($C$3:$N$4,2,MATCH(J$17,$C$3:$N$3,0))*J18,"")</f>
        <v>6</v>
      </c>
      <c r="K30" s="17" t="str">
        <f t="shared" si="0"/>
        <v/>
      </c>
      <c r="L30" s="17" t="str">
        <f t="shared" si="0"/>
        <v/>
      </c>
      <c r="M30" s="17">
        <f t="shared" si="0"/>
        <v>1</v>
      </c>
      <c r="N30" s="17" t="str">
        <f t="shared" si="0"/>
        <v/>
      </c>
      <c r="O30" s="17" t="str">
        <f t="shared" si="0"/>
        <v/>
      </c>
      <c r="P30" s="17">
        <f t="shared" si="0"/>
        <v>2</v>
      </c>
      <c r="Q30" s="17" t="str">
        <f t="shared" si="0"/>
        <v/>
      </c>
      <c r="R30" s="17" t="str">
        <f t="shared" si="0"/>
        <v/>
      </c>
      <c r="S30" s="17" t="str">
        <f t="shared" si="0"/>
        <v/>
      </c>
      <c r="T30" s="17">
        <f t="shared" si="0"/>
        <v>2</v>
      </c>
      <c r="U30" s="10">
        <f t="shared" ref="U30:U39" si="1">HLOOKUP(D30,$R$2:$U$3,2,FALSE)</f>
        <v>10</v>
      </c>
      <c r="V30" s="10">
        <f>SUM(J30:L30)/M30+IFERROR(SUM(N30:S30)*T30,0)</f>
        <v>10</v>
      </c>
    </row>
    <row r="31" spans="2:22">
      <c r="B31" s="217"/>
      <c r="C31" s="39">
        <v>2</v>
      </c>
      <c r="D31" s="20" t="s">
        <v>192</v>
      </c>
      <c r="E31" s="233" t="s">
        <v>190</v>
      </c>
      <c r="F31" s="233"/>
      <c r="G31" s="233"/>
      <c r="H31" s="233"/>
      <c r="I31" s="233"/>
      <c r="J31" s="17">
        <f t="shared" ref="J31:T31" si="2">IF(INDEX($C$3:$N$4,2,MATCH(J$17,$C$3:$N$3,0))*J19,INDEX($C$3:$N$4,2,MATCH(J$17,$C$3:$N$3,0))*J19,"")</f>
        <v>7</v>
      </c>
      <c r="K31" s="17" t="str">
        <f t="shared" si="2"/>
        <v/>
      </c>
      <c r="L31" s="17">
        <f t="shared" si="2"/>
        <v>12.8</v>
      </c>
      <c r="M31" s="17">
        <f t="shared" si="2"/>
        <v>2</v>
      </c>
      <c r="N31" s="17" t="str">
        <f t="shared" si="2"/>
        <v/>
      </c>
      <c r="O31" s="17" t="str">
        <f t="shared" si="2"/>
        <v/>
      </c>
      <c r="P31" s="17" t="str">
        <f t="shared" si="2"/>
        <v/>
      </c>
      <c r="Q31" s="17" t="str">
        <f t="shared" si="2"/>
        <v/>
      </c>
      <c r="R31" s="17" t="str">
        <f t="shared" si="2"/>
        <v/>
      </c>
      <c r="S31" s="17" t="str">
        <f t="shared" si="2"/>
        <v/>
      </c>
      <c r="T31" s="17" t="str">
        <f t="shared" si="2"/>
        <v/>
      </c>
      <c r="U31" s="10">
        <f t="shared" si="1"/>
        <v>10</v>
      </c>
      <c r="V31" s="10">
        <f>SUM(J31:L31)/M31+IFERROR(SUM(N31:S31)*T31,0)</f>
        <v>9.9</v>
      </c>
    </row>
    <row r="32" spans="2:22">
      <c r="B32" s="217"/>
      <c r="C32" s="39">
        <v>3</v>
      </c>
      <c r="D32" s="20" t="s">
        <v>193</v>
      </c>
      <c r="E32" s="233" t="s">
        <v>113</v>
      </c>
      <c r="F32" s="233"/>
      <c r="G32" s="233"/>
      <c r="H32" s="233"/>
      <c r="I32" s="233"/>
      <c r="J32" s="17" t="str">
        <f t="shared" ref="J32:T32" si="3">IF(INDEX($C$3:$N$4,2,MATCH(J$17,$C$3:$N$3,0))*J20,INDEX($C$3:$N$4,2,MATCH(J$17,$C$3:$N$3,0))*J20,"")</f>
        <v/>
      </c>
      <c r="K32" s="17" t="str">
        <f t="shared" si="3"/>
        <v/>
      </c>
      <c r="L32" s="17" t="str">
        <f t="shared" si="3"/>
        <v/>
      </c>
      <c r="M32" s="17">
        <f t="shared" si="3"/>
        <v>1</v>
      </c>
      <c r="N32" s="17" t="str">
        <f t="shared" si="3"/>
        <v/>
      </c>
      <c r="O32" s="17" t="str">
        <f t="shared" si="3"/>
        <v/>
      </c>
      <c r="P32" s="17" t="str">
        <f t="shared" si="3"/>
        <v/>
      </c>
      <c r="Q32" s="17" t="str">
        <f t="shared" si="3"/>
        <v/>
      </c>
      <c r="R32" s="17">
        <f t="shared" si="3"/>
        <v>12</v>
      </c>
      <c r="S32" s="17" t="str">
        <f t="shared" si="3"/>
        <v/>
      </c>
      <c r="T32" s="17">
        <f t="shared" si="3"/>
        <v>1</v>
      </c>
      <c r="U32" s="10">
        <f t="shared" si="1"/>
        <v>13</v>
      </c>
      <c r="V32" s="10">
        <f t="shared" ref="V32:V39" si="4">SUM(J32:L32)/M32+IFERROR(SUM(N32:S32)*T32,0)</f>
        <v>12</v>
      </c>
    </row>
    <row r="33" spans="2:22">
      <c r="B33" s="217"/>
      <c r="C33" s="39">
        <v>4</v>
      </c>
      <c r="D33" s="20" t="s">
        <v>194</v>
      </c>
      <c r="E33" s="235" t="s">
        <v>309</v>
      </c>
      <c r="F33" s="233"/>
      <c r="G33" s="233"/>
      <c r="H33" s="233"/>
      <c r="I33" s="233"/>
      <c r="J33" s="17" t="str">
        <f t="shared" ref="J33:T33" si="5">IF(INDEX($C$3:$N$4,2,MATCH(J$17,$C$3:$N$3,0))*J21,INDEX($C$3:$N$4,2,MATCH(J$17,$C$3:$N$3,0))*J21,"")</f>
        <v/>
      </c>
      <c r="K33" s="17" t="str">
        <f t="shared" si="5"/>
        <v/>
      </c>
      <c r="L33" s="17">
        <f t="shared" si="5"/>
        <v>8</v>
      </c>
      <c r="M33" s="17">
        <f t="shared" si="5"/>
        <v>1</v>
      </c>
      <c r="N33" s="17" t="str">
        <f t="shared" si="5"/>
        <v/>
      </c>
      <c r="O33" s="17" t="str">
        <f t="shared" si="5"/>
        <v/>
      </c>
      <c r="P33" s="17">
        <f t="shared" si="5"/>
        <v>2</v>
      </c>
      <c r="Q33" s="17" t="str">
        <f t="shared" si="5"/>
        <v/>
      </c>
      <c r="R33" s="17" t="str">
        <f t="shared" si="5"/>
        <v/>
      </c>
      <c r="S33" s="17" t="str">
        <f t="shared" si="5"/>
        <v/>
      </c>
      <c r="T33" s="17">
        <f t="shared" si="5"/>
        <v>3</v>
      </c>
      <c r="U33" s="10">
        <f t="shared" si="1"/>
        <v>13</v>
      </c>
      <c r="V33" s="10">
        <f t="shared" si="4"/>
        <v>14</v>
      </c>
    </row>
    <row r="34" spans="2:22">
      <c r="B34" s="217"/>
      <c r="C34" s="39">
        <v>5</v>
      </c>
      <c r="D34" s="20" t="s">
        <v>196</v>
      </c>
      <c r="E34" s="232" t="s">
        <v>205</v>
      </c>
      <c r="F34" s="233"/>
      <c r="G34" s="233"/>
      <c r="H34" s="233"/>
      <c r="I34" s="233"/>
      <c r="J34" s="17">
        <f t="shared" ref="J34:T34" si="6">IF(INDEX($C$3:$N$4,2,MATCH(J$17,$C$3:$N$3,0))*J22,INDEX($C$3:$N$4,2,MATCH(J$17,$C$3:$N$3,0))*J22,"")</f>
        <v>24</v>
      </c>
      <c r="K34" s="17" t="str">
        <f t="shared" si="6"/>
        <v/>
      </c>
      <c r="L34" s="17" t="str">
        <f t="shared" si="6"/>
        <v/>
      </c>
      <c r="M34" s="17">
        <v>2</v>
      </c>
      <c r="N34" s="17" t="str">
        <f t="shared" si="6"/>
        <v/>
      </c>
      <c r="O34" s="17" t="str">
        <f t="shared" si="6"/>
        <v/>
      </c>
      <c r="P34" s="17" t="str">
        <f t="shared" si="6"/>
        <v/>
      </c>
      <c r="Q34" s="17" t="str">
        <f t="shared" si="6"/>
        <v/>
      </c>
      <c r="R34" s="17" t="str">
        <f t="shared" si="6"/>
        <v/>
      </c>
      <c r="S34" s="17" t="str">
        <f t="shared" si="6"/>
        <v/>
      </c>
      <c r="T34" s="17" t="str">
        <f t="shared" si="6"/>
        <v/>
      </c>
      <c r="U34" s="10">
        <f t="shared" si="1"/>
        <v>13</v>
      </c>
      <c r="V34" s="10">
        <f t="shared" si="4"/>
        <v>12</v>
      </c>
    </row>
    <row r="35" spans="2:22">
      <c r="B35" s="217"/>
      <c r="C35" s="39">
        <v>6</v>
      </c>
      <c r="D35" s="20" t="s">
        <v>195</v>
      </c>
      <c r="E35" s="232" t="s">
        <v>206</v>
      </c>
      <c r="F35" s="233"/>
      <c r="G35" s="233"/>
      <c r="H35" s="233"/>
      <c r="I35" s="233"/>
      <c r="J35" s="17" t="str">
        <f t="shared" ref="J35:T35" si="7">IF(INDEX($C$3:$N$4,2,MATCH(J$17,$C$3:$N$3,0))*J23,INDEX($C$3:$N$4,2,MATCH(J$17,$C$3:$N$3,0))*J23,"")</f>
        <v/>
      </c>
      <c r="K35" s="17" t="str">
        <f t="shared" si="7"/>
        <v/>
      </c>
      <c r="L35" s="17">
        <f t="shared" si="7"/>
        <v>16</v>
      </c>
      <c r="M35" s="17">
        <f t="shared" si="7"/>
        <v>1</v>
      </c>
      <c r="N35" s="17" t="str">
        <f t="shared" si="7"/>
        <v/>
      </c>
      <c r="O35" s="17" t="str">
        <f t="shared" si="7"/>
        <v/>
      </c>
      <c r="P35" s="17" t="str">
        <f t="shared" si="7"/>
        <v/>
      </c>
      <c r="Q35" s="17" t="str">
        <f t="shared" si="7"/>
        <v/>
      </c>
      <c r="R35" s="17" t="str">
        <f t="shared" si="7"/>
        <v/>
      </c>
      <c r="S35" s="17" t="str">
        <f t="shared" si="7"/>
        <v/>
      </c>
      <c r="T35" s="17" t="str">
        <f t="shared" si="7"/>
        <v/>
      </c>
      <c r="U35" s="10">
        <f t="shared" si="1"/>
        <v>16</v>
      </c>
      <c r="V35" s="10">
        <f t="shared" si="4"/>
        <v>16</v>
      </c>
    </row>
    <row r="36" spans="2:22">
      <c r="B36" s="217"/>
      <c r="C36" s="39">
        <v>7</v>
      </c>
      <c r="D36" s="20" t="s">
        <v>197</v>
      </c>
      <c r="E36" s="234" t="s">
        <v>914</v>
      </c>
      <c r="F36" s="233"/>
      <c r="G36" s="233"/>
      <c r="H36" s="233"/>
      <c r="I36" s="233"/>
      <c r="J36" s="17">
        <f t="shared" ref="J36:T36" si="8">IF(INDEX($C$3:$N$4,2,MATCH(J$17,$C$3:$N$3,0))*J24,INDEX($C$3:$N$4,2,MATCH(J$17,$C$3:$N$3,0))*J24,"")</f>
        <v>14</v>
      </c>
      <c r="K36" s="17" t="str">
        <f t="shared" si="8"/>
        <v/>
      </c>
      <c r="L36" s="17" t="str">
        <f t="shared" si="8"/>
        <v/>
      </c>
      <c r="M36" s="17">
        <f t="shared" si="8"/>
        <v>2</v>
      </c>
      <c r="N36" s="17" t="str">
        <f t="shared" si="8"/>
        <v/>
      </c>
      <c r="O36" s="17" t="str">
        <f t="shared" si="8"/>
        <v/>
      </c>
      <c r="P36" s="17" t="str">
        <f t="shared" si="8"/>
        <v/>
      </c>
      <c r="Q36" s="17" t="str">
        <f t="shared" si="8"/>
        <v/>
      </c>
      <c r="R36" s="17" t="str">
        <f t="shared" si="8"/>
        <v/>
      </c>
      <c r="S36" s="17" t="str">
        <f t="shared" si="8"/>
        <v/>
      </c>
      <c r="T36" s="17" t="str">
        <f t="shared" si="8"/>
        <v/>
      </c>
      <c r="U36" s="10">
        <f t="shared" si="1"/>
        <v>16</v>
      </c>
      <c r="V36" s="10">
        <f t="shared" si="4"/>
        <v>7</v>
      </c>
    </row>
    <row r="37" spans="2:22">
      <c r="B37" s="217"/>
      <c r="C37" s="39">
        <v>8</v>
      </c>
      <c r="D37" s="20" t="s">
        <v>198</v>
      </c>
      <c r="E37" s="232" t="s">
        <v>207</v>
      </c>
      <c r="F37" s="233"/>
      <c r="G37" s="233"/>
      <c r="H37" s="233"/>
      <c r="I37" s="233"/>
      <c r="J37" s="17" t="str">
        <f t="shared" ref="J37:T37" si="9">IF(INDEX($C$3:$N$4,2,MATCH(J$17,$C$3:$N$3,0))*J25,INDEX($C$3:$N$4,2,MATCH(J$17,$C$3:$N$3,0))*J25,"")</f>
        <v/>
      </c>
      <c r="K37" s="17" t="str">
        <f t="shared" si="9"/>
        <v/>
      </c>
      <c r="L37" s="17">
        <f t="shared" si="9"/>
        <v>24</v>
      </c>
      <c r="M37" s="17">
        <f t="shared" si="9"/>
        <v>1</v>
      </c>
      <c r="N37" s="17" t="str">
        <f t="shared" si="9"/>
        <v/>
      </c>
      <c r="O37" s="17" t="str">
        <f t="shared" si="9"/>
        <v/>
      </c>
      <c r="P37" s="17" t="str">
        <f t="shared" si="9"/>
        <v/>
      </c>
      <c r="Q37" s="17" t="str">
        <f t="shared" si="9"/>
        <v/>
      </c>
      <c r="R37" s="17" t="str">
        <f t="shared" si="9"/>
        <v/>
      </c>
      <c r="S37" s="17" t="str">
        <f t="shared" si="9"/>
        <v/>
      </c>
      <c r="T37" s="17" t="str">
        <f t="shared" si="9"/>
        <v/>
      </c>
      <c r="U37" s="10">
        <f t="shared" si="1"/>
        <v>16</v>
      </c>
      <c r="V37" s="10">
        <f t="shared" si="4"/>
        <v>24</v>
      </c>
    </row>
    <row r="38" spans="2:22">
      <c r="B38" s="217"/>
      <c r="C38" s="39">
        <v>9</v>
      </c>
      <c r="D38" s="20" t="s">
        <v>199</v>
      </c>
      <c r="E38" s="235" t="s">
        <v>308</v>
      </c>
      <c r="F38" s="233"/>
      <c r="G38" s="233"/>
      <c r="H38" s="233"/>
      <c r="I38" s="233"/>
      <c r="J38" s="17">
        <f t="shared" ref="J38:T38" si="10">IF(INDEX($C$3:$N$4,2,MATCH(J$17,$C$3:$N$3,0))*J26,INDEX($C$3:$N$4,2,MATCH(J$17,$C$3:$N$3,0))*J26,"")</f>
        <v>12</v>
      </c>
      <c r="K38" s="17" t="str">
        <f t="shared" si="10"/>
        <v/>
      </c>
      <c r="L38" s="17" t="str">
        <f t="shared" si="10"/>
        <v/>
      </c>
      <c r="M38" s="17">
        <f t="shared" si="10"/>
        <v>1</v>
      </c>
      <c r="N38" s="17" t="str">
        <f t="shared" si="10"/>
        <v/>
      </c>
      <c r="O38" s="17" t="str">
        <f t="shared" si="10"/>
        <v/>
      </c>
      <c r="P38" s="17" t="str">
        <f t="shared" si="10"/>
        <v/>
      </c>
      <c r="Q38" s="17" t="str">
        <f t="shared" si="10"/>
        <v/>
      </c>
      <c r="R38" s="17" t="str">
        <f t="shared" si="10"/>
        <v/>
      </c>
      <c r="S38" s="17">
        <f t="shared" si="10"/>
        <v>8</v>
      </c>
      <c r="T38" s="17">
        <f t="shared" si="10"/>
        <v>1</v>
      </c>
      <c r="U38" s="10">
        <f t="shared" si="1"/>
        <v>20</v>
      </c>
      <c r="V38" s="10">
        <f t="shared" si="4"/>
        <v>20</v>
      </c>
    </row>
    <row r="39" spans="2:22">
      <c r="B39" s="217"/>
      <c r="C39" s="39">
        <v>10</v>
      </c>
      <c r="D39" s="20" t="s">
        <v>200</v>
      </c>
      <c r="E39" s="233" t="s">
        <v>119</v>
      </c>
      <c r="F39" s="233"/>
      <c r="G39" s="233"/>
      <c r="H39" s="233"/>
      <c r="I39" s="233"/>
      <c r="J39" s="17">
        <f t="shared" ref="J39:T39" si="11">IF(INDEX($C$3:$N$4,2,MATCH(J$17,$C$3:$N$3,0))*J27,INDEX($C$3:$N$4,2,MATCH(J$17,$C$3:$N$3,0))*J27,"")</f>
        <v>10</v>
      </c>
      <c r="K39" s="17">
        <f t="shared" si="11"/>
        <v>12</v>
      </c>
      <c r="L39" s="17" t="str">
        <f t="shared" si="11"/>
        <v/>
      </c>
      <c r="M39" s="17">
        <f t="shared" si="11"/>
        <v>2</v>
      </c>
      <c r="N39" s="17" t="str">
        <f t="shared" si="11"/>
        <v/>
      </c>
      <c r="O39" s="17" t="str">
        <f t="shared" si="11"/>
        <v/>
      </c>
      <c r="P39" s="17" t="str">
        <f t="shared" si="11"/>
        <v/>
      </c>
      <c r="Q39" s="17" t="str">
        <f t="shared" si="11"/>
        <v/>
      </c>
      <c r="R39" s="17" t="str">
        <f t="shared" si="11"/>
        <v/>
      </c>
      <c r="S39" s="17" t="str">
        <f t="shared" si="11"/>
        <v/>
      </c>
      <c r="T39" s="17" t="str">
        <f t="shared" si="11"/>
        <v/>
      </c>
      <c r="U39" s="10">
        <f t="shared" si="1"/>
        <v>20</v>
      </c>
      <c r="V39" s="10">
        <f t="shared" si="4"/>
        <v>11</v>
      </c>
    </row>
    <row r="42" spans="2:22">
      <c r="B42" s="244" t="s">
        <v>973</v>
      </c>
      <c r="C42" s="31" t="s">
        <v>187</v>
      </c>
      <c r="D42" s="22" t="s">
        <v>188</v>
      </c>
      <c r="E42" s="218" t="s">
        <v>189</v>
      </c>
      <c r="F42" s="219"/>
      <c r="G42" s="219"/>
      <c r="H42" s="219"/>
      <c r="I42" s="220"/>
      <c r="J42" s="23" t="s">
        <v>109</v>
      </c>
      <c r="K42" s="24" t="s">
        <v>170</v>
      </c>
      <c r="L42" s="24" t="s">
        <v>179</v>
      </c>
      <c r="M42" s="24" t="s">
        <v>180</v>
      </c>
      <c r="N42" s="24" t="s">
        <v>174</v>
      </c>
      <c r="O42" s="24" t="s">
        <v>175</v>
      </c>
      <c r="P42" s="24" t="s">
        <v>176</v>
      </c>
      <c r="Q42" s="24" t="s">
        <v>177</v>
      </c>
      <c r="R42" s="24" t="s">
        <v>297</v>
      </c>
      <c r="S42" s="24" t="s">
        <v>181</v>
      </c>
      <c r="T42" s="23" t="s">
        <v>110</v>
      </c>
    </row>
    <row r="43" spans="2:22">
      <c r="B43" s="245"/>
      <c r="C43" s="39">
        <v>1</v>
      </c>
      <c r="D43" s="20" t="s">
        <v>191</v>
      </c>
      <c r="E43" s="212" t="s">
        <v>293</v>
      </c>
      <c r="F43" s="213"/>
      <c r="G43" s="213"/>
      <c r="H43" s="213"/>
      <c r="I43" s="214"/>
      <c r="J43" s="30"/>
      <c r="K43" s="30"/>
      <c r="L43" s="30">
        <v>8</v>
      </c>
      <c r="M43" s="30">
        <v>2</v>
      </c>
      <c r="N43" s="30"/>
      <c r="O43" s="30"/>
      <c r="P43" s="30"/>
      <c r="Q43" s="30"/>
      <c r="R43" s="30">
        <v>1</v>
      </c>
      <c r="S43" s="30"/>
      <c r="T43" s="30">
        <v>1</v>
      </c>
    </row>
    <row r="44" spans="2:22">
      <c r="B44" s="245"/>
      <c r="C44" s="39">
        <v>2</v>
      </c>
      <c r="D44" s="20" t="s">
        <v>191</v>
      </c>
      <c r="E44" s="212" t="s">
        <v>299</v>
      </c>
      <c r="F44" s="213" t="s">
        <v>294</v>
      </c>
      <c r="G44" s="213" t="s">
        <v>294</v>
      </c>
      <c r="H44" s="213" t="s">
        <v>294</v>
      </c>
      <c r="I44" s="214" t="s">
        <v>294</v>
      </c>
      <c r="J44" s="30">
        <v>9</v>
      </c>
      <c r="K44" s="30"/>
      <c r="L44" s="30"/>
      <c r="M44" s="30">
        <v>1</v>
      </c>
      <c r="N44" s="30"/>
      <c r="O44" s="30"/>
      <c r="P44" s="30"/>
      <c r="Q44" s="30"/>
      <c r="R44" s="30"/>
      <c r="S44" s="30"/>
      <c r="T44" s="30"/>
    </row>
    <row r="45" spans="2:22">
      <c r="B45" s="245"/>
      <c r="C45" s="39">
        <v>3</v>
      </c>
      <c r="D45" s="20" t="s">
        <v>193</v>
      </c>
      <c r="E45" s="212" t="s">
        <v>300</v>
      </c>
      <c r="F45" s="213" t="s">
        <v>122</v>
      </c>
      <c r="G45" s="213" t="s">
        <v>122</v>
      </c>
      <c r="H45" s="213" t="s">
        <v>122</v>
      </c>
      <c r="I45" s="214" t="s">
        <v>122</v>
      </c>
      <c r="J45" s="30">
        <v>20</v>
      </c>
      <c r="K45" s="30"/>
      <c r="L45" s="30"/>
      <c r="M45" s="30">
        <v>2</v>
      </c>
      <c r="N45" s="30"/>
      <c r="O45" s="30"/>
      <c r="P45" s="30"/>
      <c r="Q45" s="30"/>
      <c r="R45" s="30"/>
      <c r="S45" s="30"/>
      <c r="T45" s="30"/>
    </row>
    <row r="46" spans="2:22">
      <c r="B46" s="245"/>
      <c r="C46" s="39">
        <v>4</v>
      </c>
      <c r="D46" s="20" t="s">
        <v>193</v>
      </c>
      <c r="E46" s="212" t="s">
        <v>124</v>
      </c>
      <c r="F46" s="213" t="s">
        <v>124</v>
      </c>
      <c r="G46" s="213" t="s">
        <v>124</v>
      </c>
      <c r="H46" s="213" t="s">
        <v>124</v>
      </c>
      <c r="I46" s="214" t="s">
        <v>124</v>
      </c>
      <c r="J46" s="30">
        <v>20</v>
      </c>
      <c r="K46" s="30"/>
      <c r="L46" s="30"/>
      <c r="M46" s="30">
        <v>1</v>
      </c>
      <c r="N46" s="30"/>
      <c r="O46" s="30"/>
      <c r="P46" s="30"/>
      <c r="Q46" s="30"/>
      <c r="R46" s="30">
        <v>-2</v>
      </c>
      <c r="S46" s="30"/>
      <c r="T46" s="30">
        <v>1</v>
      </c>
    </row>
    <row r="47" spans="2:22">
      <c r="B47" s="245"/>
      <c r="C47" s="39">
        <v>5</v>
      </c>
      <c r="D47" s="20" t="s">
        <v>193</v>
      </c>
      <c r="E47" s="212" t="s">
        <v>125</v>
      </c>
      <c r="F47" s="213" t="s">
        <v>125</v>
      </c>
      <c r="G47" s="213" t="s">
        <v>125</v>
      </c>
      <c r="H47" s="213" t="s">
        <v>125</v>
      </c>
      <c r="I47" s="214" t="s">
        <v>125</v>
      </c>
      <c r="J47" s="30">
        <v>12</v>
      </c>
      <c r="K47" s="30"/>
      <c r="L47" s="30">
        <v>9</v>
      </c>
      <c r="M47" s="30">
        <v>2</v>
      </c>
      <c r="N47" s="30"/>
      <c r="O47" s="30"/>
      <c r="P47" s="30"/>
      <c r="Q47" s="30"/>
      <c r="R47" s="30"/>
      <c r="S47" s="30"/>
      <c r="T47" s="30"/>
    </row>
    <row r="48" spans="2:22">
      <c r="B48" s="245"/>
      <c r="C48" s="39">
        <v>6</v>
      </c>
      <c r="D48" s="20" t="s">
        <v>195</v>
      </c>
      <c r="E48" s="212" t="s">
        <v>126</v>
      </c>
      <c r="F48" s="213" t="s">
        <v>126</v>
      </c>
      <c r="G48" s="213" t="s">
        <v>126</v>
      </c>
      <c r="H48" s="213" t="s">
        <v>126</v>
      </c>
      <c r="I48" s="214" t="s">
        <v>126</v>
      </c>
      <c r="J48" s="30"/>
      <c r="K48" s="30"/>
      <c r="L48" s="30">
        <v>10</v>
      </c>
      <c r="M48" s="30">
        <v>1</v>
      </c>
      <c r="N48" s="30"/>
      <c r="O48" s="30"/>
      <c r="P48" s="30"/>
      <c r="Q48" s="30"/>
      <c r="R48" s="30"/>
      <c r="S48" s="30"/>
      <c r="T48" s="30"/>
    </row>
    <row r="49" spans="2:22">
      <c r="B49" s="245"/>
      <c r="C49" s="39">
        <v>7</v>
      </c>
      <c r="D49" s="20" t="s">
        <v>195</v>
      </c>
      <c r="E49" s="212" t="s">
        <v>305</v>
      </c>
      <c r="F49" s="213" t="s">
        <v>127</v>
      </c>
      <c r="G49" s="213" t="s">
        <v>127</v>
      </c>
      <c r="H49" s="213" t="s">
        <v>127</v>
      </c>
      <c r="I49" s="214" t="s">
        <v>127</v>
      </c>
      <c r="J49" s="30"/>
      <c r="K49" s="30"/>
      <c r="L49" s="30">
        <v>20</v>
      </c>
      <c r="M49" s="30">
        <v>2</v>
      </c>
      <c r="N49" s="30"/>
      <c r="O49" s="30"/>
      <c r="P49" s="30"/>
      <c r="Q49" s="30"/>
      <c r="R49" s="30"/>
      <c r="S49" s="30"/>
      <c r="T49" s="30"/>
    </row>
    <row r="50" spans="2:22">
      <c r="B50" s="245"/>
      <c r="C50" s="39">
        <v>8</v>
      </c>
      <c r="D50" s="20" t="s">
        <v>195</v>
      </c>
      <c r="E50" s="212" t="s">
        <v>307</v>
      </c>
      <c r="F50" s="213" t="s">
        <v>128</v>
      </c>
      <c r="G50" s="213" t="s">
        <v>128</v>
      </c>
      <c r="H50" s="213" t="s">
        <v>128</v>
      </c>
      <c r="I50" s="214" t="s">
        <v>128</v>
      </c>
      <c r="J50" s="30"/>
      <c r="K50" s="30"/>
      <c r="L50" s="30">
        <v>10</v>
      </c>
      <c r="M50" s="30">
        <v>1</v>
      </c>
      <c r="N50" s="30"/>
      <c r="O50" s="30"/>
      <c r="P50" s="30"/>
      <c r="Q50" s="30"/>
      <c r="R50" s="30"/>
      <c r="S50" s="30"/>
      <c r="T50" s="30"/>
    </row>
    <row r="51" spans="2:22">
      <c r="B51" s="245"/>
      <c r="C51" s="39">
        <v>9</v>
      </c>
      <c r="D51" s="20" t="s">
        <v>199</v>
      </c>
      <c r="E51" s="212" t="s">
        <v>129</v>
      </c>
      <c r="F51" s="213" t="s">
        <v>129</v>
      </c>
      <c r="G51" s="213" t="s">
        <v>129</v>
      </c>
      <c r="H51" s="213" t="s">
        <v>129</v>
      </c>
      <c r="I51" s="214" t="s">
        <v>129</v>
      </c>
      <c r="J51" s="30">
        <v>40</v>
      </c>
      <c r="K51" s="30"/>
      <c r="L51" s="30"/>
      <c r="M51" s="30">
        <v>2</v>
      </c>
      <c r="N51" s="30"/>
      <c r="O51" s="30"/>
      <c r="P51" s="30"/>
      <c r="Q51" s="30"/>
      <c r="R51" s="30"/>
      <c r="S51" s="30"/>
      <c r="T51" s="30"/>
    </row>
    <row r="52" spans="2:22">
      <c r="B52" s="245"/>
      <c r="C52" s="39">
        <v>10</v>
      </c>
      <c r="D52" s="20" t="s">
        <v>199</v>
      </c>
      <c r="E52" s="212" t="s">
        <v>310</v>
      </c>
      <c r="F52" s="213" t="s">
        <v>130</v>
      </c>
      <c r="G52" s="213" t="s">
        <v>130</v>
      </c>
      <c r="H52" s="213" t="s">
        <v>130</v>
      </c>
      <c r="I52" s="214" t="s">
        <v>130</v>
      </c>
      <c r="J52" s="30">
        <v>20</v>
      </c>
      <c r="K52" s="30"/>
      <c r="L52" s="30"/>
      <c r="M52" s="30">
        <v>1</v>
      </c>
      <c r="N52" s="30"/>
      <c r="O52" s="30"/>
      <c r="P52" s="30"/>
      <c r="Q52" s="30"/>
      <c r="R52" s="30"/>
      <c r="S52" s="30"/>
      <c r="T52" s="30"/>
    </row>
    <row r="53" spans="2:22">
      <c r="B53" s="245"/>
      <c r="E53" s="221"/>
      <c r="F53" s="222"/>
      <c r="G53" s="222"/>
      <c r="H53" s="222"/>
      <c r="I53" s="223"/>
      <c r="T53" s="30"/>
    </row>
    <row r="54" spans="2:22">
      <c r="B54" s="245"/>
      <c r="C54" s="40" t="s">
        <v>187</v>
      </c>
      <c r="D54" s="36" t="s">
        <v>188</v>
      </c>
      <c r="E54" s="224" t="s">
        <v>189</v>
      </c>
      <c r="F54" s="225"/>
      <c r="G54" s="225"/>
      <c r="H54" s="225"/>
      <c r="I54" s="226"/>
      <c r="J54" s="37" t="s">
        <v>109</v>
      </c>
      <c r="K54" s="38" t="s">
        <v>170</v>
      </c>
      <c r="L54" s="38" t="s">
        <v>179</v>
      </c>
      <c r="M54" s="38" t="s">
        <v>180</v>
      </c>
      <c r="N54" s="38" t="s">
        <v>174</v>
      </c>
      <c r="O54" s="38" t="s">
        <v>175</v>
      </c>
      <c r="P54" s="38" t="s">
        <v>176</v>
      </c>
      <c r="Q54" s="38" t="s">
        <v>177</v>
      </c>
      <c r="R54" s="38" t="s">
        <v>297</v>
      </c>
      <c r="S54" s="38" t="s">
        <v>181</v>
      </c>
      <c r="T54" s="37" t="s">
        <v>110</v>
      </c>
      <c r="U54" s="25" t="s">
        <v>202</v>
      </c>
      <c r="V54" s="25" t="s">
        <v>201</v>
      </c>
    </row>
    <row r="55" spans="2:22">
      <c r="B55" s="245"/>
      <c r="C55" s="39">
        <v>1</v>
      </c>
      <c r="D55" s="20" t="s">
        <v>191</v>
      </c>
      <c r="E55" s="212" t="s">
        <v>293</v>
      </c>
      <c r="F55" s="213"/>
      <c r="G55" s="213"/>
      <c r="H55" s="213"/>
      <c r="I55" s="214"/>
      <c r="J55" s="30" t="str">
        <f t="shared" ref="J55:T55" si="12">IF(INDEX($C$3:$N$4,2,MATCH(J$17,$C$3:$N$3,0))*J43,INDEX($C$3:$N$4,2,MATCH(J$17,$C$3:$N$3,0))*J43,"")</f>
        <v/>
      </c>
      <c r="K55" s="30" t="str">
        <f t="shared" si="12"/>
        <v/>
      </c>
      <c r="L55" s="30">
        <f t="shared" si="12"/>
        <v>12.8</v>
      </c>
      <c r="M55" s="30">
        <f t="shared" si="12"/>
        <v>2</v>
      </c>
      <c r="N55" s="30" t="str">
        <f t="shared" si="12"/>
        <v/>
      </c>
      <c r="O55" s="30" t="str">
        <f t="shared" si="12"/>
        <v/>
      </c>
      <c r="P55" s="30" t="str">
        <f t="shared" si="12"/>
        <v/>
      </c>
      <c r="Q55" s="30" t="str">
        <f t="shared" si="12"/>
        <v/>
      </c>
      <c r="R55" s="30">
        <f t="shared" si="12"/>
        <v>6</v>
      </c>
      <c r="S55" s="30" t="str">
        <f t="shared" si="12"/>
        <v/>
      </c>
      <c r="T55" s="30">
        <f t="shared" si="12"/>
        <v>1</v>
      </c>
      <c r="U55" s="10">
        <f t="shared" ref="U55:U64" si="13">HLOOKUP(D55,$R$2:$U$3,2,FALSE)</f>
        <v>10</v>
      </c>
      <c r="V55" s="10">
        <f>SUM(J55:L55)/M55+IFERROR(SUM(N55:S55)*T55,0)</f>
        <v>12.4</v>
      </c>
    </row>
    <row r="56" spans="2:22">
      <c r="B56" s="245"/>
      <c r="C56" s="39">
        <v>2</v>
      </c>
      <c r="D56" s="20" t="s">
        <v>191</v>
      </c>
      <c r="E56" s="212" t="s">
        <v>121</v>
      </c>
      <c r="F56" s="213" t="s">
        <v>294</v>
      </c>
      <c r="G56" s="213" t="s">
        <v>294</v>
      </c>
      <c r="H56" s="213" t="s">
        <v>294</v>
      </c>
      <c r="I56" s="214" t="s">
        <v>294</v>
      </c>
      <c r="J56" s="30">
        <f t="shared" ref="J56:T56" si="14">IF(INDEX($C$3:$N$4,2,MATCH(J$17,$C$3:$N$3,0))*J44,INDEX($C$3:$N$4,2,MATCH(J$17,$C$3:$N$3,0))*J44,"")</f>
        <v>9</v>
      </c>
      <c r="K56" s="30" t="str">
        <f t="shared" si="14"/>
        <v/>
      </c>
      <c r="L56" s="30" t="str">
        <f t="shared" si="14"/>
        <v/>
      </c>
      <c r="M56" s="30">
        <f t="shared" si="14"/>
        <v>1</v>
      </c>
      <c r="N56" s="30" t="str">
        <f t="shared" si="14"/>
        <v/>
      </c>
      <c r="O56" s="30" t="str">
        <f t="shared" si="14"/>
        <v/>
      </c>
      <c r="P56" s="30" t="str">
        <f t="shared" si="14"/>
        <v/>
      </c>
      <c r="Q56" s="30" t="str">
        <f t="shared" si="14"/>
        <v/>
      </c>
      <c r="R56" s="30" t="str">
        <f t="shared" si="14"/>
        <v/>
      </c>
      <c r="S56" s="30" t="str">
        <f t="shared" si="14"/>
        <v/>
      </c>
      <c r="T56" s="30" t="str">
        <f t="shared" si="14"/>
        <v/>
      </c>
      <c r="U56" s="10">
        <f t="shared" si="13"/>
        <v>10</v>
      </c>
      <c r="V56" s="10">
        <f>SUM(J56:L56)/M56+IFERROR(SUM(N56:S56)*T56,0)</f>
        <v>9</v>
      </c>
    </row>
    <row r="57" spans="2:22">
      <c r="B57" s="245"/>
      <c r="C57" s="39">
        <v>3</v>
      </c>
      <c r="D57" s="20" t="s">
        <v>193</v>
      </c>
      <c r="E57" s="212" t="s">
        <v>122</v>
      </c>
      <c r="F57" s="213" t="s">
        <v>122</v>
      </c>
      <c r="G57" s="213" t="s">
        <v>122</v>
      </c>
      <c r="H57" s="213" t="s">
        <v>122</v>
      </c>
      <c r="I57" s="214" t="s">
        <v>122</v>
      </c>
      <c r="J57" s="30">
        <f t="shared" ref="J57:T57" si="15">IF(INDEX($C$3:$N$4,2,MATCH(J$17,$C$3:$N$3,0))*J45,INDEX($C$3:$N$4,2,MATCH(J$17,$C$3:$N$3,0))*J45,"")</f>
        <v>20</v>
      </c>
      <c r="K57" s="30" t="str">
        <f t="shared" si="15"/>
        <v/>
      </c>
      <c r="L57" s="30" t="str">
        <f t="shared" si="15"/>
        <v/>
      </c>
      <c r="M57" s="30">
        <f t="shared" si="15"/>
        <v>2</v>
      </c>
      <c r="N57" s="30" t="str">
        <f t="shared" si="15"/>
        <v/>
      </c>
      <c r="O57" s="30" t="str">
        <f t="shared" si="15"/>
        <v/>
      </c>
      <c r="P57" s="30" t="str">
        <f t="shared" si="15"/>
        <v/>
      </c>
      <c r="Q57" s="30" t="str">
        <f t="shared" si="15"/>
        <v/>
      </c>
      <c r="R57" s="30" t="str">
        <f t="shared" si="15"/>
        <v/>
      </c>
      <c r="S57" s="30" t="str">
        <f t="shared" si="15"/>
        <v/>
      </c>
      <c r="T57" s="30" t="str">
        <f t="shared" si="15"/>
        <v/>
      </c>
      <c r="U57" s="10">
        <f t="shared" si="13"/>
        <v>13</v>
      </c>
      <c r="V57" s="10">
        <f t="shared" ref="V57:V64" si="16">SUM(J57:L57)/M57+IFERROR(SUM(N57:S57)*T57,0)</f>
        <v>10</v>
      </c>
    </row>
    <row r="58" spans="2:22">
      <c r="B58" s="245"/>
      <c r="C58" s="39">
        <v>4</v>
      </c>
      <c r="D58" s="20" t="s">
        <v>193</v>
      </c>
      <c r="E58" s="212" t="s">
        <v>303</v>
      </c>
      <c r="F58" s="213" t="s">
        <v>124</v>
      </c>
      <c r="G58" s="213" t="s">
        <v>124</v>
      </c>
      <c r="H58" s="213" t="s">
        <v>124</v>
      </c>
      <c r="I58" s="214" t="s">
        <v>124</v>
      </c>
      <c r="J58" s="30">
        <f t="shared" ref="J58:T58" si="17">IF(INDEX($C$3:$N$4,2,MATCH(J$17,$C$3:$N$3,0))*J46,INDEX($C$3:$N$4,2,MATCH(J$17,$C$3:$N$3,0))*J46,"")</f>
        <v>20</v>
      </c>
      <c r="K58" s="30" t="str">
        <f t="shared" si="17"/>
        <v/>
      </c>
      <c r="L58" s="30" t="str">
        <f t="shared" si="17"/>
        <v/>
      </c>
      <c r="M58" s="30">
        <f t="shared" si="17"/>
        <v>1</v>
      </c>
      <c r="N58" s="30" t="str">
        <f t="shared" si="17"/>
        <v/>
      </c>
      <c r="O58" s="30" t="str">
        <f t="shared" si="17"/>
        <v/>
      </c>
      <c r="P58" s="30" t="str">
        <f t="shared" si="17"/>
        <v/>
      </c>
      <c r="Q58" s="30" t="str">
        <f t="shared" si="17"/>
        <v/>
      </c>
      <c r="R58" s="30">
        <f t="shared" si="17"/>
        <v>-12</v>
      </c>
      <c r="S58" s="30" t="str">
        <f t="shared" si="17"/>
        <v/>
      </c>
      <c r="T58" s="30">
        <f t="shared" si="17"/>
        <v>1</v>
      </c>
      <c r="U58" s="10">
        <f t="shared" si="13"/>
        <v>13</v>
      </c>
      <c r="V58" s="10">
        <f t="shared" si="16"/>
        <v>8</v>
      </c>
    </row>
    <row r="59" spans="2:22">
      <c r="B59" s="245"/>
      <c r="C59" s="39">
        <v>5</v>
      </c>
      <c r="D59" s="20" t="s">
        <v>193</v>
      </c>
      <c r="E59" s="212" t="s">
        <v>302</v>
      </c>
      <c r="F59" s="213" t="s">
        <v>125</v>
      </c>
      <c r="G59" s="213" t="s">
        <v>125</v>
      </c>
      <c r="H59" s="213" t="s">
        <v>125</v>
      </c>
      <c r="I59" s="214" t="s">
        <v>125</v>
      </c>
      <c r="J59" s="30">
        <f t="shared" ref="J59:T59" si="18">IF(INDEX($C$3:$N$4,2,MATCH(J$17,$C$3:$N$3,0))*J47,INDEX($C$3:$N$4,2,MATCH(J$17,$C$3:$N$3,0))*J47,"")</f>
        <v>12</v>
      </c>
      <c r="K59" s="30" t="str">
        <f t="shared" si="18"/>
        <v/>
      </c>
      <c r="L59" s="30">
        <f t="shared" si="18"/>
        <v>14.4</v>
      </c>
      <c r="M59" s="30">
        <f t="shared" si="18"/>
        <v>2</v>
      </c>
      <c r="N59" s="30" t="str">
        <f t="shared" si="18"/>
        <v/>
      </c>
      <c r="O59" s="30" t="str">
        <f t="shared" si="18"/>
        <v/>
      </c>
      <c r="P59" s="30" t="str">
        <f t="shared" si="18"/>
        <v/>
      </c>
      <c r="Q59" s="30" t="str">
        <f t="shared" si="18"/>
        <v/>
      </c>
      <c r="R59" s="30" t="str">
        <f t="shared" si="18"/>
        <v/>
      </c>
      <c r="S59" s="30" t="str">
        <f t="shared" si="18"/>
        <v/>
      </c>
      <c r="T59" s="30" t="str">
        <f t="shared" si="18"/>
        <v/>
      </c>
      <c r="U59" s="10">
        <f t="shared" si="13"/>
        <v>13</v>
      </c>
      <c r="V59" s="10">
        <f t="shared" si="16"/>
        <v>13.2</v>
      </c>
    </row>
    <row r="60" spans="2:22">
      <c r="B60" s="245"/>
      <c r="C60" s="39">
        <v>6</v>
      </c>
      <c r="D60" s="20" t="s">
        <v>195</v>
      </c>
      <c r="E60" s="212" t="s">
        <v>301</v>
      </c>
      <c r="F60" s="213" t="s">
        <v>126</v>
      </c>
      <c r="G60" s="213" t="s">
        <v>126</v>
      </c>
      <c r="H60" s="213" t="s">
        <v>126</v>
      </c>
      <c r="I60" s="214" t="s">
        <v>126</v>
      </c>
      <c r="J60" s="30" t="str">
        <f t="shared" ref="J60:T60" si="19">IF(INDEX($C$3:$N$4,2,MATCH(J$17,$C$3:$N$3,0))*J48,INDEX($C$3:$N$4,2,MATCH(J$17,$C$3:$N$3,0))*J48,"")</f>
        <v/>
      </c>
      <c r="K60" s="30" t="str">
        <f t="shared" si="19"/>
        <v/>
      </c>
      <c r="L60" s="30">
        <f t="shared" si="19"/>
        <v>16</v>
      </c>
      <c r="M60" s="30">
        <f t="shared" si="19"/>
        <v>1</v>
      </c>
      <c r="N60" s="30" t="str">
        <f t="shared" si="19"/>
        <v/>
      </c>
      <c r="O60" s="30" t="str">
        <f t="shared" si="19"/>
        <v/>
      </c>
      <c r="P60" s="30" t="str">
        <f t="shared" si="19"/>
        <v/>
      </c>
      <c r="Q60" s="30" t="str">
        <f t="shared" si="19"/>
        <v/>
      </c>
      <c r="R60" s="30" t="str">
        <f t="shared" si="19"/>
        <v/>
      </c>
      <c r="S60" s="30" t="str">
        <f t="shared" si="19"/>
        <v/>
      </c>
      <c r="T60" s="30" t="str">
        <f t="shared" si="19"/>
        <v/>
      </c>
      <c r="U60" s="10">
        <f t="shared" si="13"/>
        <v>16</v>
      </c>
      <c r="V60" s="10">
        <f t="shared" si="16"/>
        <v>16</v>
      </c>
    </row>
    <row r="61" spans="2:22">
      <c r="B61" s="245"/>
      <c r="C61" s="39">
        <v>7</v>
      </c>
      <c r="D61" s="20" t="s">
        <v>195</v>
      </c>
      <c r="E61" s="212" t="s">
        <v>304</v>
      </c>
      <c r="F61" s="213" t="s">
        <v>127</v>
      </c>
      <c r="G61" s="213" t="s">
        <v>127</v>
      </c>
      <c r="H61" s="213" t="s">
        <v>127</v>
      </c>
      <c r="I61" s="214" t="s">
        <v>127</v>
      </c>
      <c r="J61" s="30" t="str">
        <f t="shared" ref="J61:T61" si="20">IF(INDEX($C$3:$N$4,2,MATCH(J$17,$C$3:$N$3,0))*J49,INDEX($C$3:$N$4,2,MATCH(J$17,$C$3:$N$3,0))*J49,"")</f>
        <v/>
      </c>
      <c r="K61" s="30" t="str">
        <f t="shared" si="20"/>
        <v/>
      </c>
      <c r="L61" s="30">
        <f t="shared" si="20"/>
        <v>32</v>
      </c>
      <c r="M61" s="30">
        <f t="shared" si="20"/>
        <v>2</v>
      </c>
      <c r="N61" s="30" t="str">
        <f t="shared" si="20"/>
        <v/>
      </c>
      <c r="O61" s="30" t="str">
        <f t="shared" si="20"/>
        <v/>
      </c>
      <c r="P61" s="30" t="str">
        <f t="shared" si="20"/>
        <v/>
      </c>
      <c r="Q61" s="30" t="str">
        <f t="shared" si="20"/>
        <v/>
      </c>
      <c r="R61" s="30" t="str">
        <f t="shared" si="20"/>
        <v/>
      </c>
      <c r="S61" s="30" t="str">
        <f t="shared" si="20"/>
        <v/>
      </c>
      <c r="T61" s="30" t="str">
        <f t="shared" si="20"/>
        <v/>
      </c>
      <c r="U61" s="10">
        <f t="shared" si="13"/>
        <v>16</v>
      </c>
      <c r="V61" s="10">
        <f t="shared" si="16"/>
        <v>16</v>
      </c>
    </row>
    <row r="62" spans="2:22">
      <c r="B62" s="245"/>
      <c r="C62" s="39">
        <v>8</v>
      </c>
      <c r="D62" s="20" t="s">
        <v>195</v>
      </c>
      <c r="E62" s="212" t="s">
        <v>306</v>
      </c>
      <c r="F62" s="213" t="s">
        <v>128</v>
      </c>
      <c r="G62" s="213" t="s">
        <v>128</v>
      </c>
      <c r="H62" s="213" t="s">
        <v>128</v>
      </c>
      <c r="I62" s="214" t="s">
        <v>128</v>
      </c>
      <c r="J62" s="30" t="str">
        <f t="shared" ref="J62:T62" si="21">IF(INDEX($C$3:$N$4,2,MATCH(J$17,$C$3:$N$3,0))*J50,INDEX($C$3:$N$4,2,MATCH(J$17,$C$3:$N$3,0))*J50,"")</f>
        <v/>
      </c>
      <c r="K62" s="30" t="str">
        <f t="shared" si="21"/>
        <v/>
      </c>
      <c r="L62" s="30">
        <f t="shared" si="21"/>
        <v>16</v>
      </c>
      <c r="M62" s="30">
        <f t="shared" si="21"/>
        <v>1</v>
      </c>
      <c r="N62" s="30" t="str">
        <f t="shared" si="21"/>
        <v/>
      </c>
      <c r="O62" s="30" t="str">
        <f t="shared" si="21"/>
        <v/>
      </c>
      <c r="P62" s="30" t="str">
        <f t="shared" si="21"/>
        <v/>
      </c>
      <c r="Q62" s="30" t="str">
        <f t="shared" si="21"/>
        <v/>
      </c>
      <c r="R62" s="30" t="str">
        <f t="shared" si="21"/>
        <v/>
      </c>
      <c r="S62" s="30" t="str">
        <f t="shared" si="21"/>
        <v/>
      </c>
      <c r="T62" s="30" t="str">
        <f t="shared" si="21"/>
        <v/>
      </c>
      <c r="U62" s="10">
        <f t="shared" si="13"/>
        <v>16</v>
      </c>
      <c r="V62" s="10">
        <f t="shared" si="16"/>
        <v>16</v>
      </c>
    </row>
    <row r="63" spans="2:22">
      <c r="B63" s="245"/>
      <c r="C63" s="39">
        <v>9</v>
      </c>
      <c r="D63" s="20" t="s">
        <v>199</v>
      </c>
      <c r="E63" s="212" t="s">
        <v>129</v>
      </c>
      <c r="F63" s="213" t="s">
        <v>129</v>
      </c>
      <c r="G63" s="213" t="s">
        <v>129</v>
      </c>
      <c r="H63" s="213" t="s">
        <v>129</v>
      </c>
      <c r="I63" s="214" t="s">
        <v>129</v>
      </c>
      <c r="J63" s="30">
        <f t="shared" ref="J63:T63" si="22">IF(INDEX($C$3:$N$4,2,MATCH(J$17,$C$3:$N$3,0))*J51,INDEX($C$3:$N$4,2,MATCH(J$17,$C$3:$N$3,0))*J51,"")</f>
        <v>40</v>
      </c>
      <c r="K63" s="30" t="str">
        <f t="shared" si="22"/>
        <v/>
      </c>
      <c r="L63" s="30" t="str">
        <f t="shared" si="22"/>
        <v/>
      </c>
      <c r="M63" s="30">
        <f t="shared" si="22"/>
        <v>2</v>
      </c>
      <c r="N63" s="30" t="str">
        <f t="shared" si="22"/>
        <v/>
      </c>
      <c r="O63" s="30" t="str">
        <f t="shared" si="22"/>
        <v/>
      </c>
      <c r="P63" s="30" t="str">
        <f t="shared" si="22"/>
        <v/>
      </c>
      <c r="Q63" s="30" t="str">
        <f t="shared" si="22"/>
        <v/>
      </c>
      <c r="R63" s="30" t="str">
        <f t="shared" si="22"/>
        <v/>
      </c>
      <c r="S63" s="30" t="str">
        <f t="shared" si="22"/>
        <v/>
      </c>
      <c r="T63" s="30" t="str">
        <f t="shared" si="22"/>
        <v/>
      </c>
      <c r="U63" s="10">
        <f t="shared" si="13"/>
        <v>20</v>
      </c>
      <c r="V63" s="10">
        <f t="shared" si="16"/>
        <v>20</v>
      </c>
    </row>
    <row r="64" spans="2:22">
      <c r="B64" s="245"/>
      <c r="C64" s="39">
        <v>10</v>
      </c>
      <c r="D64" s="20" t="s">
        <v>199</v>
      </c>
      <c r="E64" s="212" t="s">
        <v>130</v>
      </c>
      <c r="F64" s="213" t="s">
        <v>130</v>
      </c>
      <c r="G64" s="213" t="s">
        <v>130</v>
      </c>
      <c r="H64" s="213" t="s">
        <v>130</v>
      </c>
      <c r="I64" s="214" t="s">
        <v>130</v>
      </c>
      <c r="J64" s="30">
        <f t="shared" ref="J64:T64" si="23">IF(INDEX($C$3:$N$4,2,MATCH(J$17,$C$3:$N$3,0))*J52,INDEX($C$3:$N$4,2,MATCH(J$17,$C$3:$N$3,0))*J52,"")</f>
        <v>20</v>
      </c>
      <c r="K64" s="30" t="str">
        <f t="shared" si="23"/>
        <v/>
      </c>
      <c r="L64" s="30" t="str">
        <f t="shared" si="23"/>
        <v/>
      </c>
      <c r="M64" s="30">
        <f t="shared" si="23"/>
        <v>1</v>
      </c>
      <c r="N64" s="30" t="str">
        <f t="shared" si="23"/>
        <v/>
      </c>
      <c r="O64" s="30" t="str">
        <f t="shared" si="23"/>
        <v/>
      </c>
      <c r="P64" s="30" t="str">
        <f t="shared" si="23"/>
        <v/>
      </c>
      <c r="Q64" s="30" t="str">
        <f t="shared" si="23"/>
        <v/>
      </c>
      <c r="R64" s="30" t="str">
        <f t="shared" si="23"/>
        <v/>
      </c>
      <c r="S64" s="30" t="str">
        <f t="shared" si="23"/>
        <v/>
      </c>
      <c r="T64" s="30" t="str">
        <f t="shared" si="23"/>
        <v/>
      </c>
      <c r="U64" s="10">
        <f t="shared" si="13"/>
        <v>20</v>
      </c>
      <c r="V64" s="10">
        <f t="shared" si="16"/>
        <v>20</v>
      </c>
    </row>
    <row r="66" spans="2:22">
      <c r="B66" s="246" t="s">
        <v>313</v>
      </c>
      <c r="C66" s="31" t="s">
        <v>187</v>
      </c>
      <c r="D66" s="22" t="s">
        <v>188</v>
      </c>
      <c r="E66" s="218" t="s">
        <v>189</v>
      </c>
      <c r="F66" s="219"/>
      <c r="G66" s="219"/>
      <c r="H66" s="219"/>
      <c r="I66" s="220"/>
      <c r="J66" s="23" t="s">
        <v>109</v>
      </c>
      <c r="K66" s="24" t="s">
        <v>170</v>
      </c>
      <c r="L66" s="24" t="s">
        <v>179</v>
      </c>
      <c r="M66" s="24" t="s">
        <v>180</v>
      </c>
      <c r="N66" s="24" t="s">
        <v>174</v>
      </c>
      <c r="O66" s="24" t="s">
        <v>175</v>
      </c>
      <c r="P66" s="24" t="s">
        <v>176</v>
      </c>
      <c r="Q66" s="24" t="s">
        <v>177</v>
      </c>
      <c r="R66" s="24" t="s">
        <v>297</v>
      </c>
      <c r="S66" s="24" t="s">
        <v>181</v>
      </c>
      <c r="T66" s="23" t="s">
        <v>110</v>
      </c>
    </row>
    <row r="67" spans="2:22">
      <c r="B67" s="245"/>
      <c r="C67" s="39">
        <v>1</v>
      </c>
      <c r="D67" s="20" t="s">
        <v>191</v>
      </c>
      <c r="E67" s="212" t="s">
        <v>314</v>
      </c>
      <c r="F67" s="222"/>
      <c r="G67" s="222"/>
      <c r="H67" s="222"/>
      <c r="I67" s="223"/>
      <c r="J67" s="30">
        <v>8</v>
      </c>
      <c r="K67" s="30"/>
      <c r="L67" s="30"/>
      <c r="M67" s="30">
        <v>1</v>
      </c>
      <c r="N67" s="30"/>
      <c r="O67" s="30"/>
      <c r="P67" s="30"/>
      <c r="Q67" s="30">
        <v>1</v>
      </c>
      <c r="R67" s="30"/>
      <c r="S67" s="30"/>
      <c r="T67" s="30">
        <v>1</v>
      </c>
    </row>
    <row r="68" spans="2:22">
      <c r="B68" s="245"/>
      <c r="C68" s="39">
        <v>2</v>
      </c>
      <c r="D68" s="20" t="s">
        <v>191</v>
      </c>
      <c r="E68" s="221" t="s">
        <v>311</v>
      </c>
      <c r="F68" s="222" t="s">
        <v>137</v>
      </c>
      <c r="G68" s="222" t="s">
        <v>137</v>
      </c>
      <c r="H68" s="222" t="s">
        <v>137</v>
      </c>
      <c r="I68" s="223" t="s">
        <v>137</v>
      </c>
      <c r="J68" s="30"/>
      <c r="K68" s="30"/>
      <c r="L68" s="30"/>
      <c r="M68" s="30">
        <v>1</v>
      </c>
      <c r="N68" s="30"/>
      <c r="O68" s="30"/>
      <c r="P68" s="30"/>
      <c r="Q68" s="30">
        <v>1</v>
      </c>
      <c r="R68" s="30"/>
      <c r="S68" s="30"/>
      <c r="T68" s="30">
        <v>5</v>
      </c>
    </row>
    <row r="69" spans="2:22">
      <c r="B69" s="245"/>
      <c r="C69" s="39">
        <v>3</v>
      </c>
      <c r="D69" s="20" t="s">
        <v>193</v>
      </c>
      <c r="E69" s="212" t="s">
        <v>315</v>
      </c>
      <c r="F69" s="222" t="s">
        <v>138</v>
      </c>
      <c r="G69" s="222" t="s">
        <v>138</v>
      </c>
      <c r="H69" s="222" t="s">
        <v>138</v>
      </c>
      <c r="I69" s="223" t="s">
        <v>138</v>
      </c>
      <c r="J69" s="30">
        <v>9</v>
      </c>
      <c r="K69" s="30"/>
      <c r="L69" s="30"/>
      <c r="M69" s="30">
        <v>1</v>
      </c>
      <c r="N69" s="30"/>
      <c r="O69" s="30"/>
      <c r="P69" s="30"/>
      <c r="Q69" s="30"/>
      <c r="R69" s="30"/>
      <c r="S69" s="30"/>
      <c r="T69" s="30"/>
    </row>
    <row r="70" spans="2:22">
      <c r="B70" s="245"/>
      <c r="C70" s="39">
        <v>4</v>
      </c>
      <c r="D70" s="20" t="s">
        <v>193</v>
      </c>
      <c r="E70" s="212" t="s">
        <v>318</v>
      </c>
      <c r="F70" s="222" t="s">
        <v>114</v>
      </c>
      <c r="G70" s="222" t="s">
        <v>114</v>
      </c>
      <c r="H70" s="222" t="s">
        <v>114</v>
      </c>
      <c r="I70" s="223" t="s">
        <v>114</v>
      </c>
      <c r="J70" s="30">
        <v>15</v>
      </c>
      <c r="K70" s="30"/>
      <c r="L70" s="30"/>
      <c r="M70" s="30">
        <v>1</v>
      </c>
      <c r="N70" s="30"/>
      <c r="O70" s="30"/>
      <c r="P70" s="30"/>
      <c r="Q70" s="30"/>
      <c r="R70" s="30"/>
      <c r="S70" s="30"/>
      <c r="T70" s="30"/>
    </row>
    <row r="71" spans="2:22">
      <c r="B71" s="245"/>
      <c r="C71" s="39">
        <v>5</v>
      </c>
      <c r="D71" s="20" t="s">
        <v>193</v>
      </c>
      <c r="E71" s="212" t="s">
        <v>321</v>
      </c>
      <c r="F71" s="222" t="s">
        <v>140</v>
      </c>
      <c r="G71" s="222" t="s">
        <v>140</v>
      </c>
      <c r="H71" s="222" t="s">
        <v>140</v>
      </c>
      <c r="I71" s="223" t="s">
        <v>140</v>
      </c>
      <c r="J71" s="30">
        <v>24</v>
      </c>
      <c r="K71" s="30"/>
      <c r="L71" s="30"/>
      <c r="M71" s="30">
        <v>2</v>
      </c>
      <c r="N71" s="30"/>
      <c r="O71" s="30"/>
      <c r="P71" s="30"/>
      <c r="Q71" s="30"/>
      <c r="R71" s="30"/>
      <c r="S71" s="30"/>
      <c r="T71" s="30"/>
    </row>
    <row r="72" spans="2:22">
      <c r="B72" s="245"/>
      <c r="C72" s="39">
        <v>6</v>
      </c>
      <c r="D72" s="20" t="s">
        <v>195</v>
      </c>
      <c r="E72" s="221" t="s">
        <v>141</v>
      </c>
      <c r="F72" s="222" t="s">
        <v>141</v>
      </c>
      <c r="G72" s="222" t="s">
        <v>141</v>
      </c>
      <c r="H72" s="222" t="s">
        <v>141</v>
      </c>
      <c r="I72" s="223" t="s">
        <v>141</v>
      </c>
      <c r="J72" s="30"/>
      <c r="K72" s="30"/>
      <c r="L72" s="30"/>
      <c r="M72" s="30">
        <v>1</v>
      </c>
      <c r="N72" s="30"/>
      <c r="O72" s="30"/>
      <c r="P72" s="30"/>
      <c r="Q72" s="30">
        <v>3</v>
      </c>
      <c r="R72" s="30"/>
      <c r="S72" s="30"/>
      <c r="T72" s="30">
        <v>6</v>
      </c>
    </row>
    <row r="73" spans="2:22">
      <c r="B73" s="245"/>
      <c r="C73" s="39">
        <v>7</v>
      </c>
      <c r="D73" s="20" t="s">
        <v>195</v>
      </c>
      <c r="E73" s="221" t="s">
        <v>142</v>
      </c>
      <c r="F73" s="222" t="s">
        <v>142</v>
      </c>
      <c r="G73" s="222" t="s">
        <v>142</v>
      </c>
      <c r="H73" s="222" t="s">
        <v>142</v>
      </c>
      <c r="I73" s="223" t="s">
        <v>142</v>
      </c>
      <c r="J73" s="30">
        <v>14</v>
      </c>
      <c r="K73" s="30"/>
      <c r="L73" s="30"/>
      <c r="M73" s="30">
        <v>2</v>
      </c>
      <c r="N73" s="30"/>
      <c r="O73" s="30"/>
      <c r="P73" s="30"/>
      <c r="Q73" s="30"/>
      <c r="R73" s="30">
        <v>1</v>
      </c>
      <c r="S73" s="30"/>
      <c r="T73" s="30">
        <v>1</v>
      </c>
    </row>
    <row r="74" spans="2:22">
      <c r="B74" s="245"/>
      <c r="C74" s="39">
        <v>8</v>
      </c>
      <c r="D74" s="20" t="s">
        <v>195</v>
      </c>
      <c r="E74" s="212" t="s">
        <v>323</v>
      </c>
      <c r="F74" s="222" t="s">
        <v>123</v>
      </c>
      <c r="G74" s="222" t="s">
        <v>123</v>
      </c>
      <c r="H74" s="222" t="s">
        <v>123</v>
      </c>
      <c r="I74" s="223" t="s">
        <v>123</v>
      </c>
      <c r="J74" s="30">
        <v>16</v>
      </c>
      <c r="K74" s="30"/>
      <c r="L74" s="30"/>
      <c r="M74" s="30">
        <v>1</v>
      </c>
      <c r="N74" s="30"/>
      <c r="O74" s="30"/>
      <c r="P74" s="30"/>
      <c r="Q74" s="30"/>
      <c r="R74" s="10"/>
      <c r="S74" s="10"/>
      <c r="T74" s="10"/>
    </row>
    <row r="75" spans="2:22">
      <c r="B75" s="245"/>
      <c r="C75" s="39">
        <v>9</v>
      </c>
      <c r="D75" s="20" t="s">
        <v>199</v>
      </c>
      <c r="E75" s="212" t="s">
        <v>320</v>
      </c>
      <c r="F75" s="222" t="s">
        <v>144</v>
      </c>
      <c r="G75" s="222" t="s">
        <v>144</v>
      </c>
      <c r="H75" s="222" t="s">
        <v>144</v>
      </c>
      <c r="I75" s="223" t="s">
        <v>144</v>
      </c>
      <c r="J75" s="30">
        <v>32</v>
      </c>
      <c r="K75" s="30"/>
      <c r="L75" s="30"/>
      <c r="M75" s="30">
        <v>1</v>
      </c>
      <c r="N75" s="30"/>
      <c r="O75" s="30"/>
      <c r="P75" s="30"/>
      <c r="Q75" s="30"/>
      <c r="R75" s="30">
        <v>-2</v>
      </c>
      <c r="S75" s="30"/>
      <c r="T75" s="30">
        <v>1</v>
      </c>
    </row>
    <row r="76" spans="2:22">
      <c r="B76" s="245"/>
      <c r="C76" s="39">
        <v>10</v>
      </c>
      <c r="D76" s="20" t="s">
        <v>199</v>
      </c>
      <c r="E76" s="221" t="s">
        <v>145</v>
      </c>
      <c r="F76" s="222" t="s">
        <v>145</v>
      </c>
      <c r="G76" s="222" t="s">
        <v>145</v>
      </c>
      <c r="H76" s="222" t="s">
        <v>145</v>
      </c>
      <c r="I76" s="223" t="s">
        <v>145</v>
      </c>
      <c r="J76" s="30"/>
      <c r="K76" s="30">
        <v>20</v>
      </c>
      <c r="L76" s="30"/>
      <c r="M76" s="30">
        <v>2</v>
      </c>
      <c r="N76" s="30"/>
      <c r="O76" s="30"/>
      <c r="P76" s="30"/>
      <c r="Q76" s="30"/>
      <c r="R76" s="30"/>
      <c r="S76" s="30"/>
      <c r="T76" s="30"/>
    </row>
    <row r="77" spans="2:22">
      <c r="B77" s="245"/>
      <c r="E77" s="221"/>
      <c r="F77" s="222"/>
      <c r="G77" s="222"/>
      <c r="H77" s="222"/>
      <c r="I77" s="223"/>
      <c r="T77" s="30"/>
    </row>
    <row r="78" spans="2:22">
      <c r="B78" s="245"/>
      <c r="C78" s="40" t="s">
        <v>187</v>
      </c>
      <c r="D78" s="36" t="s">
        <v>188</v>
      </c>
      <c r="E78" s="224" t="s">
        <v>189</v>
      </c>
      <c r="F78" s="225"/>
      <c r="G78" s="225"/>
      <c r="H78" s="225"/>
      <c r="I78" s="226"/>
      <c r="J78" s="37" t="s">
        <v>109</v>
      </c>
      <c r="K78" s="38" t="s">
        <v>170</v>
      </c>
      <c r="L78" s="38" t="s">
        <v>179</v>
      </c>
      <c r="M78" s="38" t="s">
        <v>180</v>
      </c>
      <c r="N78" s="38" t="s">
        <v>174</v>
      </c>
      <c r="O78" s="38" t="s">
        <v>175</v>
      </c>
      <c r="P78" s="38" t="s">
        <v>176</v>
      </c>
      <c r="Q78" s="38" t="s">
        <v>177</v>
      </c>
      <c r="R78" s="38" t="s">
        <v>297</v>
      </c>
      <c r="S78" s="38" t="s">
        <v>181</v>
      </c>
      <c r="T78" s="37" t="s">
        <v>110</v>
      </c>
      <c r="U78" s="25" t="s">
        <v>202</v>
      </c>
      <c r="V78" s="25" t="s">
        <v>201</v>
      </c>
    </row>
    <row r="79" spans="2:22">
      <c r="B79" s="245"/>
      <c r="C79" s="39">
        <v>1</v>
      </c>
      <c r="D79" s="20" t="s">
        <v>191</v>
      </c>
      <c r="E79" s="215" t="s">
        <v>136</v>
      </c>
      <c r="F79" s="222"/>
      <c r="G79" s="222"/>
      <c r="H79" s="222"/>
      <c r="I79" s="223"/>
      <c r="J79" s="30">
        <f t="shared" ref="J79:T79" si="24">IF(INDEX($C$3:$N$4,2,MATCH(J$17,$C$3:$N$3,0))*J67,INDEX($C$3:$N$4,2,MATCH(J$17,$C$3:$N$3,0))*J67,"")</f>
        <v>8</v>
      </c>
      <c r="K79" s="30" t="str">
        <f t="shared" si="24"/>
        <v/>
      </c>
      <c r="L79" s="30" t="str">
        <f t="shared" si="24"/>
        <v/>
      </c>
      <c r="M79" s="30">
        <f t="shared" si="24"/>
        <v>1</v>
      </c>
      <c r="N79" s="30" t="str">
        <f t="shared" si="24"/>
        <v/>
      </c>
      <c r="O79" s="30" t="str">
        <f t="shared" si="24"/>
        <v/>
      </c>
      <c r="P79" s="30" t="str">
        <f t="shared" si="24"/>
        <v/>
      </c>
      <c r="Q79" s="30">
        <f t="shared" si="24"/>
        <v>1</v>
      </c>
      <c r="R79" s="30" t="str">
        <f t="shared" si="24"/>
        <v/>
      </c>
      <c r="S79" s="30" t="str">
        <f t="shared" si="24"/>
        <v/>
      </c>
      <c r="T79" s="30">
        <f t="shared" si="24"/>
        <v>1</v>
      </c>
      <c r="U79" s="10">
        <f t="shared" ref="U79" si="25">HLOOKUP(D79,$R$2:$U$3,2,FALSE)</f>
        <v>10</v>
      </c>
      <c r="V79" s="10">
        <f>SUM(J79:L79)/M79+IFERROR(SUM(N79:S79)*T79,0)</f>
        <v>9</v>
      </c>
    </row>
    <row r="80" spans="2:22">
      <c r="B80" s="245"/>
      <c r="C80" s="39">
        <v>2</v>
      </c>
      <c r="D80" s="20" t="s">
        <v>191</v>
      </c>
      <c r="E80" s="221" t="s">
        <v>311</v>
      </c>
      <c r="F80" s="222" t="s">
        <v>137</v>
      </c>
      <c r="G80" s="222" t="s">
        <v>137</v>
      </c>
      <c r="H80" s="222" t="s">
        <v>137</v>
      </c>
      <c r="I80" s="223" t="s">
        <v>137</v>
      </c>
      <c r="J80" s="30" t="str">
        <f t="shared" ref="J80:T80" si="26">IF(INDEX($C$3:$N$4,2,MATCH(J$17,$C$3:$N$3,0))*J68,INDEX($C$3:$N$4,2,MATCH(J$17,$C$3:$N$3,0))*J68,"")</f>
        <v/>
      </c>
      <c r="K80" s="30" t="str">
        <f t="shared" si="26"/>
        <v/>
      </c>
      <c r="L80" s="30" t="str">
        <f t="shared" si="26"/>
        <v/>
      </c>
      <c r="M80" s="30">
        <f t="shared" si="26"/>
        <v>1</v>
      </c>
      <c r="N80" s="30" t="str">
        <f t="shared" si="26"/>
        <v/>
      </c>
      <c r="O80" s="30" t="str">
        <f t="shared" si="26"/>
        <v/>
      </c>
      <c r="P80" s="30" t="str">
        <f t="shared" si="26"/>
        <v/>
      </c>
      <c r="Q80" s="30">
        <f t="shared" si="26"/>
        <v>1</v>
      </c>
      <c r="R80" s="30" t="str">
        <f t="shared" si="26"/>
        <v/>
      </c>
      <c r="S80" s="30" t="str">
        <f t="shared" si="26"/>
        <v/>
      </c>
      <c r="T80" s="30">
        <f t="shared" si="26"/>
        <v>5</v>
      </c>
      <c r="U80" s="10">
        <f t="shared" ref="U80:U88" si="27">HLOOKUP(D80,$R$2:$U$3,2,FALSE)</f>
        <v>10</v>
      </c>
      <c r="V80" s="10">
        <f t="shared" ref="V80:V88" si="28">SUM(J80:L80)/M80+IFERROR(SUM(N80:S80)*T80,0)</f>
        <v>5</v>
      </c>
    </row>
    <row r="81" spans="2:22">
      <c r="B81" s="245"/>
      <c r="C81" s="39">
        <v>3</v>
      </c>
      <c r="D81" s="20" t="s">
        <v>193</v>
      </c>
      <c r="E81" s="212" t="s">
        <v>316</v>
      </c>
      <c r="F81" s="222" t="s">
        <v>138</v>
      </c>
      <c r="G81" s="222" t="s">
        <v>138</v>
      </c>
      <c r="H81" s="222" t="s">
        <v>138</v>
      </c>
      <c r="I81" s="223" t="s">
        <v>138</v>
      </c>
      <c r="J81" s="30">
        <f t="shared" ref="J81:T81" si="29">IF(INDEX($C$3:$N$4,2,MATCH(J$17,$C$3:$N$3,0))*J69,INDEX($C$3:$N$4,2,MATCH(J$17,$C$3:$N$3,0))*J69,"")</f>
        <v>9</v>
      </c>
      <c r="K81" s="30" t="str">
        <f t="shared" si="29"/>
        <v/>
      </c>
      <c r="L81" s="30" t="str">
        <f t="shared" si="29"/>
        <v/>
      </c>
      <c r="M81" s="30">
        <f t="shared" si="29"/>
        <v>1</v>
      </c>
      <c r="N81" s="30" t="str">
        <f t="shared" si="29"/>
        <v/>
      </c>
      <c r="O81" s="30" t="str">
        <f t="shared" si="29"/>
        <v/>
      </c>
      <c r="P81" s="30" t="str">
        <f t="shared" si="29"/>
        <v/>
      </c>
      <c r="Q81" s="30" t="str">
        <f t="shared" si="29"/>
        <v/>
      </c>
      <c r="R81" s="30" t="str">
        <f t="shared" si="29"/>
        <v/>
      </c>
      <c r="S81" s="30" t="str">
        <f t="shared" si="29"/>
        <v/>
      </c>
      <c r="T81" s="30" t="str">
        <f t="shared" si="29"/>
        <v/>
      </c>
      <c r="U81" s="10">
        <f t="shared" si="27"/>
        <v>13</v>
      </c>
      <c r="V81" s="10">
        <f t="shared" si="28"/>
        <v>9</v>
      </c>
    </row>
    <row r="82" spans="2:22">
      <c r="B82" s="245"/>
      <c r="C82" s="39">
        <v>4</v>
      </c>
      <c r="D82" s="20" t="s">
        <v>193</v>
      </c>
      <c r="E82" s="212" t="s">
        <v>317</v>
      </c>
      <c r="F82" s="222" t="s">
        <v>114</v>
      </c>
      <c r="G82" s="222" t="s">
        <v>114</v>
      </c>
      <c r="H82" s="222" t="s">
        <v>114</v>
      </c>
      <c r="I82" s="223" t="s">
        <v>114</v>
      </c>
      <c r="J82" s="30">
        <f t="shared" ref="J82:T82" si="30">IF(INDEX($C$3:$N$4,2,MATCH(J$17,$C$3:$N$3,0))*J70,INDEX($C$3:$N$4,2,MATCH(J$17,$C$3:$N$3,0))*J70,"")</f>
        <v>15</v>
      </c>
      <c r="K82" s="30" t="str">
        <f t="shared" si="30"/>
        <v/>
      </c>
      <c r="L82" s="30" t="str">
        <f t="shared" si="30"/>
        <v/>
      </c>
      <c r="M82" s="30">
        <f t="shared" si="30"/>
        <v>1</v>
      </c>
      <c r="N82" s="30" t="str">
        <f t="shared" si="30"/>
        <v/>
      </c>
      <c r="O82" s="30" t="str">
        <f t="shared" si="30"/>
        <v/>
      </c>
      <c r="P82" s="30" t="str">
        <f t="shared" si="30"/>
        <v/>
      </c>
      <c r="Q82" s="30" t="str">
        <f t="shared" si="30"/>
        <v/>
      </c>
      <c r="R82" s="30" t="str">
        <f t="shared" si="30"/>
        <v/>
      </c>
      <c r="S82" s="30" t="str">
        <f t="shared" si="30"/>
        <v/>
      </c>
      <c r="T82" s="30" t="str">
        <f t="shared" si="30"/>
        <v/>
      </c>
      <c r="U82" s="10">
        <f t="shared" si="27"/>
        <v>13</v>
      </c>
      <c r="V82" s="10">
        <f t="shared" si="28"/>
        <v>15</v>
      </c>
    </row>
    <row r="83" spans="2:22">
      <c r="B83" s="245"/>
      <c r="C83" s="39">
        <v>5</v>
      </c>
      <c r="D83" s="20" t="s">
        <v>193</v>
      </c>
      <c r="E83" s="221" t="s">
        <v>312</v>
      </c>
      <c r="F83" s="222" t="s">
        <v>140</v>
      </c>
      <c r="G83" s="222" t="s">
        <v>140</v>
      </c>
      <c r="H83" s="222" t="s">
        <v>140</v>
      </c>
      <c r="I83" s="223" t="s">
        <v>140</v>
      </c>
      <c r="J83" s="30">
        <f t="shared" ref="J83:T83" si="31">IF(INDEX($C$3:$N$4,2,MATCH(J$17,$C$3:$N$3,0))*J71,INDEX($C$3:$N$4,2,MATCH(J$17,$C$3:$N$3,0))*J71,"")</f>
        <v>24</v>
      </c>
      <c r="K83" s="30" t="str">
        <f t="shared" si="31"/>
        <v/>
      </c>
      <c r="L83" s="30" t="str">
        <f t="shared" si="31"/>
        <v/>
      </c>
      <c r="M83" s="30">
        <f t="shared" si="31"/>
        <v>2</v>
      </c>
      <c r="N83" s="30" t="str">
        <f t="shared" si="31"/>
        <v/>
      </c>
      <c r="O83" s="30" t="str">
        <f t="shared" si="31"/>
        <v/>
      </c>
      <c r="P83" s="30" t="str">
        <f t="shared" si="31"/>
        <v/>
      </c>
      <c r="Q83" s="30" t="str">
        <f t="shared" si="31"/>
        <v/>
      </c>
      <c r="R83" s="30" t="str">
        <f t="shared" si="31"/>
        <v/>
      </c>
      <c r="S83" s="30" t="str">
        <f t="shared" si="31"/>
        <v/>
      </c>
      <c r="T83" s="30" t="str">
        <f t="shared" si="31"/>
        <v/>
      </c>
      <c r="U83" s="10">
        <f t="shared" si="27"/>
        <v>13</v>
      </c>
      <c r="V83" s="10">
        <f t="shared" si="28"/>
        <v>12</v>
      </c>
    </row>
    <row r="84" spans="2:22">
      <c r="B84" s="245"/>
      <c r="C84" s="39">
        <v>6</v>
      </c>
      <c r="D84" s="20" t="s">
        <v>195</v>
      </c>
      <c r="E84" s="212" t="s">
        <v>319</v>
      </c>
      <c r="F84" s="222" t="s">
        <v>141</v>
      </c>
      <c r="G84" s="222" t="s">
        <v>141</v>
      </c>
      <c r="H84" s="222" t="s">
        <v>141</v>
      </c>
      <c r="I84" s="223" t="s">
        <v>141</v>
      </c>
      <c r="J84" s="30" t="str">
        <f t="shared" ref="J84:T84" si="32">IF(INDEX($C$3:$N$4,2,MATCH(J$17,$C$3:$N$3,0))*J72,INDEX($C$3:$N$4,2,MATCH(J$17,$C$3:$N$3,0))*J72,"")</f>
        <v/>
      </c>
      <c r="K84" s="30" t="str">
        <f t="shared" si="32"/>
        <v/>
      </c>
      <c r="L84" s="30" t="str">
        <f t="shared" si="32"/>
        <v/>
      </c>
      <c r="M84" s="30">
        <f t="shared" si="32"/>
        <v>1</v>
      </c>
      <c r="N84" s="30" t="str">
        <f t="shared" si="32"/>
        <v/>
      </c>
      <c r="O84" s="30" t="str">
        <f t="shared" si="32"/>
        <v/>
      </c>
      <c r="P84" s="30" t="str">
        <f t="shared" si="32"/>
        <v/>
      </c>
      <c r="Q84" s="30">
        <f t="shared" si="32"/>
        <v>3</v>
      </c>
      <c r="R84" s="30" t="str">
        <f t="shared" si="32"/>
        <v/>
      </c>
      <c r="S84" s="30" t="str">
        <f t="shared" si="32"/>
        <v/>
      </c>
      <c r="T84" s="30">
        <f t="shared" si="32"/>
        <v>6</v>
      </c>
      <c r="U84" s="10">
        <f t="shared" si="27"/>
        <v>16</v>
      </c>
      <c r="V84" s="10">
        <f t="shared" si="28"/>
        <v>18</v>
      </c>
    </row>
    <row r="85" spans="2:22">
      <c r="B85" s="245"/>
      <c r="C85" s="39">
        <v>7</v>
      </c>
      <c r="D85" s="20" t="s">
        <v>195</v>
      </c>
      <c r="E85" s="221" t="s">
        <v>142</v>
      </c>
      <c r="F85" s="222" t="s">
        <v>142</v>
      </c>
      <c r="G85" s="222" t="s">
        <v>142</v>
      </c>
      <c r="H85" s="222" t="s">
        <v>142</v>
      </c>
      <c r="I85" s="223" t="s">
        <v>142</v>
      </c>
      <c r="J85" s="30">
        <f t="shared" ref="J85:T85" si="33">IF(INDEX($C$3:$N$4,2,MATCH(J$17,$C$3:$N$3,0))*J73,INDEX($C$3:$N$4,2,MATCH(J$17,$C$3:$N$3,0))*J73,"")</f>
        <v>14</v>
      </c>
      <c r="K85" s="30" t="str">
        <f t="shared" si="33"/>
        <v/>
      </c>
      <c r="L85" s="30" t="str">
        <f t="shared" si="33"/>
        <v/>
      </c>
      <c r="M85" s="30">
        <f t="shared" si="33"/>
        <v>2</v>
      </c>
      <c r="N85" s="30" t="str">
        <f t="shared" si="33"/>
        <v/>
      </c>
      <c r="O85" s="30" t="str">
        <f t="shared" si="33"/>
        <v/>
      </c>
      <c r="P85" s="30" t="str">
        <f t="shared" si="33"/>
        <v/>
      </c>
      <c r="Q85" s="30" t="str">
        <f t="shared" si="33"/>
        <v/>
      </c>
      <c r="R85" s="30">
        <f t="shared" si="33"/>
        <v>6</v>
      </c>
      <c r="S85" s="30" t="str">
        <f t="shared" si="33"/>
        <v/>
      </c>
      <c r="T85" s="30">
        <f t="shared" si="33"/>
        <v>1</v>
      </c>
      <c r="U85" s="10">
        <f t="shared" si="27"/>
        <v>16</v>
      </c>
      <c r="V85" s="10">
        <f t="shared" si="28"/>
        <v>13</v>
      </c>
    </row>
    <row r="86" spans="2:22">
      <c r="B86" s="245"/>
      <c r="C86" s="39">
        <v>8</v>
      </c>
      <c r="D86" s="20" t="s">
        <v>195</v>
      </c>
      <c r="E86" s="212" t="s">
        <v>144</v>
      </c>
      <c r="F86" s="222" t="s">
        <v>123</v>
      </c>
      <c r="G86" s="222" t="s">
        <v>123</v>
      </c>
      <c r="H86" s="222" t="s">
        <v>123</v>
      </c>
      <c r="I86" s="223" t="s">
        <v>123</v>
      </c>
      <c r="J86" s="30">
        <f t="shared" ref="J86:T86" si="34">IF(INDEX($C$3:$N$4,2,MATCH(J$17,$C$3:$N$3,0))*J74,INDEX($C$3:$N$4,2,MATCH(J$17,$C$3:$N$3,0))*J74,"")</f>
        <v>16</v>
      </c>
      <c r="K86" s="30" t="str">
        <f t="shared" si="34"/>
        <v/>
      </c>
      <c r="L86" s="30" t="str">
        <f t="shared" si="34"/>
        <v/>
      </c>
      <c r="M86" s="30">
        <f t="shared" si="34"/>
        <v>1</v>
      </c>
      <c r="N86" s="30" t="str">
        <f t="shared" si="34"/>
        <v/>
      </c>
      <c r="O86" s="30" t="str">
        <f t="shared" si="34"/>
        <v/>
      </c>
      <c r="P86" s="30" t="str">
        <f t="shared" si="34"/>
        <v/>
      </c>
      <c r="Q86" s="30" t="str">
        <f t="shared" si="34"/>
        <v/>
      </c>
      <c r="R86" s="30" t="str">
        <f t="shared" si="34"/>
        <v/>
      </c>
      <c r="S86" s="30" t="str">
        <f t="shared" si="34"/>
        <v/>
      </c>
      <c r="T86" s="30" t="str">
        <f t="shared" si="34"/>
        <v/>
      </c>
      <c r="U86" s="10">
        <f t="shared" si="27"/>
        <v>16</v>
      </c>
      <c r="V86" s="10">
        <f t="shared" si="28"/>
        <v>16</v>
      </c>
    </row>
    <row r="87" spans="2:22">
      <c r="B87" s="245"/>
      <c r="C87" s="39">
        <v>9</v>
      </c>
      <c r="D87" s="20" t="s">
        <v>199</v>
      </c>
      <c r="E87" s="212" t="s">
        <v>322</v>
      </c>
      <c r="F87" s="222" t="s">
        <v>144</v>
      </c>
      <c r="G87" s="222" t="s">
        <v>144</v>
      </c>
      <c r="H87" s="222" t="s">
        <v>144</v>
      </c>
      <c r="I87" s="223" t="s">
        <v>144</v>
      </c>
      <c r="J87" s="30">
        <f t="shared" ref="J87:T87" si="35">IF(INDEX($C$3:$N$4,2,MATCH(J$17,$C$3:$N$3,0))*J75,INDEX($C$3:$N$4,2,MATCH(J$17,$C$3:$N$3,0))*J75,"")</f>
        <v>32</v>
      </c>
      <c r="K87" s="30" t="str">
        <f t="shared" si="35"/>
        <v/>
      </c>
      <c r="L87" s="30" t="str">
        <f t="shared" si="35"/>
        <v/>
      </c>
      <c r="M87" s="30">
        <f t="shared" si="35"/>
        <v>1</v>
      </c>
      <c r="N87" s="30" t="str">
        <f t="shared" si="35"/>
        <v/>
      </c>
      <c r="O87" s="30" t="str">
        <f t="shared" si="35"/>
        <v/>
      </c>
      <c r="P87" s="30" t="str">
        <f t="shared" si="35"/>
        <v/>
      </c>
      <c r="Q87" s="30" t="str">
        <f t="shared" si="35"/>
        <v/>
      </c>
      <c r="R87" s="30">
        <f t="shared" si="35"/>
        <v>-12</v>
      </c>
      <c r="S87" s="30" t="str">
        <f t="shared" si="35"/>
        <v/>
      </c>
      <c r="T87" s="30">
        <f t="shared" si="35"/>
        <v>1</v>
      </c>
      <c r="U87" s="10">
        <f t="shared" si="27"/>
        <v>20</v>
      </c>
      <c r="V87" s="10">
        <f t="shared" si="28"/>
        <v>20</v>
      </c>
    </row>
    <row r="88" spans="2:22">
      <c r="B88" s="245"/>
      <c r="C88" s="39">
        <v>10</v>
      </c>
      <c r="D88" s="20" t="s">
        <v>199</v>
      </c>
      <c r="E88" s="221" t="s">
        <v>145</v>
      </c>
      <c r="F88" s="222" t="s">
        <v>145</v>
      </c>
      <c r="G88" s="222" t="s">
        <v>145</v>
      </c>
      <c r="H88" s="222" t="s">
        <v>145</v>
      </c>
      <c r="I88" s="223" t="s">
        <v>145</v>
      </c>
      <c r="J88" s="30" t="str">
        <f t="shared" ref="J88:T88" si="36">IF(INDEX($C$3:$N$4,2,MATCH(J$17,$C$3:$N$3,0))*J76,INDEX($C$3:$N$4,2,MATCH(J$17,$C$3:$N$3,0))*J76,"")</f>
        <v/>
      </c>
      <c r="K88" s="30">
        <f t="shared" si="36"/>
        <v>24</v>
      </c>
      <c r="L88" s="30" t="str">
        <f t="shared" si="36"/>
        <v/>
      </c>
      <c r="M88" s="30">
        <f t="shared" si="36"/>
        <v>2</v>
      </c>
      <c r="N88" s="30" t="str">
        <f t="shared" si="36"/>
        <v/>
      </c>
      <c r="O88" s="30" t="str">
        <f t="shared" si="36"/>
        <v/>
      </c>
      <c r="P88" s="30" t="str">
        <f t="shared" si="36"/>
        <v/>
      </c>
      <c r="Q88" s="30" t="str">
        <f t="shared" si="36"/>
        <v/>
      </c>
      <c r="R88" s="30" t="str">
        <f t="shared" si="36"/>
        <v/>
      </c>
      <c r="S88" s="30" t="str">
        <f t="shared" si="36"/>
        <v/>
      </c>
      <c r="T88" s="30" t="str">
        <f t="shared" si="36"/>
        <v/>
      </c>
      <c r="U88" s="10">
        <f t="shared" si="27"/>
        <v>20</v>
      </c>
      <c r="V88" s="10">
        <f t="shared" si="28"/>
        <v>12</v>
      </c>
    </row>
    <row r="89" spans="2:22">
      <c r="B89" s="146"/>
    </row>
    <row r="90" spans="2:22">
      <c r="B90" s="211" t="s">
        <v>919</v>
      </c>
      <c r="C90" s="31" t="s">
        <v>187</v>
      </c>
      <c r="D90" s="22" t="s">
        <v>188</v>
      </c>
      <c r="E90" s="218" t="s">
        <v>189</v>
      </c>
      <c r="F90" s="219"/>
      <c r="G90" s="219"/>
      <c r="H90" s="219"/>
      <c r="I90" s="220"/>
      <c r="J90" s="23" t="s">
        <v>109</v>
      </c>
      <c r="K90" s="24" t="s">
        <v>170</v>
      </c>
      <c r="L90" s="24" t="s">
        <v>179</v>
      </c>
      <c r="M90" s="24" t="s">
        <v>180</v>
      </c>
      <c r="N90" s="24" t="s">
        <v>174</v>
      </c>
      <c r="O90" s="24" t="s">
        <v>175</v>
      </c>
      <c r="P90" s="24" t="s">
        <v>176</v>
      </c>
      <c r="Q90" s="24" t="s">
        <v>177</v>
      </c>
      <c r="R90" s="24" t="s">
        <v>297</v>
      </c>
      <c r="S90" s="24" t="s">
        <v>181</v>
      </c>
      <c r="T90" s="23" t="s">
        <v>110</v>
      </c>
    </row>
    <row r="91" spans="2:22">
      <c r="B91" s="217"/>
      <c r="C91" s="39">
        <v>1</v>
      </c>
      <c r="D91" s="20" t="s">
        <v>191</v>
      </c>
      <c r="E91" s="234" t="s">
        <v>947</v>
      </c>
      <c r="F91" s="233"/>
      <c r="G91" s="233"/>
      <c r="H91" s="233"/>
      <c r="I91" s="233"/>
      <c r="J91" s="30"/>
      <c r="K91" s="30"/>
      <c r="L91" s="30">
        <v>10</v>
      </c>
      <c r="M91" s="30">
        <v>1</v>
      </c>
      <c r="N91" s="30"/>
      <c r="O91" s="30"/>
      <c r="P91" s="30"/>
      <c r="Q91" s="30"/>
      <c r="R91" s="30">
        <v>-1</v>
      </c>
      <c r="S91" s="30"/>
      <c r="T91" s="30">
        <v>1</v>
      </c>
    </row>
    <row r="92" spans="2:22">
      <c r="B92" s="217"/>
      <c r="C92" s="39">
        <v>2</v>
      </c>
      <c r="D92" s="20" t="s">
        <v>191</v>
      </c>
      <c r="E92" s="234" t="s">
        <v>948</v>
      </c>
      <c r="F92" s="233" t="s">
        <v>949</v>
      </c>
      <c r="G92" s="233" t="s">
        <v>949</v>
      </c>
      <c r="H92" s="233" t="s">
        <v>949</v>
      </c>
      <c r="I92" s="233" t="s">
        <v>950</v>
      </c>
      <c r="J92" s="30"/>
      <c r="K92" s="30"/>
      <c r="L92" s="30"/>
      <c r="M92" s="30">
        <v>1</v>
      </c>
      <c r="N92" s="30"/>
      <c r="O92" s="30"/>
      <c r="P92" s="30"/>
      <c r="Q92" s="30"/>
      <c r="R92" s="30">
        <v>2</v>
      </c>
      <c r="S92" s="30"/>
      <c r="T92" s="30">
        <v>1</v>
      </c>
    </row>
    <row r="93" spans="2:22">
      <c r="B93" s="217"/>
      <c r="C93" s="39">
        <v>3</v>
      </c>
      <c r="D93" s="20" t="s">
        <v>193</v>
      </c>
      <c r="E93" s="234" t="s">
        <v>931</v>
      </c>
      <c r="F93" s="233" t="s">
        <v>951</v>
      </c>
      <c r="G93" s="233" t="s">
        <v>952</v>
      </c>
      <c r="H93" s="233" t="s">
        <v>952</v>
      </c>
      <c r="I93" s="233" t="s">
        <v>951</v>
      </c>
      <c r="J93" s="30">
        <v>12</v>
      </c>
      <c r="K93" s="30"/>
      <c r="L93" s="30"/>
      <c r="M93" s="30">
        <v>1</v>
      </c>
      <c r="N93" s="30"/>
      <c r="O93" s="30"/>
      <c r="P93" s="30"/>
      <c r="Q93" s="30"/>
      <c r="R93" s="30"/>
      <c r="S93" s="30"/>
      <c r="T93" s="30"/>
    </row>
    <row r="94" spans="2:22">
      <c r="B94" s="217"/>
      <c r="C94" s="39">
        <v>4</v>
      </c>
      <c r="D94" s="20" t="s">
        <v>193</v>
      </c>
      <c r="E94" s="234" t="s">
        <v>969</v>
      </c>
      <c r="F94" s="233" t="s">
        <v>953</v>
      </c>
      <c r="G94" s="233" t="s">
        <v>953</v>
      </c>
      <c r="H94" s="233" t="s">
        <v>954</v>
      </c>
      <c r="I94" s="233" t="s">
        <v>954</v>
      </c>
      <c r="J94" s="30"/>
      <c r="K94" s="30"/>
      <c r="L94" s="30"/>
      <c r="M94" s="30">
        <v>1</v>
      </c>
      <c r="N94" s="30"/>
      <c r="O94" s="30"/>
      <c r="P94" s="30"/>
      <c r="Q94" s="30"/>
      <c r="R94" s="30">
        <v>2</v>
      </c>
      <c r="S94" s="30"/>
      <c r="T94" s="30">
        <v>1</v>
      </c>
    </row>
    <row r="95" spans="2:22">
      <c r="B95" s="217"/>
      <c r="C95" s="39">
        <v>5</v>
      </c>
      <c r="D95" s="20" t="s">
        <v>193</v>
      </c>
      <c r="E95" s="234" t="s">
        <v>970</v>
      </c>
      <c r="F95" s="233" t="s">
        <v>955</v>
      </c>
      <c r="G95" s="233" t="s">
        <v>956</v>
      </c>
      <c r="H95" s="233" t="s">
        <v>955</v>
      </c>
      <c r="I95" s="233" t="s">
        <v>956</v>
      </c>
      <c r="J95" s="30"/>
      <c r="K95" s="30"/>
      <c r="L95" s="30"/>
      <c r="M95" s="30">
        <v>2</v>
      </c>
      <c r="N95" s="30"/>
      <c r="O95" s="30"/>
      <c r="P95" s="30"/>
      <c r="Q95" s="30"/>
      <c r="R95" s="30">
        <v>1.5</v>
      </c>
      <c r="S95" s="30"/>
      <c r="T95" s="30">
        <v>2</v>
      </c>
    </row>
    <row r="96" spans="2:22">
      <c r="B96" s="217"/>
      <c r="C96" s="39">
        <v>6</v>
      </c>
      <c r="D96" s="20" t="s">
        <v>195</v>
      </c>
      <c r="E96" s="234" t="s">
        <v>971</v>
      </c>
      <c r="F96" s="233" t="s">
        <v>957</v>
      </c>
      <c r="G96" s="233" t="s">
        <v>958</v>
      </c>
      <c r="H96" s="233" t="s">
        <v>957</v>
      </c>
      <c r="I96" s="233" t="s">
        <v>957</v>
      </c>
      <c r="J96" s="30"/>
      <c r="K96" s="30"/>
      <c r="L96" s="30">
        <v>6</v>
      </c>
      <c r="M96" s="30">
        <v>2</v>
      </c>
      <c r="N96" s="30"/>
      <c r="O96" s="30"/>
      <c r="P96" s="30"/>
      <c r="Q96" s="30"/>
      <c r="R96" s="30">
        <v>2</v>
      </c>
      <c r="S96" s="30"/>
      <c r="T96" s="30">
        <v>1</v>
      </c>
    </row>
    <row r="97" spans="2:22" ht="15.75" customHeight="1">
      <c r="B97" s="217"/>
      <c r="C97" s="39">
        <v>7</v>
      </c>
      <c r="D97" s="20" t="s">
        <v>195</v>
      </c>
      <c r="E97" s="234" t="s">
        <v>959</v>
      </c>
      <c r="F97" s="233" t="s">
        <v>960</v>
      </c>
      <c r="G97" s="233" t="s">
        <v>961</v>
      </c>
      <c r="H97" s="233" t="s">
        <v>960</v>
      </c>
      <c r="I97" s="233" t="s">
        <v>960</v>
      </c>
      <c r="J97" s="30">
        <v>16</v>
      </c>
      <c r="K97" s="30"/>
      <c r="L97" s="30"/>
      <c r="M97" s="30">
        <v>1</v>
      </c>
      <c r="N97" s="30"/>
      <c r="O97" s="30"/>
      <c r="P97" s="30"/>
      <c r="Q97" s="30"/>
      <c r="R97" s="30"/>
      <c r="S97" s="30"/>
      <c r="T97" s="30"/>
    </row>
    <row r="98" spans="2:22">
      <c r="B98" s="217"/>
      <c r="C98" s="39">
        <v>8</v>
      </c>
      <c r="D98" s="20" t="s">
        <v>195</v>
      </c>
      <c r="E98" s="247" t="s">
        <v>1097</v>
      </c>
      <c r="F98" s="233" t="s">
        <v>962</v>
      </c>
      <c r="G98" s="233" t="s">
        <v>962</v>
      </c>
      <c r="H98" s="233" t="s">
        <v>963</v>
      </c>
      <c r="I98" s="233" t="s">
        <v>963</v>
      </c>
      <c r="J98" s="30"/>
      <c r="K98" s="30"/>
      <c r="L98" s="30"/>
      <c r="M98" s="30">
        <v>2</v>
      </c>
      <c r="N98" s="30"/>
      <c r="O98" s="30"/>
      <c r="P98" s="30"/>
      <c r="Q98" s="30"/>
      <c r="R98" s="10"/>
      <c r="S98" s="10"/>
      <c r="T98" s="10"/>
    </row>
    <row r="99" spans="2:22">
      <c r="B99" s="217"/>
      <c r="C99" s="39">
        <v>9</v>
      </c>
      <c r="D99" s="20" t="s">
        <v>199</v>
      </c>
      <c r="E99" s="234" t="s">
        <v>964</v>
      </c>
      <c r="F99" s="233" t="s">
        <v>965</v>
      </c>
      <c r="G99" s="233" t="s">
        <v>966</v>
      </c>
      <c r="H99" s="233" t="s">
        <v>965</v>
      </c>
      <c r="I99" s="233" t="s">
        <v>966</v>
      </c>
      <c r="J99" s="30"/>
      <c r="K99" s="30"/>
      <c r="L99" s="30"/>
      <c r="M99" s="30">
        <v>1</v>
      </c>
      <c r="N99" s="30"/>
      <c r="O99" s="30"/>
      <c r="P99" s="30"/>
      <c r="Q99" s="30"/>
      <c r="R99" s="30"/>
      <c r="S99" s="30"/>
      <c r="T99" s="30"/>
    </row>
    <row r="100" spans="2:22">
      <c r="B100" s="217"/>
      <c r="C100" s="39">
        <v>10</v>
      </c>
      <c r="D100" s="20" t="s">
        <v>199</v>
      </c>
      <c r="E100" s="234" t="s">
        <v>967</v>
      </c>
      <c r="F100" s="233" t="s">
        <v>968</v>
      </c>
      <c r="G100" s="233" t="s">
        <v>968</v>
      </c>
      <c r="H100" s="233" t="s">
        <v>968</v>
      </c>
      <c r="I100" s="233" t="s">
        <v>968</v>
      </c>
      <c r="J100" s="30">
        <v>21</v>
      </c>
      <c r="K100" s="30"/>
      <c r="L100" s="30"/>
      <c r="M100" s="30">
        <v>1</v>
      </c>
      <c r="N100" s="30"/>
      <c r="O100" s="30"/>
      <c r="P100" s="30"/>
      <c r="Q100" s="30"/>
      <c r="R100" s="30"/>
      <c r="S100" s="30"/>
      <c r="T100" s="30"/>
    </row>
    <row r="101" spans="2:22">
      <c r="B101" s="217"/>
      <c r="E101" s="221"/>
      <c r="F101" s="222"/>
      <c r="G101" s="222"/>
      <c r="H101" s="222"/>
      <c r="I101" s="223"/>
      <c r="T101" s="30"/>
    </row>
    <row r="102" spans="2:22">
      <c r="B102" s="217"/>
      <c r="C102" s="40" t="s">
        <v>187</v>
      </c>
      <c r="D102" s="36" t="s">
        <v>188</v>
      </c>
      <c r="E102" s="224" t="s">
        <v>189</v>
      </c>
      <c r="F102" s="225"/>
      <c r="G102" s="225"/>
      <c r="H102" s="225"/>
      <c r="I102" s="226"/>
      <c r="J102" s="37" t="s">
        <v>109</v>
      </c>
      <c r="K102" s="38" t="s">
        <v>170</v>
      </c>
      <c r="L102" s="38" t="s">
        <v>179</v>
      </c>
      <c r="M102" s="38" t="s">
        <v>180</v>
      </c>
      <c r="N102" s="38" t="s">
        <v>174</v>
      </c>
      <c r="O102" s="38" t="s">
        <v>175</v>
      </c>
      <c r="P102" s="38" t="s">
        <v>176</v>
      </c>
      <c r="Q102" s="38" t="s">
        <v>177</v>
      </c>
      <c r="R102" s="38" t="s">
        <v>297</v>
      </c>
      <c r="S102" s="38" t="s">
        <v>181</v>
      </c>
      <c r="T102" s="37" t="s">
        <v>110</v>
      </c>
      <c r="U102" s="25" t="s">
        <v>202</v>
      </c>
      <c r="V102" s="25" t="s">
        <v>201</v>
      </c>
    </row>
    <row r="103" spans="2:22">
      <c r="B103" s="217"/>
      <c r="C103" s="39">
        <v>1</v>
      </c>
      <c r="D103" s="20" t="s">
        <v>191</v>
      </c>
      <c r="E103" s="212" t="s">
        <v>324</v>
      </c>
      <c r="F103" s="222"/>
      <c r="G103" s="222"/>
      <c r="H103" s="222"/>
      <c r="I103" s="223"/>
      <c r="J103" s="30" t="str">
        <f t="shared" ref="J103:T103" si="37">IF(INDEX($C$3:$N$4,2,MATCH(J$17,$C$3:$N$3,0))*J91,INDEX($C$3:$N$4,2,MATCH(J$17,$C$3:$N$3,0))*J91,"")</f>
        <v/>
      </c>
      <c r="K103" s="30" t="str">
        <f t="shared" si="37"/>
        <v/>
      </c>
      <c r="L103" s="30">
        <f t="shared" si="37"/>
        <v>16</v>
      </c>
      <c r="M103" s="30">
        <f t="shared" si="37"/>
        <v>1</v>
      </c>
      <c r="N103" s="30" t="str">
        <f t="shared" si="37"/>
        <v/>
      </c>
      <c r="O103" s="30" t="str">
        <f t="shared" si="37"/>
        <v/>
      </c>
      <c r="P103" s="30" t="str">
        <f t="shared" si="37"/>
        <v/>
      </c>
      <c r="Q103" s="30" t="str">
        <f t="shared" si="37"/>
        <v/>
      </c>
      <c r="R103" s="30">
        <f t="shared" si="37"/>
        <v>-6</v>
      </c>
      <c r="S103" s="30" t="str">
        <f t="shared" si="37"/>
        <v/>
      </c>
      <c r="T103" s="30">
        <f t="shared" si="37"/>
        <v>1</v>
      </c>
      <c r="U103" s="10">
        <f t="shared" ref="U103:U112" si="38">HLOOKUP(D103,$R$2:$U$3,2,FALSE)</f>
        <v>10</v>
      </c>
      <c r="V103" s="10">
        <f>SUM(J103:L103)/M103+IFERROR(SUM(N103:S103)*T103,0)</f>
        <v>10</v>
      </c>
    </row>
    <row r="104" spans="2:22">
      <c r="B104" s="217"/>
      <c r="C104" s="39">
        <v>2</v>
      </c>
      <c r="D104" s="20" t="s">
        <v>191</v>
      </c>
      <c r="E104" s="212" t="s">
        <v>149</v>
      </c>
      <c r="F104" s="222" t="s">
        <v>147</v>
      </c>
      <c r="G104" s="222" t="s">
        <v>147</v>
      </c>
      <c r="H104" s="222" t="s">
        <v>147</v>
      </c>
      <c r="I104" s="223" t="s">
        <v>147</v>
      </c>
      <c r="J104" s="30" t="str">
        <f t="shared" ref="J104:T104" si="39">IF(INDEX($C$3:$N$4,2,MATCH(J$17,$C$3:$N$3,0))*J92,INDEX($C$3:$N$4,2,MATCH(J$17,$C$3:$N$3,0))*J92,"")</f>
        <v/>
      </c>
      <c r="K104" s="30" t="str">
        <f t="shared" si="39"/>
        <v/>
      </c>
      <c r="L104" s="30" t="str">
        <f t="shared" si="39"/>
        <v/>
      </c>
      <c r="M104" s="30">
        <f t="shared" si="39"/>
        <v>1</v>
      </c>
      <c r="N104" s="30" t="str">
        <f t="shared" si="39"/>
        <v/>
      </c>
      <c r="O104" s="30" t="str">
        <f t="shared" si="39"/>
        <v/>
      </c>
      <c r="P104" s="30" t="str">
        <f t="shared" si="39"/>
        <v/>
      </c>
      <c r="Q104" s="30" t="str">
        <f t="shared" si="39"/>
        <v/>
      </c>
      <c r="R104" s="30">
        <f t="shared" si="39"/>
        <v>12</v>
      </c>
      <c r="S104" s="30" t="str">
        <f t="shared" si="39"/>
        <v/>
      </c>
      <c r="T104" s="30">
        <f t="shared" si="39"/>
        <v>1</v>
      </c>
      <c r="U104" s="10">
        <f t="shared" si="38"/>
        <v>10</v>
      </c>
      <c r="V104" s="10">
        <f t="shared" ref="V104:V112" si="40">SUM(J104:L104)/M104+IFERROR(SUM(N104:S104)*T104,0)</f>
        <v>12</v>
      </c>
    </row>
    <row r="105" spans="2:22">
      <c r="B105" s="217"/>
      <c r="C105" s="39">
        <v>3</v>
      </c>
      <c r="D105" s="20" t="s">
        <v>193</v>
      </c>
      <c r="E105" s="221" t="s">
        <v>148</v>
      </c>
      <c r="F105" s="222" t="s">
        <v>148</v>
      </c>
      <c r="G105" s="222" t="s">
        <v>148</v>
      </c>
      <c r="H105" s="222" t="s">
        <v>148</v>
      </c>
      <c r="I105" s="223" t="s">
        <v>148</v>
      </c>
      <c r="J105" s="30">
        <f t="shared" ref="J105:T105" si="41">IF(INDEX($C$3:$N$4,2,MATCH(J$17,$C$3:$N$3,0))*J93,INDEX($C$3:$N$4,2,MATCH(J$17,$C$3:$N$3,0))*J93,"")</f>
        <v>12</v>
      </c>
      <c r="K105" s="30" t="str">
        <f t="shared" si="41"/>
        <v/>
      </c>
      <c r="L105" s="30" t="str">
        <f t="shared" si="41"/>
        <v/>
      </c>
      <c r="M105" s="30">
        <f t="shared" si="41"/>
        <v>1</v>
      </c>
      <c r="N105" s="30" t="str">
        <f t="shared" si="41"/>
        <v/>
      </c>
      <c r="O105" s="30" t="str">
        <f t="shared" si="41"/>
        <v/>
      </c>
      <c r="P105" s="30" t="str">
        <f t="shared" si="41"/>
        <v/>
      </c>
      <c r="Q105" s="30" t="str">
        <f t="shared" si="41"/>
        <v/>
      </c>
      <c r="R105" s="30" t="str">
        <f t="shared" si="41"/>
        <v/>
      </c>
      <c r="S105" s="30" t="str">
        <f t="shared" si="41"/>
        <v/>
      </c>
      <c r="T105" s="30" t="str">
        <f t="shared" si="41"/>
        <v/>
      </c>
      <c r="U105" s="10">
        <f t="shared" si="38"/>
        <v>13</v>
      </c>
      <c r="V105" s="10">
        <f t="shared" si="40"/>
        <v>12</v>
      </c>
    </row>
    <row r="106" spans="2:22">
      <c r="B106" s="217"/>
      <c r="C106" s="39">
        <v>4</v>
      </c>
      <c r="D106" s="20" t="s">
        <v>193</v>
      </c>
      <c r="E106" s="212" t="s">
        <v>147</v>
      </c>
      <c r="F106" s="222" t="s">
        <v>149</v>
      </c>
      <c r="G106" s="222" t="s">
        <v>149</v>
      </c>
      <c r="H106" s="222" t="s">
        <v>149</v>
      </c>
      <c r="I106" s="223" t="s">
        <v>149</v>
      </c>
      <c r="J106" s="30" t="str">
        <f t="shared" ref="J106:T106" si="42">IF(INDEX($C$3:$N$4,2,MATCH(J$17,$C$3:$N$3,0))*J94,INDEX($C$3:$N$4,2,MATCH(J$17,$C$3:$N$3,0))*J94,"")</f>
        <v/>
      </c>
      <c r="K106" s="30" t="str">
        <f t="shared" si="42"/>
        <v/>
      </c>
      <c r="L106" s="30" t="str">
        <f t="shared" si="42"/>
        <v/>
      </c>
      <c r="M106" s="30">
        <f t="shared" si="42"/>
        <v>1</v>
      </c>
      <c r="N106" s="30" t="str">
        <f t="shared" si="42"/>
        <v/>
      </c>
      <c r="O106" s="30" t="str">
        <f t="shared" si="42"/>
        <v/>
      </c>
      <c r="P106" s="30" t="str">
        <f t="shared" si="42"/>
        <v/>
      </c>
      <c r="Q106" s="30" t="str">
        <f t="shared" si="42"/>
        <v/>
      </c>
      <c r="R106" s="30">
        <f t="shared" si="42"/>
        <v>12</v>
      </c>
      <c r="S106" s="30" t="str">
        <f t="shared" si="42"/>
        <v/>
      </c>
      <c r="T106" s="30">
        <f t="shared" si="42"/>
        <v>1</v>
      </c>
      <c r="U106" s="10">
        <f t="shared" si="38"/>
        <v>13</v>
      </c>
      <c r="V106" s="10">
        <f t="shared" si="40"/>
        <v>12</v>
      </c>
    </row>
    <row r="107" spans="2:22">
      <c r="B107" s="217"/>
      <c r="C107" s="39">
        <v>5</v>
      </c>
      <c r="D107" s="20" t="s">
        <v>193</v>
      </c>
      <c r="E107" s="221" t="s">
        <v>150</v>
      </c>
      <c r="F107" s="222" t="s">
        <v>150</v>
      </c>
      <c r="G107" s="222" t="s">
        <v>150</v>
      </c>
      <c r="H107" s="222" t="s">
        <v>150</v>
      </c>
      <c r="I107" s="223" t="s">
        <v>150</v>
      </c>
      <c r="J107" s="30" t="str">
        <f t="shared" ref="J107:T107" si="43">IF(INDEX($C$3:$N$4,2,MATCH(J$17,$C$3:$N$3,0))*J95,INDEX($C$3:$N$4,2,MATCH(J$17,$C$3:$N$3,0))*J95,"")</f>
        <v/>
      </c>
      <c r="K107" s="30" t="str">
        <f t="shared" si="43"/>
        <v/>
      </c>
      <c r="L107" s="30" t="str">
        <f t="shared" si="43"/>
        <v/>
      </c>
      <c r="M107" s="30">
        <f t="shared" si="43"/>
        <v>2</v>
      </c>
      <c r="N107" s="30" t="str">
        <f t="shared" si="43"/>
        <v/>
      </c>
      <c r="O107" s="30" t="str">
        <f t="shared" si="43"/>
        <v/>
      </c>
      <c r="P107" s="30" t="str">
        <f t="shared" si="43"/>
        <v/>
      </c>
      <c r="Q107" s="30" t="str">
        <f t="shared" si="43"/>
        <v/>
      </c>
      <c r="R107" s="30">
        <f t="shared" si="43"/>
        <v>9</v>
      </c>
      <c r="S107" s="30" t="str">
        <f t="shared" si="43"/>
        <v/>
      </c>
      <c r="T107" s="30">
        <f t="shared" si="43"/>
        <v>2</v>
      </c>
      <c r="U107" s="10">
        <f t="shared" si="38"/>
        <v>13</v>
      </c>
      <c r="V107" s="10">
        <f t="shared" si="40"/>
        <v>18</v>
      </c>
    </row>
    <row r="108" spans="2:22">
      <c r="B108" s="217"/>
      <c r="C108" s="39">
        <v>6</v>
      </c>
      <c r="D108" s="20" t="s">
        <v>195</v>
      </c>
      <c r="E108" s="212" t="s">
        <v>326</v>
      </c>
      <c r="F108" s="222" t="s">
        <v>151</v>
      </c>
      <c r="G108" s="222" t="s">
        <v>151</v>
      </c>
      <c r="H108" s="222" t="s">
        <v>151</v>
      </c>
      <c r="I108" s="223" t="s">
        <v>151</v>
      </c>
      <c r="J108" s="30" t="str">
        <f t="shared" ref="J108:T108" si="44">IF(INDEX($C$3:$N$4,2,MATCH(J$17,$C$3:$N$3,0))*J96,INDEX($C$3:$N$4,2,MATCH(J$17,$C$3:$N$3,0))*J96,"")</f>
        <v/>
      </c>
      <c r="K108" s="30" t="str">
        <f t="shared" si="44"/>
        <v/>
      </c>
      <c r="L108" s="30">
        <f t="shared" si="44"/>
        <v>9.6000000000000014</v>
      </c>
      <c r="M108" s="30">
        <f t="shared" si="44"/>
        <v>2</v>
      </c>
      <c r="N108" s="30" t="str">
        <f t="shared" si="44"/>
        <v/>
      </c>
      <c r="O108" s="30" t="str">
        <f t="shared" si="44"/>
        <v/>
      </c>
      <c r="P108" s="30" t="str">
        <f t="shared" si="44"/>
        <v/>
      </c>
      <c r="Q108" s="30" t="str">
        <f t="shared" si="44"/>
        <v/>
      </c>
      <c r="R108" s="30">
        <f t="shared" si="44"/>
        <v>12</v>
      </c>
      <c r="S108" s="30" t="str">
        <f t="shared" si="44"/>
        <v/>
      </c>
      <c r="T108" s="30">
        <f t="shared" si="44"/>
        <v>1</v>
      </c>
      <c r="U108" s="10">
        <f t="shared" si="38"/>
        <v>16</v>
      </c>
      <c r="V108" s="10">
        <f t="shared" si="40"/>
        <v>16.8</v>
      </c>
    </row>
    <row r="109" spans="2:22">
      <c r="B109" s="217"/>
      <c r="C109" s="39">
        <v>7</v>
      </c>
      <c r="D109" s="20" t="s">
        <v>195</v>
      </c>
      <c r="E109" s="221" t="s">
        <v>152</v>
      </c>
      <c r="F109" s="222" t="s">
        <v>152</v>
      </c>
      <c r="G109" s="222" t="s">
        <v>152</v>
      </c>
      <c r="H109" s="222" t="s">
        <v>152</v>
      </c>
      <c r="I109" s="223" t="s">
        <v>152</v>
      </c>
      <c r="J109" s="30">
        <f t="shared" ref="J109:T109" si="45">IF(INDEX($C$3:$N$4,2,MATCH(J$17,$C$3:$N$3,0))*J97,INDEX($C$3:$N$4,2,MATCH(J$17,$C$3:$N$3,0))*J97,"")</f>
        <v>16</v>
      </c>
      <c r="K109" s="30" t="str">
        <f t="shared" si="45"/>
        <v/>
      </c>
      <c r="L109" s="30" t="str">
        <f t="shared" si="45"/>
        <v/>
      </c>
      <c r="M109" s="30">
        <f t="shared" si="45"/>
        <v>1</v>
      </c>
      <c r="N109" s="30" t="str">
        <f t="shared" si="45"/>
        <v/>
      </c>
      <c r="O109" s="30" t="str">
        <f t="shared" si="45"/>
        <v/>
      </c>
      <c r="P109" s="30" t="str">
        <f t="shared" si="45"/>
        <v/>
      </c>
      <c r="Q109" s="30" t="str">
        <f t="shared" si="45"/>
        <v/>
      </c>
      <c r="R109" s="30" t="str">
        <f t="shared" si="45"/>
        <v/>
      </c>
      <c r="S109" s="30" t="str">
        <f t="shared" si="45"/>
        <v/>
      </c>
      <c r="T109" s="30" t="str">
        <f t="shared" si="45"/>
        <v/>
      </c>
      <c r="U109" s="10">
        <f t="shared" si="38"/>
        <v>16</v>
      </c>
      <c r="V109" s="10">
        <f t="shared" si="40"/>
        <v>16</v>
      </c>
    </row>
    <row r="110" spans="2:22">
      <c r="B110" s="217"/>
      <c r="C110" s="39">
        <v>8</v>
      </c>
      <c r="D110" s="20" t="s">
        <v>195</v>
      </c>
      <c r="E110" s="248" t="s">
        <v>1096</v>
      </c>
      <c r="F110" s="222" t="s">
        <v>153</v>
      </c>
      <c r="G110" s="222" t="s">
        <v>153</v>
      </c>
      <c r="H110" s="222" t="s">
        <v>153</v>
      </c>
      <c r="I110" s="223" t="s">
        <v>153</v>
      </c>
      <c r="J110" s="30" t="str">
        <f t="shared" ref="J110:T110" si="46">IF(INDEX($C$3:$N$4,2,MATCH(J$17,$C$3:$N$3,0))*J98,INDEX($C$3:$N$4,2,MATCH(J$17,$C$3:$N$3,0))*J98,"")</f>
        <v/>
      </c>
      <c r="K110" s="30" t="str">
        <f t="shared" si="46"/>
        <v/>
      </c>
      <c r="L110" s="30" t="str">
        <f t="shared" si="46"/>
        <v/>
      </c>
      <c r="M110" s="30">
        <f t="shared" si="46"/>
        <v>2</v>
      </c>
      <c r="N110" s="30" t="str">
        <f t="shared" si="46"/>
        <v/>
      </c>
      <c r="O110" s="30" t="str">
        <f t="shared" si="46"/>
        <v/>
      </c>
      <c r="P110" s="30" t="str">
        <f t="shared" si="46"/>
        <v/>
      </c>
      <c r="Q110" s="30" t="str">
        <f t="shared" si="46"/>
        <v/>
      </c>
      <c r="R110" s="30" t="str">
        <f t="shared" si="46"/>
        <v/>
      </c>
      <c r="S110" s="30" t="str">
        <f t="shared" si="46"/>
        <v/>
      </c>
      <c r="T110" s="30" t="str">
        <f t="shared" si="46"/>
        <v/>
      </c>
      <c r="U110" s="10">
        <f t="shared" si="38"/>
        <v>16</v>
      </c>
      <c r="V110" s="10">
        <f t="shared" si="40"/>
        <v>0</v>
      </c>
    </row>
    <row r="111" spans="2:22">
      <c r="B111" s="217"/>
      <c r="C111" s="39">
        <v>9</v>
      </c>
      <c r="D111" s="20" t="s">
        <v>199</v>
      </c>
      <c r="E111" s="221" t="s">
        <v>154</v>
      </c>
      <c r="F111" s="222" t="s">
        <v>154</v>
      </c>
      <c r="G111" s="222" t="s">
        <v>154</v>
      </c>
      <c r="H111" s="222" t="s">
        <v>154</v>
      </c>
      <c r="I111" s="223" t="s">
        <v>154</v>
      </c>
      <c r="J111" s="30" t="str">
        <f t="shared" ref="J111:T111" si="47">IF(INDEX($C$3:$N$4,2,MATCH(J$17,$C$3:$N$3,0))*J99,INDEX($C$3:$N$4,2,MATCH(J$17,$C$3:$N$3,0))*J99,"")</f>
        <v/>
      </c>
      <c r="K111" s="30" t="str">
        <f t="shared" si="47"/>
        <v/>
      </c>
      <c r="L111" s="30" t="str">
        <f t="shared" si="47"/>
        <v/>
      </c>
      <c r="M111" s="30">
        <f t="shared" si="47"/>
        <v>1</v>
      </c>
      <c r="N111" s="30" t="str">
        <f t="shared" si="47"/>
        <v/>
      </c>
      <c r="O111" s="30" t="str">
        <f t="shared" si="47"/>
        <v/>
      </c>
      <c r="P111" s="30" t="str">
        <f t="shared" si="47"/>
        <v/>
      </c>
      <c r="Q111" s="30" t="str">
        <f t="shared" si="47"/>
        <v/>
      </c>
      <c r="R111" s="30" t="str">
        <f t="shared" si="47"/>
        <v/>
      </c>
      <c r="S111" s="30" t="str">
        <f t="shared" si="47"/>
        <v/>
      </c>
      <c r="T111" s="30" t="str">
        <f t="shared" si="47"/>
        <v/>
      </c>
      <c r="U111" s="10">
        <f t="shared" si="38"/>
        <v>20</v>
      </c>
      <c r="V111" s="10">
        <f t="shared" si="40"/>
        <v>0</v>
      </c>
    </row>
    <row r="112" spans="2:22">
      <c r="B112" s="217"/>
      <c r="C112" s="39">
        <v>10</v>
      </c>
      <c r="D112" s="20" t="s">
        <v>199</v>
      </c>
      <c r="E112" s="212" t="s">
        <v>325</v>
      </c>
      <c r="F112" s="222" t="s">
        <v>155</v>
      </c>
      <c r="G112" s="222" t="s">
        <v>155</v>
      </c>
      <c r="H112" s="222" t="s">
        <v>155</v>
      </c>
      <c r="I112" s="223" t="s">
        <v>155</v>
      </c>
      <c r="J112" s="30">
        <f t="shared" ref="J112:T112" si="48">IF(INDEX($C$3:$N$4,2,MATCH(J$17,$C$3:$N$3,0))*J100,INDEX($C$3:$N$4,2,MATCH(J$17,$C$3:$N$3,0))*J100,"")</f>
        <v>21</v>
      </c>
      <c r="K112" s="30" t="str">
        <f t="shared" si="48"/>
        <v/>
      </c>
      <c r="L112" s="30" t="str">
        <f t="shared" si="48"/>
        <v/>
      </c>
      <c r="M112" s="30">
        <f t="shared" si="48"/>
        <v>1</v>
      </c>
      <c r="N112" s="30" t="str">
        <f t="shared" si="48"/>
        <v/>
      </c>
      <c r="O112" s="30" t="str">
        <f t="shared" si="48"/>
        <v/>
      </c>
      <c r="P112" s="30" t="str">
        <f t="shared" si="48"/>
        <v/>
      </c>
      <c r="Q112" s="30" t="str">
        <f t="shared" si="48"/>
        <v/>
      </c>
      <c r="R112" s="30" t="str">
        <f t="shared" si="48"/>
        <v/>
      </c>
      <c r="S112" s="30" t="str">
        <f t="shared" si="48"/>
        <v/>
      </c>
      <c r="T112" s="30" t="str">
        <f t="shared" si="48"/>
        <v/>
      </c>
      <c r="U112" s="10">
        <f t="shared" si="38"/>
        <v>20</v>
      </c>
      <c r="V112" s="10">
        <f t="shared" si="40"/>
        <v>21</v>
      </c>
    </row>
    <row r="114" spans="2:22">
      <c r="B114" s="246" t="s">
        <v>327</v>
      </c>
      <c r="C114" s="31" t="s">
        <v>187</v>
      </c>
      <c r="D114" s="22" t="s">
        <v>188</v>
      </c>
      <c r="E114" s="218" t="s">
        <v>189</v>
      </c>
      <c r="F114" s="219"/>
      <c r="G114" s="219"/>
      <c r="H114" s="219"/>
      <c r="I114" s="220"/>
      <c r="J114" s="23" t="s">
        <v>109</v>
      </c>
      <c r="K114" s="24" t="s">
        <v>170</v>
      </c>
      <c r="L114" s="24" t="s">
        <v>179</v>
      </c>
      <c r="M114" s="24" t="s">
        <v>180</v>
      </c>
      <c r="N114" s="24" t="s">
        <v>174</v>
      </c>
      <c r="O114" s="24" t="s">
        <v>175</v>
      </c>
      <c r="P114" s="24" t="s">
        <v>176</v>
      </c>
      <c r="Q114" s="24" t="s">
        <v>177</v>
      </c>
      <c r="R114" s="24" t="s">
        <v>297</v>
      </c>
      <c r="S114" s="24" t="s">
        <v>181</v>
      </c>
      <c r="T114" s="23" t="s">
        <v>110</v>
      </c>
    </row>
    <row r="115" spans="2:22">
      <c r="B115" s="245"/>
      <c r="C115" s="39">
        <v>1</v>
      </c>
      <c r="D115" s="20" t="s">
        <v>191</v>
      </c>
      <c r="E115" s="212" t="s">
        <v>342</v>
      </c>
      <c r="F115" s="213"/>
      <c r="G115" s="213"/>
      <c r="H115" s="213"/>
      <c r="I115" s="214"/>
      <c r="J115" s="30">
        <v>16</v>
      </c>
      <c r="K115" s="30"/>
      <c r="L115" s="30"/>
      <c r="M115" s="30">
        <v>1</v>
      </c>
      <c r="N115" s="30"/>
      <c r="O115" s="30"/>
      <c r="P115" s="30"/>
      <c r="Q115" s="30"/>
      <c r="R115" s="30">
        <v>-1</v>
      </c>
      <c r="S115" s="30"/>
      <c r="T115" s="30">
        <v>1</v>
      </c>
    </row>
    <row r="116" spans="2:22">
      <c r="B116" s="245"/>
      <c r="C116" s="39">
        <v>2</v>
      </c>
      <c r="D116" s="20" t="s">
        <v>191</v>
      </c>
      <c r="E116" s="212" t="s">
        <v>349</v>
      </c>
      <c r="F116" s="213" t="s">
        <v>330</v>
      </c>
      <c r="G116" s="213" t="s">
        <v>330</v>
      </c>
      <c r="H116" s="213" t="s">
        <v>330</v>
      </c>
      <c r="I116" s="214" t="s">
        <v>330</v>
      </c>
      <c r="J116" s="30"/>
      <c r="K116" s="30"/>
      <c r="L116" s="30">
        <v>13</v>
      </c>
      <c r="M116" s="30">
        <v>2</v>
      </c>
      <c r="N116" s="30"/>
      <c r="O116" s="30"/>
      <c r="P116" s="30"/>
      <c r="Q116" s="30"/>
      <c r="R116" s="30"/>
      <c r="S116" s="30"/>
      <c r="T116" s="30"/>
    </row>
    <row r="117" spans="2:22">
      <c r="B117" s="245"/>
      <c r="C117" s="39">
        <v>3</v>
      </c>
      <c r="D117" s="20" t="s">
        <v>193</v>
      </c>
      <c r="E117" s="212" t="s">
        <v>341</v>
      </c>
      <c r="F117" s="213" t="s">
        <v>331</v>
      </c>
      <c r="G117" s="213" t="s">
        <v>331</v>
      </c>
      <c r="H117" s="213" t="s">
        <v>331</v>
      </c>
      <c r="I117" s="214" t="s">
        <v>331</v>
      </c>
      <c r="J117" s="30"/>
      <c r="K117" s="30"/>
      <c r="L117" s="30"/>
      <c r="M117" s="30">
        <v>1</v>
      </c>
      <c r="N117" s="30"/>
      <c r="O117" s="30"/>
      <c r="P117" s="30">
        <v>1</v>
      </c>
      <c r="Q117" s="30"/>
      <c r="R117" s="30"/>
      <c r="S117" s="30"/>
      <c r="T117" s="30">
        <v>6</v>
      </c>
    </row>
    <row r="118" spans="2:22">
      <c r="B118" s="245"/>
      <c r="C118" s="39">
        <v>4</v>
      </c>
      <c r="D118" s="20" t="s">
        <v>193</v>
      </c>
      <c r="E118" s="212" t="s">
        <v>343</v>
      </c>
      <c r="F118" s="213" t="s">
        <v>333</v>
      </c>
      <c r="G118" s="213" t="s">
        <v>333</v>
      </c>
      <c r="H118" s="213" t="s">
        <v>333</v>
      </c>
      <c r="I118" s="214" t="s">
        <v>333</v>
      </c>
      <c r="J118" s="30">
        <v>20</v>
      </c>
      <c r="K118" s="30"/>
      <c r="L118" s="30"/>
      <c r="M118" s="30">
        <v>2</v>
      </c>
      <c r="N118" s="30"/>
      <c r="O118" s="30"/>
      <c r="P118" s="30"/>
      <c r="Q118" s="30"/>
      <c r="R118" s="30"/>
      <c r="S118" s="30"/>
      <c r="T118" s="30"/>
    </row>
    <row r="119" spans="2:22">
      <c r="B119" s="245"/>
      <c r="C119" s="39">
        <v>5</v>
      </c>
      <c r="D119" s="20" t="s">
        <v>193</v>
      </c>
      <c r="E119" s="212" t="s">
        <v>344</v>
      </c>
      <c r="F119" s="213" t="s">
        <v>334</v>
      </c>
      <c r="G119" s="213" t="s">
        <v>334</v>
      </c>
      <c r="H119" s="213" t="s">
        <v>334</v>
      </c>
      <c r="I119" s="214" t="s">
        <v>334</v>
      </c>
      <c r="J119" s="30"/>
      <c r="K119" s="30"/>
      <c r="L119" s="30">
        <v>15</v>
      </c>
      <c r="M119" s="30">
        <v>2</v>
      </c>
      <c r="N119" s="30"/>
      <c r="O119" s="30"/>
      <c r="P119" s="30"/>
      <c r="Q119" s="30"/>
      <c r="R119" s="30"/>
      <c r="S119" s="30"/>
      <c r="T119" s="30"/>
    </row>
    <row r="120" spans="2:22">
      <c r="B120" s="245"/>
      <c r="C120" s="39">
        <v>6</v>
      </c>
      <c r="D120" s="20" t="s">
        <v>195</v>
      </c>
      <c r="E120" s="212" t="s">
        <v>345</v>
      </c>
      <c r="F120" s="213" t="s">
        <v>335</v>
      </c>
      <c r="G120" s="213" t="s">
        <v>335</v>
      </c>
      <c r="H120" s="213" t="s">
        <v>335</v>
      </c>
      <c r="I120" s="214" t="s">
        <v>335</v>
      </c>
      <c r="J120" s="30">
        <v>12</v>
      </c>
      <c r="K120" s="30"/>
      <c r="L120" s="30"/>
      <c r="M120" s="30">
        <v>1</v>
      </c>
      <c r="N120" s="30"/>
      <c r="O120" s="30"/>
      <c r="P120" s="30">
        <v>1</v>
      </c>
      <c r="Q120" s="30"/>
      <c r="R120" s="30"/>
      <c r="S120" s="30"/>
      <c r="T120" s="30">
        <v>2</v>
      </c>
    </row>
    <row r="121" spans="2:22">
      <c r="B121" s="245"/>
      <c r="C121" s="39">
        <v>7</v>
      </c>
      <c r="D121" s="20" t="s">
        <v>195</v>
      </c>
      <c r="E121" s="212" t="s">
        <v>348</v>
      </c>
      <c r="F121" s="213" t="s">
        <v>336</v>
      </c>
      <c r="G121" s="213" t="s">
        <v>336</v>
      </c>
      <c r="H121" s="213" t="s">
        <v>336</v>
      </c>
      <c r="I121" s="214" t="s">
        <v>336</v>
      </c>
      <c r="J121" s="30">
        <v>20</v>
      </c>
      <c r="K121" s="30"/>
      <c r="L121" s="30"/>
      <c r="M121" s="30">
        <v>1</v>
      </c>
      <c r="N121" s="30"/>
      <c r="O121" s="30"/>
      <c r="P121" s="30"/>
      <c r="Q121" s="30"/>
      <c r="R121" s="30"/>
      <c r="S121" s="30"/>
      <c r="T121" s="30"/>
    </row>
    <row r="122" spans="2:22">
      <c r="B122" s="245"/>
      <c r="C122" s="39">
        <v>8</v>
      </c>
      <c r="D122" s="20" t="s">
        <v>195</v>
      </c>
      <c r="E122" s="212" t="s">
        <v>350</v>
      </c>
      <c r="F122" s="213" t="s">
        <v>338</v>
      </c>
      <c r="G122" s="213" t="s">
        <v>338</v>
      </c>
      <c r="H122" s="213" t="s">
        <v>338</v>
      </c>
      <c r="I122" s="214" t="s">
        <v>338</v>
      </c>
      <c r="J122" s="30"/>
      <c r="K122" s="30"/>
      <c r="L122" s="30"/>
      <c r="M122" s="30">
        <v>1</v>
      </c>
      <c r="N122" s="30"/>
      <c r="O122" s="30"/>
      <c r="P122" s="30">
        <v>2</v>
      </c>
      <c r="Q122" s="30"/>
      <c r="R122" s="10"/>
      <c r="S122" s="10"/>
      <c r="T122" s="10">
        <v>4</v>
      </c>
    </row>
    <row r="123" spans="2:22">
      <c r="B123" s="245"/>
      <c r="C123" s="39">
        <v>9</v>
      </c>
      <c r="D123" s="20" t="s">
        <v>199</v>
      </c>
      <c r="E123" s="212" t="s">
        <v>346</v>
      </c>
      <c r="F123" s="213" t="s">
        <v>328</v>
      </c>
      <c r="G123" s="213" t="s">
        <v>328</v>
      </c>
      <c r="H123" s="213" t="s">
        <v>328</v>
      </c>
      <c r="I123" s="214" t="s">
        <v>328</v>
      </c>
      <c r="J123" s="30">
        <v>20</v>
      </c>
      <c r="K123" s="30"/>
      <c r="L123" s="30"/>
      <c r="M123" s="30">
        <v>2</v>
      </c>
      <c r="N123" s="30">
        <v>1</v>
      </c>
      <c r="O123" s="30"/>
      <c r="P123" s="30"/>
      <c r="Q123" s="30"/>
      <c r="R123" s="30"/>
      <c r="S123" s="30"/>
      <c r="T123" s="30">
        <v>1</v>
      </c>
    </row>
    <row r="124" spans="2:22">
      <c r="B124" s="245"/>
      <c r="C124" s="39">
        <v>10</v>
      </c>
      <c r="D124" s="20" t="s">
        <v>199</v>
      </c>
      <c r="E124" s="212" t="s">
        <v>347</v>
      </c>
      <c r="F124" s="213" t="s">
        <v>337</v>
      </c>
      <c r="G124" s="213" t="s">
        <v>337</v>
      </c>
      <c r="H124" s="213" t="s">
        <v>337</v>
      </c>
      <c r="I124" s="214" t="s">
        <v>337</v>
      </c>
      <c r="J124" s="30">
        <v>10</v>
      </c>
      <c r="K124" s="30"/>
      <c r="L124" s="30"/>
      <c r="M124" s="30">
        <v>1</v>
      </c>
      <c r="N124" s="30"/>
      <c r="O124" s="30">
        <v>1</v>
      </c>
      <c r="P124" s="30"/>
      <c r="Q124" s="30"/>
      <c r="R124" s="30"/>
      <c r="S124" s="30"/>
      <c r="T124" s="30">
        <v>5</v>
      </c>
    </row>
    <row r="125" spans="2:22">
      <c r="B125" s="245"/>
      <c r="E125" s="221"/>
      <c r="F125" s="222"/>
      <c r="G125" s="222"/>
      <c r="H125" s="222"/>
      <c r="I125" s="223"/>
      <c r="T125" s="30"/>
    </row>
    <row r="126" spans="2:22">
      <c r="B126" s="245"/>
      <c r="C126" s="40" t="s">
        <v>187</v>
      </c>
      <c r="D126" s="36" t="s">
        <v>188</v>
      </c>
      <c r="E126" s="224" t="s">
        <v>189</v>
      </c>
      <c r="F126" s="225"/>
      <c r="G126" s="225"/>
      <c r="H126" s="225"/>
      <c r="I126" s="226"/>
      <c r="J126" s="37" t="s">
        <v>109</v>
      </c>
      <c r="K126" s="38" t="s">
        <v>170</v>
      </c>
      <c r="L126" s="38" t="s">
        <v>179</v>
      </c>
      <c r="M126" s="38" t="s">
        <v>180</v>
      </c>
      <c r="N126" s="38" t="s">
        <v>174</v>
      </c>
      <c r="O126" s="38" t="s">
        <v>175</v>
      </c>
      <c r="P126" s="38" t="s">
        <v>176</v>
      </c>
      <c r="Q126" s="38" t="s">
        <v>177</v>
      </c>
      <c r="R126" s="38" t="s">
        <v>297</v>
      </c>
      <c r="S126" s="38" t="s">
        <v>181</v>
      </c>
      <c r="T126" s="37" t="s">
        <v>110</v>
      </c>
      <c r="U126" s="25" t="s">
        <v>202</v>
      </c>
      <c r="V126" s="25" t="s">
        <v>201</v>
      </c>
    </row>
    <row r="127" spans="2:22">
      <c r="B127" s="245"/>
      <c r="C127" s="39">
        <v>1</v>
      </c>
      <c r="D127" s="20" t="s">
        <v>191</v>
      </c>
      <c r="E127" s="212" t="s">
        <v>342</v>
      </c>
      <c r="F127" s="213"/>
      <c r="G127" s="213"/>
      <c r="H127" s="213"/>
      <c r="I127" s="214"/>
      <c r="J127" s="30">
        <f t="shared" ref="J127:T127" si="49">IF(INDEX($C$3:$N$4,2,MATCH(J$17,$C$3:$N$3,0))*J115,INDEX($C$3:$N$4,2,MATCH(J$17,$C$3:$N$3,0))*J115,"")</f>
        <v>16</v>
      </c>
      <c r="K127" s="30" t="str">
        <f t="shared" si="49"/>
        <v/>
      </c>
      <c r="L127" s="30" t="str">
        <f t="shared" si="49"/>
        <v/>
      </c>
      <c r="M127" s="30">
        <f t="shared" si="49"/>
        <v>1</v>
      </c>
      <c r="N127" s="30" t="str">
        <f t="shared" si="49"/>
        <v/>
      </c>
      <c r="O127" s="30" t="str">
        <f t="shared" si="49"/>
        <v/>
      </c>
      <c r="P127" s="30" t="str">
        <f t="shared" si="49"/>
        <v/>
      </c>
      <c r="Q127" s="30" t="str">
        <f t="shared" si="49"/>
        <v/>
      </c>
      <c r="R127" s="30">
        <f t="shared" si="49"/>
        <v>-6</v>
      </c>
      <c r="S127" s="30" t="str">
        <f t="shared" si="49"/>
        <v/>
      </c>
      <c r="T127" s="30">
        <f t="shared" si="49"/>
        <v>1</v>
      </c>
      <c r="U127" s="10">
        <f t="shared" ref="U127:U136" si="50">HLOOKUP(D127,$R$2:$U$3,2,FALSE)</f>
        <v>10</v>
      </c>
      <c r="V127" s="10">
        <f>SUM(J127:L127)/M127+IFERROR(SUM(N127:S127)*T127,0)</f>
        <v>10</v>
      </c>
    </row>
    <row r="128" spans="2:22">
      <c r="B128" s="245"/>
      <c r="C128" s="39">
        <v>2</v>
      </c>
      <c r="D128" s="20" t="s">
        <v>191</v>
      </c>
      <c r="E128" s="212" t="s">
        <v>349</v>
      </c>
      <c r="F128" s="213" t="s">
        <v>330</v>
      </c>
      <c r="G128" s="213" t="s">
        <v>330</v>
      </c>
      <c r="H128" s="213" t="s">
        <v>330</v>
      </c>
      <c r="I128" s="214" t="s">
        <v>330</v>
      </c>
      <c r="J128" s="30" t="str">
        <f t="shared" ref="J128:T128" si="51">IF(INDEX($C$3:$N$4,2,MATCH(J$17,$C$3:$N$3,0))*J116,INDEX($C$3:$N$4,2,MATCH(J$17,$C$3:$N$3,0))*J116,"")</f>
        <v/>
      </c>
      <c r="K128" s="30" t="str">
        <f t="shared" si="51"/>
        <v/>
      </c>
      <c r="L128" s="30">
        <f t="shared" si="51"/>
        <v>20.8</v>
      </c>
      <c r="M128" s="30">
        <f t="shared" si="51"/>
        <v>2</v>
      </c>
      <c r="N128" s="30" t="str">
        <f t="shared" si="51"/>
        <v/>
      </c>
      <c r="O128" s="30" t="str">
        <f t="shared" si="51"/>
        <v/>
      </c>
      <c r="P128" s="30" t="str">
        <f t="shared" si="51"/>
        <v/>
      </c>
      <c r="Q128" s="30" t="str">
        <f t="shared" si="51"/>
        <v/>
      </c>
      <c r="R128" s="30" t="str">
        <f t="shared" si="51"/>
        <v/>
      </c>
      <c r="S128" s="30" t="str">
        <f t="shared" si="51"/>
        <v/>
      </c>
      <c r="T128" s="30" t="str">
        <f t="shared" si="51"/>
        <v/>
      </c>
      <c r="U128" s="10">
        <f t="shared" si="50"/>
        <v>10</v>
      </c>
      <c r="V128" s="10">
        <f t="shared" ref="V128:V136" si="52">SUM(J128:L128)/M128+IFERROR(SUM(N128:S128)*T128,0)</f>
        <v>10.4</v>
      </c>
    </row>
    <row r="129" spans="2:22">
      <c r="B129" s="245"/>
      <c r="C129" s="39">
        <v>3</v>
      </c>
      <c r="D129" s="20" t="s">
        <v>193</v>
      </c>
      <c r="E129" s="212" t="s">
        <v>331</v>
      </c>
      <c r="F129" s="213" t="s">
        <v>331</v>
      </c>
      <c r="G129" s="213" t="s">
        <v>331</v>
      </c>
      <c r="H129" s="213" t="s">
        <v>331</v>
      </c>
      <c r="I129" s="214" t="s">
        <v>331</v>
      </c>
      <c r="J129" s="30" t="str">
        <f t="shared" ref="J129:T129" si="53">IF(INDEX($C$3:$N$4,2,MATCH(J$17,$C$3:$N$3,0))*J117,INDEX($C$3:$N$4,2,MATCH(J$17,$C$3:$N$3,0))*J117,"")</f>
        <v/>
      </c>
      <c r="K129" s="30" t="str">
        <f t="shared" si="53"/>
        <v/>
      </c>
      <c r="L129" s="30" t="str">
        <f t="shared" si="53"/>
        <v/>
      </c>
      <c r="M129" s="30">
        <f t="shared" si="53"/>
        <v>1</v>
      </c>
      <c r="N129" s="30" t="str">
        <f t="shared" si="53"/>
        <v/>
      </c>
      <c r="O129" s="30" t="str">
        <f t="shared" si="53"/>
        <v/>
      </c>
      <c r="P129" s="30">
        <f t="shared" si="53"/>
        <v>2</v>
      </c>
      <c r="Q129" s="30" t="str">
        <f t="shared" si="53"/>
        <v/>
      </c>
      <c r="R129" s="30" t="str">
        <f t="shared" si="53"/>
        <v/>
      </c>
      <c r="S129" s="30" t="str">
        <f t="shared" si="53"/>
        <v/>
      </c>
      <c r="T129" s="30">
        <f t="shared" si="53"/>
        <v>6</v>
      </c>
      <c r="U129" s="10">
        <f t="shared" si="50"/>
        <v>13</v>
      </c>
      <c r="V129" s="10">
        <f t="shared" si="52"/>
        <v>12</v>
      </c>
    </row>
    <row r="130" spans="2:22">
      <c r="B130" s="245"/>
      <c r="C130" s="39">
        <v>4</v>
      </c>
      <c r="D130" s="20" t="s">
        <v>193</v>
      </c>
      <c r="E130" s="212" t="s">
        <v>343</v>
      </c>
      <c r="F130" s="213" t="s">
        <v>333</v>
      </c>
      <c r="G130" s="213" t="s">
        <v>333</v>
      </c>
      <c r="H130" s="213" t="s">
        <v>333</v>
      </c>
      <c r="I130" s="214" t="s">
        <v>333</v>
      </c>
      <c r="J130" s="30">
        <f t="shared" ref="J130:T130" si="54">IF(INDEX($C$3:$N$4,2,MATCH(J$17,$C$3:$N$3,0))*J118,INDEX($C$3:$N$4,2,MATCH(J$17,$C$3:$N$3,0))*J118,"")</f>
        <v>20</v>
      </c>
      <c r="K130" s="30" t="str">
        <f t="shared" si="54"/>
        <v/>
      </c>
      <c r="L130" s="30" t="str">
        <f t="shared" si="54"/>
        <v/>
      </c>
      <c r="M130" s="30">
        <f t="shared" si="54"/>
        <v>2</v>
      </c>
      <c r="N130" s="30" t="str">
        <f t="shared" si="54"/>
        <v/>
      </c>
      <c r="O130" s="30" t="str">
        <f t="shared" si="54"/>
        <v/>
      </c>
      <c r="P130" s="30" t="str">
        <f t="shared" si="54"/>
        <v/>
      </c>
      <c r="Q130" s="30" t="str">
        <f t="shared" si="54"/>
        <v/>
      </c>
      <c r="R130" s="30" t="str">
        <f t="shared" si="54"/>
        <v/>
      </c>
      <c r="S130" s="30" t="str">
        <f t="shared" si="54"/>
        <v/>
      </c>
      <c r="T130" s="30" t="str">
        <f t="shared" si="54"/>
        <v/>
      </c>
      <c r="U130" s="10">
        <f t="shared" si="50"/>
        <v>13</v>
      </c>
      <c r="V130" s="10">
        <f t="shared" si="52"/>
        <v>10</v>
      </c>
    </row>
    <row r="131" spans="2:22">
      <c r="B131" s="245"/>
      <c r="C131" s="39">
        <v>5</v>
      </c>
      <c r="D131" s="20" t="s">
        <v>193</v>
      </c>
      <c r="E131" s="212" t="s">
        <v>335</v>
      </c>
      <c r="F131" s="213" t="s">
        <v>334</v>
      </c>
      <c r="G131" s="213" t="s">
        <v>334</v>
      </c>
      <c r="H131" s="213" t="s">
        <v>334</v>
      </c>
      <c r="I131" s="214" t="s">
        <v>334</v>
      </c>
      <c r="J131" s="30" t="str">
        <f t="shared" ref="J131:T131" si="55">IF(INDEX($C$3:$N$4,2,MATCH(J$17,$C$3:$N$3,0))*J119,INDEX($C$3:$N$4,2,MATCH(J$17,$C$3:$N$3,0))*J119,"")</f>
        <v/>
      </c>
      <c r="K131" s="30" t="str">
        <f t="shared" si="55"/>
        <v/>
      </c>
      <c r="L131" s="30">
        <f t="shared" si="55"/>
        <v>24</v>
      </c>
      <c r="M131" s="30">
        <f t="shared" si="55"/>
        <v>2</v>
      </c>
      <c r="N131" s="30" t="str">
        <f t="shared" si="55"/>
        <v/>
      </c>
      <c r="O131" s="30" t="str">
        <f t="shared" si="55"/>
        <v/>
      </c>
      <c r="P131" s="30" t="str">
        <f t="shared" si="55"/>
        <v/>
      </c>
      <c r="Q131" s="30" t="str">
        <f t="shared" si="55"/>
        <v/>
      </c>
      <c r="R131" s="30" t="str">
        <f t="shared" si="55"/>
        <v/>
      </c>
      <c r="S131" s="30" t="str">
        <f t="shared" si="55"/>
        <v/>
      </c>
      <c r="T131" s="30" t="str">
        <f t="shared" si="55"/>
        <v/>
      </c>
      <c r="U131" s="10">
        <f t="shared" si="50"/>
        <v>13</v>
      </c>
      <c r="V131" s="10">
        <f t="shared" si="52"/>
        <v>12</v>
      </c>
    </row>
    <row r="132" spans="2:22">
      <c r="B132" s="245"/>
      <c r="C132" s="39">
        <v>6</v>
      </c>
      <c r="D132" s="20" t="s">
        <v>195</v>
      </c>
      <c r="E132" s="212" t="s">
        <v>345</v>
      </c>
      <c r="F132" s="213" t="s">
        <v>335</v>
      </c>
      <c r="G132" s="213" t="s">
        <v>335</v>
      </c>
      <c r="H132" s="213" t="s">
        <v>335</v>
      </c>
      <c r="I132" s="214" t="s">
        <v>335</v>
      </c>
      <c r="J132" s="30">
        <f t="shared" ref="J132:T132" si="56">IF(INDEX($C$3:$N$4,2,MATCH(J$17,$C$3:$N$3,0))*J120,INDEX($C$3:$N$4,2,MATCH(J$17,$C$3:$N$3,0))*J120,"")</f>
        <v>12</v>
      </c>
      <c r="K132" s="30" t="str">
        <f t="shared" si="56"/>
        <v/>
      </c>
      <c r="L132" s="30" t="str">
        <f t="shared" si="56"/>
        <v/>
      </c>
      <c r="M132" s="30">
        <f t="shared" si="56"/>
        <v>1</v>
      </c>
      <c r="N132" s="30" t="str">
        <f t="shared" si="56"/>
        <v/>
      </c>
      <c r="O132" s="30" t="str">
        <f t="shared" si="56"/>
        <v/>
      </c>
      <c r="P132" s="30">
        <f t="shared" si="56"/>
        <v>2</v>
      </c>
      <c r="Q132" s="30" t="str">
        <f t="shared" si="56"/>
        <v/>
      </c>
      <c r="R132" s="30" t="str">
        <f t="shared" si="56"/>
        <v/>
      </c>
      <c r="S132" s="30" t="str">
        <f t="shared" si="56"/>
        <v/>
      </c>
      <c r="T132" s="30">
        <f t="shared" si="56"/>
        <v>2</v>
      </c>
      <c r="U132" s="10">
        <f t="shared" si="50"/>
        <v>16</v>
      </c>
      <c r="V132" s="10">
        <f t="shared" si="52"/>
        <v>16</v>
      </c>
    </row>
    <row r="133" spans="2:22">
      <c r="B133" s="245"/>
      <c r="C133" s="39">
        <v>7</v>
      </c>
      <c r="D133" s="20" t="s">
        <v>195</v>
      </c>
      <c r="E133" s="212" t="s">
        <v>348</v>
      </c>
      <c r="F133" s="213" t="s">
        <v>336</v>
      </c>
      <c r="G133" s="213" t="s">
        <v>336</v>
      </c>
      <c r="H133" s="213" t="s">
        <v>336</v>
      </c>
      <c r="I133" s="214" t="s">
        <v>336</v>
      </c>
      <c r="J133" s="30">
        <f t="shared" ref="J133:T133" si="57">IF(INDEX($C$3:$N$4,2,MATCH(J$17,$C$3:$N$3,0))*J121,INDEX($C$3:$N$4,2,MATCH(J$17,$C$3:$N$3,0))*J121,"")</f>
        <v>20</v>
      </c>
      <c r="K133" s="30" t="str">
        <f t="shared" si="57"/>
        <v/>
      </c>
      <c r="L133" s="30" t="str">
        <f t="shared" si="57"/>
        <v/>
      </c>
      <c r="M133" s="30">
        <f t="shared" si="57"/>
        <v>1</v>
      </c>
      <c r="N133" s="30" t="str">
        <f t="shared" si="57"/>
        <v/>
      </c>
      <c r="O133" s="30" t="str">
        <f t="shared" si="57"/>
        <v/>
      </c>
      <c r="P133" s="30" t="str">
        <f t="shared" si="57"/>
        <v/>
      </c>
      <c r="Q133" s="30" t="str">
        <f t="shared" si="57"/>
        <v/>
      </c>
      <c r="R133" s="30" t="str">
        <f t="shared" si="57"/>
        <v/>
      </c>
      <c r="S133" s="30" t="str">
        <f t="shared" si="57"/>
        <v/>
      </c>
      <c r="T133" s="30" t="str">
        <f t="shared" si="57"/>
        <v/>
      </c>
      <c r="U133" s="10">
        <f t="shared" si="50"/>
        <v>16</v>
      </c>
      <c r="V133" s="10">
        <f t="shared" si="52"/>
        <v>20</v>
      </c>
    </row>
    <row r="134" spans="2:22">
      <c r="B134" s="245"/>
      <c r="C134" s="39">
        <v>8</v>
      </c>
      <c r="D134" s="20" t="s">
        <v>195</v>
      </c>
      <c r="E134" s="212" t="s">
        <v>350</v>
      </c>
      <c r="F134" s="213" t="s">
        <v>338</v>
      </c>
      <c r="G134" s="213" t="s">
        <v>338</v>
      </c>
      <c r="H134" s="213" t="s">
        <v>338</v>
      </c>
      <c r="I134" s="214" t="s">
        <v>338</v>
      </c>
      <c r="J134" s="30" t="str">
        <f t="shared" ref="J134:T134" si="58">IF(INDEX($C$3:$N$4,2,MATCH(J$17,$C$3:$N$3,0))*J122,INDEX($C$3:$N$4,2,MATCH(J$17,$C$3:$N$3,0))*J122,"")</f>
        <v/>
      </c>
      <c r="K134" s="30" t="str">
        <f t="shared" si="58"/>
        <v/>
      </c>
      <c r="L134" s="30" t="str">
        <f t="shared" si="58"/>
        <v/>
      </c>
      <c r="M134" s="30">
        <f t="shared" si="58"/>
        <v>1</v>
      </c>
      <c r="N134" s="30" t="str">
        <f t="shared" si="58"/>
        <v/>
      </c>
      <c r="O134" s="30" t="str">
        <f t="shared" si="58"/>
        <v/>
      </c>
      <c r="P134" s="30">
        <f t="shared" si="58"/>
        <v>4</v>
      </c>
      <c r="Q134" s="30" t="str">
        <f t="shared" si="58"/>
        <v/>
      </c>
      <c r="R134" s="30" t="str">
        <f t="shared" si="58"/>
        <v/>
      </c>
      <c r="S134" s="30" t="str">
        <f t="shared" si="58"/>
        <v/>
      </c>
      <c r="T134" s="30">
        <f t="shared" si="58"/>
        <v>4</v>
      </c>
      <c r="U134" s="10">
        <f t="shared" si="50"/>
        <v>16</v>
      </c>
      <c r="V134" s="10">
        <f t="shared" si="52"/>
        <v>16</v>
      </c>
    </row>
    <row r="135" spans="2:22">
      <c r="B135" s="245"/>
      <c r="C135" s="39">
        <v>9</v>
      </c>
      <c r="D135" s="20" t="s">
        <v>199</v>
      </c>
      <c r="E135" s="212" t="s">
        <v>346</v>
      </c>
      <c r="F135" s="213" t="s">
        <v>328</v>
      </c>
      <c r="G135" s="213" t="s">
        <v>328</v>
      </c>
      <c r="H135" s="213" t="s">
        <v>328</v>
      </c>
      <c r="I135" s="214" t="s">
        <v>328</v>
      </c>
      <c r="J135" s="30">
        <f t="shared" ref="J135:T135" si="59">IF(INDEX($C$3:$N$4,2,MATCH(J$17,$C$3:$N$3,0))*J123,INDEX($C$3:$N$4,2,MATCH(J$17,$C$3:$N$3,0))*J123,"")</f>
        <v>20</v>
      </c>
      <c r="K135" s="30" t="str">
        <f t="shared" si="59"/>
        <v/>
      </c>
      <c r="L135" s="30" t="str">
        <f t="shared" si="59"/>
        <v/>
      </c>
      <c r="M135" s="30">
        <f t="shared" si="59"/>
        <v>2</v>
      </c>
      <c r="N135" s="30">
        <f t="shared" si="59"/>
        <v>8</v>
      </c>
      <c r="O135" s="30" t="str">
        <f t="shared" si="59"/>
        <v/>
      </c>
      <c r="P135" s="30" t="str">
        <f t="shared" si="59"/>
        <v/>
      </c>
      <c r="Q135" s="30" t="str">
        <f t="shared" si="59"/>
        <v/>
      </c>
      <c r="R135" s="30" t="str">
        <f t="shared" si="59"/>
        <v/>
      </c>
      <c r="S135" s="30" t="str">
        <f t="shared" si="59"/>
        <v/>
      </c>
      <c r="T135" s="30">
        <f t="shared" si="59"/>
        <v>1</v>
      </c>
      <c r="U135" s="10">
        <f t="shared" si="50"/>
        <v>20</v>
      </c>
      <c r="V135" s="10">
        <f t="shared" si="52"/>
        <v>18</v>
      </c>
    </row>
    <row r="136" spans="2:22">
      <c r="B136" s="245"/>
      <c r="C136" s="39">
        <v>10</v>
      </c>
      <c r="D136" s="20" t="s">
        <v>199</v>
      </c>
      <c r="E136" s="212" t="s">
        <v>347</v>
      </c>
      <c r="F136" s="213" t="s">
        <v>337</v>
      </c>
      <c r="G136" s="213" t="s">
        <v>337</v>
      </c>
      <c r="H136" s="213" t="s">
        <v>337</v>
      </c>
      <c r="I136" s="214" t="s">
        <v>337</v>
      </c>
      <c r="J136" s="30">
        <f t="shared" ref="J136:T136" si="60">IF(INDEX($C$3:$N$4,2,MATCH(J$17,$C$3:$N$3,0))*J124,INDEX($C$3:$N$4,2,MATCH(J$17,$C$3:$N$3,0))*J124,"")</f>
        <v>10</v>
      </c>
      <c r="K136" s="30" t="str">
        <f t="shared" si="60"/>
        <v/>
      </c>
      <c r="L136" s="30" t="str">
        <f t="shared" si="60"/>
        <v/>
      </c>
      <c r="M136" s="30">
        <f t="shared" si="60"/>
        <v>1</v>
      </c>
      <c r="N136" s="30" t="str">
        <f t="shared" si="60"/>
        <v/>
      </c>
      <c r="O136" s="30">
        <f t="shared" si="60"/>
        <v>2</v>
      </c>
      <c r="P136" s="30" t="str">
        <f t="shared" si="60"/>
        <v/>
      </c>
      <c r="Q136" s="30" t="str">
        <f t="shared" si="60"/>
        <v/>
      </c>
      <c r="R136" s="30" t="str">
        <f t="shared" si="60"/>
        <v/>
      </c>
      <c r="S136" s="30" t="str">
        <f t="shared" si="60"/>
        <v/>
      </c>
      <c r="T136" s="30">
        <f t="shared" si="60"/>
        <v>5</v>
      </c>
      <c r="U136" s="10">
        <f t="shared" si="50"/>
        <v>20</v>
      </c>
      <c r="V136" s="10">
        <f t="shared" si="52"/>
        <v>20</v>
      </c>
    </row>
    <row r="138" spans="2:22" ht="16.5" customHeight="1">
      <c r="B138" s="211" t="s">
        <v>920</v>
      </c>
      <c r="C138" s="31" t="s">
        <v>187</v>
      </c>
      <c r="D138" s="22" t="s">
        <v>188</v>
      </c>
      <c r="E138" s="218" t="s">
        <v>189</v>
      </c>
      <c r="F138" s="219"/>
      <c r="G138" s="219"/>
      <c r="H138" s="219"/>
      <c r="I138" s="220"/>
      <c r="J138" s="23" t="s">
        <v>109</v>
      </c>
      <c r="K138" s="24" t="s">
        <v>170</v>
      </c>
      <c r="L138" s="24" t="s">
        <v>179</v>
      </c>
      <c r="M138" s="24" t="s">
        <v>180</v>
      </c>
      <c r="N138" s="24" t="s">
        <v>174</v>
      </c>
      <c r="O138" s="24" t="s">
        <v>175</v>
      </c>
      <c r="P138" s="24" t="s">
        <v>176</v>
      </c>
      <c r="Q138" s="24" t="s">
        <v>177</v>
      </c>
      <c r="R138" s="24" t="s">
        <v>297</v>
      </c>
      <c r="S138" s="24" t="s">
        <v>181</v>
      </c>
      <c r="T138" s="23" t="s">
        <v>110</v>
      </c>
    </row>
    <row r="139" spans="2:22">
      <c r="B139" s="211"/>
      <c r="C139" s="39">
        <v>1</v>
      </c>
      <c r="D139" s="20" t="s">
        <v>191</v>
      </c>
      <c r="E139" s="208" t="s">
        <v>1124</v>
      </c>
      <c r="F139" s="209"/>
      <c r="G139" s="209"/>
      <c r="H139" s="209"/>
      <c r="I139" s="210"/>
      <c r="J139" s="30">
        <v>12</v>
      </c>
      <c r="K139" s="30"/>
      <c r="L139" s="30"/>
      <c r="M139" s="30">
        <v>2</v>
      </c>
      <c r="N139" s="30"/>
      <c r="O139" s="30"/>
      <c r="P139" s="30"/>
      <c r="Q139" s="30"/>
      <c r="R139" s="30"/>
      <c r="S139" s="30"/>
      <c r="T139" s="30"/>
    </row>
    <row r="140" spans="2:22">
      <c r="B140" s="211"/>
      <c r="C140" s="39">
        <v>2</v>
      </c>
      <c r="D140" s="20" t="s">
        <v>191</v>
      </c>
      <c r="E140" s="208" t="s">
        <v>1125</v>
      </c>
      <c r="F140" s="209"/>
      <c r="G140" s="209"/>
      <c r="H140" s="209"/>
      <c r="I140" s="210"/>
      <c r="J140" s="30"/>
      <c r="K140" s="30"/>
      <c r="L140" s="30">
        <v>8</v>
      </c>
      <c r="M140" s="30">
        <v>2</v>
      </c>
      <c r="N140" s="30"/>
      <c r="O140" s="30"/>
      <c r="P140" s="30"/>
      <c r="Q140" s="30"/>
      <c r="R140" s="30"/>
      <c r="S140" s="30"/>
      <c r="T140" s="30"/>
    </row>
    <row r="141" spans="2:22">
      <c r="B141" s="211"/>
      <c r="C141" s="39">
        <v>3</v>
      </c>
      <c r="D141" s="20" t="s">
        <v>191</v>
      </c>
      <c r="E141" s="208" t="s">
        <v>1126</v>
      </c>
      <c r="F141" s="209"/>
      <c r="G141" s="209"/>
      <c r="H141" s="209"/>
      <c r="I141" s="210"/>
      <c r="J141" s="30"/>
      <c r="K141" s="30"/>
      <c r="L141" s="30"/>
      <c r="M141" s="30">
        <v>2</v>
      </c>
      <c r="N141" s="30"/>
      <c r="O141" s="30"/>
      <c r="P141" s="30"/>
      <c r="Q141" s="30"/>
      <c r="R141" s="30">
        <v>1</v>
      </c>
      <c r="S141" s="30"/>
      <c r="T141" s="30">
        <v>1</v>
      </c>
    </row>
    <row r="142" spans="2:22">
      <c r="B142" s="211"/>
      <c r="C142" s="39">
        <v>4</v>
      </c>
      <c r="D142" s="20" t="s">
        <v>193</v>
      </c>
      <c r="E142" s="208" t="s">
        <v>1118</v>
      </c>
      <c r="F142" s="209"/>
      <c r="G142" s="209"/>
      <c r="H142" s="209"/>
      <c r="I142" s="210"/>
      <c r="J142" s="30"/>
      <c r="K142" s="30"/>
      <c r="L142" s="30">
        <v>10</v>
      </c>
      <c r="M142" s="30">
        <v>1</v>
      </c>
      <c r="N142" s="30"/>
      <c r="O142" s="30"/>
      <c r="P142" s="30"/>
      <c r="Q142" s="30"/>
      <c r="R142" s="30"/>
      <c r="S142" s="30"/>
      <c r="T142" s="30"/>
    </row>
    <row r="143" spans="2:22">
      <c r="B143" s="211"/>
      <c r="C143" s="39">
        <v>5</v>
      </c>
      <c r="D143" s="185" t="s">
        <v>195</v>
      </c>
      <c r="E143" s="208" t="s">
        <v>1108</v>
      </c>
      <c r="F143" s="209"/>
      <c r="G143" s="209"/>
      <c r="H143" s="209"/>
      <c r="I143" s="210"/>
      <c r="J143" s="30">
        <v>16</v>
      </c>
      <c r="K143" s="30"/>
      <c r="L143" s="30"/>
      <c r="M143" s="30">
        <v>1</v>
      </c>
      <c r="N143" s="30"/>
      <c r="O143" s="30"/>
      <c r="P143" s="30"/>
      <c r="Q143" s="30"/>
      <c r="R143" s="30"/>
      <c r="S143" s="30"/>
      <c r="T143" s="30"/>
    </row>
    <row r="144" spans="2:22">
      <c r="B144" s="211"/>
      <c r="C144" s="39">
        <v>6</v>
      </c>
      <c r="D144" s="20" t="s">
        <v>193</v>
      </c>
      <c r="E144" s="208" t="s">
        <v>1119</v>
      </c>
      <c r="F144" s="209"/>
      <c r="G144" s="209"/>
      <c r="H144" s="209"/>
      <c r="I144" s="210"/>
      <c r="J144" s="30"/>
      <c r="K144" s="30"/>
      <c r="L144" s="30"/>
      <c r="M144" s="30">
        <v>1</v>
      </c>
      <c r="N144" s="30"/>
      <c r="O144" s="30"/>
      <c r="P144" s="30"/>
      <c r="Q144" s="30"/>
      <c r="R144" s="30">
        <v>2</v>
      </c>
      <c r="S144" s="30"/>
      <c r="T144" s="30">
        <v>1</v>
      </c>
    </row>
    <row r="145" spans="2:22">
      <c r="B145" s="211"/>
      <c r="C145" s="39">
        <v>7</v>
      </c>
      <c r="D145" s="185" t="s">
        <v>1116</v>
      </c>
      <c r="E145" s="208" t="s">
        <v>1110</v>
      </c>
      <c r="F145" s="209"/>
      <c r="G145" s="209"/>
      <c r="H145" s="209"/>
      <c r="I145" s="210"/>
      <c r="J145" s="30">
        <v>16</v>
      </c>
      <c r="K145" s="30"/>
      <c r="L145" s="30"/>
      <c r="M145" s="30">
        <v>1</v>
      </c>
      <c r="N145" s="30"/>
      <c r="O145" s="30"/>
      <c r="P145" s="30"/>
      <c r="Q145" s="30"/>
      <c r="R145" s="30"/>
      <c r="S145" s="30"/>
      <c r="T145" s="30"/>
    </row>
    <row r="146" spans="2:22">
      <c r="B146" s="211"/>
      <c r="C146" s="39">
        <v>8</v>
      </c>
      <c r="D146" s="185" t="s">
        <v>193</v>
      </c>
      <c r="E146" s="208" t="s">
        <v>1113</v>
      </c>
      <c r="F146" s="209"/>
      <c r="G146" s="209"/>
      <c r="H146" s="209"/>
      <c r="I146" s="210"/>
      <c r="J146" s="30">
        <v>13</v>
      </c>
      <c r="K146" s="30"/>
      <c r="L146" s="30"/>
      <c r="M146" s="30">
        <v>1</v>
      </c>
      <c r="N146" s="30"/>
      <c r="O146" s="30"/>
      <c r="P146" s="30"/>
      <c r="Q146" s="30"/>
      <c r="R146" s="10"/>
      <c r="S146" s="10"/>
      <c r="T146" s="10"/>
    </row>
    <row r="147" spans="2:22">
      <c r="B147" s="211"/>
      <c r="C147" s="39">
        <v>9</v>
      </c>
      <c r="D147" s="20" t="s">
        <v>195</v>
      </c>
      <c r="E147" s="208" t="s">
        <v>1103</v>
      </c>
      <c r="F147" s="209" t="s">
        <v>1103</v>
      </c>
      <c r="G147" s="209" t="s">
        <v>1103</v>
      </c>
      <c r="H147" s="209" t="s">
        <v>1103</v>
      </c>
      <c r="I147" s="210" t="s">
        <v>1103</v>
      </c>
      <c r="J147" s="30">
        <v>16</v>
      </c>
      <c r="K147" s="30"/>
      <c r="L147" s="30"/>
      <c r="M147" s="30">
        <v>1</v>
      </c>
      <c r="N147" s="30"/>
      <c r="O147" s="30"/>
      <c r="P147" s="30"/>
      <c r="Q147" s="30"/>
      <c r="R147" s="30"/>
      <c r="S147" s="30"/>
      <c r="T147" s="30"/>
    </row>
    <row r="148" spans="2:22">
      <c r="B148" s="211"/>
      <c r="C148" s="39">
        <v>10</v>
      </c>
      <c r="D148" s="20" t="s">
        <v>195</v>
      </c>
      <c r="E148" s="208" t="s">
        <v>1121</v>
      </c>
      <c r="F148" s="209" t="s">
        <v>1099</v>
      </c>
      <c r="G148" s="209" t="s">
        <v>1099</v>
      </c>
      <c r="H148" s="209" t="s">
        <v>1099</v>
      </c>
      <c r="I148" s="210" t="s">
        <v>1099</v>
      </c>
      <c r="J148" s="30">
        <v>3</v>
      </c>
      <c r="K148" s="30"/>
      <c r="L148" s="30">
        <v>4</v>
      </c>
      <c r="M148" s="30">
        <v>2</v>
      </c>
      <c r="N148" s="30"/>
      <c r="O148" s="30"/>
      <c r="P148" s="30"/>
      <c r="Q148" s="30"/>
      <c r="R148" s="30">
        <v>1</v>
      </c>
      <c r="S148" s="30"/>
      <c r="T148" s="30">
        <v>1</v>
      </c>
    </row>
    <row r="149" spans="2:22">
      <c r="B149" s="211"/>
      <c r="C149" s="39">
        <v>11</v>
      </c>
      <c r="D149" s="186" t="s">
        <v>195</v>
      </c>
      <c r="E149" s="208" t="s">
        <v>1105</v>
      </c>
      <c r="F149" s="209"/>
      <c r="G149" s="209"/>
      <c r="H149" s="209"/>
      <c r="I149" s="210"/>
      <c r="J149" s="181">
        <v>1</v>
      </c>
      <c r="K149" s="181"/>
      <c r="L149" s="181"/>
      <c r="M149" s="181">
        <v>1</v>
      </c>
      <c r="N149" s="181"/>
      <c r="O149" s="181"/>
      <c r="P149" s="181"/>
      <c r="Q149" s="181"/>
      <c r="R149" s="181"/>
      <c r="S149" s="181"/>
      <c r="T149" s="181"/>
    </row>
    <row r="150" spans="2:22">
      <c r="B150" s="211"/>
      <c r="C150" s="39">
        <v>12</v>
      </c>
      <c r="D150" s="186" t="s">
        <v>195</v>
      </c>
      <c r="E150" s="208" t="s">
        <v>1122</v>
      </c>
      <c r="F150" s="209"/>
      <c r="G150" s="209"/>
      <c r="H150" s="209"/>
      <c r="I150" s="210"/>
      <c r="J150" s="181">
        <v>3</v>
      </c>
      <c r="K150" s="181"/>
      <c r="L150" s="181">
        <v>2</v>
      </c>
      <c r="M150" s="181">
        <v>1</v>
      </c>
      <c r="N150" s="181"/>
      <c r="O150" s="181"/>
      <c r="P150" s="181"/>
      <c r="Q150" s="181"/>
      <c r="R150" s="181">
        <v>1</v>
      </c>
      <c r="S150" s="181"/>
      <c r="T150" s="181">
        <v>1</v>
      </c>
    </row>
    <row r="151" spans="2:22">
      <c r="B151" s="211"/>
      <c r="C151" s="39">
        <v>13</v>
      </c>
      <c r="D151" s="186" t="s">
        <v>1115</v>
      </c>
      <c r="E151" s="208" t="s">
        <v>1123</v>
      </c>
      <c r="F151" s="209"/>
      <c r="G151" s="209"/>
      <c r="H151" s="209"/>
      <c r="I151" s="210"/>
      <c r="J151" s="181">
        <v>60</v>
      </c>
      <c r="K151" s="181"/>
      <c r="L151" s="181"/>
      <c r="M151" s="181">
        <v>3</v>
      </c>
      <c r="N151" s="181"/>
      <c r="O151" s="181"/>
      <c r="P151" s="181"/>
      <c r="Q151" s="181"/>
      <c r="R151" s="181"/>
      <c r="S151" s="181"/>
      <c r="T151" s="181"/>
    </row>
    <row r="152" spans="2:22">
      <c r="B152" s="211"/>
      <c r="C152" s="39">
        <v>14</v>
      </c>
      <c r="D152" s="186" t="s">
        <v>199</v>
      </c>
      <c r="E152" s="208" t="s">
        <v>1101</v>
      </c>
      <c r="F152" s="209"/>
      <c r="G152" s="209"/>
      <c r="H152" s="209"/>
      <c r="I152" s="210"/>
      <c r="J152" s="181">
        <v>12</v>
      </c>
      <c r="K152" s="181"/>
      <c r="L152" s="181"/>
      <c r="M152" s="181">
        <v>1</v>
      </c>
      <c r="N152" s="181"/>
      <c r="O152" s="181"/>
      <c r="P152" s="181"/>
      <c r="Q152" s="181"/>
      <c r="R152" s="181"/>
      <c r="S152" s="181"/>
      <c r="T152" s="181"/>
    </row>
    <row r="153" spans="2:22">
      <c r="B153" s="211"/>
      <c r="C153" s="39">
        <v>15</v>
      </c>
      <c r="D153" s="186" t="s">
        <v>1117</v>
      </c>
      <c r="E153" s="208" t="s">
        <v>1127</v>
      </c>
      <c r="F153" s="209"/>
      <c r="G153" s="209"/>
      <c r="H153" s="209"/>
      <c r="I153" s="210"/>
      <c r="J153" s="181">
        <v>40</v>
      </c>
      <c r="K153" s="181"/>
      <c r="L153" s="181"/>
      <c r="M153" s="181">
        <v>2</v>
      </c>
      <c r="N153" s="181"/>
      <c r="O153" s="181"/>
      <c r="P153" s="181"/>
      <c r="Q153" s="181"/>
      <c r="R153" s="181"/>
      <c r="S153" s="181"/>
      <c r="T153" s="181"/>
    </row>
    <row r="154" spans="2:22">
      <c r="B154" s="211"/>
      <c r="T154" s="182"/>
    </row>
    <row r="155" spans="2:22">
      <c r="B155" s="211"/>
      <c r="C155" s="40" t="s">
        <v>187</v>
      </c>
      <c r="D155" s="36" t="s">
        <v>188</v>
      </c>
      <c r="E155" s="224" t="s">
        <v>189</v>
      </c>
      <c r="F155" s="225"/>
      <c r="G155" s="225"/>
      <c r="H155" s="225"/>
      <c r="I155" s="226"/>
      <c r="J155" s="37" t="s">
        <v>109</v>
      </c>
      <c r="K155" s="38" t="s">
        <v>170</v>
      </c>
      <c r="L155" s="38" t="s">
        <v>179</v>
      </c>
      <c r="M155" s="38" t="s">
        <v>180</v>
      </c>
      <c r="N155" s="38" t="s">
        <v>174</v>
      </c>
      <c r="O155" s="38" t="s">
        <v>175</v>
      </c>
      <c r="P155" s="38" t="s">
        <v>176</v>
      </c>
      <c r="Q155" s="38" t="s">
        <v>177</v>
      </c>
      <c r="R155" s="38" t="s">
        <v>297</v>
      </c>
      <c r="S155" s="38" t="s">
        <v>181</v>
      </c>
      <c r="T155" s="37" t="s">
        <v>110</v>
      </c>
      <c r="U155" s="25" t="s">
        <v>202</v>
      </c>
      <c r="V155" s="25" t="s">
        <v>201</v>
      </c>
    </row>
    <row r="156" spans="2:22">
      <c r="B156" s="211"/>
      <c r="C156" s="39">
        <v>1</v>
      </c>
      <c r="D156" s="20" t="s">
        <v>191</v>
      </c>
      <c r="E156" s="208" t="s">
        <v>1124</v>
      </c>
      <c r="F156" s="209"/>
      <c r="G156" s="209"/>
      <c r="H156" s="209"/>
      <c r="I156" s="210"/>
      <c r="J156" s="181">
        <f>IF(INDEX($C$3:$N$4,2,MATCH(J$17,$C$3:$N$3,0))*J139,INDEX($C$3:$N$4,2,MATCH(J$17,$C$3:$N$3,0))*J139,"")</f>
        <v>12</v>
      </c>
      <c r="K156" s="181" t="str">
        <f t="shared" ref="K156:T156" si="61">IF(INDEX($C$3:$N$4,2,MATCH(K$17,$C$3:$N$3,0))*K139,INDEX($C$3:$N$4,2,MATCH(K$17,$C$3:$N$3,0))*K139,"")</f>
        <v/>
      </c>
      <c r="L156" s="181" t="str">
        <f t="shared" si="61"/>
        <v/>
      </c>
      <c r="M156" s="181">
        <f t="shared" si="61"/>
        <v>2</v>
      </c>
      <c r="N156" s="181" t="str">
        <f t="shared" si="61"/>
        <v/>
      </c>
      <c r="O156" s="181" t="str">
        <f t="shared" si="61"/>
        <v/>
      </c>
      <c r="P156" s="181" t="str">
        <f t="shared" si="61"/>
        <v/>
      </c>
      <c r="Q156" s="181" t="str">
        <f t="shared" si="61"/>
        <v/>
      </c>
      <c r="R156" s="181" t="str">
        <f t="shared" si="61"/>
        <v/>
      </c>
      <c r="S156" s="181" t="str">
        <f t="shared" si="61"/>
        <v/>
      </c>
      <c r="T156" s="181" t="str">
        <f t="shared" si="61"/>
        <v/>
      </c>
      <c r="U156" s="10">
        <f t="shared" ref="U156:U165" si="62">HLOOKUP(D156,$R$2:$U$3,2,FALSE)</f>
        <v>10</v>
      </c>
      <c r="V156" s="10">
        <f>SUM(J156:L156)/M156+IFERROR(SUM(N156:S156)*T156,0)</f>
        <v>6</v>
      </c>
    </row>
    <row r="157" spans="2:22">
      <c r="B157" s="211"/>
      <c r="C157" s="39">
        <v>2</v>
      </c>
      <c r="D157" s="20" t="s">
        <v>191</v>
      </c>
      <c r="E157" s="208" t="s">
        <v>1125</v>
      </c>
      <c r="F157" s="209"/>
      <c r="G157" s="209"/>
      <c r="H157" s="209"/>
      <c r="I157" s="210"/>
      <c r="J157" s="181" t="str">
        <f t="shared" ref="J157:T157" si="63">IF(INDEX($C$3:$N$4,2,MATCH(J$17,$C$3:$N$3,0))*J140,INDEX($C$3:$N$4,2,MATCH(J$17,$C$3:$N$3,0))*J140,"")</f>
        <v/>
      </c>
      <c r="K157" s="181" t="str">
        <f t="shared" si="63"/>
        <v/>
      </c>
      <c r="L157" s="181">
        <f t="shared" si="63"/>
        <v>12.8</v>
      </c>
      <c r="M157" s="181">
        <f t="shared" si="63"/>
        <v>2</v>
      </c>
      <c r="N157" s="181" t="str">
        <f t="shared" si="63"/>
        <v/>
      </c>
      <c r="O157" s="181" t="str">
        <f t="shared" si="63"/>
        <v/>
      </c>
      <c r="P157" s="181" t="str">
        <f t="shared" si="63"/>
        <v/>
      </c>
      <c r="Q157" s="181" t="str">
        <f t="shared" si="63"/>
        <v/>
      </c>
      <c r="R157" s="181" t="str">
        <f t="shared" si="63"/>
        <v/>
      </c>
      <c r="S157" s="181" t="str">
        <f t="shared" si="63"/>
        <v/>
      </c>
      <c r="T157" s="181" t="str">
        <f t="shared" si="63"/>
        <v/>
      </c>
      <c r="U157" s="10">
        <f t="shared" si="62"/>
        <v>10</v>
      </c>
      <c r="V157" s="10">
        <f t="shared" ref="V157:V165" si="64">SUM(J157:L157)/M157+IFERROR(SUM(N157:S157)*T157,0)</f>
        <v>6.4</v>
      </c>
    </row>
    <row r="158" spans="2:22">
      <c r="B158" s="211"/>
      <c r="C158" s="39">
        <v>3</v>
      </c>
      <c r="D158" s="20" t="s">
        <v>191</v>
      </c>
      <c r="E158" s="208" t="s">
        <v>1126</v>
      </c>
      <c r="F158" s="209"/>
      <c r="G158" s="209"/>
      <c r="H158" s="209"/>
      <c r="I158" s="210"/>
      <c r="J158" s="181" t="str">
        <f t="shared" ref="J158:T158" si="65">IF(INDEX($C$3:$N$4,2,MATCH(J$17,$C$3:$N$3,0))*J141,INDEX($C$3:$N$4,2,MATCH(J$17,$C$3:$N$3,0))*J141,"")</f>
        <v/>
      </c>
      <c r="K158" s="181" t="str">
        <f t="shared" si="65"/>
        <v/>
      </c>
      <c r="L158" s="181" t="str">
        <f t="shared" si="65"/>
        <v/>
      </c>
      <c r="M158" s="181">
        <f t="shared" si="65"/>
        <v>2</v>
      </c>
      <c r="N158" s="181" t="str">
        <f t="shared" si="65"/>
        <v/>
      </c>
      <c r="O158" s="181" t="str">
        <f t="shared" si="65"/>
        <v/>
      </c>
      <c r="P158" s="181" t="str">
        <f t="shared" si="65"/>
        <v/>
      </c>
      <c r="Q158" s="181" t="str">
        <f t="shared" si="65"/>
        <v/>
      </c>
      <c r="R158" s="181">
        <f t="shared" si="65"/>
        <v>6</v>
      </c>
      <c r="S158" s="181" t="str">
        <f t="shared" si="65"/>
        <v/>
      </c>
      <c r="T158" s="181">
        <f t="shared" si="65"/>
        <v>1</v>
      </c>
      <c r="U158" s="10">
        <f t="shared" si="62"/>
        <v>10</v>
      </c>
      <c r="V158" s="10">
        <f t="shared" si="64"/>
        <v>6</v>
      </c>
    </row>
    <row r="159" spans="2:22">
      <c r="B159" s="211"/>
      <c r="C159" s="39">
        <v>4</v>
      </c>
      <c r="D159" s="20" t="s">
        <v>193</v>
      </c>
      <c r="E159" s="208" t="s">
        <v>1118</v>
      </c>
      <c r="F159" s="209"/>
      <c r="G159" s="209"/>
      <c r="H159" s="209"/>
      <c r="I159" s="210"/>
      <c r="J159" s="181" t="str">
        <f t="shared" ref="J159:T159" si="66">IF(INDEX($C$3:$N$4,2,MATCH(J$17,$C$3:$N$3,0))*J142,INDEX($C$3:$N$4,2,MATCH(J$17,$C$3:$N$3,0))*J142,"")</f>
        <v/>
      </c>
      <c r="K159" s="181" t="str">
        <f t="shared" si="66"/>
        <v/>
      </c>
      <c r="L159" s="181">
        <f t="shared" si="66"/>
        <v>16</v>
      </c>
      <c r="M159" s="181">
        <f t="shared" si="66"/>
        <v>1</v>
      </c>
      <c r="N159" s="181" t="str">
        <f t="shared" si="66"/>
        <v/>
      </c>
      <c r="O159" s="181" t="str">
        <f t="shared" si="66"/>
        <v/>
      </c>
      <c r="P159" s="181" t="str">
        <f t="shared" si="66"/>
        <v/>
      </c>
      <c r="Q159" s="181" t="str">
        <f t="shared" si="66"/>
        <v/>
      </c>
      <c r="R159" s="181" t="str">
        <f t="shared" si="66"/>
        <v/>
      </c>
      <c r="S159" s="181" t="str">
        <f t="shared" si="66"/>
        <v/>
      </c>
      <c r="T159" s="181" t="str">
        <f t="shared" si="66"/>
        <v/>
      </c>
      <c r="U159" s="10">
        <f t="shared" si="62"/>
        <v>13</v>
      </c>
      <c r="V159" s="10">
        <f t="shared" si="64"/>
        <v>16</v>
      </c>
    </row>
    <row r="160" spans="2:22">
      <c r="B160" s="211"/>
      <c r="C160" s="39">
        <v>5</v>
      </c>
      <c r="D160" s="185" t="s">
        <v>195</v>
      </c>
      <c r="E160" s="208" t="s">
        <v>1108</v>
      </c>
      <c r="F160" s="209"/>
      <c r="G160" s="209"/>
      <c r="H160" s="209"/>
      <c r="I160" s="210"/>
      <c r="J160" s="181">
        <f t="shared" ref="J160:T160" si="67">IF(INDEX($C$3:$N$4,2,MATCH(J$17,$C$3:$N$3,0))*J143,INDEX($C$3:$N$4,2,MATCH(J$17,$C$3:$N$3,0))*J143,"")</f>
        <v>16</v>
      </c>
      <c r="K160" s="181" t="str">
        <f t="shared" si="67"/>
        <v/>
      </c>
      <c r="L160" s="181" t="str">
        <f t="shared" si="67"/>
        <v/>
      </c>
      <c r="M160" s="181">
        <f t="shared" si="67"/>
        <v>1</v>
      </c>
      <c r="N160" s="181" t="str">
        <f t="shared" si="67"/>
        <v/>
      </c>
      <c r="O160" s="181" t="str">
        <f t="shared" si="67"/>
        <v/>
      </c>
      <c r="P160" s="181" t="str">
        <f t="shared" si="67"/>
        <v/>
      </c>
      <c r="Q160" s="181" t="str">
        <f t="shared" si="67"/>
        <v/>
      </c>
      <c r="R160" s="181" t="str">
        <f t="shared" si="67"/>
        <v/>
      </c>
      <c r="S160" s="181" t="str">
        <f t="shared" si="67"/>
        <v/>
      </c>
      <c r="T160" s="181" t="str">
        <f t="shared" si="67"/>
        <v/>
      </c>
      <c r="U160" s="10">
        <f t="shared" si="62"/>
        <v>16</v>
      </c>
      <c r="V160" s="10">
        <f t="shared" si="64"/>
        <v>16</v>
      </c>
    </row>
    <row r="161" spans="2:22">
      <c r="B161" s="211"/>
      <c r="C161" s="39">
        <v>6</v>
      </c>
      <c r="D161" s="20" t="s">
        <v>193</v>
      </c>
      <c r="E161" s="208" t="s">
        <v>1119</v>
      </c>
      <c r="F161" s="209"/>
      <c r="G161" s="209"/>
      <c r="H161" s="209"/>
      <c r="I161" s="210"/>
      <c r="J161" s="181" t="str">
        <f t="shared" ref="J161:T161" si="68">IF(INDEX($C$3:$N$4,2,MATCH(J$17,$C$3:$N$3,0))*J144,INDEX($C$3:$N$4,2,MATCH(J$17,$C$3:$N$3,0))*J144,"")</f>
        <v/>
      </c>
      <c r="K161" s="181" t="str">
        <f t="shared" si="68"/>
        <v/>
      </c>
      <c r="L161" s="181" t="str">
        <f t="shared" si="68"/>
        <v/>
      </c>
      <c r="M161" s="181">
        <f t="shared" si="68"/>
        <v>1</v>
      </c>
      <c r="N161" s="181" t="str">
        <f t="shared" si="68"/>
        <v/>
      </c>
      <c r="O161" s="181" t="str">
        <f t="shared" si="68"/>
        <v/>
      </c>
      <c r="P161" s="181" t="str">
        <f t="shared" si="68"/>
        <v/>
      </c>
      <c r="Q161" s="181" t="str">
        <f t="shared" si="68"/>
        <v/>
      </c>
      <c r="R161" s="181">
        <f t="shared" si="68"/>
        <v>12</v>
      </c>
      <c r="S161" s="181" t="str">
        <f t="shared" si="68"/>
        <v/>
      </c>
      <c r="T161" s="181">
        <f t="shared" si="68"/>
        <v>1</v>
      </c>
      <c r="U161" s="10">
        <f t="shared" si="62"/>
        <v>13</v>
      </c>
      <c r="V161" s="10">
        <f t="shared" si="64"/>
        <v>12</v>
      </c>
    </row>
    <row r="162" spans="2:22">
      <c r="B162" s="211"/>
      <c r="C162" s="39">
        <v>7</v>
      </c>
      <c r="D162" s="185" t="s">
        <v>1116</v>
      </c>
      <c r="E162" s="208" t="s">
        <v>1110</v>
      </c>
      <c r="F162" s="209"/>
      <c r="G162" s="209"/>
      <c r="H162" s="209"/>
      <c r="I162" s="210"/>
      <c r="J162" s="181">
        <f t="shared" ref="J162:T162" si="69">IF(INDEX($C$3:$N$4,2,MATCH(J$17,$C$3:$N$3,0))*J145,INDEX($C$3:$N$4,2,MATCH(J$17,$C$3:$N$3,0))*J145,"")</f>
        <v>16</v>
      </c>
      <c r="K162" s="181" t="str">
        <f t="shared" si="69"/>
        <v/>
      </c>
      <c r="L162" s="181" t="str">
        <f t="shared" si="69"/>
        <v/>
      </c>
      <c r="M162" s="181">
        <f t="shared" si="69"/>
        <v>1</v>
      </c>
      <c r="N162" s="181" t="str">
        <f t="shared" si="69"/>
        <v/>
      </c>
      <c r="O162" s="181" t="str">
        <f t="shared" si="69"/>
        <v/>
      </c>
      <c r="P162" s="181" t="str">
        <f t="shared" si="69"/>
        <v/>
      </c>
      <c r="Q162" s="181" t="str">
        <f t="shared" si="69"/>
        <v/>
      </c>
      <c r="R162" s="181" t="str">
        <f t="shared" si="69"/>
        <v/>
      </c>
      <c r="S162" s="181" t="str">
        <f t="shared" si="69"/>
        <v/>
      </c>
      <c r="T162" s="181" t="str">
        <f t="shared" si="69"/>
        <v/>
      </c>
      <c r="U162" s="10">
        <f t="shared" si="62"/>
        <v>13</v>
      </c>
      <c r="V162" s="10">
        <f t="shared" si="64"/>
        <v>16</v>
      </c>
    </row>
    <row r="163" spans="2:22">
      <c r="B163" s="211"/>
      <c r="C163" s="39">
        <v>8</v>
      </c>
      <c r="D163" s="185" t="s">
        <v>1120</v>
      </c>
      <c r="E163" s="208" t="s">
        <v>1113</v>
      </c>
      <c r="F163" s="209"/>
      <c r="G163" s="209"/>
      <c r="H163" s="209"/>
      <c r="I163" s="210"/>
      <c r="J163" s="181">
        <f t="shared" ref="J163:T163" si="70">IF(INDEX($C$3:$N$4,2,MATCH(J$17,$C$3:$N$3,0))*J146,INDEX($C$3:$N$4,2,MATCH(J$17,$C$3:$N$3,0))*J146,"")</f>
        <v>13</v>
      </c>
      <c r="K163" s="181" t="str">
        <f t="shared" si="70"/>
        <v/>
      </c>
      <c r="L163" s="181" t="str">
        <f t="shared" si="70"/>
        <v/>
      </c>
      <c r="M163" s="181">
        <f t="shared" si="70"/>
        <v>1</v>
      </c>
      <c r="N163" s="181" t="str">
        <f t="shared" si="70"/>
        <v/>
      </c>
      <c r="O163" s="181" t="str">
        <f t="shared" si="70"/>
        <v/>
      </c>
      <c r="P163" s="181" t="str">
        <f t="shared" si="70"/>
        <v/>
      </c>
      <c r="Q163" s="181" t="str">
        <f t="shared" si="70"/>
        <v/>
      </c>
      <c r="R163" s="181" t="str">
        <f t="shared" si="70"/>
        <v/>
      </c>
      <c r="S163" s="181" t="str">
        <f t="shared" si="70"/>
        <v/>
      </c>
      <c r="T163" s="181" t="str">
        <f t="shared" si="70"/>
        <v/>
      </c>
      <c r="U163" s="10">
        <f t="shared" si="62"/>
        <v>13</v>
      </c>
      <c r="V163" s="10">
        <f t="shared" si="64"/>
        <v>13</v>
      </c>
    </row>
    <row r="164" spans="2:22">
      <c r="B164" s="211"/>
      <c r="C164" s="39">
        <v>9</v>
      </c>
      <c r="D164" s="20" t="s">
        <v>195</v>
      </c>
      <c r="E164" s="208" t="s">
        <v>1103</v>
      </c>
      <c r="F164" s="209" t="s">
        <v>1103</v>
      </c>
      <c r="G164" s="209" t="s">
        <v>1103</v>
      </c>
      <c r="H164" s="209" t="s">
        <v>1103</v>
      </c>
      <c r="I164" s="210" t="s">
        <v>1103</v>
      </c>
      <c r="J164" s="181">
        <f t="shared" ref="J164:T164" si="71">IF(INDEX($C$3:$N$4,2,MATCH(J$17,$C$3:$N$3,0))*J147,INDEX($C$3:$N$4,2,MATCH(J$17,$C$3:$N$3,0))*J147,"")</f>
        <v>16</v>
      </c>
      <c r="K164" s="181" t="str">
        <f t="shared" si="71"/>
        <v/>
      </c>
      <c r="L164" s="181" t="str">
        <f t="shared" si="71"/>
        <v/>
      </c>
      <c r="M164" s="181">
        <f t="shared" si="71"/>
        <v>1</v>
      </c>
      <c r="N164" s="181" t="str">
        <f t="shared" si="71"/>
        <v/>
      </c>
      <c r="O164" s="181" t="str">
        <f t="shared" si="71"/>
        <v/>
      </c>
      <c r="P164" s="181" t="str">
        <f t="shared" si="71"/>
        <v/>
      </c>
      <c r="Q164" s="181" t="str">
        <f t="shared" si="71"/>
        <v/>
      </c>
      <c r="R164" s="181" t="str">
        <f t="shared" si="71"/>
        <v/>
      </c>
      <c r="S164" s="181" t="str">
        <f t="shared" si="71"/>
        <v/>
      </c>
      <c r="T164" s="181" t="str">
        <f t="shared" si="71"/>
        <v/>
      </c>
      <c r="U164" s="10">
        <f t="shared" si="62"/>
        <v>16</v>
      </c>
      <c r="V164" s="10">
        <f t="shared" si="64"/>
        <v>16</v>
      </c>
    </row>
    <row r="165" spans="2:22">
      <c r="B165" s="211"/>
      <c r="C165" s="39">
        <v>10</v>
      </c>
      <c r="D165" s="20" t="s">
        <v>195</v>
      </c>
      <c r="E165" s="208" t="s">
        <v>1121</v>
      </c>
      <c r="F165" s="209" t="s">
        <v>1099</v>
      </c>
      <c r="G165" s="209" t="s">
        <v>1099</v>
      </c>
      <c r="H165" s="209" t="s">
        <v>1099</v>
      </c>
      <c r="I165" s="210" t="s">
        <v>1099</v>
      </c>
      <c r="J165" s="181">
        <f t="shared" ref="J165:T165" si="72">IF(INDEX($C$3:$N$4,2,MATCH(J$17,$C$3:$N$3,0))*J148,INDEX($C$3:$N$4,2,MATCH(J$17,$C$3:$N$3,0))*J148,"")</f>
        <v>3</v>
      </c>
      <c r="K165" s="181" t="str">
        <f t="shared" si="72"/>
        <v/>
      </c>
      <c r="L165" s="181">
        <f t="shared" si="72"/>
        <v>6.4</v>
      </c>
      <c r="M165" s="181">
        <f t="shared" si="72"/>
        <v>2</v>
      </c>
      <c r="N165" s="181" t="str">
        <f t="shared" si="72"/>
        <v/>
      </c>
      <c r="O165" s="181" t="str">
        <f t="shared" si="72"/>
        <v/>
      </c>
      <c r="P165" s="181" t="str">
        <f t="shared" si="72"/>
        <v/>
      </c>
      <c r="Q165" s="181" t="str">
        <f t="shared" si="72"/>
        <v/>
      </c>
      <c r="R165" s="181">
        <f t="shared" si="72"/>
        <v>6</v>
      </c>
      <c r="S165" s="181" t="str">
        <f t="shared" si="72"/>
        <v/>
      </c>
      <c r="T165" s="181">
        <f t="shared" si="72"/>
        <v>1</v>
      </c>
      <c r="U165" s="10">
        <f t="shared" si="62"/>
        <v>16</v>
      </c>
      <c r="V165" s="10">
        <f t="shared" si="64"/>
        <v>10.7</v>
      </c>
    </row>
    <row r="166" spans="2:22">
      <c r="B166" s="211"/>
      <c r="C166" s="39">
        <v>11</v>
      </c>
      <c r="D166" s="186" t="s">
        <v>195</v>
      </c>
      <c r="E166" s="208" t="s">
        <v>1105</v>
      </c>
      <c r="F166" s="209"/>
      <c r="G166" s="209"/>
      <c r="H166" s="209"/>
      <c r="I166" s="210"/>
      <c r="J166" s="181">
        <v>15</v>
      </c>
      <c r="K166" s="181" t="str">
        <f t="shared" ref="K166:T166" si="73">IF(INDEX($C$3:$N$4,2,MATCH(K$17,$C$3:$N$3,0))*K149,INDEX($C$3:$N$4,2,MATCH(K$17,$C$3:$N$3,0))*K149,"")</f>
        <v/>
      </c>
      <c r="L166" s="181" t="str">
        <f t="shared" si="73"/>
        <v/>
      </c>
      <c r="M166" s="181">
        <f t="shared" si="73"/>
        <v>1</v>
      </c>
      <c r="N166" s="181" t="str">
        <f t="shared" si="73"/>
        <v/>
      </c>
      <c r="O166" s="181" t="str">
        <f t="shared" si="73"/>
        <v/>
      </c>
      <c r="P166" s="181" t="str">
        <f t="shared" si="73"/>
        <v/>
      </c>
      <c r="Q166" s="181" t="str">
        <f t="shared" si="73"/>
        <v/>
      </c>
      <c r="R166" s="181" t="str">
        <f t="shared" si="73"/>
        <v/>
      </c>
      <c r="S166" s="181" t="str">
        <f t="shared" si="73"/>
        <v/>
      </c>
      <c r="T166" s="181" t="str">
        <f t="shared" si="73"/>
        <v/>
      </c>
      <c r="U166" s="10">
        <f t="shared" ref="U166:U169" si="74">HLOOKUP(D166,$R$2:$U$3,2,FALSE)</f>
        <v>16</v>
      </c>
      <c r="V166" s="10">
        <f t="shared" ref="V166:V169" si="75">SUM(J166:L166)/M166+IFERROR(SUM(N166:S166)*T166,0)</f>
        <v>15</v>
      </c>
    </row>
    <row r="167" spans="2:22">
      <c r="B167" s="211"/>
      <c r="C167" s="39">
        <v>12</v>
      </c>
      <c r="D167" s="186" t="s">
        <v>195</v>
      </c>
      <c r="E167" s="208" t="s">
        <v>1122</v>
      </c>
      <c r="F167" s="209"/>
      <c r="G167" s="209"/>
      <c r="H167" s="209"/>
      <c r="I167" s="210"/>
      <c r="J167" s="181"/>
      <c r="K167" s="181" t="str">
        <f t="shared" ref="K167:T167" si="76">IF(INDEX($C$3:$N$4,2,MATCH(K$17,$C$3:$N$3,0))*K150,INDEX($C$3:$N$4,2,MATCH(K$17,$C$3:$N$3,0))*K150,"")</f>
        <v/>
      </c>
      <c r="L167" s="181">
        <f t="shared" si="76"/>
        <v>3.2</v>
      </c>
      <c r="M167" s="181">
        <f t="shared" si="76"/>
        <v>1</v>
      </c>
      <c r="N167" s="181" t="str">
        <f t="shared" si="76"/>
        <v/>
      </c>
      <c r="O167" s="181" t="str">
        <f t="shared" si="76"/>
        <v/>
      </c>
      <c r="P167" s="181" t="str">
        <f t="shared" si="76"/>
        <v/>
      </c>
      <c r="Q167" s="181" t="str">
        <f t="shared" si="76"/>
        <v/>
      </c>
      <c r="R167" s="181">
        <f t="shared" si="76"/>
        <v>6</v>
      </c>
      <c r="S167" s="181" t="str">
        <f t="shared" si="76"/>
        <v/>
      </c>
      <c r="T167" s="181">
        <f t="shared" si="76"/>
        <v>1</v>
      </c>
      <c r="U167" s="10">
        <f t="shared" si="74"/>
        <v>16</v>
      </c>
      <c r="V167" s="10">
        <f t="shared" si="75"/>
        <v>9.1999999999999993</v>
      </c>
    </row>
    <row r="168" spans="2:22">
      <c r="B168" s="211"/>
      <c r="C168" s="39">
        <v>13</v>
      </c>
      <c r="D168" s="186" t="s">
        <v>1115</v>
      </c>
      <c r="E168" s="208" t="s">
        <v>1123</v>
      </c>
      <c r="F168" s="209"/>
      <c r="G168" s="209"/>
      <c r="H168" s="209"/>
      <c r="I168" s="210"/>
      <c r="J168" s="181">
        <f t="shared" ref="J168:T168" si="77">IF(INDEX($C$3:$N$4,2,MATCH(J$17,$C$3:$N$3,0))*J151,INDEX($C$3:$N$4,2,MATCH(J$17,$C$3:$N$3,0))*J151,"")</f>
        <v>60</v>
      </c>
      <c r="K168" s="181" t="str">
        <f t="shared" si="77"/>
        <v/>
      </c>
      <c r="L168" s="181" t="str">
        <f t="shared" si="77"/>
        <v/>
      </c>
      <c r="M168" s="181">
        <f t="shared" si="77"/>
        <v>3</v>
      </c>
      <c r="N168" s="181" t="str">
        <f t="shared" si="77"/>
        <v/>
      </c>
      <c r="O168" s="181" t="str">
        <f t="shared" si="77"/>
        <v/>
      </c>
      <c r="P168" s="181" t="str">
        <f t="shared" si="77"/>
        <v/>
      </c>
      <c r="Q168" s="181" t="str">
        <f t="shared" si="77"/>
        <v/>
      </c>
      <c r="R168" s="181" t="str">
        <f t="shared" si="77"/>
        <v/>
      </c>
      <c r="S168" s="181" t="str">
        <f t="shared" si="77"/>
        <v/>
      </c>
      <c r="T168" s="181" t="str">
        <f t="shared" si="77"/>
        <v/>
      </c>
      <c r="U168" s="10">
        <f t="shared" si="74"/>
        <v>20</v>
      </c>
      <c r="V168" s="10">
        <f t="shared" si="75"/>
        <v>20</v>
      </c>
    </row>
    <row r="169" spans="2:22">
      <c r="B169" s="211"/>
      <c r="C169" s="39">
        <v>14</v>
      </c>
      <c r="D169" s="186" t="s">
        <v>199</v>
      </c>
      <c r="E169" s="208" t="s">
        <v>1101</v>
      </c>
      <c r="F169" s="209"/>
      <c r="G169" s="209"/>
      <c r="H169" s="209"/>
      <c r="I169" s="210"/>
      <c r="J169" s="181">
        <f t="shared" ref="J169:T169" si="78">IF(INDEX($C$3:$N$4,2,MATCH(J$17,$C$3:$N$3,0))*J152,INDEX($C$3:$N$4,2,MATCH(J$17,$C$3:$N$3,0))*J152,"")</f>
        <v>12</v>
      </c>
      <c r="K169" s="181" t="str">
        <f t="shared" si="78"/>
        <v/>
      </c>
      <c r="L169" s="181" t="str">
        <f t="shared" si="78"/>
        <v/>
      </c>
      <c r="M169" s="181">
        <f t="shared" si="78"/>
        <v>1</v>
      </c>
      <c r="N169" s="181" t="str">
        <f t="shared" si="78"/>
        <v/>
      </c>
      <c r="O169" s="181" t="str">
        <f t="shared" si="78"/>
        <v/>
      </c>
      <c r="P169" s="181" t="str">
        <f t="shared" si="78"/>
        <v/>
      </c>
      <c r="Q169" s="181" t="str">
        <f t="shared" si="78"/>
        <v/>
      </c>
      <c r="R169" s="181" t="str">
        <f t="shared" si="78"/>
        <v/>
      </c>
      <c r="S169" s="181" t="str">
        <f t="shared" si="78"/>
        <v/>
      </c>
      <c r="T169" s="181" t="str">
        <f t="shared" si="78"/>
        <v/>
      </c>
      <c r="U169" s="10">
        <f t="shared" si="74"/>
        <v>20</v>
      </c>
      <c r="V169" s="10">
        <f t="shared" si="75"/>
        <v>12</v>
      </c>
    </row>
    <row r="170" spans="2:22">
      <c r="B170" s="211"/>
      <c r="C170" s="39">
        <v>14</v>
      </c>
      <c r="D170" s="186" t="s">
        <v>1117</v>
      </c>
      <c r="E170" s="208" t="s">
        <v>1128</v>
      </c>
      <c r="F170" s="209"/>
      <c r="G170" s="209"/>
      <c r="H170" s="209"/>
      <c r="I170" s="210"/>
      <c r="J170" s="181">
        <f t="shared" ref="J170:T170" si="79">IF(INDEX($C$3:$N$4,2,MATCH(J$17,$C$3:$N$3,0))*J153,INDEX($C$3:$N$4,2,MATCH(J$17,$C$3:$N$3,0))*J153,"")</f>
        <v>40</v>
      </c>
      <c r="K170" s="181" t="str">
        <f t="shared" si="79"/>
        <v/>
      </c>
      <c r="L170" s="181" t="str">
        <f t="shared" si="79"/>
        <v/>
      </c>
      <c r="M170" s="181">
        <f t="shared" si="79"/>
        <v>2</v>
      </c>
      <c r="N170" s="181" t="str">
        <f t="shared" si="79"/>
        <v/>
      </c>
      <c r="O170" s="181" t="str">
        <f t="shared" si="79"/>
        <v/>
      </c>
      <c r="P170" s="181" t="str">
        <f t="shared" si="79"/>
        <v/>
      </c>
      <c r="Q170" s="181" t="str">
        <f t="shared" si="79"/>
        <v/>
      </c>
      <c r="R170" s="181" t="str">
        <f t="shared" si="79"/>
        <v/>
      </c>
      <c r="S170" s="181" t="str">
        <f t="shared" si="79"/>
        <v/>
      </c>
      <c r="T170" s="181" t="str">
        <f t="shared" si="79"/>
        <v/>
      </c>
      <c r="U170" s="10">
        <f t="shared" ref="U170" si="80">HLOOKUP(D170,$R$2:$U$3,2,FALSE)</f>
        <v>20</v>
      </c>
      <c r="V170" s="10">
        <f t="shared" ref="V170" si="81">SUM(J170:L170)/M170+IFERROR(SUM(N170:S170)*T170,0)</f>
        <v>20</v>
      </c>
    </row>
    <row r="172" spans="2:22">
      <c r="B172" s="216" t="s">
        <v>894</v>
      </c>
      <c r="C172" s="133" t="s">
        <v>187</v>
      </c>
      <c r="D172" s="22" t="s">
        <v>188</v>
      </c>
      <c r="E172" s="218" t="s">
        <v>189</v>
      </c>
      <c r="F172" s="219"/>
      <c r="G172" s="219"/>
      <c r="H172" s="219"/>
      <c r="I172" s="220"/>
      <c r="J172" s="23" t="s">
        <v>109</v>
      </c>
      <c r="K172" s="24" t="s">
        <v>170</v>
      </c>
      <c r="L172" s="24" t="s">
        <v>179</v>
      </c>
      <c r="M172" s="24" t="s">
        <v>180</v>
      </c>
      <c r="N172" s="24" t="s">
        <v>174</v>
      </c>
      <c r="O172" s="24" t="s">
        <v>175</v>
      </c>
      <c r="P172" s="24" t="s">
        <v>176</v>
      </c>
      <c r="Q172" s="24" t="s">
        <v>177</v>
      </c>
      <c r="R172" s="24" t="s">
        <v>297</v>
      </c>
      <c r="S172" s="24" t="s">
        <v>181</v>
      </c>
      <c r="T172" s="23" t="s">
        <v>110</v>
      </c>
    </row>
    <row r="173" spans="2:22">
      <c r="B173" s="217"/>
      <c r="C173" s="39">
        <v>1</v>
      </c>
      <c r="D173" s="20" t="s">
        <v>191</v>
      </c>
      <c r="E173" s="215" t="s">
        <v>972</v>
      </c>
      <c r="F173" s="213"/>
      <c r="G173" s="213"/>
      <c r="H173" s="213"/>
      <c r="I173" s="214"/>
      <c r="J173" s="131">
        <v>6</v>
      </c>
      <c r="K173" s="131"/>
      <c r="L173" s="131"/>
      <c r="M173" s="131">
        <v>1</v>
      </c>
      <c r="N173" s="131"/>
      <c r="O173" s="131"/>
      <c r="P173" s="131"/>
      <c r="Q173" s="131"/>
      <c r="R173" s="131"/>
      <c r="S173" s="131"/>
      <c r="T173" s="131"/>
    </row>
    <row r="174" spans="2:22">
      <c r="B174" s="217"/>
      <c r="C174" s="39">
        <v>2</v>
      </c>
      <c r="D174" s="20" t="s">
        <v>191</v>
      </c>
      <c r="E174" s="215" t="s">
        <v>932</v>
      </c>
      <c r="F174" s="213" t="s">
        <v>340</v>
      </c>
      <c r="G174" s="213" t="s">
        <v>340</v>
      </c>
      <c r="H174" s="213" t="s">
        <v>340</v>
      </c>
      <c r="I174" s="214" t="s">
        <v>340</v>
      </c>
      <c r="J174" s="131"/>
      <c r="K174" s="131"/>
      <c r="L174" s="131">
        <v>7</v>
      </c>
      <c r="M174" s="131">
        <v>2</v>
      </c>
      <c r="N174" s="131"/>
      <c r="O174" s="131"/>
      <c r="P174" s="131"/>
      <c r="Q174" s="131"/>
      <c r="R174" s="131"/>
      <c r="S174" s="131"/>
      <c r="T174" s="131"/>
    </row>
    <row r="175" spans="2:22">
      <c r="B175" s="217"/>
      <c r="C175" s="39">
        <v>3</v>
      </c>
      <c r="D175" s="20" t="s">
        <v>193</v>
      </c>
      <c r="E175" s="228" t="s">
        <v>1075</v>
      </c>
      <c r="F175" s="213" t="s">
        <v>339</v>
      </c>
      <c r="G175" s="213" t="s">
        <v>339</v>
      </c>
      <c r="H175" s="213" t="s">
        <v>339</v>
      </c>
      <c r="I175" s="214" t="s">
        <v>339</v>
      </c>
      <c r="J175" s="131">
        <v>4</v>
      </c>
      <c r="K175" s="131"/>
      <c r="L175" s="131"/>
      <c r="M175" s="131">
        <v>1</v>
      </c>
      <c r="N175" s="131"/>
      <c r="O175" s="131">
        <v>1</v>
      </c>
      <c r="P175" s="131"/>
      <c r="Q175" s="131"/>
      <c r="R175" s="131"/>
      <c r="S175" s="131"/>
      <c r="T175" s="131">
        <v>2</v>
      </c>
    </row>
    <row r="176" spans="2:22">
      <c r="B176" s="217"/>
      <c r="C176" s="39">
        <v>4</v>
      </c>
      <c r="D176" s="20" t="s">
        <v>193</v>
      </c>
      <c r="E176" s="215" t="s">
        <v>935</v>
      </c>
      <c r="F176" s="213" t="s">
        <v>329</v>
      </c>
      <c r="G176" s="213" t="s">
        <v>329</v>
      </c>
      <c r="H176" s="213" t="s">
        <v>329</v>
      </c>
      <c r="I176" s="214" t="s">
        <v>329</v>
      </c>
      <c r="J176" s="131">
        <v>4</v>
      </c>
      <c r="K176" s="131"/>
      <c r="L176" s="131">
        <v>10</v>
      </c>
      <c r="M176" s="131">
        <v>2</v>
      </c>
      <c r="N176" s="131"/>
      <c r="O176" s="131"/>
      <c r="P176" s="131"/>
      <c r="Q176" s="131"/>
      <c r="R176" s="131"/>
      <c r="S176" s="131"/>
      <c r="T176" s="131"/>
    </row>
    <row r="177" spans="2:22">
      <c r="B177" s="217"/>
      <c r="C177" s="39">
        <v>5</v>
      </c>
      <c r="D177" s="20" t="s">
        <v>193</v>
      </c>
      <c r="E177" s="215" t="s">
        <v>933</v>
      </c>
      <c r="F177" s="213" t="s">
        <v>332</v>
      </c>
      <c r="G177" s="213" t="s">
        <v>332</v>
      </c>
      <c r="H177" s="213" t="s">
        <v>332</v>
      </c>
      <c r="I177" s="214" t="s">
        <v>332</v>
      </c>
      <c r="J177" s="131"/>
      <c r="K177" s="131"/>
      <c r="L177" s="131"/>
      <c r="M177" s="131">
        <v>2</v>
      </c>
      <c r="N177" s="131"/>
      <c r="O177" s="131"/>
      <c r="P177" s="131"/>
      <c r="Q177" s="131"/>
      <c r="R177" s="131">
        <v>1.5</v>
      </c>
      <c r="S177" s="131"/>
      <c r="T177" s="131">
        <v>1</v>
      </c>
    </row>
    <row r="178" spans="2:22">
      <c r="B178" s="217"/>
      <c r="C178" s="39">
        <v>6</v>
      </c>
      <c r="D178" s="20" t="s">
        <v>195</v>
      </c>
      <c r="E178" s="215" t="s">
        <v>934</v>
      </c>
      <c r="F178" s="213"/>
      <c r="G178" s="213"/>
      <c r="H178" s="213"/>
      <c r="I178" s="214"/>
      <c r="J178" s="131"/>
      <c r="K178" s="131"/>
      <c r="L178" s="131">
        <v>10</v>
      </c>
      <c r="M178" s="131">
        <v>2</v>
      </c>
      <c r="N178" s="131"/>
      <c r="O178" s="131"/>
      <c r="P178" s="131"/>
      <c r="Q178" s="131"/>
      <c r="R178" s="131"/>
      <c r="S178" s="131"/>
      <c r="T178" s="131"/>
    </row>
    <row r="179" spans="2:22">
      <c r="B179" s="217"/>
      <c r="C179" s="39">
        <v>7</v>
      </c>
      <c r="D179" s="20" t="s">
        <v>195</v>
      </c>
      <c r="E179" s="215"/>
      <c r="F179" s="213"/>
      <c r="G179" s="213"/>
      <c r="H179" s="213"/>
      <c r="I179" s="214"/>
      <c r="J179" s="131">
        <v>6</v>
      </c>
      <c r="K179" s="131"/>
      <c r="L179" s="131"/>
      <c r="M179" s="131">
        <v>2</v>
      </c>
      <c r="N179" s="131"/>
      <c r="O179" s="131"/>
      <c r="P179" s="131"/>
      <c r="Q179" s="131"/>
      <c r="R179" s="131"/>
      <c r="S179" s="131"/>
      <c r="T179" s="131"/>
    </row>
    <row r="180" spans="2:22">
      <c r="B180" s="217"/>
      <c r="C180" s="39">
        <v>8</v>
      </c>
      <c r="D180" s="20" t="s">
        <v>195</v>
      </c>
      <c r="E180" s="212"/>
      <c r="F180" s="213"/>
      <c r="G180" s="213"/>
      <c r="H180" s="213"/>
      <c r="I180" s="214"/>
      <c r="J180" s="131"/>
      <c r="K180" s="131"/>
      <c r="L180" s="131"/>
      <c r="M180" s="131"/>
      <c r="N180" s="131"/>
      <c r="O180" s="131"/>
      <c r="P180" s="131"/>
      <c r="Q180" s="131"/>
      <c r="R180" s="10"/>
      <c r="S180" s="10"/>
      <c r="T180" s="10"/>
    </row>
    <row r="181" spans="2:22">
      <c r="B181" s="217"/>
      <c r="C181" s="39">
        <v>9</v>
      </c>
      <c r="D181" s="20" t="s">
        <v>199</v>
      </c>
      <c r="E181" s="212"/>
      <c r="F181" s="213"/>
      <c r="G181" s="213"/>
      <c r="H181" s="213"/>
      <c r="I181" s="214"/>
      <c r="J181" s="131"/>
      <c r="K181" s="131"/>
      <c r="L181" s="131"/>
      <c r="M181" s="131"/>
      <c r="N181" s="131"/>
      <c r="O181" s="131"/>
      <c r="P181" s="131"/>
      <c r="Q181" s="131"/>
      <c r="R181" s="131"/>
      <c r="S181" s="131"/>
      <c r="T181" s="131"/>
    </row>
    <row r="182" spans="2:22">
      <c r="B182" s="217"/>
      <c r="C182" s="39">
        <v>10</v>
      </c>
      <c r="D182" s="20" t="s">
        <v>199</v>
      </c>
      <c r="E182" s="212"/>
      <c r="F182" s="213"/>
      <c r="G182" s="213"/>
      <c r="H182" s="213"/>
      <c r="I182" s="214"/>
      <c r="J182" s="131"/>
      <c r="K182" s="131"/>
      <c r="L182" s="131"/>
      <c r="M182" s="131"/>
      <c r="N182" s="131"/>
      <c r="O182" s="131"/>
      <c r="P182" s="131"/>
      <c r="Q182" s="131"/>
      <c r="R182" s="131"/>
      <c r="S182" s="131"/>
      <c r="T182" s="131"/>
    </row>
    <row r="183" spans="2:22">
      <c r="B183" s="217"/>
      <c r="E183" s="221"/>
      <c r="F183" s="222"/>
      <c r="G183" s="222"/>
      <c r="H183" s="222"/>
      <c r="I183" s="223"/>
      <c r="T183" s="131"/>
    </row>
    <row r="184" spans="2:22">
      <c r="B184" s="217"/>
      <c r="C184" s="132" t="s">
        <v>187</v>
      </c>
      <c r="D184" s="36" t="s">
        <v>188</v>
      </c>
      <c r="E184" s="224" t="s">
        <v>189</v>
      </c>
      <c r="F184" s="225"/>
      <c r="G184" s="225"/>
      <c r="H184" s="225"/>
      <c r="I184" s="226"/>
      <c r="J184" s="37" t="s">
        <v>109</v>
      </c>
      <c r="K184" s="38" t="s">
        <v>170</v>
      </c>
      <c r="L184" s="38" t="s">
        <v>179</v>
      </c>
      <c r="M184" s="38" t="s">
        <v>180</v>
      </c>
      <c r="N184" s="38" t="s">
        <v>174</v>
      </c>
      <c r="O184" s="38" t="s">
        <v>175</v>
      </c>
      <c r="P184" s="38" t="s">
        <v>176</v>
      </c>
      <c r="Q184" s="38" t="s">
        <v>177</v>
      </c>
      <c r="R184" s="38" t="s">
        <v>297</v>
      </c>
      <c r="S184" s="38" t="s">
        <v>181</v>
      </c>
      <c r="T184" s="37" t="s">
        <v>110</v>
      </c>
      <c r="U184" s="25" t="s">
        <v>202</v>
      </c>
      <c r="V184" s="25" t="s">
        <v>201</v>
      </c>
    </row>
    <row r="185" spans="2:22">
      <c r="B185" s="217"/>
      <c r="C185" s="39">
        <v>1</v>
      </c>
      <c r="D185" s="20" t="s">
        <v>191</v>
      </c>
      <c r="E185" s="215" t="s">
        <v>895</v>
      </c>
      <c r="F185" s="213"/>
      <c r="G185" s="213"/>
      <c r="H185" s="213"/>
      <c r="I185" s="214"/>
      <c r="J185" s="131">
        <f t="shared" ref="J185:T185" si="82">IF(INDEX($C$3:$N$4,2,MATCH(J$17,$C$3:$N$3,0))*J173,INDEX($C$3:$N$4,2,MATCH(J$17,$C$3:$N$3,0))*J173,"")</f>
        <v>6</v>
      </c>
      <c r="K185" s="131" t="str">
        <f t="shared" si="82"/>
        <v/>
      </c>
      <c r="L185" s="131" t="str">
        <f t="shared" si="82"/>
        <v/>
      </c>
      <c r="M185" s="131">
        <f t="shared" si="82"/>
        <v>1</v>
      </c>
      <c r="N185" s="131" t="str">
        <f t="shared" si="82"/>
        <v/>
      </c>
      <c r="O185" s="131" t="str">
        <f t="shared" si="82"/>
        <v/>
      </c>
      <c r="P185" s="131" t="str">
        <f t="shared" si="82"/>
        <v/>
      </c>
      <c r="Q185" s="131" t="str">
        <f t="shared" si="82"/>
        <v/>
      </c>
      <c r="R185" s="131" t="str">
        <f t="shared" si="82"/>
        <v/>
      </c>
      <c r="S185" s="131" t="str">
        <f t="shared" si="82"/>
        <v/>
      </c>
      <c r="T185" s="131" t="str">
        <f t="shared" si="82"/>
        <v/>
      </c>
      <c r="U185" s="10">
        <f t="shared" ref="U185:U194" si="83">HLOOKUP(D185,$R$2:$U$3,2,FALSE)</f>
        <v>10</v>
      </c>
      <c r="V185" s="10">
        <f>SUM(J185:L185)/M185+IFERROR(SUM(N185:S185)*T185,0)</f>
        <v>6</v>
      </c>
    </row>
    <row r="186" spans="2:22">
      <c r="B186" s="217"/>
      <c r="C186" s="39">
        <v>2</v>
      </c>
      <c r="D186" s="20" t="s">
        <v>191</v>
      </c>
      <c r="E186" s="227" t="s">
        <v>896</v>
      </c>
      <c r="F186" s="213" t="s">
        <v>340</v>
      </c>
      <c r="G186" s="213" t="s">
        <v>340</v>
      </c>
      <c r="H186" s="213" t="s">
        <v>340</v>
      </c>
      <c r="I186" s="214" t="s">
        <v>340</v>
      </c>
      <c r="J186" s="131" t="str">
        <f t="shared" ref="J186:T186" si="84">IF(INDEX($C$3:$N$4,2,MATCH(J$17,$C$3:$N$3,0))*J174,INDEX($C$3:$N$4,2,MATCH(J$17,$C$3:$N$3,0))*J174,"")</f>
        <v/>
      </c>
      <c r="K186" s="131" t="str">
        <f t="shared" si="84"/>
        <v/>
      </c>
      <c r="L186" s="131">
        <f t="shared" si="84"/>
        <v>11.200000000000001</v>
      </c>
      <c r="M186" s="131">
        <f t="shared" si="84"/>
        <v>2</v>
      </c>
      <c r="N186" s="131" t="str">
        <f t="shared" si="84"/>
        <v/>
      </c>
      <c r="O186" s="131" t="str">
        <f t="shared" si="84"/>
        <v/>
      </c>
      <c r="P186" s="131" t="str">
        <f t="shared" si="84"/>
        <v/>
      </c>
      <c r="Q186" s="131" t="str">
        <f t="shared" si="84"/>
        <v/>
      </c>
      <c r="R186" s="131" t="str">
        <f t="shared" si="84"/>
        <v/>
      </c>
      <c r="S186" s="131" t="str">
        <f t="shared" si="84"/>
        <v/>
      </c>
      <c r="T186" s="131" t="str">
        <f t="shared" si="84"/>
        <v/>
      </c>
      <c r="U186" s="10">
        <f t="shared" si="83"/>
        <v>10</v>
      </c>
      <c r="V186" s="10">
        <f t="shared" ref="V186:V194" si="85">SUM(J186:L186)/M186+IFERROR(SUM(N186:S186)*T186,0)</f>
        <v>5.6000000000000005</v>
      </c>
    </row>
    <row r="187" spans="2:22">
      <c r="B187" s="217"/>
      <c r="C187" s="39">
        <v>3</v>
      </c>
      <c r="D187" s="20" t="s">
        <v>193</v>
      </c>
      <c r="E187" s="227" t="s">
        <v>897</v>
      </c>
      <c r="F187" s="213" t="s">
        <v>339</v>
      </c>
      <c r="G187" s="213" t="s">
        <v>339</v>
      </c>
      <c r="H187" s="213" t="s">
        <v>339</v>
      </c>
      <c r="I187" s="214" t="s">
        <v>339</v>
      </c>
      <c r="J187" s="131">
        <f t="shared" ref="J187:T187" si="86">IF(INDEX($C$3:$N$4,2,MATCH(J$17,$C$3:$N$3,0))*J175,INDEX($C$3:$N$4,2,MATCH(J$17,$C$3:$N$3,0))*J175,"")</f>
        <v>4</v>
      </c>
      <c r="K187" s="131" t="str">
        <f t="shared" si="86"/>
        <v/>
      </c>
      <c r="L187" s="131" t="str">
        <f t="shared" si="86"/>
        <v/>
      </c>
      <c r="M187" s="131">
        <f t="shared" si="86"/>
        <v>1</v>
      </c>
      <c r="N187" s="131" t="str">
        <f t="shared" si="86"/>
        <v/>
      </c>
      <c r="O187" s="131">
        <f t="shared" si="86"/>
        <v>2</v>
      </c>
      <c r="P187" s="131" t="str">
        <f t="shared" si="86"/>
        <v/>
      </c>
      <c r="Q187" s="131" t="str">
        <f t="shared" si="86"/>
        <v/>
      </c>
      <c r="R187" s="131" t="str">
        <f t="shared" si="86"/>
        <v/>
      </c>
      <c r="S187" s="131" t="str">
        <f t="shared" si="86"/>
        <v/>
      </c>
      <c r="T187" s="131">
        <f t="shared" si="86"/>
        <v>2</v>
      </c>
      <c r="U187" s="10">
        <f t="shared" si="83"/>
        <v>13</v>
      </c>
      <c r="V187" s="10">
        <f t="shared" si="85"/>
        <v>8</v>
      </c>
    </row>
    <row r="188" spans="2:22">
      <c r="B188" s="217"/>
      <c r="C188" s="39">
        <v>4</v>
      </c>
      <c r="D188" s="20" t="s">
        <v>193</v>
      </c>
      <c r="E188" s="227" t="s">
        <v>898</v>
      </c>
      <c r="F188" s="213" t="s">
        <v>329</v>
      </c>
      <c r="G188" s="213" t="s">
        <v>329</v>
      </c>
      <c r="H188" s="213" t="s">
        <v>329</v>
      </c>
      <c r="I188" s="214" t="s">
        <v>329</v>
      </c>
      <c r="J188" s="131">
        <f t="shared" ref="J188:T188" si="87">IF(INDEX($C$3:$N$4,2,MATCH(J$17,$C$3:$N$3,0))*J176,INDEX($C$3:$N$4,2,MATCH(J$17,$C$3:$N$3,0))*J176,"")</f>
        <v>4</v>
      </c>
      <c r="K188" s="131" t="str">
        <f t="shared" si="87"/>
        <v/>
      </c>
      <c r="L188" s="131">
        <f t="shared" si="87"/>
        <v>16</v>
      </c>
      <c r="M188" s="131">
        <f t="shared" si="87"/>
        <v>2</v>
      </c>
      <c r="N188" s="131" t="str">
        <f t="shared" si="87"/>
        <v/>
      </c>
      <c r="O188" s="131" t="str">
        <f t="shared" si="87"/>
        <v/>
      </c>
      <c r="P188" s="131" t="str">
        <f t="shared" si="87"/>
        <v/>
      </c>
      <c r="Q188" s="131" t="str">
        <f t="shared" si="87"/>
        <v/>
      </c>
      <c r="R188" s="131" t="str">
        <f t="shared" si="87"/>
        <v/>
      </c>
      <c r="S188" s="131" t="str">
        <f t="shared" si="87"/>
        <v/>
      </c>
      <c r="T188" s="131" t="str">
        <f t="shared" si="87"/>
        <v/>
      </c>
      <c r="U188" s="10">
        <f t="shared" si="83"/>
        <v>13</v>
      </c>
      <c r="V188" s="10">
        <f t="shared" si="85"/>
        <v>10</v>
      </c>
    </row>
    <row r="189" spans="2:22">
      <c r="B189" s="217"/>
      <c r="C189" s="39">
        <v>5</v>
      </c>
      <c r="D189" s="20" t="s">
        <v>193</v>
      </c>
      <c r="E189" s="227" t="s">
        <v>899</v>
      </c>
      <c r="F189" s="213" t="s">
        <v>332</v>
      </c>
      <c r="G189" s="213" t="s">
        <v>332</v>
      </c>
      <c r="H189" s="213" t="s">
        <v>332</v>
      </c>
      <c r="I189" s="214" t="s">
        <v>332</v>
      </c>
      <c r="J189" s="131" t="str">
        <f t="shared" ref="J189:T189" si="88">IF(INDEX($C$3:$N$4,2,MATCH(J$17,$C$3:$N$3,0))*J177,INDEX($C$3:$N$4,2,MATCH(J$17,$C$3:$N$3,0))*J177,"")</f>
        <v/>
      </c>
      <c r="K189" s="131" t="str">
        <f t="shared" si="88"/>
        <v/>
      </c>
      <c r="L189" s="131" t="str">
        <f t="shared" si="88"/>
        <v/>
      </c>
      <c r="M189" s="131">
        <v>1</v>
      </c>
      <c r="N189" s="131" t="str">
        <f t="shared" si="88"/>
        <v/>
      </c>
      <c r="O189" s="131" t="str">
        <f t="shared" si="88"/>
        <v/>
      </c>
      <c r="P189" s="131" t="str">
        <f t="shared" si="88"/>
        <v/>
      </c>
      <c r="Q189" s="131" t="str">
        <f t="shared" si="88"/>
        <v/>
      </c>
      <c r="R189" s="131">
        <f t="shared" si="88"/>
        <v>9</v>
      </c>
      <c r="S189" s="131" t="str">
        <f t="shared" si="88"/>
        <v/>
      </c>
      <c r="T189" s="131">
        <f t="shared" si="88"/>
        <v>1</v>
      </c>
      <c r="U189" s="10">
        <f t="shared" si="83"/>
        <v>13</v>
      </c>
      <c r="V189" s="10">
        <f t="shared" si="85"/>
        <v>9</v>
      </c>
    </row>
    <row r="190" spans="2:22">
      <c r="B190" s="217"/>
      <c r="C190" s="39">
        <v>6</v>
      </c>
      <c r="D190" s="20" t="s">
        <v>195</v>
      </c>
      <c r="E190" s="227" t="s">
        <v>900</v>
      </c>
      <c r="F190" s="213"/>
      <c r="G190" s="213"/>
      <c r="H190" s="213"/>
      <c r="I190" s="214"/>
      <c r="J190" s="131" t="str">
        <f t="shared" ref="J190:T190" si="89">IF(INDEX($C$3:$N$4,2,MATCH(J$17,$C$3:$N$3,0))*J178,INDEX($C$3:$N$4,2,MATCH(J$17,$C$3:$N$3,0))*J178,"")</f>
        <v/>
      </c>
      <c r="K190" s="131" t="str">
        <f t="shared" si="89"/>
        <v/>
      </c>
      <c r="L190" s="131">
        <f t="shared" si="89"/>
        <v>16</v>
      </c>
      <c r="M190" s="131">
        <v>3</v>
      </c>
      <c r="N190" s="131" t="str">
        <f t="shared" si="89"/>
        <v/>
      </c>
      <c r="O190" s="131" t="str">
        <f t="shared" si="89"/>
        <v/>
      </c>
      <c r="P190" s="131" t="str">
        <f t="shared" si="89"/>
        <v/>
      </c>
      <c r="Q190" s="131" t="str">
        <f t="shared" si="89"/>
        <v/>
      </c>
      <c r="R190" s="131" t="str">
        <f t="shared" si="89"/>
        <v/>
      </c>
      <c r="S190" s="131" t="str">
        <f t="shared" si="89"/>
        <v/>
      </c>
      <c r="T190" s="131" t="str">
        <f t="shared" si="89"/>
        <v/>
      </c>
      <c r="U190" s="10">
        <f t="shared" si="83"/>
        <v>16</v>
      </c>
      <c r="V190" s="10">
        <f t="shared" si="85"/>
        <v>5.333333333333333</v>
      </c>
    </row>
    <row r="191" spans="2:22">
      <c r="B191" s="217"/>
      <c r="C191" s="39">
        <v>7</v>
      </c>
      <c r="D191" s="20" t="s">
        <v>195</v>
      </c>
      <c r="E191" s="215"/>
      <c r="F191" s="213"/>
      <c r="G191" s="213"/>
      <c r="H191" s="213"/>
      <c r="I191" s="214"/>
      <c r="J191" s="131">
        <f t="shared" ref="J191:T191" si="90">IF(INDEX($C$3:$N$4,2,MATCH(J$17,$C$3:$N$3,0))*J179,INDEX($C$3:$N$4,2,MATCH(J$17,$C$3:$N$3,0))*J179,"")</f>
        <v>6</v>
      </c>
      <c r="K191" s="131" t="str">
        <f t="shared" si="90"/>
        <v/>
      </c>
      <c r="L191" s="131" t="str">
        <f t="shared" si="90"/>
        <v/>
      </c>
      <c r="M191" s="131">
        <f t="shared" si="90"/>
        <v>2</v>
      </c>
      <c r="N191" s="131" t="str">
        <f t="shared" si="90"/>
        <v/>
      </c>
      <c r="O191" s="131" t="str">
        <f t="shared" si="90"/>
        <v/>
      </c>
      <c r="P191" s="131" t="str">
        <f t="shared" si="90"/>
        <v/>
      </c>
      <c r="Q191" s="131" t="str">
        <f t="shared" si="90"/>
        <v/>
      </c>
      <c r="R191" s="131" t="str">
        <f t="shared" si="90"/>
        <v/>
      </c>
      <c r="S191" s="131" t="str">
        <f t="shared" si="90"/>
        <v/>
      </c>
      <c r="T191" s="131" t="str">
        <f t="shared" si="90"/>
        <v/>
      </c>
      <c r="U191" s="10">
        <f t="shared" si="83"/>
        <v>16</v>
      </c>
      <c r="V191" s="10">
        <f t="shared" si="85"/>
        <v>3</v>
      </c>
    </row>
    <row r="192" spans="2:22">
      <c r="B192" s="217"/>
      <c r="C192" s="39">
        <v>8</v>
      </c>
      <c r="D192" s="20" t="s">
        <v>195</v>
      </c>
      <c r="E192" s="212"/>
      <c r="F192" s="213"/>
      <c r="G192" s="213"/>
      <c r="H192" s="213"/>
      <c r="I192" s="214"/>
      <c r="J192" s="131" t="str">
        <f t="shared" ref="J192:T192" si="91">IF(INDEX($C$3:$N$4,2,MATCH(J$17,$C$3:$N$3,0))*J180,INDEX($C$3:$N$4,2,MATCH(J$17,$C$3:$N$3,0))*J180,"")</f>
        <v/>
      </c>
      <c r="K192" s="131" t="str">
        <f t="shared" si="91"/>
        <v/>
      </c>
      <c r="L192" s="131" t="str">
        <f t="shared" si="91"/>
        <v/>
      </c>
      <c r="M192" s="131" t="str">
        <f t="shared" si="91"/>
        <v/>
      </c>
      <c r="N192" s="131" t="str">
        <f t="shared" si="91"/>
        <v/>
      </c>
      <c r="O192" s="131" t="str">
        <f t="shared" si="91"/>
        <v/>
      </c>
      <c r="P192" s="131" t="str">
        <f t="shared" si="91"/>
        <v/>
      </c>
      <c r="Q192" s="131" t="str">
        <f t="shared" si="91"/>
        <v/>
      </c>
      <c r="R192" s="131" t="str">
        <f t="shared" si="91"/>
        <v/>
      </c>
      <c r="S192" s="131" t="str">
        <f t="shared" si="91"/>
        <v/>
      </c>
      <c r="T192" s="131" t="str">
        <f t="shared" si="91"/>
        <v/>
      </c>
      <c r="U192" s="10">
        <f t="shared" si="83"/>
        <v>16</v>
      </c>
      <c r="V192" s="10" t="e">
        <f t="shared" si="85"/>
        <v>#VALUE!</v>
      </c>
    </row>
    <row r="193" spans="2:22">
      <c r="B193" s="217"/>
      <c r="C193" s="39">
        <v>9</v>
      </c>
      <c r="D193" s="20" t="s">
        <v>199</v>
      </c>
      <c r="E193" s="212"/>
      <c r="F193" s="213"/>
      <c r="G193" s="213"/>
      <c r="H193" s="213"/>
      <c r="I193" s="214"/>
      <c r="J193" s="131" t="str">
        <f t="shared" ref="J193:T193" si="92">IF(INDEX($C$3:$N$4,2,MATCH(J$17,$C$3:$N$3,0))*J181,INDEX($C$3:$N$4,2,MATCH(J$17,$C$3:$N$3,0))*J181,"")</f>
        <v/>
      </c>
      <c r="K193" s="131" t="str">
        <f t="shared" si="92"/>
        <v/>
      </c>
      <c r="L193" s="131" t="str">
        <f t="shared" si="92"/>
        <v/>
      </c>
      <c r="M193" s="131" t="str">
        <f t="shared" si="92"/>
        <v/>
      </c>
      <c r="N193" s="131" t="str">
        <f t="shared" si="92"/>
        <v/>
      </c>
      <c r="O193" s="131" t="str">
        <f t="shared" si="92"/>
        <v/>
      </c>
      <c r="P193" s="131" t="str">
        <f t="shared" si="92"/>
        <v/>
      </c>
      <c r="Q193" s="131" t="str">
        <f t="shared" si="92"/>
        <v/>
      </c>
      <c r="R193" s="131" t="str">
        <f t="shared" si="92"/>
        <v/>
      </c>
      <c r="S193" s="131" t="str">
        <f t="shared" si="92"/>
        <v/>
      </c>
      <c r="T193" s="131" t="str">
        <f t="shared" si="92"/>
        <v/>
      </c>
      <c r="U193" s="10">
        <f t="shared" si="83"/>
        <v>20</v>
      </c>
      <c r="V193" s="10" t="e">
        <f t="shared" si="85"/>
        <v>#VALUE!</v>
      </c>
    </row>
    <row r="194" spans="2:22">
      <c r="B194" s="217"/>
      <c r="C194" s="39">
        <v>10</v>
      </c>
      <c r="D194" s="20" t="s">
        <v>199</v>
      </c>
      <c r="E194" s="212"/>
      <c r="F194" s="213"/>
      <c r="G194" s="213"/>
      <c r="H194" s="213"/>
      <c r="I194" s="214"/>
      <c r="J194" s="131" t="str">
        <f t="shared" ref="J194:T194" si="93">IF(INDEX($C$3:$N$4,2,MATCH(J$17,$C$3:$N$3,0))*J182,INDEX($C$3:$N$4,2,MATCH(J$17,$C$3:$N$3,0))*J182,"")</f>
        <v/>
      </c>
      <c r="K194" s="131" t="str">
        <f t="shared" si="93"/>
        <v/>
      </c>
      <c r="L194" s="131" t="str">
        <f t="shared" si="93"/>
        <v/>
      </c>
      <c r="M194" s="131" t="str">
        <f t="shared" si="93"/>
        <v/>
      </c>
      <c r="N194" s="131" t="str">
        <f t="shared" si="93"/>
        <v/>
      </c>
      <c r="O194" s="131" t="str">
        <f t="shared" si="93"/>
        <v/>
      </c>
      <c r="P194" s="131" t="str">
        <f t="shared" si="93"/>
        <v/>
      </c>
      <c r="Q194" s="131" t="str">
        <f t="shared" si="93"/>
        <v/>
      </c>
      <c r="R194" s="131" t="str">
        <f t="shared" si="93"/>
        <v/>
      </c>
      <c r="S194" s="131" t="str">
        <f t="shared" si="93"/>
        <v/>
      </c>
      <c r="T194" s="131" t="str">
        <f t="shared" si="93"/>
        <v/>
      </c>
      <c r="U194" s="10">
        <f t="shared" si="83"/>
        <v>20</v>
      </c>
      <c r="V194" s="10" t="e">
        <f t="shared" si="85"/>
        <v>#VALUE!</v>
      </c>
    </row>
    <row r="196" spans="2:22">
      <c r="B196" s="216" t="s">
        <v>901</v>
      </c>
      <c r="C196" s="133" t="s">
        <v>187</v>
      </c>
      <c r="D196" s="22" t="s">
        <v>188</v>
      </c>
      <c r="E196" s="218" t="s">
        <v>189</v>
      </c>
      <c r="F196" s="219"/>
      <c r="G196" s="219"/>
      <c r="H196" s="219"/>
      <c r="I196" s="220"/>
      <c r="J196" s="23" t="s">
        <v>109</v>
      </c>
      <c r="K196" s="24" t="s">
        <v>170</v>
      </c>
      <c r="L196" s="24" t="s">
        <v>179</v>
      </c>
      <c r="M196" s="24" t="s">
        <v>180</v>
      </c>
      <c r="N196" s="24" t="s">
        <v>174</v>
      </c>
      <c r="O196" s="24" t="s">
        <v>175</v>
      </c>
      <c r="P196" s="24" t="s">
        <v>176</v>
      </c>
      <c r="Q196" s="24" t="s">
        <v>177</v>
      </c>
      <c r="R196" s="24" t="s">
        <v>297</v>
      </c>
      <c r="S196" s="24" t="s">
        <v>181</v>
      </c>
      <c r="T196" s="23" t="s">
        <v>110</v>
      </c>
    </row>
    <row r="197" spans="2:22">
      <c r="B197" s="217"/>
      <c r="C197" s="39">
        <v>1</v>
      </c>
      <c r="D197" s="20" t="s">
        <v>191</v>
      </c>
      <c r="E197" s="228" t="s">
        <v>1085</v>
      </c>
      <c r="F197" s="213"/>
      <c r="G197" s="213"/>
      <c r="H197" s="213"/>
      <c r="I197" s="214"/>
      <c r="J197" s="131"/>
      <c r="K197" s="131"/>
      <c r="L197" s="131">
        <v>8</v>
      </c>
      <c r="M197" s="131">
        <v>2</v>
      </c>
      <c r="N197" s="131"/>
      <c r="O197" s="131"/>
      <c r="P197" s="131"/>
      <c r="Q197" s="131"/>
      <c r="R197" s="131"/>
      <c r="S197" s="131"/>
      <c r="T197" s="131"/>
    </row>
    <row r="198" spans="2:22">
      <c r="B198" s="217"/>
      <c r="C198" s="39">
        <v>2</v>
      </c>
      <c r="D198" s="20" t="s">
        <v>191</v>
      </c>
      <c r="E198" s="215" t="s">
        <v>939</v>
      </c>
      <c r="F198" s="213" t="s">
        <v>340</v>
      </c>
      <c r="G198" s="213" t="s">
        <v>340</v>
      </c>
      <c r="H198" s="213" t="s">
        <v>340</v>
      </c>
      <c r="I198" s="214" t="s">
        <v>340</v>
      </c>
      <c r="J198" s="131"/>
      <c r="K198" s="131"/>
      <c r="L198" s="131">
        <v>4</v>
      </c>
      <c r="M198" s="131">
        <v>2</v>
      </c>
      <c r="N198" s="131"/>
      <c r="O198" s="131">
        <v>1</v>
      </c>
      <c r="P198" s="131"/>
      <c r="Q198" s="131"/>
      <c r="R198" s="131"/>
      <c r="S198" s="131"/>
      <c r="T198" s="131">
        <v>2</v>
      </c>
    </row>
    <row r="199" spans="2:22">
      <c r="B199" s="217"/>
      <c r="C199" s="39">
        <v>3</v>
      </c>
      <c r="D199" s="20" t="s">
        <v>193</v>
      </c>
      <c r="E199" s="215" t="s">
        <v>940</v>
      </c>
      <c r="F199" s="213" t="s">
        <v>340</v>
      </c>
      <c r="G199" s="213" t="s">
        <v>340</v>
      </c>
      <c r="H199" s="213" t="s">
        <v>340</v>
      </c>
      <c r="I199" s="214" t="s">
        <v>340</v>
      </c>
      <c r="J199" s="131">
        <v>4</v>
      </c>
      <c r="K199" s="131"/>
      <c r="L199" s="131"/>
      <c r="M199" s="131">
        <v>1</v>
      </c>
      <c r="N199" s="131"/>
      <c r="O199" s="131"/>
      <c r="P199" s="131"/>
      <c r="Q199" s="131"/>
      <c r="R199" s="131"/>
      <c r="S199" s="131"/>
      <c r="T199" s="131"/>
    </row>
    <row r="200" spans="2:22">
      <c r="B200" s="217"/>
      <c r="C200" s="39">
        <v>4</v>
      </c>
      <c r="D200" s="20" t="s">
        <v>193</v>
      </c>
      <c r="E200" s="215" t="s">
        <v>936</v>
      </c>
      <c r="F200" s="213" t="s">
        <v>329</v>
      </c>
      <c r="G200" s="213" t="s">
        <v>329</v>
      </c>
      <c r="H200" s="213" t="s">
        <v>329</v>
      </c>
      <c r="I200" s="214" t="s">
        <v>329</v>
      </c>
      <c r="J200" s="131">
        <v>4</v>
      </c>
      <c r="K200" s="131"/>
      <c r="L200" s="131">
        <v>10</v>
      </c>
      <c r="M200" s="131">
        <v>1</v>
      </c>
      <c r="N200" s="131"/>
      <c r="O200" s="131"/>
      <c r="P200" s="131"/>
      <c r="Q200" s="131"/>
      <c r="R200" s="131"/>
      <c r="S200" s="131"/>
      <c r="T200" s="131"/>
    </row>
    <row r="201" spans="2:22">
      <c r="B201" s="217"/>
      <c r="C201" s="39">
        <v>5</v>
      </c>
      <c r="D201" s="20" t="s">
        <v>193</v>
      </c>
      <c r="E201" s="215" t="s">
        <v>937</v>
      </c>
      <c r="F201" s="213" t="s">
        <v>332</v>
      </c>
      <c r="G201" s="213" t="s">
        <v>332</v>
      </c>
      <c r="H201" s="213" t="s">
        <v>332</v>
      </c>
      <c r="I201" s="214" t="s">
        <v>332</v>
      </c>
      <c r="J201" s="131"/>
      <c r="K201" s="131"/>
      <c r="L201" s="131"/>
      <c r="M201" s="131">
        <v>1</v>
      </c>
      <c r="N201" s="131"/>
      <c r="O201" s="131"/>
      <c r="P201" s="131"/>
      <c r="Q201" s="131"/>
      <c r="R201" s="131">
        <v>1.5</v>
      </c>
      <c r="S201" s="131"/>
      <c r="T201" s="131">
        <v>1</v>
      </c>
    </row>
    <row r="202" spans="2:22">
      <c r="B202" s="217"/>
      <c r="C202" s="39">
        <v>6</v>
      </c>
      <c r="D202" s="20" t="s">
        <v>195</v>
      </c>
      <c r="E202" s="215" t="s">
        <v>938</v>
      </c>
      <c r="F202" s="213" t="s">
        <v>340</v>
      </c>
      <c r="G202" s="213" t="s">
        <v>340</v>
      </c>
      <c r="H202" s="213" t="s">
        <v>340</v>
      </c>
      <c r="I202" s="214" t="s">
        <v>340</v>
      </c>
      <c r="J202" s="131"/>
      <c r="K202" s="131"/>
      <c r="L202" s="131">
        <v>10</v>
      </c>
      <c r="M202" s="131">
        <v>1</v>
      </c>
      <c r="N202" s="131"/>
      <c r="O202" s="131"/>
      <c r="P202" s="131"/>
      <c r="Q202" s="131"/>
      <c r="R202" s="131"/>
      <c r="S202" s="131"/>
      <c r="T202" s="131"/>
    </row>
    <row r="203" spans="2:22">
      <c r="B203" s="217"/>
      <c r="C203" s="39">
        <v>7</v>
      </c>
      <c r="D203" s="20" t="s">
        <v>195</v>
      </c>
      <c r="E203" s="215"/>
      <c r="F203" s="213"/>
      <c r="G203" s="213"/>
      <c r="H203" s="213"/>
      <c r="I203" s="214"/>
      <c r="J203" s="131"/>
      <c r="K203" s="131"/>
      <c r="L203" s="131"/>
      <c r="M203" s="131"/>
      <c r="N203" s="131"/>
      <c r="O203" s="131"/>
      <c r="P203" s="131"/>
      <c r="Q203" s="131"/>
      <c r="R203" s="131"/>
      <c r="S203" s="131"/>
      <c r="T203" s="131"/>
    </row>
    <row r="204" spans="2:22">
      <c r="B204" s="217"/>
      <c r="C204" s="39">
        <v>8</v>
      </c>
      <c r="D204" s="20" t="s">
        <v>195</v>
      </c>
      <c r="E204" s="212"/>
      <c r="F204" s="213"/>
      <c r="G204" s="213"/>
      <c r="H204" s="213"/>
      <c r="I204" s="214"/>
      <c r="J204" s="131"/>
      <c r="K204" s="131"/>
      <c r="L204" s="131"/>
      <c r="M204" s="131"/>
      <c r="N204" s="131"/>
      <c r="O204" s="131"/>
      <c r="P204" s="131"/>
      <c r="Q204" s="131"/>
      <c r="R204" s="10"/>
      <c r="S204" s="10"/>
      <c r="T204" s="10"/>
    </row>
    <row r="205" spans="2:22">
      <c r="B205" s="217"/>
      <c r="C205" s="39">
        <v>9</v>
      </c>
      <c r="D205" s="20" t="s">
        <v>199</v>
      </c>
      <c r="E205" s="212"/>
      <c r="F205" s="213"/>
      <c r="G205" s="213"/>
      <c r="H205" s="213"/>
      <c r="I205" s="214"/>
      <c r="J205" s="131"/>
      <c r="K205" s="131"/>
      <c r="L205" s="131"/>
      <c r="M205" s="131"/>
      <c r="N205" s="131"/>
      <c r="O205" s="131"/>
      <c r="P205" s="131"/>
      <c r="Q205" s="131"/>
      <c r="R205" s="131"/>
      <c r="S205" s="131"/>
      <c r="T205" s="131"/>
    </row>
    <row r="206" spans="2:22">
      <c r="B206" s="217"/>
      <c r="C206" s="39">
        <v>10</v>
      </c>
      <c r="D206" s="20" t="s">
        <v>199</v>
      </c>
      <c r="E206" s="212"/>
      <c r="F206" s="213"/>
      <c r="G206" s="213"/>
      <c r="H206" s="213"/>
      <c r="I206" s="214"/>
      <c r="J206" s="131"/>
      <c r="K206" s="131"/>
      <c r="L206" s="131"/>
      <c r="M206" s="131"/>
      <c r="N206" s="131"/>
      <c r="O206" s="131"/>
      <c r="P206" s="131"/>
      <c r="Q206" s="131"/>
      <c r="R206" s="131"/>
      <c r="S206" s="131"/>
      <c r="T206" s="131"/>
    </row>
    <row r="207" spans="2:22">
      <c r="B207" s="217"/>
      <c r="E207" s="221"/>
      <c r="F207" s="222"/>
      <c r="G207" s="222"/>
      <c r="H207" s="222"/>
      <c r="I207" s="223"/>
      <c r="T207" s="131"/>
    </row>
    <row r="208" spans="2:22">
      <c r="B208" s="217"/>
      <c r="C208" s="132" t="s">
        <v>187</v>
      </c>
      <c r="D208" s="36" t="s">
        <v>188</v>
      </c>
      <c r="E208" s="224" t="s">
        <v>189</v>
      </c>
      <c r="F208" s="225"/>
      <c r="G208" s="225"/>
      <c r="H208" s="225"/>
      <c r="I208" s="226"/>
      <c r="J208" s="37" t="s">
        <v>109</v>
      </c>
      <c r="K208" s="38" t="s">
        <v>170</v>
      </c>
      <c r="L208" s="177" t="s">
        <v>1088</v>
      </c>
      <c r="M208" s="177" t="s">
        <v>1087</v>
      </c>
      <c r="N208" s="38" t="s">
        <v>174</v>
      </c>
      <c r="O208" s="177" t="s">
        <v>1086</v>
      </c>
      <c r="P208" s="38" t="s">
        <v>176</v>
      </c>
      <c r="Q208" s="38" t="s">
        <v>177</v>
      </c>
      <c r="R208" s="38" t="s">
        <v>297</v>
      </c>
      <c r="S208" s="38" t="s">
        <v>181</v>
      </c>
      <c r="T208" s="37" t="s">
        <v>110</v>
      </c>
      <c r="U208" s="25" t="s">
        <v>202</v>
      </c>
      <c r="V208" s="25" t="s">
        <v>201</v>
      </c>
    </row>
    <row r="209" spans="2:22">
      <c r="B209" s="217"/>
      <c r="C209" s="39">
        <v>1</v>
      </c>
      <c r="D209" s="20" t="s">
        <v>191</v>
      </c>
      <c r="E209" s="227" t="s">
        <v>902</v>
      </c>
      <c r="F209" s="213"/>
      <c r="G209" s="213"/>
      <c r="H209" s="213"/>
      <c r="I209" s="214"/>
      <c r="J209" s="131" t="str">
        <f t="shared" ref="J209:T209" si="94">IF(INDEX($C$3:$N$4,2,MATCH(J$17,$C$3:$N$3,0))*J197,INDEX($C$3:$N$4,2,MATCH(J$17,$C$3:$N$3,0))*J197,"")</f>
        <v/>
      </c>
      <c r="K209" s="131" t="str">
        <f t="shared" si="94"/>
        <v/>
      </c>
      <c r="L209" s="131">
        <f t="shared" si="94"/>
        <v>12.8</v>
      </c>
      <c r="M209" s="131">
        <f t="shared" si="94"/>
        <v>2</v>
      </c>
      <c r="N209" s="131" t="str">
        <f t="shared" si="94"/>
        <v/>
      </c>
      <c r="O209" s="131" t="str">
        <f t="shared" si="94"/>
        <v/>
      </c>
      <c r="P209" s="131" t="str">
        <f t="shared" si="94"/>
        <v/>
      </c>
      <c r="Q209" s="131" t="str">
        <f t="shared" si="94"/>
        <v/>
      </c>
      <c r="R209" s="131" t="str">
        <f t="shared" si="94"/>
        <v/>
      </c>
      <c r="S209" s="131" t="str">
        <f t="shared" si="94"/>
        <v/>
      </c>
      <c r="T209" s="131" t="str">
        <f t="shared" si="94"/>
        <v/>
      </c>
      <c r="U209" s="10">
        <f t="shared" ref="U209:U218" si="95">HLOOKUP(D209,$R$2:$U$3,2,FALSE)</f>
        <v>10</v>
      </c>
      <c r="V209" s="10">
        <f>SUM(J209:L209)/M209+IFERROR(SUM(N209:S209)*T209,0)</f>
        <v>6.4</v>
      </c>
    </row>
    <row r="210" spans="2:22">
      <c r="B210" s="217"/>
      <c r="C210" s="39">
        <v>2</v>
      </c>
      <c r="D210" s="20" t="s">
        <v>191</v>
      </c>
      <c r="E210" s="227" t="s">
        <v>903</v>
      </c>
      <c r="F210" s="213" t="s">
        <v>340</v>
      </c>
      <c r="G210" s="213" t="s">
        <v>340</v>
      </c>
      <c r="H210" s="213" t="s">
        <v>340</v>
      </c>
      <c r="I210" s="214" t="s">
        <v>340</v>
      </c>
      <c r="J210" s="131" t="str">
        <f t="shared" ref="J210:T210" si="96">IF(INDEX($C$3:$N$4,2,MATCH(J$17,$C$3:$N$3,0))*J198,INDEX($C$3:$N$4,2,MATCH(J$17,$C$3:$N$3,0))*J198,"")</f>
        <v/>
      </c>
      <c r="K210" s="131" t="str">
        <f t="shared" si="96"/>
        <v/>
      </c>
      <c r="L210" s="131">
        <f t="shared" si="96"/>
        <v>6.4</v>
      </c>
      <c r="M210" s="131">
        <f t="shared" si="96"/>
        <v>2</v>
      </c>
      <c r="N210" s="131" t="str">
        <f t="shared" si="96"/>
        <v/>
      </c>
      <c r="O210" s="131">
        <f t="shared" si="96"/>
        <v>2</v>
      </c>
      <c r="P210" s="131" t="str">
        <f t="shared" si="96"/>
        <v/>
      </c>
      <c r="Q210" s="131" t="str">
        <f t="shared" si="96"/>
        <v/>
      </c>
      <c r="R210" s="131" t="str">
        <f t="shared" si="96"/>
        <v/>
      </c>
      <c r="S210" s="131" t="str">
        <f t="shared" si="96"/>
        <v/>
      </c>
      <c r="T210" s="131">
        <f t="shared" si="96"/>
        <v>2</v>
      </c>
      <c r="U210" s="10">
        <f t="shared" si="95"/>
        <v>10</v>
      </c>
      <c r="V210" s="10">
        <f t="shared" ref="V210:V218" si="97">SUM(J210:L210)/M210+IFERROR(SUM(N210:S210)*T210,0)</f>
        <v>7.2</v>
      </c>
    </row>
    <row r="211" spans="2:22">
      <c r="B211" s="217"/>
      <c r="C211" s="39">
        <v>3</v>
      </c>
      <c r="D211" s="20" t="s">
        <v>193</v>
      </c>
      <c r="E211" s="229" t="s">
        <v>1089</v>
      </c>
      <c r="F211" s="213" t="s">
        <v>340</v>
      </c>
      <c r="G211" s="213" t="s">
        <v>340</v>
      </c>
      <c r="H211" s="213" t="s">
        <v>340</v>
      </c>
      <c r="I211" s="214" t="s">
        <v>340</v>
      </c>
      <c r="J211" s="131">
        <f t="shared" ref="J211:T211" si="98">IF(INDEX($C$3:$N$4,2,MATCH(J$17,$C$3:$N$3,0))*J199,INDEX($C$3:$N$4,2,MATCH(J$17,$C$3:$N$3,0))*J199,"")</f>
        <v>4</v>
      </c>
      <c r="K211" s="131" t="str">
        <f t="shared" si="98"/>
        <v/>
      </c>
      <c r="L211" s="131" t="str">
        <f t="shared" si="98"/>
        <v/>
      </c>
      <c r="M211" s="131">
        <f t="shared" si="98"/>
        <v>1</v>
      </c>
      <c r="N211" s="131" t="str">
        <f t="shared" si="98"/>
        <v/>
      </c>
      <c r="O211" s="131" t="str">
        <f t="shared" si="98"/>
        <v/>
      </c>
      <c r="P211" s="131" t="str">
        <f t="shared" si="98"/>
        <v/>
      </c>
      <c r="Q211" s="131" t="str">
        <f t="shared" si="98"/>
        <v/>
      </c>
      <c r="R211" s="131" t="str">
        <f t="shared" si="98"/>
        <v/>
      </c>
      <c r="S211" s="131" t="str">
        <f t="shared" si="98"/>
        <v/>
      </c>
      <c r="T211" s="131" t="str">
        <f t="shared" si="98"/>
        <v/>
      </c>
      <c r="U211" s="10">
        <f t="shared" si="95"/>
        <v>13</v>
      </c>
      <c r="V211" s="10">
        <f t="shared" si="97"/>
        <v>4</v>
      </c>
    </row>
    <row r="212" spans="2:22">
      <c r="B212" s="217"/>
      <c r="C212" s="39">
        <v>4</v>
      </c>
      <c r="D212" s="20" t="s">
        <v>193</v>
      </c>
      <c r="E212" s="227" t="s">
        <v>906</v>
      </c>
      <c r="F212" s="213" t="s">
        <v>329</v>
      </c>
      <c r="G212" s="213" t="s">
        <v>329</v>
      </c>
      <c r="H212" s="213" t="s">
        <v>329</v>
      </c>
      <c r="I212" s="214" t="s">
        <v>329</v>
      </c>
      <c r="J212" s="131">
        <f t="shared" ref="J212:T212" si="99">IF(INDEX($C$3:$N$4,2,MATCH(J$17,$C$3:$N$3,0))*J200,INDEX($C$3:$N$4,2,MATCH(J$17,$C$3:$N$3,0))*J200,"")</f>
        <v>4</v>
      </c>
      <c r="K212" s="131" t="str">
        <f t="shared" si="99"/>
        <v/>
      </c>
      <c r="L212" s="131">
        <f t="shared" si="99"/>
        <v>16</v>
      </c>
      <c r="M212" s="131">
        <f t="shared" si="99"/>
        <v>1</v>
      </c>
      <c r="N212" s="131" t="str">
        <f t="shared" si="99"/>
        <v/>
      </c>
      <c r="O212" s="131" t="str">
        <f t="shared" si="99"/>
        <v/>
      </c>
      <c r="P212" s="131" t="str">
        <f t="shared" si="99"/>
        <v/>
      </c>
      <c r="Q212" s="131" t="str">
        <f t="shared" si="99"/>
        <v/>
      </c>
      <c r="R212" s="131" t="str">
        <f t="shared" si="99"/>
        <v/>
      </c>
      <c r="S212" s="131" t="str">
        <f t="shared" si="99"/>
        <v/>
      </c>
      <c r="T212" s="131" t="str">
        <f t="shared" si="99"/>
        <v/>
      </c>
      <c r="U212" s="10">
        <f t="shared" si="95"/>
        <v>13</v>
      </c>
      <c r="V212" s="10">
        <f t="shared" si="97"/>
        <v>20</v>
      </c>
    </row>
    <row r="213" spans="2:22">
      <c r="B213" s="217"/>
      <c r="C213" s="39">
        <v>5</v>
      </c>
      <c r="D213" s="20" t="s">
        <v>193</v>
      </c>
      <c r="E213" s="227" t="s">
        <v>905</v>
      </c>
      <c r="F213" s="213" t="s">
        <v>332</v>
      </c>
      <c r="G213" s="213" t="s">
        <v>332</v>
      </c>
      <c r="H213" s="213" t="s">
        <v>332</v>
      </c>
      <c r="I213" s="214" t="s">
        <v>332</v>
      </c>
      <c r="J213" s="131" t="str">
        <f t="shared" ref="J213:T213" si="100">IF(INDEX($C$3:$N$4,2,MATCH(J$17,$C$3:$N$3,0))*J201,INDEX($C$3:$N$4,2,MATCH(J$17,$C$3:$N$3,0))*J201,"")</f>
        <v/>
      </c>
      <c r="K213" s="131" t="str">
        <f t="shared" si="100"/>
        <v/>
      </c>
      <c r="L213" s="131" t="str">
        <f t="shared" si="100"/>
        <v/>
      </c>
      <c r="M213" s="131">
        <f t="shared" si="100"/>
        <v>1</v>
      </c>
      <c r="N213" s="131" t="str">
        <f t="shared" si="100"/>
        <v/>
      </c>
      <c r="O213" s="131" t="str">
        <f t="shared" si="100"/>
        <v/>
      </c>
      <c r="P213" s="131" t="str">
        <f t="shared" si="100"/>
        <v/>
      </c>
      <c r="Q213" s="131" t="str">
        <f t="shared" si="100"/>
        <v/>
      </c>
      <c r="R213" s="131">
        <f t="shared" si="100"/>
        <v>9</v>
      </c>
      <c r="S213" s="131" t="str">
        <f t="shared" si="100"/>
        <v/>
      </c>
      <c r="T213" s="131">
        <f t="shared" si="100"/>
        <v>1</v>
      </c>
      <c r="U213" s="10">
        <f t="shared" si="95"/>
        <v>13</v>
      </c>
      <c r="V213" s="10">
        <f t="shared" si="97"/>
        <v>9</v>
      </c>
    </row>
    <row r="214" spans="2:22">
      <c r="B214" s="217"/>
      <c r="C214" s="39">
        <v>6</v>
      </c>
      <c r="D214" s="20" t="s">
        <v>195</v>
      </c>
      <c r="E214" s="227" t="s">
        <v>904</v>
      </c>
      <c r="F214" s="213" t="s">
        <v>340</v>
      </c>
      <c r="G214" s="213" t="s">
        <v>340</v>
      </c>
      <c r="H214" s="213" t="s">
        <v>340</v>
      </c>
      <c r="I214" s="214" t="s">
        <v>340</v>
      </c>
      <c r="J214" s="131" t="str">
        <f t="shared" ref="J214:T214" si="101">IF(INDEX($C$3:$N$4,2,MATCH(J$17,$C$3:$N$3,0))*J202,INDEX($C$3:$N$4,2,MATCH(J$17,$C$3:$N$3,0))*J202,"")</f>
        <v/>
      </c>
      <c r="K214" s="131" t="str">
        <f t="shared" si="101"/>
        <v/>
      </c>
      <c r="L214" s="131">
        <f t="shared" si="101"/>
        <v>16</v>
      </c>
      <c r="M214" s="131">
        <f t="shared" si="101"/>
        <v>1</v>
      </c>
      <c r="N214" s="131" t="str">
        <f t="shared" si="101"/>
        <v/>
      </c>
      <c r="O214" s="131" t="str">
        <f t="shared" si="101"/>
        <v/>
      </c>
      <c r="P214" s="131" t="str">
        <f t="shared" si="101"/>
        <v/>
      </c>
      <c r="Q214" s="131" t="str">
        <f t="shared" si="101"/>
        <v/>
      </c>
      <c r="R214" s="131" t="str">
        <f t="shared" si="101"/>
        <v/>
      </c>
      <c r="S214" s="131" t="str">
        <f t="shared" si="101"/>
        <v/>
      </c>
      <c r="T214" s="131" t="str">
        <f t="shared" si="101"/>
        <v/>
      </c>
      <c r="U214" s="10">
        <f t="shared" si="95"/>
        <v>16</v>
      </c>
      <c r="V214" s="10">
        <f t="shared" si="97"/>
        <v>16</v>
      </c>
    </row>
    <row r="215" spans="2:22">
      <c r="B215" s="217"/>
      <c r="C215" s="39">
        <v>7</v>
      </c>
      <c r="D215" s="20" t="s">
        <v>195</v>
      </c>
      <c r="E215" s="215"/>
      <c r="F215" s="213"/>
      <c r="G215" s="213"/>
      <c r="H215" s="213"/>
      <c r="I215" s="214"/>
      <c r="J215" s="131" t="str">
        <f t="shared" ref="J215:T215" si="102">IF(INDEX($C$3:$N$4,2,MATCH(J$17,$C$3:$N$3,0))*J203,INDEX($C$3:$N$4,2,MATCH(J$17,$C$3:$N$3,0))*J203,"")</f>
        <v/>
      </c>
      <c r="K215" s="131" t="str">
        <f t="shared" si="102"/>
        <v/>
      </c>
      <c r="L215" s="131" t="str">
        <f t="shared" si="102"/>
        <v/>
      </c>
      <c r="M215" s="131" t="str">
        <f t="shared" si="102"/>
        <v/>
      </c>
      <c r="N215" s="131" t="str">
        <f t="shared" si="102"/>
        <v/>
      </c>
      <c r="O215" s="131" t="str">
        <f t="shared" si="102"/>
        <v/>
      </c>
      <c r="P215" s="131" t="str">
        <f t="shared" si="102"/>
        <v/>
      </c>
      <c r="Q215" s="131" t="str">
        <f t="shared" si="102"/>
        <v/>
      </c>
      <c r="R215" s="131" t="str">
        <f t="shared" si="102"/>
        <v/>
      </c>
      <c r="S215" s="131" t="str">
        <f t="shared" si="102"/>
        <v/>
      </c>
      <c r="T215" s="131" t="str">
        <f t="shared" si="102"/>
        <v/>
      </c>
      <c r="U215" s="10">
        <f t="shared" si="95"/>
        <v>16</v>
      </c>
      <c r="V215" s="10" t="e">
        <f t="shared" si="97"/>
        <v>#VALUE!</v>
      </c>
    </row>
    <row r="216" spans="2:22">
      <c r="B216" s="217"/>
      <c r="C216" s="39">
        <v>8</v>
      </c>
      <c r="D216" s="20" t="s">
        <v>195</v>
      </c>
      <c r="E216" s="212"/>
      <c r="F216" s="213"/>
      <c r="G216" s="213"/>
      <c r="H216" s="213"/>
      <c r="I216" s="214"/>
      <c r="J216" s="131" t="str">
        <f t="shared" ref="J216:T216" si="103">IF(INDEX($C$3:$N$4,2,MATCH(J$17,$C$3:$N$3,0))*J204,INDEX($C$3:$N$4,2,MATCH(J$17,$C$3:$N$3,0))*J204,"")</f>
        <v/>
      </c>
      <c r="K216" s="131" t="str">
        <f t="shared" si="103"/>
        <v/>
      </c>
      <c r="L216" s="131" t="str">
        <f t="shared" si="103"/>
        <v/>
      </c>
      <c r="M216" s="131" t="str">
        <f t="shared" si="103"/>
        <v/>
      </c>
      <c r="N216" s="131" t="str">
        <f t="shared" si="103"/>
        <v/>
      </c>
      <c r="O216" s="131" t="str">
        <f t="shared" si="103"/>
        <v/>
      </c>
      <c r="P216" s="131" t="str">
        <f t="shared" si="103"/>
        <v/>
      </c>
      <c r="Q216" s="131" t="str">
        <f t="shared" si="103"/>
        <v/>
      </c>
      <c r="R216" s="131" t="str">
        <f t="shared" si="103"/>
        <v/>
      </c>
      <c r="S216" s="131" t="str">
        <f t="shared" si="103"/>
        <v/>
      </c>
      <c r="T216" s="131" t="str">
        <f t="shared" si="103"/>
        <v/>
      </c>
      <c r="U216" s="10">
        <f t="shared" si="95"/>
        <v>16</v>
      </c>
      <c r="V216" s="10" t="e">
        <f t="shared" si="97"/>
        <v>#VALUE!</v>
      </c>
    </row>
    <row r="217" spans="2:22">
      <c r="B217" s="217"/>
      <c r="C217" s="39">
        <v>9</v>
      </c>
      <c r="D217" s="20" t="s">
        <v>199</v>
      </c>
      <c r="E217" s="212"/>
      <c r="F217" s="213"/>
      <c r="G217" s="213"/>
      <c r="H217" s="213"/>
      <c r="I217" s="214"/>
      <c r="J217" s="131" t="str">
        <f t="shared" ref="J217:T217" si="104">IF(INDEX($C$3:$N$4,2,MATCH(J$17,$C$3:$N$3,0))*J205,INDEX($C$3:$N$4,2,MATCH(J$17,$C$3:$N$3,0))*J205,"")</f>
        <v/>
      </c>
      <c r="K217" s="131" t="str">
        <f t="shared" si="104"/>
        <v/>
      </c>
      <c r="L217" s="131" t="str">
        <f t="shared" si="104"/>
        <v/>
      </c>
      <c r="M217" s="131" t="str">
        <f t="shared" si="104"/>
        <v/>
      </c>
      <c r="N217" s="131" t="str">
        <f t="shared" si="104"/>
        <v/>
      </c>
      <c r="O217" s="131" t="str">
        <f t="shared" si="104"/>
        <v/>
      </c>
      <c r="P217" s="131" t="str">
        <f t="shared" si="104"/>
        <v/>
      </c>
      <c r="Q217" s="131" t="str">
        <f t="shared" si="104"/>
        <v/>
      </c>
      <c r="R217" s="131" t="str">
        <f t="shared" si="104"/>
        <v/>
      </c>
      <c r="S217" s="131" t="str">
        <f t="shared" si="104"/>
        <v/>
      </c>
      <c r="T217" s="131" t="str">
        <f t="shared" si="104"/>
        <v/>
      </c>
      <c r="U217" s="10">
        <f t="shared" si="95"/>
        <v>20</v>
      </c>
      <c r="V217" s="10" t="e">
        <f t="shared" si="97"/>
        <v>#VALUE!</v>
      </c>
    </row>
    <row r="218" spans="2:22">
      <c r="B218" s="217"/>
      <c r="C218" s="39">
        <v>10</v>
      </c>
      <c r="D218" s="20" t="s">
        <v>199</v>
      </c>
      <c r="E218" s="212"/>
      <c r="F218" s="213"/>
      <c r="G218" s="213"/>
      <c r="H218" s="213"/>
      <c r="I218" s="214"/>
      <c r="J218" s="131" t="str">
        <f t="shared" ref="J218:T218" si="105">IF(INDEX($C$3:$N$4,2,MATCH(J$17,$C$3:$N$3,0))*J206,INDEX($C$3:$N$4,2,MATCH(J$17,$C$3:$N$3,0))*J206,"")</f>
        <v/>
      </c>
      <c r="K218" s="131" t="str">
        <f t="shared" si="105"/>
        <v/>
      </c>
      <c r="L218" s="131" t="str">
        <f t="shared" si="105"/>
        <v/>
      </c>
      <c r="M218" s="131" t="str">
        <f t="shared" si="105"/>
        <v/>
      </c>
      <c r="N218" s="131" t="str">
        <f t="shared" si="105"/>
        <v/>
      </c>
      <c r="O218" s="131" t="str">
        <f t="shared" si="105"/>
        <v/>
      </c>
      <c r="P218" s="131" t="str">
        <f t="shared" si="105"/>
        <v/>
      </c>
      <c r="Q218" s="131" t="str">
        <f t="shared" si="105"/>
        <v/>
      </c>
      <c r="R218" s="131" t="str">
        <f t="shared" si="105"/>
        <v/>
      </c>
      <c r="S218" s="131" t="str">
        <f t="shared" si="105"/>
        <v/>
      </c>
      <c r="T218" s="131" t="str">
        <f t="shared" si="105"/>
        <v/>
      </c>
      <c r="U218" s="10">
        <f t="shared" si="95"/>
        <v>20</v>
      </c>
      <c r="V218" s="10" t="e">
        <f t="shared" si="97"/>
        <v>#VALUE!</v>
      </c>
    </row>
    <row r="220" spans="2:22">
      <c r="B220" s="216" t="s">
        <v>907</v>
      </c>
      <c r="C220" s="133" t="s">
        <v>187</v>
      </c>
      <c r="D220" s="22" t="s">
        <v>188</v>
      </c>
      <c r="E220" s="218" t="s">
        <v>189</v>
      </c>
      <c r="F220" s="219"/>
      <c r="G220" s="219"/>
      <c r="H220" s="219"/>
      <c r="I220" s="220"/>
      <c r="J220" s="23" t="s">
        <v>109</v>
      </c>
      <c r="K220" s="24" t="s">
        <v>170</v>
      </c>
      <c r="L220" s="24" t="s">
        <v>179</v>
      </c>
      <c r="M220" s="24" t="s">
        <v>180</v>
      </c>
      <c r="N220" s="24" t="s">
        <v>174</v>
      </c>
      <c r="O220" s="24" t="s">
        <v>175</v>
      </c>
      <c r="P220" s="24" t="s">
        <v>176</v>
      </c>
      <c r="Q220" s="24" t="s">
        <v>177</v>
      </c>
      <c r="R220" s="24" t="s">
        <v>297</v>
      </c>
      <c r="S220" s="24" t="s">
        <v>181</v>
      </c>
      <c r="T220" s="23" t="s">
        <v>110</v>
      </c>
    </row>
    <row r="221" spans="2:22">
      <c r="B221" s="217"/>
      <c r="C221" s="39">
        <v>1</v>
      </c>
      <c r="D221" s="20" t="s">
        <v>191</v>
      </c>
      <c r="E221" s="215" t="s">
        <v>946</v>
      </c>
      <c r="F221" s="213"/>
      <c r="G221" s="213"/>
      <c r="H221" s="213"/>
      <c r="I221" s="214"/>
      <c r="J221" s="131"/>
      <c r="K221" s="131"/>
      <c r="L221" s="131">
        <v>8</v>
      </c>
      <c r="M221" s="131">
        <v>1</v>
      </c>
      <c r="N221" s="131"/>
      <c r="O221" s="131"/>
      <c r="P221" s="131"/>
      <c r="Q221" s="131"/>
      <c r="R221" s="131"/>
      <c r="S221" s="131"/>
      <c r="T221" s="131"/>
    </row>
    <row r="222" spans="2:22">
      <c r="B222" s="217"/>
      <c r="C222" s="39">
        <v>2</v>
      </c>
      <c r="D222" s="20" t="s">
        <v>191</v>
      </c>
      <c r="E222" s="215" t="s">
        <v>945</v>
      </c>
      <c r="F222" s="213" t="s">
        <v>340</v>
      </c>
      <c r="G222" s="213" t="s">
        <v>340</v>
      </c>
      <c r="H222" s="213" t="s">
        <v>340</v>
      </c>
      <c r="I222" s="214" t="s">
        <v>340</v>
      </c>
      <c r="J222" s="131"/>
      <c r="K222" s="131"/>
      <c r="L222" s="131">
        <v>4</v>
      </c>
      <c r="M222" s="131">
        <v>2</v>
      </c>
      <c r="N222" s="131"/>
      <c r="O222" s="131">
        <v>1</v>
      </c>
      <c r="P222" s="131"/>
      <c r="Q222" s="131"/>
      <c r="R222" s="131"/>
      <c r="S222" s="131"/>
      <c r="T222" s="131">
        <v>2</v>
      </c>
    </row>
    <row r="223" spans="2:22">
      <c r="B223" s="217"/>
      <c r="C223" s="39">
        <v>3</v>
      </c>
      <c r="D223" s="20" t="s">
        <v>193</v>
      </c>
      <c r="E223" s="215" t="s">
        <v>941</v>
      </c>
      <c r="F223" s="213" t="s">
        <v>340</v>
      </c>
      <c r="G223" s="213" t="s">
        <v>340</v>
      </c>
      <c r="H223" s="213" t="s">
        <v>340</v>
      </c>
      <c r="I223" s="214" t="s">
        <v>340</v>
      </c>
      <c r="J223" s="131">
        <v>4</v>
      </c>
      <c r="K223" s="131"/>
      <c r="L223" s="131"/>
      <c r="M223" s="131">
        <v>1</v>
      </c>
      <c r="N223" s="131"/>
      <c r="O223" s="131"/>
      <c r="P223" s="131"/>
      <c r="Q223" s="131"/>
      <c r="R223" s="131"/>
      <c r="S223" s="131"/>
      <c r="T223" s="131"/>
    </row>
    <row r="224" spans="2:22">
      <c r="B224" s="217"/>
      <c r="C224" s="39">
        <v>4</v>
      </c>
      <c r="D224" s="20" t="s">
        <v>193</v>
      </c>
      <c r="E224" s="215" t="s">
        <v>942</v>
      </c>
      <c r="F224" s="213" t="s">
        <v>329</v>
      </c>
      <c r="G224" s="213" t="s">
        <v>329</v>
      </c>
      <c r="H224" s="213" t="s">
        <v>329</v>
      </c>
      <c r="I224" s="214" t="s">
        <v>329</v>
      </c>
      <c r="J224" s="131">
        <v>4</v>
      </c>
      <c r="K224" s="131"/>
      <c r="L224" s="131">
        <v>10</v>
      </c>
      <c r="M224" s="131">
        <v>1</v>
      </c>
      <c r="N224" s="131"/>
      <c r="O224" s="131"/>
      <c r="P224" s="131"/>
      <c r="Q224" s="131"/>
      <c r="R224" s="131"/>
      <c r="S224" s="131"/>
      <c r="T224" s="131"/>
    </row>
    <row r="225" spans="2:22">
      <c r="B225" s="217"/>
      <c r="C225" s="39">
        <v>5</v>
      </c>
      <c r="D225" s="20" t="s">
        <v>193</v>
      </c>
      <c r="E225" s="215" t="s">
        <v>943</v>
      </c>
      <c r="F225" s="213" t="s">
        <v>332</v>
      </c>
      <c r="G225" s="213" t="s">
        <v>332</v>
      </c>
      <c r="H225" s="213" t="s">
        <v>332</v>
      </c>
      <c r="I225" s="214" t="s">
        <v>332</v>
      </c>
      <c r="J225" s="131"/>
      <c r="K225" s="131"/>
      <c r="L225" s="131"/>
      <c r="M225" s="131">
        <v>1</v>
      </c>
      <c r="N225" s="131"/>
      <c r="O225" s="131"/>
      <c r="P225" s="131"/>
      <c r="Q225" s="131"/>
      <c r="R225" s="131">
        <v>1.5</v>
      </c>
      <c r="S225" s="131"/>
      <c r="T225" s="131">
        <v>1</v>
      </c>
    </row>
    <row r="226" spans="2:22">
      <c r="B226" s="217"/>
      <c r="C226" s="39">
        <v>6</v>
      </c>
      <c r="D226" s="20" t="s">
        <v>195</v>
      </c>
      <c r="E226" s="215" t="s">
        <v>944</v>
      </c>
      <c r="F226" s="213" t="s">
        <v>340</v>
      </c>
      <c r="G226" s="213" t="s">
        <v>340</v>
      </c>
      <c r="H226" s="213" t="s">
        <v>340</v>
      </c>
      <c r="I226" s="214" t="s">
        <v>340</v>
      </c>
      <c r="J226" s="131"/>
      <c r="K226" s="131"/>
      <c r="L226" s="131">
        <v>10</v>
      </c>
      <c r="M226" s="131">
        <v>1</v>
      </c>
      <c r="N226" s="131"/>
      <c r="O226" s="131"/>
      <c r="P226" s="131"/>
      <c r="Q226" s="131"/>
      <c r="R226" s="131"/>
      <c r="S226" s="131"/>
      <c r="T226" s="131"/>
    </row>
    <row r="227" spans="2:22">
      <c r="B227" s="217"/>
      <c r="C227" s="39">
        <v>7</v>
      </c>
      <c r="D227" s="20" t="s">
        <v>195</v>
      </c>
      <c r="E227" s="215"/>
      <c r="F227" s="213"/>
      <c r="G227" s="213"/>
      <c r="H227" s="213"/>
      <c r="I227" s="214"/>
      <c r="J227" s="131"/>
      <c r="K227" s="131"/>
      <c r="L227" s="131"/>
      <c r="M227" s="131"/>
      <c r="N227" s="131"/>
      <c r="O227" s="131"/>
      <c r="P227" s="131"/>
      <c r="Q227" s="131"/>
      <c r="R227" s="131"/>
      <c r="S227" s="131"/>
      <c r="T227" s="131"/>
    </row>
    <row r="228" spans="2:22">
      <c r="B228" s="217"/>
      <c r="C228" s="39">
        <v>8</v>
      </c>
      <c r="D228" s="20" t="s">
        <v>195</v>
      </c>
      <c r="E228" s="212"/>
      <c r="F228" s="213"/>
      <c r="G228" s="213"/>
      <c r="H228" s="213"/>
      <c r="I228" s="214"/>
      <c r="J228" s="131"/>
      <c r="K228" s="131"/>
      <c r="L228" s="131"/>
      <c r="M228" s="131"/>
      <c r="N228" s="131"/>
      <c r="O228" s="131"/>
      <c r="P228" s="131"/>
      <c r="Q228" s="131"/>
      <c r="R228" s="10"/>
      <c r="S228" s="10"/>
      <c r="T228" s="10"/>
    </row>
    <row r="229" spans="2:22">
      <c r="B229" s="217"/>
      <c r="C229" s="39">
        <v>9</v>
      </c>
      <c r="D229" s="20" t="s">
        <v>199</v>
      </c>
      <c r="E229" s="212"/>
      <c r="F229" s="213"/>
      <c r="G229" s="213"/>
      <c r="H229" s="213"/>
      <c r="I229" s="214"/>
      <c r="J229" s="131"/>
      <c r="K229" s="131"/>
      <c r="L229" s="131"/>
      <c r="M229" s="131"/>
      <c r="N229" s="131"/>
      <c r="O229" s="131"/>
      <c r="P229" s="131"/>
      <c r="Q229" s="131"/>
      <c r="R229" s="131"/>
      <c r="S229" s="131"/>
      <c r="T229" s="131"/>
    </row>
    <row r="230" spans="2:22">
      <c r="B230" s="217"/>
      <c r="C230" s="39">
        <v>10</v>
      </c>
      <c r="D230" s="20" t="s">
        <v>199</v>
      </c>
      <c r="E230" s="212"/>
      <c r="F230" s="213"/>
      <c r="G230" s="213"/>
      <c r="H230" s="213"/>
      <c r="I230" s="214"/>
      <c r="J230" s="131"/>
      <c r="K230" s="131"/>
      <c r="L230" s="131"/>
      <c r="M230" s="131"/>
      <c r="N230" s="131"/>
      <c r="O230" s="131"/>
      <c r="P230" s="131"/>
      <c r="Q230" s="131"/>
      <c r="R230" s="131"/>
      <c r="S230" s="131"/>
      <c r="T230" s="131"/>
    </row>
    <row r="231" spans="2:22">
      <c r="B231" s="217"/>
      <c r="E231" s="221"/>
      <c r="F231" s="222"/>
      <c r="G231" s="222"/>
      <c r="H231" s="222"/>
      <c r="I231" s="223"/>
      <c r="T231" s="131"/>
    </row>
    <row r="232" spans="2:22">
      <c r="B232" s="217"/>
      <c r="C232" s="132" t="s">
        <v>187</v>
      </c>
      <c r="D232" s="36" t="s">
        <v>188</v>
      </c>
      <c r="E232" s="224" t="s">
        <v>189</v>
      </c>
      <c r="F232" s="225"/>
      <c r="G232" s="225"/>
      <c r="H232" s="225"/>
      <c r="I232" s="226"/>
      <c r="J232" s="37" t="s">
        <v>109</v>
      </c>
      <c r="K232" s="38" t="s">
        <v>170</v>
      </c>
      <c r="L232" s="38" t="s">
        <v>179</v>
      </c>
      <c r="M232" s="38" t="s">
        <v>180</v>
      </c>
      <c r="N232" s="38" t="s">
        <v>174</v>
      </c>
      <c r="O232" s="38" t="s">
        <v>175</v>
      </c>
      <c r="P232" s="38" t="s">
        <v>176</v>
      </c>
      <c r="Q232" s="38" t="s">
        <v>177</v>
      </c>
      <c r="R232" s="38" t="s">
        <v>297</v>
      </c>
      <c r="S232" s="38" t="s">
        <v>181</v>
      </c>
      <c r="T232" s="37" t="s">
        <v>110</v>
      </c>
      <c r="U232" s="25" t="s">
        <v>202</v>
      </c>
      <c r="V232" s="25" t="s">
        <v>201</v>
      </c>
    </row>
    <row r="233" spans="2:22">
      <c r="B233" s="217"/>
      <c r="C233" s="39">
        <v>1</v>
      </c>
      <c r="D233" s="20" t="s">
        <v>191</v>
      </c>
      <c r="E233" s="227" t="s">
        <v>909</v>
      </c>
      <c r="F233" s="213"/>
      <c r="G233" s="213"/>
      <c r="H233" s="213"/>
      <c r="I233" s="214"/>
      <c r="J233" s="131" t="str">
        <f t="shared" ref="J233:T233" si="106">IF(INDEX($C$3:$N$4,2,MATCH(J$17,$C$3:$N$3,0))*J221,INDEX($C$3:$N$4,2,MATCH(J$17,$C$3:$N$3,0))*J221,"")</f>
        <v/>
      </c>
      <c r="K233" s="131" t="str">
        <f t="shared" si="106"/>
        <v/>
      </c>
      <c r="L233" s="131">
        <f t="shared" si="106"/>
        <v>12.8</v>
      </c>
      <c r="M233" s="131">
        <f t="shared" si="106"/>
        <v>1</v>
      </c>
      <c r="N233" s="131" t="str">
        <f t="shared" si="106"/>
        <v/>
      </c>
      <c r="O233" s="131" t="str">
        <f t="shared" si="106"/>
        <v/>
      </c>
      <c r="P233" s="131" t="str">
        <f t="shared" si="106"/>
        <v/>
      </c>
      <c r="Q233" s="131" t="str">
        <f t="shared" si="106"/>
        <v/>
      </c>
      <c r="R233" s="131" t="str">
        <f t="shared" si="106"/>
        <v/>
      </c>
      <c r="S233" s="131" t="str">
        <f t="shared" si="106"/>
        <v/>
      </c>
      <c r="T233" s="131" t="str">
        <f t="shared" si="106"/>
        <v/>
      </c>
      <c r="U233" s="10">
        <f t="shared" ref="U233:U242" si="107">HLOOKUP(D233,$R$2:$U$3,2,FALSE)</f>
        <v>10</v>
      </c>
      <c r="V233" s="10">
        <f>SUM(J233:L233)/M233+IFERROR(SUM(N233:S233)*T233,0)</f>
        <v>12.8</v>
      </c>
    </row>
    <row r="234" spans="2:22">
      <c r="B234" s="217"/>
      <c r="C234" s="39">
        <v>2</v>
      </c>
      <c r="D234" s="20" t="s">
        <v>191</v>
      </c>
      <c r="E234" s="227" t="s">
        <v>910</v>
      </c>
      <c r="F234" s="213" t="s">
        <v>340</v>
      </c>
      <c r="G234" s="213" t="s">
        <v>340</v>
      </c>
      <c r="H234" s="213" t="s">
        <v>340</v>
      </c>
      <c r="I234" s="214" t="s">
        <v>340</v>
      </c>
      <c r="J234" s="131" t="str">
        <f t="shared" ref="J234:T234" si="108">IF(INDEX($C$3:$N$4,2,MATCH(J$17,$C$3:$N$3,0))*J222,INDEX($C$3:$N$4,2,MATCH(J$17,$C$3:$N$3,0))*J222,"")</f>
        <v/>
      </c>
      <c r="K234" s="131" t="str">
        <f t="shared" si="108"/>
        <v/>
      </c>
      <c r="L234" s="131">
        <f t="shared" si="108"/>
        <v>6.4</v>
      </c>
      <c r="M234" s="131">
        <f t="shared" si="108"/>
        <v>2</v>
      </c>
      <c r="N234" s="131" t="str">
        <f t="shared" si="108"/>
        <v/>
      </c>
      <c r="O234" s="131">
        <f t="shared" si="108"/>
        <v>2</v>
      </c>
      <c r="P234" s="131" t="str">
        <f t="shared" si="108"/>
        <v/>
      </c>
      <c r="Q234" s="131" t="str">
        <f t="shared" si="108"/>
        <v/>
      </c>
      <c r="R234" s="131" t="str">
        <f t="shared" si="108"/>
        <v/>
      </c>
      <c r="S234" s="131" t="str">
        <f t="shared" si="108"/>
        <v/>
      </c>
      <c r="T234" s="131">
        <f t="shared" si="108"/>
        <v>2</v>
      </c>
      <c r="U234" s="10">
        <f t="shared" si="107"/>
        <v>10</v>
      </c>
      <c r="V234" s="10">
        <f t="shared" ref="V234:V242" si="109">SUM(J234:L234)/M234+IFERROR(SUM(N234:S234)*T234,0)</f>
        <v>7.2</v>
      </c>
    </row>
    <row r="235" spans="2:22">
      <c r="B235" s="217"/>
      <c r="C235" s="39">
        <v>3</v>
      </c>
      <c r="D235" s="20" t="s">
        <v>193</v>
      </c>
      <c r="E235" s="227" t="s">
        <v>911</v>
      </c>
      <c r="F235" s="213" t="s">
        <v>340</v>
      </c>
      <c r="G235" s="213" t="s">
        <v>340</v>
      </c>
      <c r="H235" s="213" t="s">
        <v>340</v>
      </c>
      <c r="I235" s="214" t="s">
        <v>340</v>
      </c>
      <c r="J235" s="131">
        <f t="shared" ref="J235:T235" si="110">IF(INDEX($C$3:$N$4,2,MATCH(J$17,$C$3:$N$3,0))*J223,INDEX($C$3:$N$4,2,MATCH(J$17,$C$3:$N$3,0))*J223,"")</f>
        <v>4</v>
      </c>
      <c r="K235" s="131" t="str">
        <f t="shared" si="110"/>
        <v/>
      </c>
      <c r="L235" s="131" t="str">
        <f t="shared" si="110"/>
        <v/>
      </c>
      <c r="M235" s="131">
        <f t="shared" si="110"/>
        <v>1</v>
      </c>
      <c r="N235" s="131" t="str">
        <f t="shared" si="110"/>
        <v/>
      </c>
      <c r="O235" s="131" t="str">
        <f t="shared" si="110"/>
        <v/>
      </c>
      <c r="P235" s="131" t="str">
        <f t="shared" si="110"/>
        <v/>
      </c>
      <c r="Q235" s="131" t="str">
        <f t="shared" si="110"/>
        <v/>
      </c>
      <c r="R235" s="131" t="str">
        <f t="shared" si="110"/>
        <v/>
      </c>
      <c r="S235" s="131" t="str">
        <f t="shared" si="110"/>
        <v/>
      </c>
      <c r="T235" s="131" t="str">
        <f t="shared" si="110"/>
        <v/>
      </c>
      <c r="U235" s="10">
        <f t="shared" si="107"/>
        <v>13</v>
      </c>
      <c r="V235" s="10">
        <f t="shared" si="109"/>
        <v>4</v>
      </c>
    </row>
    <row r="236" spans="2:22">
      <c r="B236" s="217"/>
      <c r="C236" s="39">
        <v>4</v>
      </c>
      <c r="D236" s="20" t="s">
        <v>193</v>
      </c>
      <c r="E236" s="227" t="s">
        <v>912</v>
      </c>
      <c r="F236" s="213" t="s">
        <v>329</v>
      </c>
      <c r="G236" s="213" t="s">
        <v>329</v>
      </c>
      <c r="H236" s="213" t="s">
        <v>329</v>
      </c>
      <c r="I236" s="214" t="s">
        <v>329</v>
      </c>
      <c r="J236" s="131">
        <f t="shared" ref="J236:T236" si="111">IF(INDEX($C$3:$N$4,2,MATCH(J$17,$C$3:$N$3,0))*J224,INDEX($C$3:$N$4,2,MATCH(J$17,$C$3:$N$3,0))*J224,"")</f>
        <v>4</v>
      </c>
      <c r="K236" s="131" t="str">
        <f t="shared" si="111"/>
        <v/>
      </c>
      <c r="L236" s="131">
        <f t="shared" si="111"/>
        <v>16</v>
      </c>
      <c r="M236" s="131">
        <f t="shared" si="111"/>
        <v>1</v>
      </c>
      <c r="N236" s="131" t="str">
        <f t="shared" si="111"/>
        <v/>
      </c>
      <c r="O236" s="131" t="str">
        <f t="shared" si="111"/>
        <v/>
      </c>
      <c r="P236" s="131" t="str">
        <f t="shared" si="111"/>
        <v/>
      </c>
      <c r="Q236" s="131" t="str">
        <f t="shared" si="111"/>
        <v/>
      </c>
      <c r="R236" s="131" t="str">
        <f t="shared" si="111"/>
        <v/>
      </c>
      <c r="S236" s="131" t="str">
        <f t="shared" si="111"/>
        <v/>
      </c>
      <c r="T236" s="131" t="str">
        <f t="shared" si="111"/>
        <v/>
      </c>
      <c r="U236" s="10">
        <f t="shared" si="107"/>
        <v>13</v>
      </c>
      <c r="V236" s="10">
        <f t="shared" si="109"/>
        <v>20</v>
      </c>
    </row>
    <row r="237" spans="2:22">
      <c r="B237" s="217"/>
      <c r="C237" s="39">
        <v>5</v>
      </c>
      <c r="D237" s="20" t="s">
        <v>193</v>
      </c>
      <c r="E237" s="227" t="s">
        <v>908</v>
      </c>
      <c r="F237" s="213" t="s">
        <v>332</v>
      </c>
      <c r="G237" s="213" t="s">
        <v>332</v>
      </c>
      <c r="H237" s="213" t="s">
        <v>332</v>
      </c>
      <c r="I237" s="214" t="s">
        <v>332</v>
      </c>
      <c r="J237" s="131" t="str">
        <f t="shared" ref="J237:T237" si="112">IF(INDEX($C$3:$N$4,2,MATCH(J$17,$C$3:$N$3,0))*J225,INDEX($C$3:$N$4,2,MATCH(J$17,$C$3:$N$3,0))*J225,"")</f>
        <v/>
      </c>
      <c r="K237" s="131" t="str">
        <f t="shared" si="112"/>
        <v/>
      </c>
      <c r="L237" s="131" t="str">
        <f t="shared" si="112"/>
        <v/>
      </c>
      <c r="M237" s="131">
        <f t="shared" si="112"/>
        <v>1</v>
      </c>
      <c r="N237" s="131" t="str">
        <f t="shared" si="112"/>
        <v/>
      </c>
      <c r="O237" s="131" t="str">
        <f t="shared" si="112"/>
        <v/>
      </c>
      <c r="P237" s="131" t="str">
        <f t="shared" si="112"/>
        <v/>
      </c>
      <c r="Q237" s="131" t="str">
        <f t="shared" si="112"/>
        <v/>
      </c>
      <c r="R237" s="131">
        <f t="shared" si="112"/>
        <v>9</v>
      </c>
      <c r="S237" s="131" t="str">
        <f t="shared" si="112"/>
        <v/>
      </c>
      <c r="T237" s="131">
        <f t="shared" si="112"/>
        <v>1</v>
      </c>
      <c r="U237" s="10">
        <f t="shared" si="107"/>
        <v>13</v>
      </c>
      <c r="V237" s="10">
        <f t="shared" si="109"/>
        <v>9</v>
      </c>
    </row>
    <row r="238" spans="2:22">
      <c r="B238" s="217"/>
      <c r="C238" s="39">
        <v>6</v>
      </c>
      <c r="D238" s="20" t="s">
        <v>195</v>
      </c>
      <c r="E238" s="227" t="s">
        <v>913</v>
      </c>
      <c r="F238" s="213" t="s">
        <v>340</v>
      </c>
      <c r="G238" s="213" t="s">
        <v>340</v>
      </c>
      <c r="H238" s="213" t="s">
        <v>340</v>
      </c>
      <c r="I238" s="214" t="s">
        <v>340</v>
      </c>
      <c r="J238" s="131" t="str">
        <f t="shared" ref="J238:T238" si="113">IF(INDEX($C$3:$N$4,2,MATCH(J$17,$C$3:$N$3,0))*J226,INDEX($C$3:$N$4,2,MATCH(J$17,$C$3:$N$3,0))*J226,"")</f>
        <v/>
      </c>
      <c r="K238" s="131" t="str">
        <f t="shared" si="113"/>
        <v/>
      </c>
      <c r="L238" s="131">
        <f t="shared" si="113"/>
        <v>16</v>
      </c>
      <c r="M238" s="131">
        <f t="shared" si="113"/>
        <v>1</v>
      </c>
      <c r="N238" s="131" t="str">
        <f t="shared" si="113"/>
        <v/>
      </c>
      <c r="O238" s="131" t="str">
        <f t="shared" si="113"/>
        <v/>
      </c>
      <c r="P238" s="131" t="str">
        <f t="shared" si="113"/>
        <v/>
      </c>
      <c r="Q238" s="131" t="str">
        <f t="shared" si="113"/>
        <v/>
      </c>
      <c r="R238" s="131" t="str">
        <f t="shared" si="113"/>
        <v/>
      </c>
      <c r="S238" s="131" t="str">
        <f t="shared" si="113"/>
        <v/>
      </c>
      <c r="T238" s="131" t="str">
        <f t="shared" si="113"/>
        <v/>
      </c>
      <c r="U238" s="10">
        <f t="shared" si="107"/>
        <v>16</v>
      </c>
      <c r="V238" s="10">
        <f t="shared" si="109"/>
        <v>16</v>
      </c>
    </row>
    <row r="239" spans="2:22">
      <c r="B239" s="217"/>
      <c r="C239" s="39">
        <v>7</v>
      </c>
      <c r="D239" s="20" t="s">
        <v>195</v>
      </c>
      <c r="E239" s="215"/>
      <c r="F239" s="213"/>
      <c r="G239" s="213"/>
      <c r="H239" s="213"/>
      <c r="I239" s="214"/>
      <c r="J239" s="131" t="str">
        <f t="shared" ref="J239:T239" si="114">IF(INDEX($C$3:$N$4,2,MATCH(J$17,$C$3:$N$3,0))*J227,INDEX($C$3:$N$4,2,MATCH(J$17,$C$3:$N$3,0))*J227,"")</f>
        <v/>
      </c>
      <c r="K239" s="131" t="str">
        <f t="shared" si="114"/>
        <v/>
      </c>
      <c r="L239" s="131" t="str">
        <f t="shared" si="114"/>
        <v/>
      </c>
      <c r="M239" s="131" t="str">
        <f t="shared" si="114"/>
        <v/>
      </c>
      <c r="N239" s="131" t="str">
        <f t="shared" si="114"/>
        <v/>
      </c>
      <c r="O239" s="131" t="str">
        <f t="shared" si="114"/>
        <v/>
      </c>
      <c r="P239" s="131" t="str">
        <f t="shared" si="114"/>
        <v/>
      </c>
      <c r="Q239" s="131" t="str">
        <f t="shared" si="114"/>
        <v/>
      </c>
      <c r="R239" s="131" t="str">
        <f t="shared" si="114"/>
        <v/>
      </c>
      <c r="S239" s="131" t="str">
        <f t="shared" si="114"/>
        <v/>
      </c>
      <c r="T239" s="131" t="str">
        <f t="shared" si="114"/>
        <v/>
      </c>
      <c r="U239" s="10">
        <f t="shared" si="107"/>
        <v>16</v>
      </c>
      <c r="V239" s="10" t="e">
        <f t="shared" si="109"/>
        <v>#VALUE!</v>
      </c>
    </row>
    <row r="240" spans="2:22">
      <c r="B240" s="217"/>
      <c r="C240" s="39">
        <v>8</v>
      </c>
      <c r="D240" s="20" t="s">
        <v>195</v>
      </c>
      <c r="E240" s="212"/>
      <c r="F240" s="213"/>
      <c r="G240" s="213"/>
      <c r="H240" s="213"/>
      <c r="I240" s="214"/>
      <c r="J240" s="131" t="str">
        <f t="shared" ref="J240:T240" si="115">IF(INDEX($C$3:$N$4,2,MATCH(J$17,$C$3:$N$3,0))*J228,INDEX($C$3:$N$4,2,MATCH(J$17,$C$3:$N$3,0))*J228,"")</f>
        <v/>
      </c>
      <c r="K240" s="131" t="str">
        <f t="shared" si="115"/>
        <v/>
      </c>
      <c r="L240" s="131" t="str">
        <f t="shared" si="115"/>
        <v/>
      </c>
      <c r="M240" s="131" t="str">
        <f t="shared" si="115"/>
        <v/>
      </c>
      <c r="N240" s="131" t="str">
        <f t="shared" si="115"/>
        <v/>
      </c>
      <c r="O240" s="131" t="str">
        <f t="shared" si="115"/>
        <v/>
      </c>
      <c r="P240" s="131" t="str">
        <f t="shared" si="115"/>
        <v/>
      </c>
      <c r="Q240" s="131" t="str">
        <f t="shared" si="115"/>
        <v/>
      </c>
      <c r="R240" s="131" t="str">
        <f t="shared" si="115"/>
        <v/>
      </c>
      <c r="S240" s="131" t="str">
        <f t="shared" si="115"/>
        <v/>
      </c>
      <c r="T240" s="131" t="str">
        <f t="shared" si="115"/>
        <v/>
      </c>
      <c r="U240" s="10">
        <f t="shared" si="107"/>
        <v>16</v>
      </c>
      <c r="V240" s="10" t="e">
        <f t="shared" si="109"/>
        <v>#VALUE!</v>
      </c>
    </row>
    <row r="241" spans="2:22">
      <c r="B241" s="217"/>
      <c r="C241" s="39">
        <v>9</v>
      </c>
      <c r="D241" s="20" t="s">
        <v>199</v>
      </c>
      <c r="E241" s="212"/>
      <c r="F241" s="213"/>
      <c r="G241" s="213"/>
      <c r="H241" s="213"/>
      <c r="I241" s="214"/>
      <c r="J241" s="131" t="str">
        <f t="shared" ref="J241:T241" si="116">IF(INDEX($C$3:$N$4,2,MATCH(J$17,$C$3:$N$3,0))*J229,INDEX($C$3:$N$4,2,MATCH(J$17,$C$3:$N$3,0))*J229,"")</f>
        <v/>
      </c>
      <c r="K241" s="131" t="str">
        <f t="shared" si="116"/>
        <v/>
      </c>
      <c r="L241" s="131" t="str">
        <f t="shared" si="116"/>
        <v/>
      </c>
      <c r="M241" s="131" t="str">
        <f t="shared" si="116"/>
        <v/>
      </c>
      <c r="N241" s="131" t="str">
        <f t="shared" si="116"/>
        <v/>
      </c>
      <c r="O241" s="131" t="str">
        <f t="shared" si="116"/>
        <v/>
      </c>
      <c r="P241" s="131" t="str">
        <f t="shared" si="116"/>
        <v/>
      </c>
      <c r="Q241" s="131" t="str">
        <f t="shared" si="116"/>
        <v/>
      </c>
      <c r="R241" s="131" t="str">
        <f t="shared" si="116"/>
        <v/>
      </c>
      <c r="S241" s="131" t="str">
        <f t="shared" si="116"/>
        <v/>
      </c>
      <c r="T241" s="131" t="str">
        <f t="shared" si="116"/>
        <v/>
      </c>
      <c r="U241" s="10">
        <f t="shared" si="107"/>
        <v>20</v>
      </c>
      <c r="V241" s="10" t="e">
        <f t="shared" si="109"/>
        <v>#VALUE!</v>
      </c>
    </row>
    <row r="242" spans="2:22">
      <c r="B242" s="217"/>
      <c r="C242" s="39">
        <v>10</v>
      </c>
      <c r="D242" s="20" t="s">
        <v>199</v>
      </c>
      <c r="E242" s="212"/>
      <c r="F242" s="213"/>
      <c r="G242" s="213"/>
      <c r="H242" s="213"/>
      <c r="I242" s="214"/>
      <c r="J242" s="131" t="str">
        <f t="shared" ref="J242:T242" si="117">IF(INDEX($C$3:$N$4,2,MATCH(J$17,$C$3:$N$3,0))*J230,INDEX($C$3:$N$4,2,MATCH(J$17,$C$3:$N$3,0))*J230,"")</f>
        <v/>
      </c>
      <c r="K242" s="131" t="str">
        <f t="shared" si="117"/>
        <v/>
      </c>
      <c r="L242" s="131" t="str">
        <f t="shared" si="117"/>
        <v/>
      </c>
      <c r="M242" s="131" t="str">
        <f t="shared" si="117"/>
        <v/>
      </c>
      <c r="N242" s="131" t="str">
        <f t="shared" si="117"/>
        <v/>
      </c>
      <c r="O242" s="131" t="str">
        <f t="shared" si="117"/>
        <v/>
      </c>
      <c r="P242" s="131" t="str">
        <f t="shared" si="117"/>
        <v/>
      </c>
      <c r="Q242" s="131" t="str">
        <f t="shared" si="117"/>
        <v/>
      </c>
      <c r="R242" s="131" t="str">
        <f t="shared" si="117"/>
        <v/>
      </c>
      <c r="S242" s="131" t="str">
        <f t="shared" si="117"/>
        <v/>
      </c>
      <c r="T242" s="131" t="str">
        <f t="shared" si="117"/>
        <v/>
      </c>
      <c r="U242" s="10">
        <f t="shared" si="107"/>
        <v>20</v>
      </c>
      <c r="V242" s="10" t="e">
        <f t="shared" si="109"/>
        <v>#VALUE!</v>
      </c>
    </row>
  </sheetData>
  <mergeCells count="227">
    <mergeCell ref="E147:I147"/>
    <mergeCell ref="E148:I148"/>
    <mergeCell ref="E155:I155"/>
    <mergeCell ref="E156:I156"/>
    <mergeCell ref="E157:I157"/>
    <mergeCell ref="E130:I130"/>
    <mergeCell ref="E131:I131"/>
    <mergeCell ref="E163:I163"/>
    <mergeCell ref="E164:I164"/>
    <mergeCell ref="E138:I138"/>
    <mergeCell ref="E139:I139"/>
    <mergeCell ref="E140:I140"/>
    <mergeCell ref="E141:I141"/>
    <mergeCell ref="E142:I142"/>
    <mergeCell ref="E143:I143"/>
    <mergeCell ref="E144:I144"/>
    <mergeCell ref="E145:I145"/>
    <mergeCell ref="E146:I146"/>
    <mergeCell ref="E165:I165"/>
    <mergeCell ref="E158:I158"/>
    <mergeCell ref="E159:I159"/>
    <mergeCell ref="E160:I160"/>
    <mergeCell ref="E161:I161"/>
    <mergeCell ref="E162:I162"/>
    <mergeCell ref="E149:I149"/>
    <mergeCell ref="E151:I151"/>
    <mergeCell ref="E150:I150"/>
    <mergeCell ref="E152:I152"/>
    <mergeCell ref="E153:I153"/>
    <mergeCell ref="E111:I111"/>
    <mergeCell ref="E112:I112"/>
    <mergeCell ref="B114:B136"/>
    <mergeCell ref="E114:I114"/>
    <mergeCell ref="E115:I115"/>
    <mergeCell ref="E116:I116"/>
    <mergeCell ref="E117:I117"/>
    <mergeCell ref="E118:I118"/>
    <mergeCell ref="E119:I119"/>
    <mergeCell ref="E120:I120"/>
    <mergeCell ref="E121:I121"/>
    <mergeCell ref="E122:I122"/>
    <mergeCell ref="E123:I123"/>
    <mergeCell ref="E124:I124"/>
    <mergeCell ref="E125:I125"/>
    <mergeCell ref="E126:I126"/>
    <mergeCell ref="E132:I132"/>
    <mergeCell ref="E133:I133"/>
    <mergeCell ref="E134:I134"/>
    <mergeCell ref="E135:I135"/>
    <mergeCell ref="E136:I136"/>
    <mergeCell ref="E127:I127"/>
    <mergeCell ref="E128:I128"/>
    <mergeCell ref="E129:I129"/>
    <mergeCell ref="E106:I106"/>
    <mergeCell ref="E107:I107"/>
    <mergeCell ref="E108:I108"/>
    <mergeCell ref="E109:I109"/>
    <mergeCell ref="E110:I110"/>
    <mergeCell ref="E101:I101"/>
    <mergeCell ref="E102:I102"/>
    <mergeCell ref="E103:I103"/>
    <mergeCell ref="E104:I104"/>
    <mergeCell ref="E105:I105"/>
    <mergeCell ref="E88:I88"/>
    <mergeCell ref="B17:B39"/>
    <mergeCell ref="B42:B64"/>
    <mergeCell ref="B66:B88"/>
    <mergeCell ref="B90:B112"/>
    <mergeCell ref="E90:I90"/>
    <mergeCell ref="E91:I91"/>
    <mergeCell ref="E92:I92"/>
    <mergeCell ref="E93:I93"/>
    <mergeCell ref="E94:I94"/>
    <mergeCell ref="E95:I95"/>
    <mergeCell ref="E96:I96"/>
    <mergeCell ref="E97:I97"/>
    <mergeCell ref="E98:I98"/>
    <mergeCell ref="E99:I99"/>
    <mergeCell ref="E100:I100"/>
    <mergeCell ref="E83:I83"/>
    <mergeCell ref="E84:I84"/>
    <mergeCell ref="E85:I85"/>
    <mergeCell ref="E86:I86"/>
    <mergeCell ref="E87:I87"/>
    <mergeCell ref="E78:I78"/>
    <mergeCell ref="E79:I79"/>
    <mergeCell ref="E80:I80"/>
    <mergeCell ref="E81:I81"/>
    <mergeCell ref="E82:I82"/>
    <mergeCell ref="E73:I73"/>
    <mergeCell ref="E74:I74"/>
    <mergeCell ref="E75:I75"/>
    <mergeCell ref="E76:I76"/>
    <mergeCell ref="E77:I77"/>
    <mergeCell ref="E68:I68"/>
    <mergeCell ref="E69:I69"/>
    <mergeCell ref="E70:I70"/>
    <mergeCell ref="E71:I71"/>
    <mergeCell ref="E72:I72"/>
    <mergeCell ref="E63:I63"/>
    <mergeCell ref="E64:I64"/>
    <mergeCell ref="E53:I53"/>
    <mergeCell ref="E66:I66"/>
    <mergeCell ref="E67:I67"/>
    <mergeCell ref="E58:I58"/>
    <mergeCell ref="E59:I59"/>
    <mergeCell ref="E60:I60"/>
    <mergeCell ref="E61:I61"/>
    <mergeCell ref="E62:I62"/>
    <mergeCell ref="E52:I52"/>
    <mergeCell ref="E54:I54"/>
    <mergeCell ref="E55:I55"/>
    <mergeCell ref="E56:I56"/>
    <mergeCell ref="E57:I57"/>
    <mergeCell ref="E47:I47"/>
    <mergeCell ref="E48:I48"/>
    <mergeCell ref="E49:I49"/>
    <mergeCell ref="E50:I50"/>
    <mergeCell ref="E51:I51"/>
    <mergeCell ref="E43:I43"/>
    <mergeCell ref="E44:I44"/>
    <mergeCell ref="E45:I45"/>
    <mergeCell ref="E46:I46"/>
    <mergeCell ref="E19:I19"/>
    <mergeCell ref="Q14:R15"/>
    <mergeCell ref="E39:I39"/>
    <mergeCell ref="E30:I30"/>
    <mergeCell ref="E31:I31"/>
    <mergeCell ref="E32:I32"/>
    <mergeCell ref="E33:I33"/>
    <mergeCell ref="E34:I34"/>
    <mergeCell ref="E189:I189"/>
    <mergeCell ref="E190:I190"/>
    <mergeCell ref="E191:I191"/>
    <mergeCell ref="E192:I192"/>
    <mergeCell ref="E193:I193"/>
    <mergeCell ref="E194:I194"/>
    <mergeCell ref="C2:N2"/>
    <mergeCell ref="E35:I35"/>
    <mergeCell ref="E36:I36"/>
    <mergeCell ref="E37:I37"/>
    <mergeCell ref="E38:I38"/>
    <mergeCell ref="E25:I25"/>
    <mergeCell ref="E26:I26"/>
    <mergeCell ref="E27:I27"/>
    <mergeCell ref="E29:I29"/>
    <mergeCell ref="E20:I20"/>
    <mergeCell ref="E21:I21"/>
    <mergeCell ref="E22:I22"/>
    <mergeCell ref="E23:I23"/>
    <mergeCell ref="E24:I24"/>
    <mergeCell ref="E17:I17"/>
    <mergeCell ref="E18:I18"/>
    <mergeCell ref="C7:E8"/>
    <mergeCell ref="E42:I42"/>
    <mergeCell ref="E213:I213"/>
    <mergeCell ref="E214:I214"/>
    <mergeCell ref="E215:I215"/>
    <mergeCell ref="E216:I216"/>
    <mergeCell ref="E217:I217"/>
    <mergeCell ref="E218:I218"/>
    <mergeCell ref="B172:B194"/>
    <mergeCell ref="E172:I172"/>
    <mergeCell ref="E173:I173"/>
    <mergeCell ref="E174:I174"/>
    <mergeCell ref="E175:I175"/>
    <mergeCell ref="E176:I176"/>
    <mergeCell ref="E177:I177"/>
    <mergeCell ref="E178:I178"/>
    <mergeCell ref="E179:I179"/>
    <mergeCell ref="E180:I180"/>
    <mergeCell ref="E181:I181"/>
    <mergeCell ref="E182:I182"/>
    <mergeCell ref="E183:I183"/>
    <mergeCell ref="E184:I184"/>
    <mergeCell ref="E185:I185"/>
    <mergeCell ref="E186:I186"/>
    <mergeCell ref="E187:I187"/>
    <mergeCell ref="E188:I188"/>
    <mergeCell ref="E235:I235"/>
    <mergeCell ref="E236:I236"/>
    <mergeCell ref="E237:I237"/>
    <mergeCell ref="E238:I238"/>
    <mergeCell ref="E239:I239"/>
    <mergeCell ref="E240:I240"/>
    <mergeCell ref="E241:I241"/>
    <mergeCell ref="B196:B218"/>
    <mergeCell ref="E196:I196"/>
    <mergeCell ref="E197:I197"/>
    <mergeCell ref="E198:I198"/>
    <mergeCell ref="E202:I202"/>
    <mergeCell ref="E200:I200"/>
    <mergeCell ref="E201:I201"/>
    <mergeCell ref="E203:I203"/>
    <mergeCell ref="E204:I204"/>
    <mergeCell ref="E205:I205"/>
    <mergeCell ref="E206:I206"/>
    <mergeCell ref="E207:I207"/>
    <mergeCell ref="E208:I208"/>
    <mergeCell ref="E209:I209"/>
    <mergeCell ref="E210:I210"/>
    <mergeCell ref="E211:I211"/>
    <mergeCell ref="E212:I212"/>
    <mergeCell ref="E166:I166"/>
    <mergeCell ref="E167:I167"/>
    <mergeCell ref="E168:I168"/>
    <mergeCell ref="E169:I169"/>
    <mergeCell ref="E170:I170"/>
    <mergeCell ref="B138:B170"/>
    <mergeCell ref="E242:I242"/>
    <mergeCell ref="E199:I199"/>
    <mergeCell ref="B220:B242"/>
    <mergeCell ref="E220:I220"/>
    <mergeCell ref="E221:I221"/>
    <mergeCell ref="E222:I222"/>
    <mergeCell ref="E223:I223"/>
    <mergeCell ref="E224:I224"/>
    <mergeCell ref="E225:I225"/>
    <mergeCell ref="E226:I226"/>
    <mergeCell ref="E227:I227"/>
    <mergeCell ref="E228:I228"/>
    <mergeCell ref="E229:I229"/>
    <mergeCell ref="E230:I230"/>
    <mergeCell ref="E231:I231"/>
    <mergeCell ref="E232:I232"/>
    <mergeCell ref="E233:I233"/>
    <mergeCell ref="E234:I234"/>
  </mergeCells>
  <phoneticPr fontId="28"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workbookViewId="0">
      <selection activeCell="E26" sqref="E26"/>
    </sheetView>
  </sheetViews>
  <sheetFormatPr defaultRowHeight="16.5"/>
  <cols>
    <col min="1" max="2" width="9" style="73"/>
    <col min="3" max="3" width="10.125" style="281" customWidth="1"/>
    <col min="4" max="4" width="20.625" style="66" customWidth="1"/>
    <col min="5" max="5" width="24.125" style="66" bestFit="1" customWidth="1"/>
    <col min="6" max="6" width="20.375" style="66" customWidth="1"/>
    <col min="7" max="7" width="9" style="73"/>
    <col min="8" max="8" width="11.625" style="73" customWidth="1"/>
    <col min="9" max="9" width="13.875" style="73" customWidth="1"/>
    <col min="10" max="10" width="17.75" style="73" customWidth="1"/>
    <col min="11" max="16384" width="9" style="73"/>
  </cols>
  <sheetData>
    <row r="1" spans="1:18">
      <c r="A1" s="72"/>
      <c r="B1" s="72"/>
      <c r="C1" s="278"/>
      <c r="D1" s="65"/>
      <c r="E1" s="65"/>
      <c r="F1" s="65"/>
      <c r="G1" s="72"/>
      <c r="H1" s="72"/>
      <c r="I1" s="72"/>
      <c r="J1" s="72"/>
      <c r="K1" s="72"/>
      <c r="L1" s="72"/>
      <c r="M1" s="72"/>
      <c r="N1" s="72"/>
      <c r="O1" s="72"/>
      <c r="P1" s="72"/>
      <c r="Q1" s="72"/>
      <c r="R1" s="72"/>
    </row>
    <row r="2" spans="1:18">
      <c r="A2" s="72"/>
      <c r="B2" s="72"/>
      <c r="C2" s="278"/>
      <c r="D2" s="65"/>
      <c r="E2" s="65"/>
      <c r="F2" s="65"/>
      <c r="G2" s="72"/>
      <c r="H2" s="72"/>
      <c r="I2" s="72"/>
      <c r="J2" s="72"/>
      <c r="K2" s="72"/>
      <c r="L2" s="72"/>
      <c r="M2" s="72"/>
      <c r="N2" s="72"/>
      <c r="O2" s="72"/>
      <c r="P2" s="72"/>
      <c r="Q2" s="72"/>
      <c r="R2" s="72"/>
    </row>
    <row r="3" spans="1:18" s="66" customFormat="1">
      <c r="A3" s="65"/>
      <c r="B3" s="32" t="s">
        <v>213</v>
      </c>
      <c r="C3" s="279" t="s">
        <v>211</v>
      </c>
      <c r="D3" s="32" t="s">
        <v>212</v>
      </c>
      <c r="E3" s="32" t="s">
        <v>233</v>
      </c>
      <c r="F3" s="32" t="s">
        <v>210</v>
      </c>
      <c r="G3" s="65"/>
      <c r="I3" s="32" t="s">
        <v>513</v>
      </c>
      <c r="J3" s="32" t="s">
        <v>512</v>
      </c>
      <c r="K3" s="65"/>
      <c r="L3" s="65"/>
      <c r="M3" s="65"/>
      <c r="N3" s="65"/>
      <c r="O3" s="65"/>
      <c r="P3" s="65"/>
      <c r="Q3" s="65"/>
      <c r="R3" s="65"/>
    </row>
    <row r="4" spans="1:18">
      <c r="A4" s="72"/>
      <c r="B4" s="249" t="s">
        <v>232</v>
      </c>
      <c r="C4" s="70" t="s">
        <v>216</v>
      </c>
      <c r="D4" s="67" t="s">
        <v>242</v>
      </c>
      <c r="E4" s="67" t="s">
        <v>243</v>
      </c>
      <c r="F4" s="68" t="s">
        <v>219</v>
      </c>
      <c r="G4" s="72"/>
      <c r="H4" s="72"/>
      <c r="I4" s="68" t="s">
        <v>494</v>
      </c>
      <c r="J4" s="68" t="s">
        <v>493</v>
      </c>
      <c r="K4" s="72"/>
      <c r="L4" s="72"/>
      <c r="M4" s="72"/>
      <c r="N4" s="72"/>
      <c r="O4" s="72"/>
      <c r="P4" s="72"/>
      <c r="Q4" s="72"/>
      <c r="R4" s="72"/>
    </row>
    <row r="5" spans="1:18">
      <c r="A5" s="72"/>
      <c r="B5" s="250"/>
      <c r="C5" s="70" t="s">
        <v>244</v>
      </c>
      <c r="D5" s="111" t="s">
        <v>779</v>
      </c>
      <c r="E5" s="67" t="s">
        <v>245</v>
      </c>
      <c r="F5" s="68" t="s">
        <v>217</v>
      </c>
      <c r="G5" s="72"/>
      <c r="H5" s="72"/>
      <c r="I5" s="69"/>
      <c r="J5" s="69"/>
      <c r="K5" s="72"/>
      <c r="L5" s="72"/>
      <c r="M5" s="72"/>
      <c r="N5" s="72"/>
      <c r="O5" s="72"/>
      <c r="P5" s="72"/>
      <c r="Q5" s="72"/>
      <c r="R5" s="72"/>
    </row>
    <row r="6" spans="1:18">
      <c r="A6" s="72"/>
      <c r="B6" s="250"/>
      <c r="C6" s="70" t="s">
        <v>246</v>
      </c>
      <c r="D6" s="67" t="s">
        <v>247</v>
      </c>
      <c r="E6" s="67" t="s">
        <v>248</v>
      </c>
      <c r="F6" s="68" t="s">
        <v>219</v>
      </c>
      <c r="G6" s="72"/>
      <c r="H6" s="72"/>
      <c r="I6" s="32" t="s">
        <v>514</v>
      </c>
      <c r="J6" s="32" t="s">
        <v>515</v>
      </c>
      <c r="K6" s="72"/>
      <c r="L6" s="72"/>
      <c r="M6" s="72"/>
      <c r="N6" s="72"/>
      <c r="O6" s="72"/>
      <c r="P6" s="72"/>
      <c r="Q6" s="72"/>
      <c r="R6" s="72"/>
    </row>
    <row r="7" spans="1:18">
      <c r="A7" s="72"/>
      <c r="B7" s="250"/>
      <c r="C7" s="70" t="s">
        <v>237</v>
      </c>
      <c r="D7" s="111" t="s">
        <v>780</v>
      </c>
      <c r="E7" s="67" t="s">
        <v>238</v>
      </c>
      <c r="F7" s="68" t="s">
        <v>236</v>
      </c>
      <c r="G7" s="72"/>
      <c r="H7" s="72"/>
      <c r="I7" s="68" t="s">
        <v>516</v>
      </c>
      <c r="J7" s="69" t="s">
        <v>495</v>
      </c>
      <c r="K7" s="72"/>
      <c r="L7" s="72"/>
      <c r="M7" s="72"/>
      <c r="N7" s="72"/>
      <c r="O7" s="72"/>
      <c r="P7" s="72"/>
      <c r="Q7" s="72"/>
      <c r="R7" s="72"/>
    </row>
    <row r="8" spans="1:18">
      <c r="A8" s="72"/>
      <c r="B8" s="250"/>
      <c r="C8" s="70" t="s">
        <v>250</v>
      </c>
      <c r="D8" s="67" t="s">
        <v>251</v>
      </c>
      <c r="E8" s="67" t="s">
        <v>234</v>
      </c>
      <c r="F8" s="68" t="s">
        <v>218</v>
      </c>
      <c r="G8" s="72"/>
      <c r="H8" s="72"/>
      <c r="I8" s="68" t="s">
        <v>496</v>
      </c>
      <c r="J8" s="69" t="s">
        <v>499</v>
      </c>
      <c r="K8" s="72"/>
      <c r="L8" s="72"/>
      <c r="M8" s="72"/>
      <c r="N8" s="72"/>
      <c r="O8" s="72"/>
      <c r="P8" s="72"/>
      <c r="Q8" s="72"/>
      <c r="R8" s="72"/>
    </row>
    <row r="9" spans="1:18">
      <c r="A9" s="72"/>
      <c r="B9" s="251"/>
      <c r="C9" s="70" t="s">
        <v>235</v>
      </c>
      <c r="D9" s="67" t="s">
        <v>252</v>
      </c>
      <c r="E9" s="67" t="s">
        <v>253</v>
      </c>
      <c r="F9" s="68" t="s">
        <v>220</v>
      </c>
      <c r="G9" s="72"/>
      <c r="H9" s="72"/>
      <c r="I9" s="68" t="s">
        <v>497</v>
      </c>
      <c r="J9" s="69" t="s">
        <v>501</v>
      </c>
      <c r="K9" s="72"/>
      <c r="L9" s="72"/>
      <c r="M9" s="72"/>
      <c r="N9" s="72"/>
      <c r="O9" s="72"/>
      <c r="P9" s="72"/>
      <c r="Q9" s="72"/>
      <c r="R9" s="72"/>
    </row>
    <row r="10" spans="1:18">
      <c r="A10" s="72"/>
      <c r="B10" s="249" t="s">
        <v>227</v>
      </c>
      <c r="C10" s="70" t="s">
        <v>254</v>
      </c>
      <c r="D10" s="67"/>
      <c r="E10" s="67" t="s">
        <v>255</v>
      </c>
      <c r="F10" s="68" t="s">
        <v>221</v>
      </c>
      <c r="G10" s="72"/>
      <c r="H10" s="72"/>
      <c r="I10" s="68" t="s">
        <v>498</v>
      </c>
      <c r="J10" s="69" t="s">
        <v>503</v>
      </c>
      <c r="K10" s="72"/>
      <c r="L10" s="72"/>
      <c r="M10" s="72"/>
      <c r="N10" s="72"/>
      <c r="O10" s="72"/>
      <c r="P10" s="72"/>
      <c r="Q10" s="72"/>
      <c r="R10" s="72"/>
    </row>
    <row r="11" spans="1:18">
      <c r="A11" s="72"/>
      <c r="B11" s="250"/>
      <c r="C11" s="70" t="s">
        <v>229</v>
      </c>
      <c r="D11" s="67"/>
      <c r="E11" s="67" t="s">
        <v>256</v>
      </c>
      <c r="F11" s="68" t="s">
        <v>231</v>
      </c>
      <c r="G11" s="72"/>
      <c r="H11" s="72"/>
      <c r="I11" s="68" t="s">
        <v>500</v>
      </c>
      <c r="J11" s="69" t="s">
        <v>502</v>
      </c>
      <c r="K11" s="72"/>
      <c r="L11" s="72"/>
      <c r="M11" s="72"/>
      <c r="N11" s="72"/>
      <c r="O11" s="72"/>
      <c r="P11" s="72"/>
      <c r="Q11" s="72"/>
      <c r="R11" s="72"/>
    </row>
    <row r="12" spans="1:18">
      <c r="A12" s="72"/>
      <c r="B12" s="250"/>
      <c r="C12" s="70" t="s">
        <v>241</v>
      </c>
      <c r="D12" s="67"/>
      <c r="E12" s="67" t="s">
        <v>257</v>
      </c>
      <c r="F12" s="68" t="s">
        <v>231</v>
      </c>
      <c r="G12" s="72"/>
      <c r="H12" s="72"/>
      <c r="I12" s="68" t="s">
        <v>504</v>
      </c>
      <c r="J12" s="69" t="s">
        <v>506</v>
      </c>
      <c r="K12" s="72"/>
      <c r="L12" s="72"/>
      <c r="M12" s="72"/>
      <c r="N12" s="72"/>
      <c r="O12" s="72"/>
      <c r="P12" s="72"/>
      <c r="Q12" s="72"/>
      <c r="R12" s="72"/>
    </row>
    <row r="13" spans="1:18">
      <c r="A13" s="72"/>
      <c r="B13" s="250"/>
      <c r="C13" s="70" t="s">
        <v>258</v>
      </c>
      <c r="D13" s="67"/>
      <c r="E13" s="67" t="s">
        <v>259</v>
      </c>
      <c r="F13" s="68" t="s">
        <v>230</v>
      </c>
      <c r="G13" s="72"/>
      <c r="H13" s="72"/>
      <c r="I13" s="74" t="s">
        <v>505</v>
      </c>
      <c r="J13" s="69" t="s">
        <v>507</v>
      </c>
      <c r="K13" s="72"/>
      <c r="L13" s="72"/>
      <c r="M13" s="72"/>
      <c r="N13" s="72"/>
      <c r="O13" s="72"/>
      <c r="P13" s="72"/>
      <c r="Q13" s="72"/>
      <c r="R13" s="72"/>
    </row>
    <row r="14" spans="1:18">
      <c r="A14" s="72"/>
      <c r="B14" s="250"/>
      <c r="C14" s="70" t="s">
        <v>228</v>
      </c>
      <c r="D14" s="67"/>
      <c r="E14" s="67" t="s">
        <v>260</v>
      </c>
      <c r="F14" s="68" t="s">
        <v>219</v>
      </c>
      <c r="G14" s="72"/>
      <c r="H14" s="72"/>
      <c r="I14" s="68" t="s">
        <v>508</v>
      </c>
      <c r="J14" s="69" t="s">
        <v>509</v>
      </c>
      <c r="K14" s="72"/>
      <c r="L14" s="72"/>
      <c r="M14" s="72"/>
      <c r="N14" s="72"/>
      <c r="O14" s="72"/>
      <c r="P14" s="72"/>
      <c r="Q14" s="72"/>
      <c r="R14" s="72"/>
    </row>
    <row r="15" spans="1:18">
      <c r="A15" s="72"/>
      <c r="B15" s="250"/>
      <c r="C15" s="70" t="s">
        <v>261</v>
      </c>
      <c r="D15" s="67"/>
      <c r="E15" s="67" t="s">
        <v>262</v>
      </c>
      <c r="F15" s="68" t="s">
        <v>230</v>
      </c>
      <c r="G15" s="72"/>
      <c r="H15" s="72"/>
      <c r="I15" s="68" t="s">
        <v>510</v>
      </c>
      <c r="J15" s="69" t="s">
        <v>511</v>
      </c>
      <c r="K15" s="72"/>
      <c r="L15" s="72"/>
      <c r="M15" s="72"/>
      <c r="N15" s="72"/>
      <c r="O15" s="72"/>
      <c r="P15" s="72"/>
      <c r="Q15" s="72"/>
      <c r="R15" s="72"/>
    </row>
    <row r="16" spans="1:18">
      <c r="A16" s="72"/>
      <c r="B16" s="250"/>
      <c r="C16" s="70" t="s">
        <v>239</v>
      </c>
      <c r="D16" s="67"/>
      <c r="E16" s="67" t="s">
        <v>263</v>
      </c>
      <c r="F16" s="68" t="s">
        <v>230</v>
      </c>
      <c r="G16" s="72"/>
      <c r="H16" s="72"/>
      <c r="I16" s="72"/>
      <c r="J16" s="72"/>
      <c r="K16" s="72"/>
      <c r="L16" s="72"/>
      <c r="M16" s="72"/>
      <c r="N16" s="72"/>
      <c r="O16" s="72"/>
      <c r="P16" s="72"/>
      <c r="Q16" s="72"/>
      <c r="R16" s="72"/>
    </row>
    <row r="17" spans="1:18">
      <c r="A17" s="72"/>
      <c r="B17" s="251"/>
      <c r="C17" s="70" t="s">
        <v>264</v>
      </c>
      <c r="D17" s="67"/>
      <c r="E17" s="67" t="s">
        <v>265</v>
      </c>
      <c r="F17" s="68" t="s">
        <v>230</v>
      </c>
      <c r="G17" s="72"/>
      <c r="H17" s="72"/>
      <c r="I17" s="282"/>
      <c r="J17" s="72"/>
      <c r="K17" s="72"/>
      <c r="L17" s="72"/>
      <c r="M17" s="72"/>
      <c r="N17" s="72"/>
      <c r="O17" s="72"/>
      <c r="P17" s="72"/>
      <c r="Q17" s="72"/>
      <c r="R17" s="72"/>
    </row>
    <row r="18" spans="1:18">
      <c r="A18" s="72"/>
      <c r="B18" s="252" t="s">
        <v>214</v>
      </c>
      <c r="C18" s="70" t="s">
        <v>266</v>
      </c>
      <c r="D18" s="67"/>
      <c r="E18" s="67"/>
      <c r="F18" s="68" t="s">
        <v>230</v>
      </c>
      <c r="G18" s="72"/>
      <c r="H18" s="72"/>
      <c r="I18" s="72"/>
      <c r="J18" s="72"/>
      <c r="K18" s="72"/>
      <c r="L18" s="72"/>
      <c r="M18" s="72"/>
      <c r="N18" s="72"/>
      <c r="O18" s="72"/>
      <c r="P18" s="72"/>
      <c r="Q18" s="72"/>
      <c r="R18" s="72"/>
    </row>
    <row r="19" spans="1:18">
      <c r="A19" s="72"/>
      <c r="B19" s="252"/>
      <c r="C19" s="71" t="s">
        <v>215</v>
      </c>
      <c r="D19" s="67"/>
      <c r="E19" s="67"/>
      <c r="F19" s="68" t="s">
        <v>230</v>
      </c>
      <c r="G19" s="72"/>
      <c r="H19" s="72"/>
      <c r="I19" s="72"/>
      <c r="J19" s="72"/>
      <c r="K19" s="72"/>
      <c r="L19" s="72"/>
      <c r="M19" s="72"/>
      <c r="N19" s="72"/>
      <c r="O19" s="72"/>
      <c r="P19" s="72"/>
      <c r="Q19" s="72"/>
      <c r="R19" s="72"/>
    </row>
    <row r="20" spans="1:18">
      <c r="A20" s="72"/>
      <c r="B20" s="252"/>
      <c r="C20" s="70" t="s">
        <v>225</v>
      </c>
      <c r="D20" s="67"/>
      <c r="E20" s="67"/>
      <c r="F20" s="68" t="s">
        <v>230</v>
      </c>
      <c r="G20" s="72"/>
      <c r="H20" s="72"/>
      <c r="I20" s="72"/>
      <c r="J20" s="72"/>
      <c r="K20" s="72"/>
      <c r="L20" s="72"/>
      <c r="M20" s="72"/>
      <c r="N20" s="72"/>
      <c r="O20" s="72"/>
      <c r="P20" s="72"/>
      <c r="Q20" s="72"/>
      <c r="R20" s="72"/>
    </row>
    <row r="21" spans="1:18">
      <c r="A21" s="72"/>
      <c r="B21" s="252"/>
      <c r="C21" s="70" t="s">
        <v>223</v>
      </c>
      <c r="D21" s="67"/>
      <c r="E21" s="67"/>
      <c r="F21" s="68" t="s">
        <v>230</v>
      </c>
      <c r="G21" s="72"/>
      <c r="H21" s="72"/>
      <c r="I21" s="72"/>
      <c r="J21" s="72"/>
      <c r="K21" s="72"/>
      <c r="L21" s="72"/>
      <c r="M21" s="72"/>
      <c r="N21" s="72"/>
      <c r="O21" s="72"/>
      <c r="P21" s="72"/>
      <c r="Q21" s="72"/>
      <c r="R21" s="72"/>
    </row>
    <row r="22" spans="1:18">
      <c r="A22" s="72"/>
      <c r="B22" s="252"/>
      <c r="C22" s="70" t="s">
        <v>222</v>
      </c>
      <c r="D22" s="67"/>
      <c r="E22" s="67"/>
      <c r="F22" s="68" t="s">
        <v>230</v>
      </c>
      <c r="G22" s="72"/>
      <c r="H22" s="72"/>
      <c r="I22" s="72"/>
      <c r="J22" s="72"/>
      <c r="K22" s="72"/>
      <c r="L22" s="72"/>
      <c r="M22" s="72"/>
      <c r="N22" s="72"/>
      <c r="O22" s="72"/>
      <c r="P22" s="72"/>
      <c r="Q22" s="72"/>
      <c r="R22" s="72"/>
    </row>
    <row r="23" spans="1:18">
      <c r="A23" s="72"/>
      <c r="B23" s="252"/>
      <c r="C23" s="70" t="s">
        <v>224</v>
      </c>
      <c r="D23" s="67"/>
      <c r="E23" s="67"/>
      <c r="F23" s="68" t="s">
        <v>230</v>
      </c>
      <c r="G23" s="72"/>
      <c r="H23" s="72"/>
      <c r="I23" s="72"/>
      <c r="J23" s="72"/>
      <c r="K23" s="72"/>
      <c r="L23" s="72"/>
      <c r="M23" s="72"/>
      <c r="N23" s="72"/>
      <c r="O23" s="72"/>
      <c r="P23" s="72"/>
      <c r="Q23" s="72"/>
      <c r="R23" s="72"/>
    </row>
    <row r="24" spans="1:18">
      <c r="A24" s="72"/>
      <c r="B24" s="252"/>
      <c r="C24" s="70" t="s">
        <v>226</v>
      </c>
      <c r="D24" s="67"/>
      <c r="E24" s="67"/>
      <c r="F24" s="68" t="s">
        <v>230</v>
      </c>
      <c r="G24" s="72"/>
      <c r="H24" s="72"/>
      <c r="I24" s="72"/>
      <c r="J24" s="72"/>
      <c r="K24" s="72"/>
      <c r="L24" s="72"/>
      <c r="M24" s="72"/>
      <c r="N24" s="72"/>
      <c r="O24" s="72"/>
      <c r="P24" s="72"/>
      <c r="Q24" s="72"/>
      <c r="R24" s="72"/>
    </row>
    <row r="25" spans="1:18">
      <c r="A25" s="72"/>
      <c r="B25" s="252"/>
      <c r="C25" s="70" t="s">
        <v>240</v>
      </c>
      <c r="D25" s="68"/>
      <c r="E25" s="68"/>
      <c r="F25" s="68" t="s">
        <v>230</v>
      </c>
      <c r="G25" s="72"/>
      <c r="H25" s="72"/>
      <c r="I25" s="72"/>
      <c r="J25" s="72"/>
      <c r="K25" s="72"/>
      <c r="L25" s="72"/>
      <c r="M25" s="72"/>
      <c r="N25" s="72"/>
      <c r="O25" s="72"/>
      <c r="P25" s="72"/>
      <c r="Q25" s="72"/>
      <c r="R25" s="72"/>
    </row>
    <row r="26" spans="1:18">
      <c r="A26" s="72"/>
      <c r="B26" s="72"/>
      <c r="C26" s="278"/>
      <c r="D26" s="65"/>
      <c r="E26" s="65"/>
      <c r="F26" s="65"/>
      <c r="G26" s="72"/>
      <c r="H26" s="72"/>
      <c r="I26" s="72"/>
      <c r="J26" s="72"/>
      <c r="K26" s="72"/>
      <c r="L26" s="72"/>
      <c r="M26" s="72"/>
      <c r="N26" s="72"/>
      <c r="O26" s="72"/>
      <c r="P26" s="72"/>
      <c r="Q26" s="72"/>
      <c r="R26" s="72"/>
    </row>
    <row r="27" spans="1:18">
      <c r="A27" s="72"/>
      <c r="B27" s="72"/>
      <c r="C27" s="278"/>
      <c r="D27" s="65"/>
      <c r="E27" s="65"/>
      <c r="F27" s="65"/>
      <c r="G27" s="72"/>
      <c r="H27" s="72"/>
      <c r="I27" s="72"/>
      <c r="J27" s="72"/>
      <c r="K27" s="72"/>
      <c r="L27" s="72"/>
      <c r="M27" s="72"/>
      <c r="N27" s="72"/>
      <c r="O27" s="72"/>
      <c r="P27" s="72"/>
      <c r="Q27" s="72"/>
      <c r="R27" s="72"/>
    </row>
    <row r="28" spans="1:18">
      <c r="A28" s="72"/>
      <c r="B28" s="72"/>
      <c r="C28" s="280" t="s">
        <v>1288</v>
      </c>
      <c r="D28" s="65"/>
      <c r="E28" s="65"/>
      <c r="F28" s="65"/>
      <c r="G28" s="72"/>
      <c r="K28" s="72"/>
      <c r="L28" s="72"/>
      <c r="M28" s="72"/>
      <c r="N28" s="72"/>
      <c r="O28" s="72"/>
      <c r="P28" s="72"/>
      <c r="Q28" s="72"/>
      <c r="R28" s="72"/>
    </row>
    <row r="29" spans="1:18">
      <c r="A29" s="72"/>
      <c r="B29" s="282" t="s">
        <v>1289</v>
      </c>
      <c r="C29" s="280" t="s">
        <v>1291</v>
      </c>
      <c r="D29" s="65"/>
      <c r="E29" s="65"/>
      <c r="F29" s="65"/>
      <c r="G29" s="72"/>
      <c r="K29" s="72"/>
      <c r="L29" s="72"/>
      <c r="M29" s="72"/>
      <c r="N29" s="72"/>
      <c r="O29" s="72"/>
      <c r="P29" s="72"/>
      <c r="Q29" s="72"/>
      <c r="R29" s="72"/>
    </row>
    <row r="30" spans="1:18">
      <c r="A30" s="72"/>
      <c r="B30" s="72"/>
      <c r="C30" s="280" t="s">
        <v>1292</v>
      </c>
      <c r="D30" s="65"/>
      <c r="E30" s="65"/>
      <c r="F30" s="65"/>
      <c r="G30" s="72"/>
      <c r="K30" s="72"/>
      <c r="L30" s="72"/>
      <c r="M30" s="72"/>
      <c r="N30" s="72"/>
      <c r="O30" s="72"/>
      <c r="P30" s="72"/>
      <c r="Q30" s="72"/>
      <c r="R30" s="72"/>
    </row>
    <row r="31" spans="1:18">
      <c r="A31" s="72"/>
      <c r="B31" s="72"/>
      <c r="C31" s="280" t="s">
        <v>1293</v>
      </c>
      <c r="D31" s="65"/>
      <c r="E31" s="65"/>
      <c r="F31" s="65"/>
      <c r="G31" s="72"/>
      <c r="K31" s="72"/>
      <c r="L31" s="72"/>
      <c r="M31" s="72"/>
      <c r="N31" s="72"/>
      <c r="O31" s="72"/>
      <c r="P31" s="72"/>
      <c r="Q31" s="72"/>
      <c r="R31" s="72"/>
    </row>
    <row r="32" spans="1:18">
      <c r="A32" s="72"/>
      <c r="B32" s="282"/>
      <c r="C32" s="280" t="s">
        <v>1290</v>
      </c>
      <c r="D32" s="65"/>
      <c r="E32" s="65"/>
      <c r="F32" s="65"/>
      <c r="G32" s="72"/>
      <c r="K32" s="72"/>
      <c r="L32" s="72"/>
      <c r="M32" s="72"/>
      <c r="N32" s="72"/>
      <c r="O32" s="72"/>
      <c r="P32" s="72"/>
      <c r="Q32" s="72"/>
      <c r="R32" s="72"/>
    </row>
    <row r="33" spans="1:18">
      <c r="A33" s="72"/>
      <c r="B33" s="72"/>
      <c r="C33" s="280" t="s">
        <v>1294</v>
      </c>
      <c r="D33" s="65"/>
      <c r="E33" s="65"/>
      <c r="F33" s="65"/>
      <c r="G33" s="72"/>
      <c r="K33" s="72"/>
      <c r="L33" s="72"/>
      <c r="M33" s="72"/>
      <c r="N33" s="72"/>
      <c r="O33" s="72"/>
      <c r="P33" s="72"/>
      <c r="Q33" s="72"/>
      <c r="R33" s="72"/>
    </row>
    <row r="34" spans="1:18">
      <c r="A34" s="72"/>
      <c r="B34" s="72"/>
      <c r="C34" s="280" t="s">
        <v>1295</v>
      </c>
      <c r="D34" s="65"/>
      <c r="E34" s="65"/>
      <c r="F34" s="65"/>
      <c r="G34" s="72"/>
      <c r="J34" s="72"/>
      <c r="K34" s="72"/>
      <c r="L34" s="72"/>
      <c r="M34" s="72"/>
      <c r="N34" s="72"/>
      <c r="O34" s="72"/>
      <c r="P34" s="72"/>
      <c r="Q34" s="72"/>
      <c r="R34" s="72"/>
    </row>
    <row r="35" spans="1:18">
      <c r="A35" s="72"/>
      <c r="B35" s="72"/>
      <c r="C35" s="280" t="s">
        <v>1296</v>
      </c>
      <c r="D35" s="65"/>
      <c r="E35" s="65"/>
      <c r="F35" s="65"/>
      <c r="G35" s="72"/>
      <c r="J35" s="72"/>
      <c r="K35" s="72"/>
      <c r="L35" s="72"/>
      <c r="M35" s="72"/>
      <c r="N35" s="72"/>
      <c r="O35" s="72"/>
      <c r="P35" s="72"/>
      <c r="Q35" s="72"/>
      <c r="R35" s="72"/>
    </row>
    <row r="36" spans="1:18">
      <c r="A36" s="72"/>
      <c r="B36" s="72"/>
      <c r="C36" s="280" t="s">
        <v>1297</v>
      </c>
      <c r="D36" s="65"/>
      <c r="E36" s="65"/>
      <c r="F36" s="65"/>
      <c r="G36" s="72"/>
      <c r="I36" s="72"/>
      <c r="J36" s="72"/>
      <c r="K36" s="72"/>
      <c r="L36" s="72"/>
      <c r="M36" s="72"/>
      <c r="N36" s="72"/>
      <c r="O36" s="72"/>
      <c r="P36" s="72"/>
      <c r="Q36" s="72"/>
      <c r="R36" s="72"/>
    </row>
    <row r="37" spans="1:18">
      <c r="A37" s="72"/>
      <c r="B37" s="72"/>
      <c r="C37" s="280" t="s">
        <v>1305</v>
      </c>
      <c r="D37" s="65"/>
      <c r="E37" s="65"/>
      <c r="F37" s="65"/>
      <c r="G37" s="72"/>
      <c r="I37" s="72"/>
      <c r="J37" s="72"/>
      <c r="K37" s="72"/>
      <c r="L37" s="72"/>
      <c r="M37" s="72"/>
      <c r="N37" s="72"/>
      <c r="O37" s="72"/>
      <c r="P37" s="72"/>
      <c r="Q37" s="72"/>
      <c r="R37" s="72"/>
    </row>
    <row r="38" spans="1:18">
      <c r="A38" s="72"/>
      <c r="B38" s="72"/>
      <c r="C38" s="280" t="s">
        <v>1299</v>
      </c>
      <c r="D38" s="277" t="s">
        <v>1307</v>
      </c>
      <c r="E38" s="65"/>
      <c r="F38" s="65"/>
      <c r="G38" s="72"/>
      <c r="I38" s="72"/>
      <c r="J38" s="72"/>
      <c r="K38" s="72"/>
      <c r="L38" s="72"/>
      <c r="M38" s="72"/>
      <c r="N38" s="72"/>
      <c r="O38" s="72"/>
      <c r="P38" s="72"/>
      <c r="Q38" s="72"/>
      <c r="R38" s="72"/>
    </row>
    <row r="39" spans="1:18">
      <c r="A39" s="72"/>
      <c r="B39" s="72"/>
      <c r="C39" s="280" t="s">
        <v>1312</v>
      </c>
      <c r="D39" s="277"/>
      <c r="E39" s="65"/>
      <c r="F39" s="65"/>
      <c r="G39" s="72"/>
      <c r="I39" s="72"/>
      <c r="J39" s="72"/>
      <c r="K39" s="72"/>
      <c r="L39" s="72"/>
      <c r="M39" s="72"/>
      <c r="N39" s="72"/>
      <c r="O39" s="72"/>
      <c r="P39" s="72"/>
      <c r="Q39" s="72"/>
      <c r="R39" s="72"/>
    </row>
    <row r="40" spans="1:18">
      <c r="A40" s="72"/>
      <c r="B40" s="72"/>
      <c r="C40" s="280" t="s">
        <v>1314</v>
      </c>
      <c r="D40" s="277"/>
      <c r="E40" s="65"/>
      <c r="F40" s="65"/>
      <c r="G40" s="72"/>
      <c r="I40" s="72"/>
      <c r="J40" s="72"/>
      <c r="K40" s="72"/>
      <c r="L40" s="72"/>
      <c r="M40" s="72"/>
      <c r="N40" s="72"/>
      <c r="O40" s="72"/>
      <c r="P40" s="72"/>
      <c r="Q40" s="72"/>
      <c r="R40" s="72"/>
    </row>
    <row r="41" spans="1:18">
      <c r="A41" s="72"/>
      <c r="B41" s="72"/>
      <c r="C41" s="280" t="s">
        <v>1313</v>
      </c>
      <c r="D41" s="277"/>
      <c r="E41" s="65"/>
      <c r="F41" s="65"/>
      <c r="G41" s="72"/>
      <c r="I41" s="72"/>
      <c r="J41" s="72"/>
      <c r="K41" s="72"/>
      <c r="L41" s="72"/>
      <c r="M41" s="72"/>
      <c r="N41" s="72"/>
      <c r="O41" s="72"/>
      <c r="P41" s="72"/>
      <c r="Q41" s="72"/>
      <c r="R41" s="72"/>
    </row>
    <row r="42" spans="1:18">
      <c r="A42" s="72"/>
      <c r="B42" s="72"/>
      <c r="C42" s="280" t="s">
        <v>1322</v>
      </c>
      <c r="D42" s="277"/>
      <c r="E42" s="65"/>
      <c r="F42" s="65"/>
      <c r="G42" s="72"/>
      <c r="I42" s="72"/>
      <c r="J42" s="72"/>
      <c r="K42" s="72"/>
      <c r="L42" s="72"/>
      <c r="M42" s="72"/>
      <c r="N42" s="72"/>
      <c r="O42" s="72"/>
      <c r="P42" s="72"/>
      <c r="Q42" s="72"/>
      <c r="R42" s="72"/>
    </row>
    <row r="43" spans="1:18">
      <c r="A43" s="72"/>
      <c r="B43" s="72"/>
      <c r="C43" s="280" t="s">
        <v>1309</v>
      </c>
      <c r="D43" s="277"/>
      <c r="E43" s="65"/>
      <c r="F43" s="65"/>
      <c r="G43" s="72"/>
      <c r="I43" s="72"/>
      <c r="J43" s="72"/>
      <c r="K43" s="72"/>
      <c r="L43" s="72"/>
      <c r="M43" s="72"/>
      <c r="N43" s="72"/>
      <c r="O43" s="72"/>
      <c r="P43" s="72"/>
      <c r="Q43" s="72"/>
      <c r="R43" s="72"/>
    </row>
    <row r="44" spans="1:18">
      <c r="A44" s="72"/>
      <c r="B44" s="72"/>
      <c r="C44" s="280" t="s">
        <v>1308</v>
      </c>
      <c r="D44" s="277"/>
      <c r="E44" s="65"/>
      <c r="F44" s="65"/>
      <c r="G44" s="72"/>
      <c r="H44" s="72"/>
      <c r="I44" s="72"/>
      <c r="J44" s="72"/>
      <c r="K44" s="72"/>
      <c r="L44" s="72"/>
      <c r="M44" s="72"/>
      <c r="N44" s="72"/>
      <c r="O44" s="72"/>
      <c r="P44" s="72"/>
      <c r="Q44" s="72"/>
      <c r="R44" s="72"/>
    </row>
    <row r="45" spans="1:18">
      <c r="A45" s="72"/>
      <c r="B45" s="72"/>
      <c r="C45" s="286" t="s">
        <v>1323</v>
      </c>
      <c r="D45" s="277"/>
      <c r="E45" s="65"/>
      <c r="F45" s="65"/>
      <c r="G45" s="72"/>
      <c r="H45" s="72"/>
      <c r="I45" s="72"/>
      <c r="J45" s="72"/>
      <c r="K45" s="72"/>
      <c r="L45" s="72"/>
      <c r="M45" s="72"/>
      <c r="N45" s="72"/>
      <c r="O45" s="72"/>
      <c r="P45" s="72"/>
      <c r="Q45" s="72"/>
      <c r="R45" s="72"/>
    </row>
    <row r="46" spans="1:18">
      <c r="A46" s="72"/>
      <c r="B46" s="72"/>
      <c r="C46" s="286" t="s">
        <v>1324</v>
      </c>
      <c r="D46" s="277"/>
      <c r="E46" s="65"/>
      <c r="F46" s="65"/>
      <c r="G46" s="72"/>
      <c r="H46" s="72"/>
      <c r="I46" s="72"/>
      <c r="J46" s="72"/>
      <c r="K46" s="72"/>
      <c r="L46" s="72"/>
      <c r="M46" s="72"/>
      <c r="N46" s="72"/>
      <c r="O46" s="72"/>
      <c r="P46" s="72"/>
      <c r="Q46" s="72"/>
      <c r="R46" s="72"/>
    </row>
    <row r="47" spans="1:18">
      <c r="A47" s="72"/>
      <c r="B47" s="72"/>
      <c r="C47" s="286" t="s">
        <v>1325</v>
      </c>
      <c r="D47" s="277"/>
      <c r="E47" s="65"/>
      <c r="F47" s="65"/>
      <c r="G47" s="72"/>
      <c r="H47" s="72"/>
      <c r="I47" s="72"/>
      <c r="J47" s="72"/>
      <c r="K47" s="72"/>
      <c r="L47" s="72"/>
      <c r="M47" s="72"/>
      <c r="N47" s="72"/>
      <c r="O47" s="72"/>
      <c r="P47" s="72"/>
      <c r="Q47" s="72"/>
      <c r="R47" s="72"/>
    </row>
    <row r="48" spans="1:18">
      <c r="A48" s="72"/>
      <c r="B48" s="72"/>
      <c r="C48" s="286"/>
      <c r="D48" s="277"/>
      <c r="E48" s="65"/>
      <c r="F48" s="65"/>
      <c r="G48" s="72"/>
      <c r="H48" s="72"/>
      <c r="I48" s="72"/>
      <c r="J48" s="72"/>
      <c r="K48" s="72"/>
      <c r="L48" s="72"/>
      <c r="M48" s="72"/>
      <c r="N48" s="72"/>
      <c r="O48" s="72"/>
      <c r="P48" s="72"/>
      <c r="Q48" s="72"/>
      <c r="R48" s="72"/>
    </row>
    <row r="49" spans="1:18">
      <c r="A49" s="72"/>
      <c r="B49" s="72"/>
      <c r="C49" s="286"/>
      <c r="D49" s="277"/>
      <c r="E49" s="65"/>
      <c r="F49" s="65"/>
      <c r="G49" s="72"/>
      <c r="H49" s="72"/>
      <c r="I49" s="72"/>
      <c r="J49" s="72"/>
      <c r="K49" s="72"/>
      <c r="L49" s="72"/>
      <c r="M49" s="72"/>
      <c r="N49" s="72"/>
      <c r="O49" s="72"/>
      <c r="P49" s="72"/>
      <c r="Q49" s="72"/>
      <c r="R49" s="72"/>
    </row>
    <row r="50" spans="1:18">
      <c r="A50" s="72"/>
      <c r="B50" s="72"/>
      <c r="C50" s="278"/>
      <c r="D50" s="65"/>
      <c r="E50" s="65"/>
      <c r="F50" s="65"/>
      <c r="G50" s="72"/>
      <c r="H50" s="72"/>
      <c r="I50" s="72"/>
      <c r="J50" s="72"/>
      <c r="K50" s="72"/>
      <c r="L50" s="72"/>
      <c r="M50" s="72"/>
      <c r="N50" s="72"/>
      <c r="O50" s="72"/>
      <c r="P50" s="72"/>
      <c r="Q50" s="72"/>
      <c r="R50" s="72"/>
    </row>
    <row r="51" spans="1:18" ht="49.5">
      <c r="A51" s="72"/>
      <c r="B51" s="72"/>
      <c r="C51" s="284" t="s">
        <v>1300</v>
      </c>
      <c r="D51" s="285" t="s">
        <v>1321</v>
      </c>
      <c r="E51" s="189"/>
      <c r="F51" s="276"/>
      <c r="G51" s="72"/>
      <c r="H51" s="72"/>
      <c r="I51" s="72"/>
      <c r="J51" s="72"/>
      <c r="K51" s="72"/>
      <c r="L51" s="72"/>
      <c r="M51" s="72"/>
      <c r="N51" s="72"/>
      <c r="O51" s="72"/>
      <c r="P51" s="72"/>
      <c r="Q51" s="72"/>
      <c r="R51" s="72"/>
    </row>
    <row r="52" spans="1:18" ht="66">
      <c r="A52" s="72"/>
      <c r="B52" s="72"/>
      <c r="C52" s="284" t="s">
        <v>1298</v>
      </c>
      <c r="D52" s="285" t="s">
        <v>1320</v>
      </c>
      <c r="E52" s="189"/>
      <c r="F52" s="65"/>
      <c r="G52" s="72"/>
      <c r="H52" s="72"/>
      <c r="I52" s="72"/>
      <c r="J52" s="72"/>
      <c r="K52" s="72"/>
      <c r="L52" s="72"/>
      <c r="M52" s="72"/>
      <c r="N52" s="72"/>
      <c r="O52" s="72"/>
      <c r="P52" s="72"/>
      <c r="Q52" s="72"/>
      <c r="R52" s="72"/>
    </row>
    <row r="53" spans="1:18" ht="66">
      <c r="A53" s="72"/>
      <c r="B53" s="72"/>
      <c r="C53" s="284" t="s">
        <v>1304</v>
      </c>
      <c r="D53" s="285" t="s">
        <v>1319</v>
      </c>
      <c r="E53" s="189"/>
      <c r="F53" s="65"/>
      <c r="G53" s="72"/>
      <c r="H53" s="72"/>
      <c r="I53" s="72"/>
      <c r="J53" s="72"/>
      <c r="K53" s="72"/>
      <c r="L53" s="72"/>
      <c r="M53" s="72"/>
      <c r="N53" s="72"/>
      <c r="O53" s="72"/>
      <c r="P53" s="72"/>
      <c r="Q53" s="72"/>
      <c r="R53" s="72"/>
    </row>
    <row r="54" spans="1:18" ht="66">
      <c r="A54" s="72"/>
      <c r="B54" s="72"/>
      <c r="C54" s="284" t="s">
        <v>1303</v>
      </c>
      <c r="D54" s="285" t="s">
        <v>1318</v>
      </c>
      <c r="E54" s="189"/>
      <c r="F54" s="65"/>
      <c r="G54" s="72"/>
      <c r="H54" s="72"/>
      <c r="I54" s="72"/>
      <c r="J54" s="72"/>
      <c r="K54" s="72"/>
      <c r="L54" s="72"/>
      <c r="M54" s="72"/>
      <c r="N54" s="72"/>
      <c r="O54" s="72"/>
      <c r="P54" s="72"/>
      <c r="Q54" s="72"/>
      <c r="R54" s="72"/>
    </row>
    <row r="55" spans="1:18" ht="66">
      <c r="A55" s="72"/>
      <c r="B55" s="72"/>
      <c r="C55" s="284" t="s">
        <v>1301</v>
      </c>
      <c r="D55" s="285" t="s">
        <v>1317</v>
      </c>
      <c r="E55" s="189"/>
      <c r="F55" s="65"/>
      <c r="G55" s="72"/>
      <c r="H55" s="72"/>
      <c r="I55" s="72"/>
      <c r="J55" s="72"/>
      <c r="K55" s="72"/>
      <c r="L55" s="72"/>
      <c r="M55" s="72"/>
      <c r="N55" s="72"/>
      <c r="O55" s="72"/>
      <c r="P55" s="72"/>
      <c r="Q55" s="72"/>
      <c r="R55" s="72"/>
    </row>
    <row r="56" spans="1:18" ht="82.5">
      <c r="A56" s="72"/>
      <c r="B56" s="72"/>
      <c r="C56" s="284" t="s">
        <v>1302</v>
      </c>
      <c r="D56" s="285" t="s">
        <v>1316</v>
      </c>
      <c r="E56" s="189"/>
      <c r="F56" s="65"/>
      <c r="G56" s="72"/>
      <c r="H56" s="72"/>
      <c r="I56" s="72"/>
      <c r="J56" s="72"/>
      <c r="K56" s="72"/>
      <c r="L56" s="72"/>
      <c r="M56" s="72"/>
      <c r="N56" s="72"/>
      <c r="O56" s="72"/>
      <c r="P56" s="72"/>
      <c r="Q56" s="72"/>
      <c r="R56" s="72"/>
    </row>
    <row r="57" spans="1:18" ht="99">
      <c r="A57" s="72"/>
      <c r="B57" s="72"/>
      <c r="C57" s="284" t="s">
        <v>1306</v>
      </c>
      <c r="D57" s="285" t="s">
        <v>1315</v>
      </c>
      <c r="E57" s="189"/>
      <c r="F57" s="65"/>
      <c r="G57" s="72"/>
      <c r="H57" s="72"/>
      <c r="I57" s="72"/>
      <c r="J57" s="72"/>
      <c r="K57" s="72"/>
      <c r="L57" s="72"/>
      <c r="M57" s="72"/>
      <c r="N57" s="72"/>
      <c r="O57" s="72"/>
      <c r="P57" s="72"/>
      <c r="Q57" s="72"/>
      <c r="R57" s="72"/>
    </row>
    <row r="58" spans="1:18">
      <c r="O58" s="72"/>
      <c r="P58" s="72"/>
      <c r="Q58" s="72"/>
      <c r="R58" s="72"/>
    </row>
  </sheetData>
  <mergeCells count="3">
    <mergeCell ref="B4:B9"/>
    <mergeCell ref="B10:B17"/>
    <mergeCell ref="B18:B25"/>
  </mergeCells>
  <phoneticPr fontId="2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0"/>
  <sheetViews>
    <sheetView tabSelected="1" topLeftCell="A64" workbookViewId="0">
      <selection activeCell="N83" sqref="N83"/>
    </sheetView>
  </sheetViews>
  <sheetFormatPr defaultRowHeight="16.5"/>
  <cols>
    <col min="2" max="2" width="11" style="287" bestFit="1" customWidth="1"/>
  </cols>
  <sheetData>
    <row r="1" spans="1:2">
      <c r="A1" s="290" t="s">
        <v>1326</v>
      </c>
      <c r="B1" s="288" t="s">
        <v>1329</v>
      </c>
    </row>
    <row r="2" spans="1:2">
      <c r="A2" s="291"/>
      <c r="B2" s="288" t="s">
        <v>1328</v>
      </c>
    </row>
    <row r="3" spans="1:2">
      <c r="A3" s="291"/>
      <c r="B3" s="288" t="s">
        <v>1341</v>
      </c>
    </row>
    <row r="4" spans="1:2">
      <c r="A4" s="291"/>
      <c r="B4" s="288" t="s">
        <v>1330</v>
      </c>
    </row>
    <row r="5" spans="1:2">
      <c r="A5" s="291"/>
      <c r="B5" s="288" t="s">
        <v>1331</v>
      </c>
    </row>
    <row r="6" spans="1:2">
      <c r="A6" s="291"/>
      <c r="B6" s="288" t="s">
        <v>1332</v>
      </c>
    </row>
    <row r="7" spans="1:2">
      <c r="A7" s="291"/>
      <c r="B7" s="288" t="s">
        <v>1333</v>
      </c>
    </row>
    <row r="8" spans="1:2">
      <c r="A8" s="291"/>
      <c r="B8" s="288" t="s">
        <v>1336</v>
      </c>
    </row>
    <row r="9" spans="1:2">
      <c r="A9" s="291"/>
      <c r="B9" s="288" t="s">
        <v>1337</v>
      </c>
    </row>
    <row r="10" spans="1:2">
      <c r="A10" s="291"/>
      <c r="B10" s="288" t="s">
        <v>1338</v>
      </c>
    </row>
    <row r="11" spans="1:2">
      <c r="A11" s="291"/>
      <c r="B11" s="288" t="s">
        <v>1372</v>
      </c>
    </row>
    <row r="12" spans="1:2">
      <c r="A12" s="291"/>
      <c r="B12" s="288" t="s">
        <v>1373</v>
      </c>
    </row>
    <row r="13" spans="1:2">
      <c r="A13" s="291"/>
      <c r="B13" s="288" t="s">
        <v>1374</v>
      </c>
    </row>
    <row r="14" spans="1:2">
      <c r="A14" s="291"/>
      <c r="B14" s="288" t="s">
        <v>1375</v>
      </c>
    </row>
    <row r="15" spans="1:2">
      <c r="A15" s="291"/>
      <c r="B15" s="288" t="s">
        <v>1377</v>
      </c>
    </row>
    <row r="16" spans="1:2">
      <c r="A16" s="291"/>
      <c r="B16" s="288" t="s">
        <v>1376</v>
      </c>
    </row>
    <row r="17" spans="1:2">
      <c r="A17" s="291"/>
      <c r="B17" s="288" t="s">
        <v>1378</v>
      </c>
    </row>
    <row r="18" spans="1:2">
      <c r="A18" s="291"/>
      <c r="B18" s="288" t="s">
        <v>1379</v>
      </c>
    </row>
    <row r="19" spans="1:2">
      <c r="A19" s="291"/>
      <c r="B19" s="288" t="s">
        <v>1380</v>
      </c>
    </row>
    <row r="20" spans="1:2">
      <c r="A20" s="292"/>
      <c r="B20" s="288" t="s">
        <v>1381</v>
      </c>
    </row>
    <row r="21" spans="1:2">
      <c r="A21" s="290" t="s">
        <v>1327</v>
      </c>
      <c r="B21" s="288" t="s">
        <v>1334</v>
      </c>
    </row>
    <row r="22" spans="1:2">
      <c r="A22" s="291"/>
      <c r="B22" s="288" t="s">
        <v>1335</v>
      </c>
    </row>
    <row r="23" spans="1:2">
      <c r="A23" s="291"/>
      <c r="B23" s="288" t="s">
        <v>1339</v>
      </c>
    </row>
    <row r="24" spans="1:2">
      <c r="A24" s="291"/>
      <c r="B24" s="288" t="s">
        <v>1340</v>
      </c>
    </row>
    <row r="25" spans="1:2">
      <c r="A25" s="291"/>
      <c r="B25" s="288" t="s">
        <v>1342</v>
      </c>
    </row>
    <row r="26" spans="1:2">
      <c r="A26" s="291"/>
      <c r="B26" s="288" t="s">
        <v>1343</v>
      </c>
    </row>
    <row r="27" spans="1:2">
      <c r="A27" s="291"/>
      <c r="B27" s="288" t="s">
        <v>1346</v>
      </c>
    </row>
    <row r="28" spans="1:2">
      <c r="A28" s="291"/>
      <c r="B28" s="288" t="s">
        <v>1344</v>
      </c>
    </row>
    <row r="29" spans="1:2">
      <c r="A29" s="291"/>
      <c r="B29" s="288" t="s">
        <v>1345</v>
      </c>
    </row>
    <row r="30" spans="1:2">
      <c r="A30" s="291"/>
      <c r="B30" s="288" t="s">
        <v>1347</v>
      </c>
    </row>
    <row r="31" spans="1:2">
      <c r="A31" s="291"/>
      <c r="B31" s="288" t="s">
        <v>1382</v>
      </c>
    </row>
    <row r="32" spans="1:2">
      <c r="A32" s="291"/>
      <c r="B32" s="288" t="s">
        <v>1383</v>
      </c>
    </row>
    <row r="33" spans="1:2">
      <c r="A33" s="291"/>
      <c r="B33" s="288" t="s">
        <v>1384</v>
      </c>
    </row>
    <row r="34" spans="1:2">
      <c r="A34" s="291"/>
      <c r="B34" s="288" t="s">
        <v>1385</v>
      </c>
    </row>
    <row r="35" spans="1:2">
      <c r="A35" s="291"/>
      <c r="B35" s="288" t="s">
        <v>1386</v>
      </c>
    </row>
    <row r="36" spans="1:2">
      <c r="A36" s="291"/>
      <c r="B36" s="288" t="s">
        <v>1387</v>
      </c>
    </row>
    <row r="37" spans="1:2">
      <c r="A37" s="291"/>
      <c r="B37" s="288" t="s">
        <v>1388</v>
      </c>
    </row>
    <row r="38" spans="1:2">
      <c r="A38" s="291"/>
      <c r="B38" s="288" t="s">
        <v>1389</v>
      </c>
    </row>
    <row r="39" spans="1:2">
      <c r="A39" s="291"/>
      <c r="B39" s="288" t="s">
        <v>1393</v>
      </c>
    </row>
    <row r="40" spans="1:2">
      <c r="A40" s="292"/>
      <c r="B40" s="288" t="s">
        <v>1394</v>
      </c>
    </row>
    <row r="41" spans="1:2">
      <c r="A41" s="290" t="s">
        <v>1370</v>
      </c>
      <c r="B41" s="288" t="s">
        <v>1348</v>
      </c>
    </row>
    <row r="42" spans="1:2">
      <c r="A42" s="291"/>
      <c r="B42" s="288" t="s">
        <v>1349</v>
      </c>
    </row>
    <row r="43" spans="1:2">
      <c r="A43" s="291"/>
      <c r="B43" s="288" t="s">
        <v>1350</v>
      </c>
    </row>
    <row r="44" spans="1:2">
      <c r="A44" s="291"/>
      <c r="B44" s="288" t="s">
        <v>1351</v>
      </c>
    </row>
    <row r="45" spans="1:2">
      <c r="A45" s="291"/>
      <c r="B45" s="288" t="s">
        <v>1352</v>
      </c>
    </row>
    <row r="46" spans="1:2">
      <c r="A46" s="291"/>
      <c r="B46" s="288" t="s">
        <v>1353</v>
      </c>
    </row>
    <row r="47" spans="1:2">
      <c r="A47" s="291"/>
      <c r="B47" s="288" t="s">
        <v>1354</v>
      </c>
    </row>
    <row r="48" spans="1:2">
      <c r="A48" s="291"/>
      <c r="B48" s="288" t="s">
        <v>1355</v>
      </c>
    </row>
    <row r="49" spans="1:2">
      <c r="A49" s="291"/>
      <c r="B49" s="288" t="s">
        <v>1356</v>
      </c>
    </row>
    <row r="50" spans="1:2">
      <c r="A50" s="291"/>
      <c r="B50" s="288" t="s">
        <v>1357</v>
      </c>
    </row>
    <row r="51" spans="1:2">
      <c r="A51" s="291"/>
      <c r="B51" s="288" t="s">
        <v>1395</v>
      </c>
    </row>
    <row r="52" spans="1:2">
      <c r="A52" s="291"/>
      <c r="B52" s="288" t="s">
        <v>1396</v>
      </c>
    </row>
    <row r="53" spans="1:2">
      <c r="A53" s="291"/>
      <c r="B53" s="288" t="s">
        <v>1397</v>
      </c>
    </row>
    <row r="54" spans="1:2">
      <c r="A54" s="291"/>
      <c r="B54" s="288" t="s">
        <v>1398</v>
      </c>
    </row>
    <row r="55" spans="1:2">
      <c r="A55" s="291"/>
      <c r="B55" s="288" t="s">
        <v>1399</v>
      </c>
    </row>
    <row r="56" spans="1:2">
      <c r="A56" s="291"/>
      <c r="B56" s="288" t="s">
        <v>1400</v>
      </c>
    </row>
    <row r="57" spans="1:2">
      <c r="A57" s="291"/>
      <c r="B57" s="288" t="s">
        <v>1401</v>
      </c>
    </row>
    <row r="58" spans="1:2">
      <c r="A58" s="291"/>
      <c r="B58" s="288" t="s">
        <v>1402</v>
      </c>
    </row>
    <row r="59" spans="1:2">
      <c r="A59" s="291"/>
      <c r="B59" s="288" t="s">
        <v>1403</v>
      </c>
    </row>
    <row r="60" spans="1:2">
      <c r="A60" s="292"/>
      <c r="B60" s="288" t="s">
        <v>1404</v>
      </c>
    </row>
    <row r="61" spans="1:2">
      <c r="A61" s="289" t="s">
        <v>1371</v>
      </c>
      <c r="B61" s="288" t="s">
        <v>1358</v>
      </c>
    </row>
    <row r="62" spans="1:2">
      <c r="A62" s="289"/>
      <c r="B62" s="288" t="s">
        <v>1360</v>
      </c>
    </row>
    <row r="63" spans="1:2">
      <c r="A63" s="289"/>
      <c r="B63" s="288" t="s">
        <v>1359</v>
      </c>
    </row>
    <row r="64" spans="1:2">
      <c r="A64" s="289"/>
      <c r="B64" s="288" t="s">
        <v>1362</v>
      </c>
    </row>
    <row r="65" spans="1:2">
      <c r="A65" s="289"/>
      <c r="B65" s="288" t="s">
        <v>1361</v>
      </c>
    </row>
    <row r="66" spans="1:2">
      <c r="A66" s="289"/>
      <c r="B66" s="288" t="s">
        <v>1363</v>
      </c>
    </row>
    <row r="67" spans="1:2">
      <c r="A67" s="289"/>
      <c r="B67" s="288" t="s">
        <v>1364</v>
      </c>
    </row>
    <row r="68" spans="1:2">
      <c r="A68" s="289"/>
      <c r="B68" s="288" t="s">
        <v>1365</v>
      </c>
    </row>
    <row r="69" spans="1:2">
      <c r="A69" s="289"/>
      <c r="B69" s="288" t="s">
        <v>1366</v>
      </c>
    </row>
    <row r="70" spans="1:2">
      <c r="A70" s="289"/>
      <c r="B70" s="288" t="s">
        <v>1367</v>
      </c>
    </row>
    <row r="71" spans="1:2">
      <c r="A71" s="289"/>
      <c r="B71" s="288" t="s">
        <v>1368</v>
      </c>
    </row>
    <row r="72" spans="1:2">
      <c r="A72" s="289"/>
      <c r="B72" s="288" t="s">
        <v>1369</v>
      </c>
    </row>
    <row r="73" spans="1:2">
      <c r="A73" s="289"/>
      <c r="B73" s="288" t="s">
        <v>1390</v>
      </c>
    </row>
    <row r="74" spans="1:2">
      <c r="A74" s="289"/>
      <c r="B74" s="288" t="s">
        <v>1391</v>
      </c>
    </row>
    <row r="75" spans="1:2">
      <c r="A75" s="289"/>
      <c r="B75" s="288" t="s">
        <v>1392</v>
      </c>
    </row>
    <row r="76" spans="1:2">
      <c r="A76" s="289"/>
      <c r="B76" s="288" t="s">
        <v>1405</v>
      </c>
    </row>
    <row r="77" spans="1:2">
      <c r="A77" s="289"/>
      <c r="B77" s="288" t="s">
        <v>1406</v>
      </c>
    </row>
    <row r="78" spans="1:2">
      <c r="A78" s="289"/>
      <c r="B78" s="288" t="s">
        <v>1407</v>
      </c>
    </row>
    <row r="79" spans="1:2">
      <c r="A79" s="289"/>
      <c r="B79" s="288" t="s">
        <v>1408</v>
      </c>
    </row>
    <row r="80" spans="1:2">
      <c r="A80" s="289"/>
      <c r="B80" s="288" t="s">
        <v>1409</v>
      </c>
    </row>
    <row r="81" spans="1:2">
      <c r="A81" s="289"/>
      <c r="B81" s="288" t="s">
        <v>1410</v>
      </c>
    </row>
    <row r="82" spans="1:2">
      <c r="A82" s="289"/>
      <c r="B82" s="288" t="s">
        <v>1411</v>
      </c>
    </row>
    <row r="83" spans="1:2">
      <c r="A83" s="289"/>
      <c r="B83" s="288" t="s">
        <v>1412</v>
      </c>
    </row>
    <row r="84" spans="1:2">
      <c r="A84" s="289"/>
      <c r="B84" s="288" t="s">
        <v>1413</v>
      </c>
    </row>
    <row r="85" spans="1:2">
      <c r="A85" s="289"/>
      <c r="B85" s="288" t="s">
        <v>1414</v>
      </c>
    </row>
    <row r="86" spans="1:2">
      <c r="A86" s="289"/>
      <c r="B86" s="288" t="s">
        <v>1415</v>
      </c>
    </row>
    <row r="87" spans="1:2">
      <c r="A87" s="289"/>
      <c r="B87" s="288" t="s">
        <v>1416</v>
      </c>
    </row>
    <row r="88" spans="1:2">
      <c r="A88" s="289"/>
      <c r="B88" s="288" t="s">
        <v>1417</v>
      </c>
    </row>
    <row r="89" spans="1:2">
      <c r="A89" s="289"/>
      <c r="B89" s="288" t="s">
        <v>1418</v>
      </c>
    </row>
    <row r="90" spans="1:2">
      <c r="A90" s="289"/>
      <c r="B90" s="288" t="s">
        <v>1419</v>
      </c>
    </row>
  </sheetData>
  <mergeCells count="4">
    <mergeCell ref="A1:A20"/>
    <mergeCell ref="A21:A40"/>
    <mergeCell ref="A41:A60"/>
    <mergeCell ref="A61:A90"/>
  </mergeCells>
  <phoneticPr fontId="2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workbookViewId="0">
      <selection activeCell="E20" sqref="E20"/>
    </sheetView>
  </sheetViews>
  <sheetFormatPr defaultRowHeight="16.5"/>
  <cols>
    <col min="1" max="1" width="9" style="43"/>
    <col min="2" max="2" width="8" style="43" bestFit="1" customWidth="1"/>
    <col min="3" max="3" width="18.625" style="43" customWidth="1"/>
    <col min="4" max="4" width="29.375" style="43" bestFit="1" customWidth="1"/>
    <col min="5" max="5" width="28.125" style="43" customWidth="1"/>
    <col min="6" max="6" width="17.375" style="43" customWidth="1"/>
    <col min="7" max="7" width="28.875" style="43" customWidth="1"/>
    <col min="8" max="8" width="24.375" style="43" customWidth="1"/>
    <col min="9" max="9" width="24" style="43" bestFit="1" customWidth="1"/>
    <col min="10" max="11" width="9" style="43"/>
    <col min="12" max="12" width="15.625" style="43" customWidth="1"/>
    <col min="13" max="13" width="19.625" style="43" customWidth="1"/>
    <col min="14" max="14" width="14.125" style="43" customWidth="1"/>
    <col min="15" max="16384" width="9" style="43"/>
  </cols>
  <sheetData>
    <row r="1" spans="1:14">
      <c r="A1" s="42"/>
      <c r="B1" s="42"/>
      <c r="C1" s="42"/>
      <c r="D1" s="42"/>
      <c r="E1" s="42"/>
      <c r="F1" s="42"/>
      <c r="G1" s="42"/>
      <c r="H1" s="42"/>
      <c r="I1" s="42"/>
      <c r="J1" s="42"/>
      <c r="K1" s="42"/>
    </row>
    <row r="2" spans="1:14">
      <c r="A2" s="42"/>
      <c r="B2" s="42"/>
      <c r="C2" s="42"/>
      <c r="D2" s="42"/>
      <c r="E2" s="42"/>
      <c r="F2" s="42"/>
      <c r="G2" s="42"/>
      <c r="H2" s="42"/>
      <c r="I2" s="42"/>
      <c r="J2" s="42"/>
      <c r="K2" s="42"/>
    </row>
    <row r="3" spans="1:14">
      <c r="A3" s="42"/>
      <c r="B3" s="32" t="s">
        <v>391</v>
      </c>
      <c r="C3" s="32" t="s">
        <v>408</v>
      </c>
      <c r="D3" s="32" t="s">
        <v>416</v>
      </c>
      <c r="E3" s="32" t="s">
        <v>418</v>
      </c>
      <c r="F3" s="32" t="s">
        <v>409</v>
      </c>
      <c r="G3" s="32" t="s">
        <v>417</v>
      </c>
      <c r="H3" s="32" t="s">
        <v>419</v>
      </c>
      <c r="I3" s="32" t="s">
        <v>411</v>
      </c>
      <c r="J3" s="42"/>
      <c r="K3" s="42"/>
      <c r="L3" s="32" t="s">
        <v>365</v>
      </c>
      <c r="M3" s="32" t="s">
        <v>389</v>
      </c>
      <c r="N3" s="32" t="s">
        <v>390</v>
      </c>
    </row>
    <row r="4" spans="1:14" ht="49.5" customHeight="1">
      <c r="A4" s="42"/>
      <c r="B4" s="256">
        <v>1</v>
      </c>
      <c r="C4" s="253" t="s">
        <v>382</v>
      </c>
      <c r="D4" s="52" t="s">
        <v>394</v>
      </c>
      <c r="E4" s="52" t="s">
        <v>383</v>
      </c>
      <c r="F4" s="47" t="s">
        <v>392</v>
      </c>
      <c r="G4" s="52"/>
      <c r="H4" s="47"/>
      <c r="I4" s="47"/>
      <c r="J4" s="42"/>
      <c r="K4" s="42"/>
      <c r="L4" s="44" t="s">
        <v>366</v>
      </c>
      <c r="M4" s="44" t="s">
        <v>377</v>
      </c>
      <c r="N4" s="41" t="s">
        <v>361</v>
      </c>
    </row>
    <row r="5" spans="1:14" ht="33">
      <c r="A5" s="42"/>
      <c r="B5" s="256"/>
      <c r="C5" s="254"/>
      <c r="D5" s="52" t="s">
        <v>387</v>
      </c>
      <c r="E5" s="52" t="s">
        <v>386</v>
      </c>
      <c r="F5" s="47" t="s">
        <v>393</v>
      </c>
      <c r="G5" s="52"/>
      <c r="H5" s="47"/>
      <c r="I5" s="47"/>
      <c r="J5" s="42"/>
      <c r="K5" s="42"/>
      <c r="L5" s="44" t="s">
        <v>367</v>
      </c>
      <c r="M5" s="44" t="s">
        <v>378</v>
      </c>
      <c r="N5" s="41" t="s">
        <v>362</v>
      </c>
    </row>
    <row r="6" spans="1:14" ht="66">
      <c r="A6" s="42"/>
      <c r="B6" s="256"/>
      <c r="C6" s="255"/>
      <c r="D6" s="52" t="s">
        <v>395</v>
      </c>
      <c r="E6" s="52" t="s">
        <v>388</v>
      </c>
      <c r="F6" s="47" t="s">
        <v>410</v>
      </c>
      <c r="G6" s="52"/>
      <c r="H6" s="57" t="s">
        <v>396</v>
      </c>
      <c r="I6" s="57" t="s">
        <v>412</v>
      </c>
      <c r="J6" s="42"/>
      <c r="K6" s="42"/>
      <c r="L6" s="44" t="s">
        <v>369</v>
      </c>
      <c r="M6" s="44" t="s">
        <v>379</v>
      </c>
      <c r="N6" s="41" t="s">
        <v>363</v>
      </c>
    </row>
    <row r="7" spans="1:14" ht="49.5" customHeight="1">
      <c r="A7" s="42"/>
      <c r="B7" s="257">
        <v>2</v>
      </c>
      <c r="C7" s="253" t="s">
        <v>428</v>
      </c>
      <c r="D7" s="52" t="s">
        <v>398</v>
      </c>
      <c r="E7" s="52" t="s">
        <v>414</v>
      </c>
      <c r="F7" s="52" t="s">
        <v>420</v>
      </c>
      <c r="G7" s="55"/>
      <c r="H7" s="57"/>
      <c r="I7" s="57"/>
      <c r="J7" s="42"/>
      <c r="K7" s="42"/>
      <c r="L7" s="44" t="s">
        <v>368</v>
      </c>
      <c r="M7" s="44" t="s">
        <v>380</v>
      </c>
      <c r="N7" s="41" t="s">
        <v>364</v>
      </c>
    </row>
    <row r="8" spans="1:14" ht="66">
      <c r="A8" s="42"/>
      <c r="B8" s="258"/>
      <c r="C8" s="254"/>
      <c r="D8" s="253" t="s">
        <v>402</v>
      </c>
      <c r="E8" s="253" t="s">
        <v>403</v>
      </c>
      <c r="F8" s="51"/>
      <c r="G8" s="52" t="s">
        <v>405</v>
      </c>
      <c r="H8" s="57" t="s">
        <v>407</v>
      </c>
      <c r="I8" s="53" t="s">
        <v>415</v>
      </c>
      <c r="J8" s="42"/>
      <c r="K8" s="42"/>
      <c r="L8" s="44" t="s">
        <v>370</v>
      </c>
      <c r="M8" s="44"/>
      <c r="N8" s="45"/>
    </row>
    <row r="9" spans="1:14">
      <c r="A9" s="42"/>
      <c r="B9" s="259"/>
      <c r="C9" s="255"/>
      <c r="D9" s="255"/>
      <c r="E9" s="255"/>
      <c r="F9" s="58"/>
      <c r="G9" s="55" t="s">
        <v>404</v>
      </c>
      <c r="H9" s="57"/>
      <c r="I9" s="57"/>
      <c r="J9" s="42"/>
      <c r="K9" s="42"/>
      <c r="L9" s="44" t="s">
        <v>371</v>
      </c>
      <c r="M9" s="45"/>
      <c r="N9" s="45"/>
    </row>
    <row r="10" spans="1:14">
      <c r="A10" s="42"/>
      <c r="B10" s="48"/>
      <c r="C10" s="46"/>
      <c r="D10" s="46"/>
      <c r="E10" s="46"/>
      <c r="F10" s="46"/>
      <c r="G10" s="46"/>
      <c r="H10" s="46"/>
      <c r="I10" s="46"/>
      <c r="J10" s="42"/>
      <c r="K10" s="42"/>
      <c r="L10" s="44" t="s">
        <v>372</v>
      </c>
      <c r="M10" s="45"/>
      <c r="N10" s="45"/>
    </row>
    <row r="11" spans="1:14">
      <c r="A11" s="42"/>
      <c r="B11" s="48"/>
      <c r="C11" s="46"/>
      <c r="D11" s="46"/>
      <c r="E11" s="46"/>
      <c r="F11" s="46"/>
      <c r="G11" s="46"/>
      <c r="H11" s="46"/>
      <c r="I11" s="46"/>
      <c r="J11" s="42"/>
      <c r="K11" s="42"/>
      <c r="L11" s="44" t="s">
        <v>373</v>
      </c>
      <c r="M11" s="45"/>
      <c r="N11" s="45"/>
    </row>
    <row r="12" spans="1:14">
      <c r="A12" s="42"/>
      <c r="B12" s="48"/>
      <c r="C12" s="46"/>
      <c r="D12" s="46"/>
      <c r="E12" s="46"/>
      <c r="F12" s="46"/>
      <c r="G12" s="46"/>
      <c r="H12" s="46"/>
      <c r="I12" s="46"/>
      <c r="J12" s="42"/>
      <c r="K12" s="42"/>
      <c r="L12" s="44" t="s">
        <v>374</v>
      </c>
      <c r="M12" s="45"/>
      <c r="N12" s="45"/>
    </row>
    <row r="13" spans="1:14">
      <c r="A13" s="42"/>
      <c r="B13" s="46"/>
      <c r="C13" s="46"/>
      <c r="D13" s="46"/>
      <c r="E13" s="46"/>
      <c r="F13" s="46"/>
      <c r="G13" s="46"/>
      <c r="H13" s="46"/>
      <c r="I13" s="46"/>
      <c r="J13" s="42"/>
      <c r="K13" s="42"/>
      <c r="L13" s="44" t="s">
        <v>375</v>
      </c>
      <c r="M13" s="44"/>
      <c r="N13" s="45"/>
    </row>
    <row r="14" spans="1:14">
      <c r="A14" s="42"/>
      <c r="B14" s="46"/>
      <c r="C14" s="46"/>
      <c r="D14" s="46"/>
      <c r="E14" s="46"/>
      <c r="F14" s="46"/>
      <c r="G14" s="46"/>
      <c r="H14" s="46"/>
      <c r="I14" s="46"/>
      <c r="J14" s="42"/>
      <c r="K14" s="42"/>
      <c r="L14" s="44" t="s">
        <v>376</v>
      </c>
      <c r="M14" s="44"/>
      <c r="N14" s="45"/>
    </row>
    <row r="15" spans="1:14">
      <c r="A15" s="42"/>
      <c r="B15" s="46"/>
      <c r="C15" s="46"/>
      <c r="D15" s="46"/>
      <c r="E15" s="46"/>
      <c r="F15" s="46"/>
      <c r="G15" s="46"/>
      <c r="H15" s="46"/>
      <c r="I15" s="46"/>
      <c r="J15" s="42"/>
      <c r="K15" s="42"/>
    </row>
    <row r="16" spans="1:14">
      <c r="A16" s="42"/>
      <c r="B16" s="46"/>
      <c r="C16" s="46"/>
      <c r="D16" s="46"/>
      <c r="E16" s="46"/>
      <c r="F16" s="46"/>
      <c r="G16" s="46"/>
      <c r="H16" s="46"/>
      <c r="I16" s="46"/>
      <c r="J16" s="42"/>
      <c r="K16" s="42"/>
    </row>
    <row r="17" spans="1:11">
      <c r="A17" s="42"/>
      <c r="B17" s="46"/>
      <c r="C17" s="46"/>
      <c r="D17" s="46"/>
      <c r="E17" s="46"/>
      <c r="F17" s="46"/>
      <c r="G17" s="46"/>
      <c r="H17" s="46"/>
      <c r="I17" s="46"/>
      <c r="J17" s="42"/>
      <c r="K17" s="42"/>
    </row>
    <row r="18" spans="1:11">
      <c r="A18" s="42"/>
      <c r="B18" s="46"/>
      <c r="C18" s="46"/>
      <c r="D18" s="46"/>
      <c r="E18" s="46"/>
      <c r="F18" s="46"/>
      <c r="G18" s="46"/>
      <c r="H18" s="46"/>
      <c r="I18" s="46"/>
      <c r="J18" s="42"/>
      <c r="K18" s="42"/>
    </row>
    <row r="19" spans="1:11">
      <c r="A19" s="42"/>
      <c r="B19" s="32" t="s">
        <v>427</v>
      </c>
      <c r="C19" s="32" t="s">
        <v>421</v>
      </c>
      <c r="D19" s="32" t="s">
        <v>432</v>
      </c>
      <c r="E19" s="32" t="s">
        <v>422</v>
      </c>
      <c r="F19" s="32" t="s">
        <v>423</v>
      </c>
      <c r="G19" s="32" t="s">
        <v>424</v>
      </c>
      <c r="H19" s="32" t="s">
        <v>425</v>
      </c>
      <c r="I19" s="32" t="s">
        <v>426</v>
      </c>
      <c r="J19" s="42"/>
      <c r="K19" s="42"/>
    </row>
    <row r="20" spans="1:11" ht="33">
      <c r="A20" s="42"/>
      <c r="B20" s="260">
        <v>1</v>
      </c>
      <c r="C20" s="253" t="s">
        <v>381</v>
      </c>
      <c r="D20" s="52" t="s">
        <v>394</v>
      </c>
      <c r="E20" s="47" t="s">
        <v>449</v>
      </c>
      <c r="F20" s="47" t="s">
        <v>392</v>
      </c>
      <c r="G20" s="46"/>
      <c r="H20" s="46"/>
      <c r="I20" s="46"/>
      <c r="J20" s="42"/>
      <c r="K20" s="42"/>
    </row>
    <row r="21" spans="1:11" ht="33">
      <c r="A21" s="42"/>
      <c r="B21" s="262"/>
      <c r="C21" s="254"/>
      <c r="D21" s="52" t="s">
        <v>387</v>
      </c>
      <c r="E21" s="47" t="s">
        <v>451</v>
      </c>
      <c r="F21" s="47" t="s">
        <v>393</v>
      </c>
      <c r="G21" s="46"/>
      <c r="H21" s="46"/>
      <c r="I21" s="46"/>
      <c r="J21" s="42"/>
      <c r="K21" s="42"/>
    </row>
    <row r="22" spans="1:11" ht="66">
      <c r="A22" s="42"/>
      <c r="B22" s="261"/>
      <c r="C22" s="255"/>
      <c r="D22" s="52" t="s">
        <v>395</v>
      </c>
      <c r="E22" s="47" t="s">
        <v>452</v>
      </c>
      <c r="F22" s="47" t="s">
        <v>410</v>
      </c>
      <c r="G22" s="46"/>
      <c r="H22" s="57" t="s">
        <v>396</v>
      </c>
      <c r="I22" s="57" t="s">
        <v>412</v>
      </c>
      <c r="J22" s="42"/>
      <c r="K22" s="42"/>
    </row>
    <row r="23" spans="1:11" ht="115.5">
      <c r="A23" s="42"/>
      <c r="B23" s="260">
        <v>2</v>
      </c>
      <c r="C23" s="263" t="s">
        <v>400</v>
      </c>
      <c r="D23" s="52" t="s">
        <v>458</v>
      </c>
      <c r="E23" s="52" t="s">
        <v>464</v>
      </c>
      <c r="F23" s="52" t="s">
        <v>420</v>
      </c>
      <c r="G23" s="52" t="s">
        <v>431</v>
      </c>
      <c r="H23" s="57" t="s">
        <v>407</v>
      </c>
      <c r="I23" s="53" t="s">
        <v>430</v>
      </c>
      <c r="J23" s="42"/>
      <c r="K23" s="42"/>
    </row>
    <row r="24" spans="1:11" ht="33" customHeight="1">
      <c r="A24" s="42"/>
      <c r="B24" s="262"/>
      <c r="C24" s="265"/>
      <c r="D24" s="263" t="s">
        <v>429</v>
      </c>
      <c r="E24" s="253" t="s">
        <v>463</v>
      </c>
      <c r="F24" s="260"/>
      <c r="G24" s="260" t="s">
        <v>404</v>
      </c>
      <c r="H24" s="260"/>
      <c r="I24" s="260"/>
      <c r="J24" s="42"/>
      <c r="K24" s="42"/>
    </row>
    <row r="25" spans="1:11">
      <c r="A25" s="42"/>
      <c r="B25" s="261"/>
      <c r="C25" s="264"/>
      <c r="D25" s="264"/>
      <c r="E25" s="255"/>
      <c r="F25" s="261"/>
      <c r="G25" s="261"/>
      <c r="H25" s="261"/>
      <c r="I25" s="261"/>
      <c r="J25" s="42"/>
      <c r="K25" s="42"/>
    </row>
    <row r="26" spans="1:11">
      <c r="A26" s="42"/>
      <c r="B26" s="46"/>
      <c r="C26" s="46"/>
      <c r="D26" s="46"/>
      <c r="E26" s="46"/>
      <c r="F26" s="46"/>
      <c r="G26" s="46"/>
      <c r="H26" s="46"/>
      <c r="I26" s="46"/>
      <c r="J26" s="42"/>
      <c r="K26" s="42"/>
    </row>
    <row r="27" spans="1:11">
      <c r="A27" s="42"/>
      <c r="B27" s="42"/>
      <c r="C27" s="42"/>
      <c r="D27" s="42"/>
      <c r="E27" s="42"/>
      <c r="F27" s="42"/>
      <c r="G27" s="42"/>
      <c r="H27" s="42"/>
      <c r="I27" s="42"/>
      <c r="J27" s="42"/>
      <c r="K27" s="42"/>
    </row>
    <row r="28" spans="1:11">
      <c r="A28" s="42"/>
      <c r="B28" s="42"/>
      <c r="C28" s="59" t="s">
        <v>433</v>
      </c>
      <c r="D28" s="59" t="s">
        <v>434</v>
      </c>
      <c r="E28" s="59" t="s">
        <v>437</v>
      </c>
      <c r="F28" s="59" t="s">
        <v>440</v>
      </c>
      <c r="G28" s="42"/>
      <c r="H28" s="42"/>
      <c r="I28" s="42"/>
      <c r="J28" s="42"/>
      <c r="K28" s="42"/>
    </row>
    <row r="29" spans="1:11">
      <c r="A29" s="42"/>
      <c r="B29" s="42"/>
      <c r="C29" s="50"/>
      <c r="D29" s="59" t="s">
        <v>435</v>
      </c>
      <c r="E29" s="59" t="s">
        <v>438</v>
      </c>
      <c r="F29" s="59" t="s">
        <v>441</v>
      </c>
      <c r="G29" s="42"/>
      <c r="H29" s="42"/>
      <c r="I29" s="42"/>
      <c r="J29" s="42"/>
      <c r="K29" s="42"/>
    </row>
    <row r="30" spans="1:11">
      <c r="A30" s="42"/>
      <c r="B30" s="42"/>
      <c r="C30" s="59"/>
      <c r="D30" s="59" t="s">
        <v>436</v>
      </c>
      <c r="E30" s="59" t="s">
        <v>439</v>
      </c>
      <c r="F30" s="59" t="s">
        <v>442</v>
      </c>
      <c r="G30" s="42"/>
      <c r="H30" s="42"/>
      <c r="I30" s="42"/>
      <c r="J30" s="42"/>
      <c r="K30" s="42"/>
    </row>
    <row r="31" spans="1:11">
      <c r="A31" s="42"/>
      <c r="B31" s="42"/>
      <c r="C31" s="42"/>
      <c r="D31" s="42"/>
      <c r="E31" s="42"/>
      <c r="F31" s="42"/>
      <c r="G31" s="42"/>
      <c r="H31" s="42"/>
      <c r="I31" s="42"/>
      <c r="J31" s="42"/>
      <c r="K31" s="42"/>
    </row>
    <row r="32" spans="1:11">
      <c r="A32" s="42"/>
      <c r="B32" s="42"/>
      <c r="C32" s="32" t="s">
        <v>445</v>
      </c>
      <c r="D32" s="32" t="s">
        <v>443</v>
      </c>
      <c r="E32" s="32" t="s">
        <v>446</v>
      </c>
      <c r="F32" s="63" t="s">
        <v>448</v>
      </c>
      <c r="G32" s="32" t="s">
        <v>457</v>
      </c>
      <c r="H32" s="42"/>
      <c r="I32" s="42"/>
      <c r="J32" s="42"/>
      <c r="K32" s="42"/>
    </row>
    <row r="33" spans="1:11" ht="82.5">
      <c r="A33" s="42"/>
      <c r="B33" s="42"/>
      <c r="C33" s="60">
        <v>1001</v>
      </c>
      <c r="D33" s="60" t="s">
        <v>460</v>
      </c>
      <c r="E33" s="60" t="s">
        <v>444</v>
      </c>
      <c r="F33" s="47" t="s">
        <v>447</v>
      </c>
      <c r="G33" s="41">
        <v>0</v>
      </c>
      <c r="H33" s="42"/>
      <c r="I33" s="42"/>
      <c r="J33" s="42"/>
      <c r="K33" s="42"/>
    </row>
    <row r="34" spans="1:11" ht="49.5">
      <c r="A34" s="42"/>
      <c r="B34" s="42"/>
      <c r="C34" s="41">
        <v>10011</v>
      </c>
      <c r="D34" s="60"/>
      <c r="E34" s="60"/>
      <c r="F34" s="47" t="s">
        <v>449</v>
      </c>
      <c r="G34" s="41">
        <v>0</v>
      </c>
      <c r="H34" s="42"/>
      <c r="I34" s="42"/>
      <c r="J34" s="42"/>
      <c r="K34" s="42"/>
    </row>
    <row r="35" spans="1:11" ht="49.5">
      <c r="A35" s="42"/>
      <c r="B35" s="42"/>
      <c r="C35" s="41">
        <v>10012</v>
      </c>
      <c r="D35" s="41"/>
      <c r="E35" s="45"/>
      <c r="F35" s="47" t="s">
        <v>384</v>
      </c>
      <c r="G35" s="41">
        <v>0</v>
      </c>
      <c r="H35" s="42"/>
      <c r="I35" s="42"/>
      <c r="J35" s="42"/>
      <c r="K35" s="42"/>
    </row>
    <row r="36" spans="1:11" ht="49.5">
      <c r="A36" s="42"/>
      <c r="B36" s="42"/>
      <c r="C36" s="41">
        <v>10013</v>
      </c>
      <c r="D36" s="44"/>
      <c r="E36" s="45"/>
      <c r="F36" s="47" t="s">
        <v>385</v>
      </c>
      <c r="G36" s="41">
        <v>0</v>
      </c>
      <c r="H36" s="42"/>
      <c r="I36" s="42"/>
      <c r="J36" s="42"/>
      <c r="K36" s="42"/>
    </row>
    <row r="37" spans="1:11" ht="66">
      <c r="A37" s="42"/>
      <c r="B37" s="42"/>
      <c r="C37" s="44">
        <v>1002</v>
      </c>
      <c r="D37" s="62" t="s">
        <v>461</v>
      </c>
      <c r="E37" s="62" t="s">
        <v>459</v>
      </c>
      <c r="F37" s="54" t="s">
        <v>399</v>
      </c>
      <c r="G37" s="41">
        <v>0</v>
      </c>
      <c r="H37" s="42"/>
      <c r="I37" s="42"/>
      <c r="J37" s="42"/>
      <c r="K37" s="42"/>
    </row>
    <row r="38" spans="1:11" ht="49.5">
      <c r="A38" s="42"/>
      <c r="B38" s="42"/>
      <c r="C38" s="44">
        <v>10021</v>
      </c>
      <c r="D38" s="44"/>
      <c r="E38" s="44"/>
      <c r="F38" s="56" t="s">
        <v>413</v>
      </c>
      <c r="G38" s="41">
        <v>1</v>
      </c>
      <c r="H38" s="42"/>
      <c r="I38" s="42"/>
      <c r="J38" s="42"/>
      <c r="K38" s="42"/>
    </row>
    <row r="39" spans="1:11" ht="49.5">
      <c r="A39" s="42"/>
      <c r="B39" s="42"/>
      <c r="C39" s="41">
        <v>10022</v>
      </c>
      <c r="D39" s="60" t="s">
        <v>462</v>
      </c>
      <c r="E39" s="41"/>
      <c r="F39" s="49" t="s">
        <v>401</v>
      </c>
      <c r="G39" s="41">
        <v>0</v>
      </c>
      <c r="H39" s="42"/>
      <c r="I39" s="42"/>
      <c r="J39" s="42"/>
      <c r="K39" s="42"/>
    </row>
    <row r="40" spans="1:11" ht="66">
      <c r="A40" s="42"/>
      <c r="B40" s="42"/>
      <c r="C40" s="41">
        <v>10023</v>
      </c>
      <c r="D40" s="41"/>
      <c r="E40" s="41"/>
      <c r="F40" s="47" t="s">
        <v>406</v>
      </c>
      <c r="G40" s="41">
        <v>0</v>
      </c>
      <c r="H40" s="42"/>
      <c r="I40" s="42"/>
      <c r="J40" s="42"/>
      <c r="K40" s="42"/>
    </row>
    <row r="41" spans="1:11">
      <c r="A41" s="42"/>
      <c r="B41" s="42"/>
      <c r="C41" s="42"/>
      <c r="D41" s="42"/>
      <c r="E41" s="42"/>
      <c r="F41" s="42"/>
      <c r="G41" s="42"/>
      <c r="H41" s="42"/>
      <c r="I41" s="42"/>
      <c r="J41" s="42"/>
      <c r="K41" s="42"/>
    </row>
    <row r="42" spans="1:11">
      <c r="A42" s="42"/>
      <c r="B42" s="42"/>
      <c r="C42" s="32" t="s">
        <v>453</v>
      </c>
      <c r="D42" s="32" t="s">
        <v>465</v>
      </c>
      <c r="E42" s="32" t="s">
        <v>456</v>
      </c>
      <c r="F42" s="32" t="s">
        <v>455</v>
      </c>
      <c r="G42" s="32" t="s">
        <v>454</v>
      </c>
      <c r="I42" s="42"/>
      <c r="J42" s="42"/>
      <c r="K42" s="42"/>
    </row>
    <row r="43" spans="1:11" ht="33">
      <c r="A43" s="42"/>
      <c r="B43" s="42"/>
      <c r="C43" s="41">
        <v>20011</v>
      </c>
      <c r="D43" s="45"/>
      <c r="E43" s="41">
        <v>3001</v>
      </c>
      <c r="F43" s="41">
        <v>3001</v>
      </c>
      <c r="G43" s="52" t="s">
        <v>394</v>
      </c>
      <c r="I43" s="42"/>
      <c r="J43" s="42"/>
      <c r="K43" s="42"/>
    </row>
    <row r="44" spans="1:11" ht="33">
      <c r="A44" s="42"/>
      <c r="B44" s="42"/>
      <c r="C44" s="41">
        <v>20012</v>
      </c>
      <c r="D44" s="45"/>
      <c r="E44" s="41">
        <v>3001</v>
      </c>
      <c r="F44" s="41" t="s">
        <v>450</v>
      </c>
      <c r="G44" s="52" t="s">
        <v>387</v>
      </c>
      <c r="I44" s="42"/>
      <c r="J44" s="42"/>
      <c r="K44" s="42"/>
    </row>
    <row r="45" spans="1:11" ht="33">
      <c r="A45" s="42"/>
      <c r="B45" s="42"/>
      <c r="C45" s="41">
        <v>20013</v>
      </c>
      <c r="D45" s="45"/>
      <c r="E45" s="41">
        <v>3003</v>
      </c>
      <c r="F45" s="41">
        <v>3003</v>
      </c>
      <c r="G45" s="52" t="s">
        <v>395</v>
      </c>
      <c r="I45" s="42"/>
      <c r="J45" s="42"/>
      <c r="K45" s="42"/>
    </row>
    <row r="46" spans="1:11" ht="33">
      <c r="A46" s="42"/>
      <c r="B46" s="42"/>
      <c r="C46" s="41">
        <v>20021</v>
      </c>
      <c r="D46" s="45"/>
      <c r="E46" s="41"/>
      <c r="F46" s="41"/>
      <c r="G46" s="47" t="s">
        <v>397</v>
      </c>
      <c r="I46" s="42"/>
      <c r="J46" s="42"/>
      <c r="K46" s="42"/>
    </row>
    <row r="47" spans="1:11" ht="33">
      <c r="A47" s="42"/>
      <c r="B47" s="42"/>
      <c r="C47" s="41">
        <v>20022</v>
      </c>
      <c r="D47" s="45"/>
      <c r="E47" s="41"/>
      <c r="F47" s="41"/>
      <c r="G47" s="47" t="s">
        <v>429</v>
      </c>
      <c r="I47" s="42"/>
      <c r="J47" s="42"/>
      <c r="K47" s="42"/>
    </row>
    <row r="48" spans="1:11" ht="33">
      <c r="A48" s="42"/>
      <c r="B48" s="42"/>
      <c r="C48" s="41">
        <v>20023</v>
      </c>
      <c r="D48" s="44">
        <v>10023</v>
      </c>
      <c r="E48" s="61"/>
      <c r="F48" s="61"/>
      <c r="G48" s="52" t="s">
        <v>431</v>
      </c>
      <c r="I48" s="42"/>
      <c r="J48" s="42"/>
      <c r="K48" s="42"/>
    </row>
    <row r="49" spans="1:11">
      <c r="A49" s="42"/>
      <c r="B49" s="42"/>
      <c r="C49" s="41">
        <v>20024</v>
      </c>
      <c r="D49" s="45"/>
      <c r="E49" s="61"/>
      <c r="F49" s="61"/>
      <c r="G49" s="55" t="s">
        <v>404</v>
      </c>
      <c r="I49" s="42"/>
      <c r="J49" s="42"/>
      <c r="K49" s="42"/>
    </row>
    <row r="50" spans="1:11">
      <c r="A50" s="42"/>
      <c r="B50" s="42"/>
      <c r="C50" s="42"/>
      <c r="D50" s="42"/>
      <c r="E50" s="42"/>
      <c r="F50" s="42"/>
      <c r="G50" s="42"/>
      <c r="H50" s="42"/>
      <c r="I50" s="42"/>
      <c r="J50" s="42"/>
      <c r="K50" s="42"/>
    </row>
    <row r="51" spans="1:11">
      <c r="A51" s="42"/>
      <c r="B51" s="42"/>
      <c r="C51" s="42"/>
      <c r="D51" s="42"/>
      <c r="E51" s="42"/>
      <c r="F51" s="42"/>
      <c r="G51" s="42"/>
      <c r="H51" s="42"/>
      <c r="I51" s="42"/>
      <c r="J51" s="42"/>
      <c r="K51" s="42"/>
    </row>
    <row r="52" spans="1:11">
      <c r="A52" s="42"/>
      <c r="B52" s="42"/>
      <c r="C52" s="42"/>
      <c r="D52" s="42"/>
      <c r="E52" s="42"/>
      <c r="F52" s="42"/>
      <c r="G52" s="42"/>
      <c r="H52" s="42"/>
      <c r="I52" s="42"/>
      <c r="J52" s="42"/>
      <c r="K52" s="42"/>
    </row>
    <row r="53" spans="1:11">
      <c r="A53" s="42"/>
      <c r="B53" s="42"/>
      <c r="C53" s="42"/>
      <c r="D53" s="42"/>
      <c r="E53" s="42"/>
      <c r="F53" s="42"/>
      <c r="G53" s="42"/>
      <c r="H53" s="42"/>
      <c r="I53" s="42"/>
      <c r="J53" s="42"/>
      <c r="K53" s="42"/>
    </row>
    <row r="54" spans="1:11">
      <c r="A54" s="42"/>
      <c r="B54" s="42"/>
      <c r="C54" s="42"/>
      <c r="D54" s="42"/>
      <c r="E54" s="42"/>
      <c r="F54" s="42"/>
      <c r="G54" s="42"/>
      <c r="H54" s="42"/>
      <c r="I54" s="42"/>
      <c r="J54" s="42"/>
      <c r="K54" s="42"/>
    </row>
    <row r="55" spans="1:11">
      <c r="A55" s="42"/>
      <c r="B55" s="42"/>
      <c r="C55" s="42"/>
      <c r="D55" s="42"/>
      <c r="E55" s="42"/>
      <c r="F55" s="42"/>
      <c r="G55" s="42"/>
      <c r="H55" s="42"/>
      <c r="I55" s="42"/>
      <c r="J55" s="42"/>
      <c r="K55" s="42"/>
    </row>
    <row r="56" spans="1:11">
      <c r="A56" s="42"/>
      <c r="B56" s="42"/>
      <c r="C56" s="42"/>
      <c r="D56" s="42"/>
      <c r="E56" s="42"/>
      <c r="F56" s="42"/>
      <c r="G56" s="42"/>
      <c r="H56" s="42"/>
      <c r="I56" s="42"/>
      <c r="J56" s="42"/>
      <c r="K56" s="42"/>
    </row>
    <row r="57" spans="1:11">
      <c r="A57" s="42"/>
      <c r="B57" s="42"/>
      <c r="C57" s="42"/>
      <c r="D57" s="42"/>
      <c r="E57" s="42"/>
      <c r="F57" s="42"/>
      <c r="G57" s="42"/>
      <c r="H57" s="42"/>
      <c r="I57" s="42"/>
      <c r="J57" s="42"/>
      <c r="K57" s="42"/>
    </row>
    <row r="58" spans="1:11">
      <c r="A58" s="42"/>
      <c r="B58" s="42"/>
      <c r="C58" s="42"/>
      <c r="D58" s="42"/>
      <c r="E58" s="42"/>
      <c r="F58" s="42"/>
      <c r="G58" s="42"/>
      <c r="H58" s="42"/>
      <c r="I58" s="42"/>
      <c r="J58" s="42"/>
      <c r="K58" s="42"/>
    </row>
    <row r="59" spans="1:11">
      <c r="A59" s="42"/>
      <c r="B59" s="42"/>
      <c r="C59" s="42"/>
      <c r="D59" s="42"/>
      <c r="E59" s="42"/>
      <c r="F59" s="42"/>
      <c r="G59" s="42"/>
      <c r="H59" s="42"/>
      <c r="I59" s="42"/>
      <c r="J59" s="42"/>
      <c r="K59" s="42"/>
    </row>
    <row r="60" spans="1:11">
      <c r="A60" s="42"/>
      <c r="B60" s="42"/>
      <c r="C60" s="42"/>
      <c r="D60" s="42"/>
      <c r="E60" s="42"/>
      <c r="F60" s="42"/>
      <c r="G60" s="42"/>
      <c r="H60" s="42"/>
      <c r="I60" s="42"/>
      <c r="J60" s="42"/>
      <c r="K60" s="42"/>
    </row>
    <row r="61" spans="1:11">
      <c r="A61" s="42"/>
      <c r="B61" s="42"/>
      <c r="C61" s="42"/>
      <c r="D61" s="42"/>
      <c r="E61" s="42"/>
      <c r="F61" s="42"/>
      <c r="G61" s="42"/>
      <c r="H61" s="42"/>
      <c r="I61" s="42"/>
      <c r="J61" s="42"/>
      <c r="K61" s="42"/>
    </row>
    <row r="62" spans="1:11">
      <c r="A62" s="42"/>
      <c r="B62" s="42"/>
      <c r="C62" s="42"/>
      <c r="D62" s="42"/>
      <c r="E62" s="42"/>
      <c r="F62" s="42"/>
      <c r="G62" s="42"/>
      <c r="H62" s="42"/>
      <c r="I62" s="42"/>
      <c r="J62" s="42"/>
      <c r="K62" s="42"/>
    </row>
    <row r="63" spans="1:11">
      <c r="A63" s="42"/>
      <c r="B63" s="42"/>
      <c r="C63" s="42"/>
      <c r="D63" s="42"/>
      <c r="E63" s="42"/>
      <c r="F63" s="42"/>
      <c r="G63" s="42"/>
      <c r="H63" s="42"/>
      <c r="I63" s="42"/>
      <c r="J63" s="42"/>
      <c r="K63" s="42"/>
    </row>
    <row r="64" spans="1:11">
      <c r="A64" s="42"/>
      <c r="B64" s="42"/>
      <c r="C64" s="42"/>
      <c r="D64" s="42"/>
      <c r="E64" s="42"/>
      <c r="F64" s="42"/>
      <c r="G64" s="42"/>
      <c r="H64" s="42"/>
      <c r="I64" s="42"/>
      <c r="J64" s="42"/>
      <c r="K64" s="42"/>
    </row>
    <row r="65" spans="1:11">
      <c r="A65" s="42"/>
      <c r="B65" s="42"/>
      <c r="C65" s="42"/>
      <c r="D65" s="42"/>
      <c r="E65" s="42"/>
      <c r="F65" s="42"/>
      <c r="G65" s="42"/>
      <c r="H65" s="42"/>
      <c r="I65" s="42"/>
      <c r="J65" s="42"/>
      <c r="K65" s="42"/>
    </row>
    <row r="66" spans="1:11">
      <c r="A66" s="42"/>
      <c r="B66" s="42"/>
      <c r="C66" s="42"/>
      <c r="D66" s="42"/>
      <c r="E66" s="42"/>
      <c r="F66" s="42"/>
      <c r="G66" s="42"/>
      <c r="H66" s="42"/>
      <c r="I66" s="42"/>
      <c r="J66" s="42"/>
      <c r="K66" s="42"/>
    </row>
    <row r="67" spans="1:11">
      <c r="A67" s="42"/>
      <c r="B67" s="42"/>
      <c r="C67" s="42"/>
      <c r="D67" s="42"/>
      <c r="E67" s="42"/>
      <c r="F67" s="42"/>
      <c r="G67" s="42"/>
      <c r="H67" s="42"/>
      <c r="I67" s="42"/>
      <c r="J67" s="42"/>
      <c r="K67" s="42"/>
    </row>
    <row r="68" spans="1:11">
      <c r="A68" s="42"/>
      <c r="B68" s="42"/>
      <c r="C68" s="42"/>
      <c r="D68" s="42"/>
      <c r="E68" s="42"/>
      <c r="F68" s="42"/>
      <c r="G68" s="42"/>
      <c r="H68" s="42"/>
      <c r="I68" s="42"/>
      <c r="J68" s="42"/>
      <c r="K68" s="42"/>
    </row>
    <row r="69" spans="1:11">
      <c r="A69" s="42"/>
      <c r="B69" s="42"/>
      <c r="C69" s="42"/>
      <c r="D69" s="42"/>
      <c r="E69" s="42"/>
      <c r="F69" s="42"/>
      <c r="G69" s="42"/>
      <c r="H69" s="42"/>
      <c r="I69" s="42"/>
      <c r="J69" s="42"/>
      <c r="K69" s="42"/>
    </row>
    <row r="70" spans="1:11">
      <c r="A70" s="42"/>
      <c r="B70" s="42"/>
      <c r="C70" s="42"/>
      <c r="D70" s="42"/>
      <c r="E70" s="42"/>
      <c r="F70" s="42"/>
      <c r="G70" s="42"/>
      <c r="H70" s="42"/>
      <c r="I70" s="42"/>
      <c r="J70" s="42"/>
      <c r="K70" s="42"/>
    </row>
    <row r="71" spans="1:11">
      <c r="A71" s="42"/>
      <c r="B71" s="42"/>
      <c r="C71" s="42"/>
      <c r="D71" s="42"/>
      <c r="E71" s="42"/>
      <c r="F71" s="42"/>
      <c r="G71" s="42"/>
      <c r="H71" s="42"/>
      <c r="I71" s="42"/>
      <c r="J71" s="42"/>
      <c r="K71" s="42"/>
    </row>
    <row r="72" spans="1:11">
      <c r="A72" s="42"/>
      <c r="B72" s="42"/>
      <c r="C72" s="42"/>
      <c r="D72" s="42"/>
      <c r="E72" s="42"/>
      <c r="F72" s="42"/>
      <c r="G72" s="42"/>
      <c r="H72" s="42"/>
      <c r="I72" s="42"/>
      <c r="J72" s="42"/>
      <c r="K72" s="42"/>
    </row>
    <row r="73" spans="1:11">
      <c r="A73" s="42"/>
      <c r="B73" s="42"/>
      <c r="C73" s="42"/>
      <c r="D73" s="42"/>
      <c r="E73" s="42"/>
      <c r="F73" s="42"/>
      <c r="G73" s="42"/>
      <c r="H73" s="42"/>
      <c r="I73" s="42"/>
      <c r="J73" s="42"/>
      <c r="K73" s="42"/>
    </row>
    <row r="74" spans="1:11">
      <c r="A74" s="42"/>
      <c r="B74" s="42"/>
      <c r="C74" s="42"/>
      <c r="D74" s="42"/>
      <c r="E74" s="42"/>
      <c r="F74" s="42"/>
      <c r="G74" s="42"/>
      <c r="H74" s="42"/>
      <c r="I74" s="42"/>
      <c r="J74" s="42"/>
      <c r="K74" s="42"/>
    </row>
    <row r="75" spans="1:11">
      <c r="A75" s="42"/>
      <c r="B75" s="42"/>
      <c r="C75" s="42"/>
      <c r="D75" s="42"/>
      <c r="E75" s="42"/>
      <c r="F75" s="42"/>
      <c r="G75" s="42"/>
      <c r="H75" s="42"/>
      <c r="I75" s="42"/>
      <c r="J75" s="42"/>
      <c r="K75" s="42"/>
    </row>
    <row r="76" spans="1:11">
      <c r="A76" s="42"/>
      <c r="B76" s="42"/>
      <c r="C76" s="42"/>
      <c r="D76" s="42"/>
      <c r="E76" s="42"/>
      <c r="F76" s="42"/>
      <c r="G76" s="42"/>
      <c r="H76" s="42"/>
      <c r="I76" s="42"/>
      <c r="J76" s="42"/>
      <c r="K76" s="42"/>
    </row>
    <row r="77" spans="1:11">
      <c r="A77" s="42"/>
      <c r="B77" s="42"/>
      <c r="C77" s="42"/>
      <c r="D77" s="42"/>
      <c r="E77" s="42"/>
      <c r="F77" s="42"/>
      <c r="G77" s="42"/>
      <c r="H77" s="42"/>
      <c r="I77" s="42"/>
      <c r="J77" s="42"/>
      <c r="K77" s="42"/>
    </row>
    <row r="78" spans="1:11">
      <c r="A78" s="42"/>
      <c r="B78" s="42"/>
      <c r="C78" s="42"/>
      <c r="D78" s="42"/>
      <c r="E78" s="42"/>
      <c r="F78" s="42"/>
      <c r="G78" s="42"/>
      <c r="H78" s="42"/>
      <c r="I78" s="42"/>
      <c r="J78" s="42"/>
      <c r="K78" s="42"/>
    </row>
  </sheetData>
  <mergeCells count="16">
    <mergeCell ref="G24:G25"/>
    <mergeCell ref="H24:H25"/>
    <mergeCell ref="I24:I25"/>
    <mergeCell ref="C20:C22"/>
    <mergeCell ref="B20:B22"/>
    <mergeCell ref="D24:D25"/>
    <mergeCell ref="E24:E25"/>
    <mergeCell ref="C23:C25"/>
    <mergeCell ref="B23:B25"/>
    <mergeCell ref="F24:F25"/>
    <mergeCell ref="C4:C6"/>
    <mergeCell ref="B4:B6"/>
    <mergeCell ref="E8:E9"/>
    <mergeCell ref="D8:D9"/>
    <mergeCell ref="C7:C9"/>
    <mergeCell ref="B7:B9"/>
  </mergeCells>
  <phoneticPr fontId="28"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K27"/>
  <sheetViews>
    <sheetView workbookViewId="0">
      <selection activeCell="E20" sqref="E20"/>
    </sheetView>
  </sheetViews>
  <sheetFormatPr defaultRowHeight="16.5"/>
  <cols>
    <col min="1" max="2" width="9" style="155"/>
    <col min="3" max="3" width="9.25" style="155" bestFit="1" customWidth="1"/>
    <col min="4" max="5" width="16.75" style="155" bestFit="1" customWidth="1"/>
    <col min="6" max="8" width="9" style="155"/>
    <col min="9" max="9" width="29.375" style="155" bestFit="1" customWidth="1"/>
    <col min="10" max="10" width="9" style="155"/>
    <col min="11" max="11" width="52.5" style="155" customWidth="1"/>
    <col min="12" max="16384" width="9" style="155"/>
  </cols>
  <sheetData>
    <row r="3" spans="3:11">
      <c r="D3" s="160" t="s">
        <v>1036</v>
      </c>
      <c r="E3" s="160" t="s">
        <v>1037</v>
      </c>
    </row>
    <row r="4" spans="3:11">
      <c r="C4" s="154" t="s">
        <v>1022</v>
      </c>
      <c r="D4" s="154" t="s">
        <v>1050</v>
      </c>
      <c r="E4" s="154" t="s">
        <v>1051</v>
      </c>
      <c r="G4" s="67" t="s">
        <v>216</v>
      </c>
      <c r="I4" s="155" t="s">
        <v>1032</v>
      </c>
      <c r="K4" s="159" t="s">
        <v>1058</v>
      </c>
    </row>
    <row r="5" spans="3:11">
      <c r="C5" s="161" t="s">
        <v>1023</v>
      </c>
      <c r="D5" s="156" t="s">
        <v>1028</v>
      </c>
      <c r="E5" s="157" t="s">
        <v>1025</v>
      </c>
      <c r="G5" s="67" t="s">
        <v>244</v>
      </c>
      <c r="I5" s="155" t="s">
        <v>1033</v>
      </c>
      <c r="K5" s="162" t="s">
        <v>1073</v>
      </c>
    </row>
    <row r="6" spans="3:11">
      <c r="C6" s="161" t="s">
        <v>1024</v>
      </c>
      <c r="D6" s="157" t="s">
        <v>1025</v>
      </c>
      <c r="E6" s="156" t="s">
        <v>1027</v>
      </c>
      <c r="G6" s="67" t="s">
        <v>246</v>
      </c>
      <c r="I6" s="155" t="s">
        <v>1034</v>
      </c>
      <c r="K6" s="162" t="s">
        <v>1074</v>
      </c>
    </row>
    <row r="7" spans="3:11">
      <c r="C7" s="161" t="s">
        <v>1026</v>
      </c>
      <c r="D7" s="157" t="s">
        <v>1030</v>
      </c>
      <c r="E7" s="158" t="s">
        <v>371</v>
      </c>
      <c r="G7" s="67" t="s">
        <v>237</v>
      </c>
      <c r="I7" s="155" t="s">
        <v>1035</v>
      </c>
      <c r="K7" s="162"/>
    </row>
    <row r="8" spans="3:11">
      <c r="C8" s="161" t="s">
        <v>1029</v>
      </c>
      <c r="D8" s="158" t="s">
        <v>371</v>
      </c>
      <c r="E8" s="157" t="s">
        <v>1031</v>
      </c>
      <c r="G8" s="67" t="s">
        <v>250</v>
      </c>
      <c r="K8" s="162"/>
    </row>
    <row r="9" spans="3:11">
      <c r="C9" s="161" t="s">
        <v>1052</v>
      </c>
      <c r="D9" s="157" t="s">
        <v>1030</v>
      </c>
      <c r="E9" s="158" t="s">
        <v>1053</v>
      </c>
      <c r="G9" s="67" t="s">
        <v>235</v>
      </c>
      <c r="I9" s="155" t="s">
        <v>1038</v>
      </c>
      <c r="K9" s="162"/>
    </row>
    <row r="10" spans="3:11">
      <c r="C10" s="161" t="s">
        <v>1055</v>
      </c>
      <c r="D10" s="158" t="s">
        <v>1053</v>
      </c>
      <c r="E10" s="157" t="s">
        <v>1030</v>
      </c>
      <c r="G10" s="67" t="s">
        <v>254</v>
      </c>
      <c r="I10" s="155" t="s">
        <v>1039</v>
      </c>
      <c r="K10" s="162"/>
    </row>
    <row r="11" spans="3:11">
      <c r="C11" s="161" t="s">
        <v>1054</v>
      </c>
      <c r="D11" s="157" t="s">
        <v>1030</v>
      </c>
      <c r="E11" s="157" t="s">
        <v>1030</v>
      </c>
      <c r="G11" s="67" t="s">
        <v>229</v>
      </c>
      <c r="I11" s="155" t="s">
        <v>1040</v>
      </c>
      <c r="K11" s="162"/>
    </row>
    <row r="12" spans="3:11">
      <c r="G12" s="67" t="s">
        <v>241</v>
      </c>
      <c r="K12" s="162"/>
    </row>
    <row r="13" spans="3:11">
      <c r="G13" s="67" t="s">
        <v>258</v>
      </c>
      <c r="K13" s="162"/>
    </row>
    <row r="14" spans="3:11">
      <c r="C14" s="266" t="s">
        <v>1042</v>
      </c>
      <c r="D14" s="162" t="s">
        <v>1047</v>
      </c>
      <c r="E14" s="162" t="s">
        <v>1049</v>
      </c>
      <c r="G14" s="67" t="s">
        <v>228</v>
      </c>
      <c r="K14" s="162"/>
    </row>
    <row r="15" spans="3:11">
      <c r="C15" s="267"/>
      <c r="D15" s="162" t="s">
        <v>1048</v>
      </c>
      <c r="E15" s="162" t="s">
        <v>1041</v>
      </c>
      <c r="G15" s="67" t="s">
        <v>261</v>
      </c>
    </row>
    <row r="16" spans="3:11">
      <c r="C16" s="267"/>
      <c r="D16" s="163" t="s">
        <v>1043</v>
      </c>
      <c r="E16" s="163" t="s">
        <v>1044</v>
      </c>
      <c r="G16" s="67" t="s">
        <v>239</v>
      </c>
    </row>
    <row r="17" spans="3:11">
      <c r="C17" s="267"/>
      <c r="D17" s="163" t="s">
        <v>1045</v>
      </c>
      <c r="E17" s="163" t="s">
        <v>1046</v>
      </c>
      <c r="G17" s="67" t="s">
        <v>264</v>
      </c>
      <c r="K17" s="159" t="s">
        <v>1059</v>
      </c>
    </row>
    <row r="18" spans="3:11">
      <c r="C18" s="268"/>
      <c r="D18" s="163" t="s">
        <v>1056</v>
      </c>
      <c r="E18" s="163" t="s">
        <v>1057</v>
      </c>
      <c r="G18" s="70" t="s">
        <v>266</v>
      </c>
      <c r="K18" s="162" t="s">
        <v>1072</v>
      </c>
    </row>
    <row r="19" spans="3:11">
      <c r="G19" s="71" t="s">
        <v>215</v>
      </c>
      <c r="K19" s="162"/>
    </row>
    <row r="20" spans="3:11">
      <c r="G20" s="70" t="s">
        <v>225</v>
      </c>
      <c r="K20" s="162"/>
    </row>
    <row r="21" spans="3:11">
      <c r="G21" s="70" t="s">
        <v>223</v>
      </c>
      <c r="K21" s="162"/>
    </row>
    <row r="22" spans="3:11">
      <c r="G22" s="70" t="s">
        <v>222</v>
      </c>
      <c r="K22" s="162"/>
    </row>
    <row r="23" spans="3:11">
      <c r="G23" s="70" t="s">
        <v>224</v>
      </c>
      <c r="K23" s="162"/>
    </row>
    <row r="24" spans="3:11">
      <c r="G24" s="70" t="s">
        <v>226</v>
      </c>
      <c r="K24" s="162"/>
    </row>
    <row r="25" spans="3:11">
      <c r="G25" s="70" t="s">
        <v>240</v>
      </c>
      <c r="K25" s="162"/>
    </row>
    <row r="26" spans="3:11">
      <c r="K26" s="162"/>
    </row>
    <row r="27" spans="3:11">
      <c r="K27" s="162"/>
    </row>
  </sheetData>
  <mergeCells count="1">
    <mergeCell ref="C14:C18"/>
  </mergeCells>
  <phoneticPr fontId="28"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83"/>
  <sheetViews>
    <sheetView workbookViewId="0">
      <selection activeCell="D85" sqref="D85"/>
    </sheetView>
  </sheetViews>
  <sheetFormatPr defaultRowHeight="16.5"/>
  <cols>
    <col min="1" max="2" width="9" style="117"/>
    <col min="3" max="3" width="39" style="117" customWidth="1"/>
    <col min="4" max="4" width="115.125" style="117" customWidth="1"/>
    <col min="5" max="5" width="21.625" style="117" customWidth="1"/>
    <col min="6" max="7" width="9" style="117"/>
    <col min="8" max="8" width="11.25" style="117" bestFit="1" customWidth="1"/>
    <col min="9" max="9" width="87.125" style="117" customWidth="1"/>
    <col min="10" max="10" width="15.75" style="117" customWidth="1"/>
    <col min="11" max="16384" width="9" style="117"/>
  </cols>
  <sheetData>
    <row r="2" spans="2:9">
      <c r="B2" s="97" t="s">
        <v>491</v>
      </c>
      <c r="C2" s="97" t="s">
        <v>466</v>
      </c>
      <c r="D2" s="97"/>
      <c r="E2" s="97"/>
      <c r="G2" s="97" t="s">
        <v>488</v>
      </c>
      <c r="H2" s="97" t="s">
        <v>487</v>
      </c>
      <c r="I2" s="97" t="s">
        <v>489</v>
      </c>
    </row>
    <row r="3" spans="2:9" ht="49.5">
      <c r="B3" s="118" t="s">
        <v>467</v>
      </c>
      <c r="C3" s="119" t="s">
        <v>628</v>
      </c>
      <c r="D3" s="119" t="s">
        <v>649</v>
      </c>
      <c r="E3" s="119"/>
      <c r="G3" s="120" t="s">
        <v>479</v>
      </c>
      <c r="H3" s="98" t="s">
        <v>481</v>
      </c>
      <c r="I3" s="119" t="s">
        <v>490</v>
      </c>
    </row>
    <row r="4" spans="2:9" ht="148.5">
      <c r="B4" s="118" t="s">
        <v>468</v>
      </c>
      <c r="C4" s="119" t="s">
        <v>629</v>
      </c>
      <c r="D4" s="119" t="s">
        <v>651</v>
      </c>
      <c r="E4" s="119"/>
      <c r="G4" s="121" t="s">
        <v>480</v>
      </c>
      <c r="H4" s="98" t="s">
        <v>485</v>
      </c>
      <c r="I4" s="119" t="s">
        <v>492</v>
      </c>
    </row>
    <row r="5" spans="2:9" ht="99">
      <c r="B5" s="118" t="s">
        <v>469</v>
      </c>
      <c r="C5" s="119" t="s">
        <v>630</v>
      </c>
      <c r="D5" s="119" t="s">
        <v>652</v>
      </c>
      <c r="E5" s="119"/>
      <c r="G5" s="122" t="s">
        <v>484</v>
      </c>
      <c r="H5" s="98" t="s">
        <v>482</v>
      </c>
      <c r="I5" s="118"/>
    </row>
    <row r="6" spans="2:9" ht="66">
      <c r="B6" s="118" t="s">
        <v>470</v>
      </c>
      <c r="C6" s="119" t="s">
        <v>631</v>
      </c>
      <c r="D6" s="119" t="s">
        <v>650</v>
      </c>
      <c r="E6" s="119"/>
      <c r="G6" s="122" t="s">
        <v>484</v>
      </c>
      <c r="H6" s="98" t="s">
        <v>486</v>
      </c>
      <c r="I6" s="118"/>
    </row>
    <row r="7" spans="2:9" ht="132">
      <c r="B7" s="118" t="s">
        <v>471</v>
      </c>
      <c r="C7" s="119" t="s">
        <v>655</v>
      </c>
      <c r="D7" s="119" t="s">
        <v>653</v>
      </c>
      <c r="E7" s="119"/>
      <c r="G7" s="122" t="s">
        <v>484</v>
      </c>
      <c r="H7" s="98" t="s">
        <v>483</v>
      </c>
      <c r="I7" s="118"/>
    </row>
    <row r="8" spans="2:9" ht="99">
      <c r="B8" s="118" t="s">
        <v>472</v>
      </c>
      <c r="C8" s="119" t="s">
        <v>517</v>
      </c>
      <c r="D8" s="119" t="s">
        <v>654</v>
      </c>
      <c r="E8" s="119"/>
    </row>
    <row r="9" spans="2:9" ht="49.5">
      <c r="B9" s="118" t="s">
        <v>473</v>
      </c>
      <c r="C9" s="119" t="s">
        <v>518</v>
      </c>
      <c r="D9" s="119" t="s">
        <v>656</v>
      </c>
      <c r="E9" s="119"/>
    </row>
    <row r="10" spans="2:9" ht="82.5">
      <c r="B10" s="118" t="s">
        <v>474</v>
      </c>
      <c r="C10" s="123" t="s">
        <v>519</v>
      </c>
      <c r="D10" s="119" t="s">
        <v>657</v>
      </c>
      <c r="E10" s="119"/>
    </row>
    <row r="11" spans="2:9" ht="49.5">
      <c r="B11" s="118" t="s">
        <v>475</v>
      </c>
      <c r="C11" s="119" t="s">
        <v>520</v>
      </c>
      <c r="D11" s="119" t="s">
        <v>658</v>
      </c>
      <c r="E11" s="119"/>
    </row>
    <row r="12" spans="2:9">
      <c r="B12" s="118" t="s">
        <v>476</v>
      </c>
      <c r="C12" s="119" t="s">
        <v>521</v>
      </c>
      <c r="D12" s="119" t="s">
        <v>659</v>
      </c>
      <c r="E12" s="119"/>
    </row>
    <row r="13" spans="2:9">
      <c r="B13" s="118" t="s">
        <v>477</v>
      </c>
      <c r="C13" s="119" t="s">
        <v>522</v>
      </c>
      <c r="D13" s="119" t="s">
        <v>660</v>
      </c>
      <c r="E13" s="119"/>
    </row>
    <row r="14" spans="2:9">
      <c r="B14" s="118" t="s">
        <v>478</v>
      </c>
      <c r="C14" s="119" t="s">
        <v>523</v>
      </c>
      <c r="D14" s="119" t="s">
        <v>661</v>
      </c>
      <c r="E14" s="119"/>
    </row>
    <row r="16" spans="2:9">
      <c r="B16" s="118">
        <v>1</v>
      </c>
      <c r="C16" s="118" t="s">
        <v>632</v>
      </c>
      <c r="D16" s="117" t="s">
        <v>815</v>
      </c>
    </row>
    <row r="17" spans="2:4" ht="33">
      <c r="B17" s="118">
        <v>2</v>
      </c>
      <c r="C17" s="119" t="s">
        <v>635</v>
      </c>
      <c r="D17" s="117" t="s">
        <v>816</v>
      </c>
    </row>
    <row r="18" spans="2:4">
      <c r="B18" s="118">
        <v>3</v>
      </c>
      <c r="C18" s="118" t="s">
        <v>636</v>
      </c>
      <c r="D18" s="117" t="s">
        <v>817</v>
      </c>
    </row>
    <row r="19" spans="2:4">
      <c r="B19" s="118">
        <v>4</v>
      </c>
      <c r="C19" s="118" t="s">
        <v>638</v>
      </c>
      <c r="D19" s="117" t="s">
        <v>818</v>
      </c>
    </row>
    <row r="20" spans="2:4">
      <c r="B20" s="118">
        <v>5</v>
      </c>
      <c r="C20" s="118" t="s">
        <v>637</v>
      </c>
      <c r="D20" s="117" t="s">
        <v>819</v>
      </c>
    </row>
    <row r="21" spans="2:4">
      <c r="B21" s="118">
        <v>6</v>
      </c>
      <c r="C21" s="118" t="s">
        <v>639</v>
      </c>
      <c r="D21" s="117" t="s">
        <v>820</v>
      </c>
    </row>
    <row r="22" spans="2:4">
      <c r="B22" s="118">
        <v>7</v>
      </c>
      <c r="C22" s="118" t="s">
        <v>633</v>
      </c>
      <c r="D22" s="117" t="s">
        <v>821</v>
      </c>
    </row>
    <row r="23" spans="2:4">
      <c r="B23" s="118">
        <v>8</v>
      </c>
      <c r="C23" s="118" t="s">
        <v>634</v>
      </c>
      <c r="D23" s="117" t="s">
        <v>822</v>
      </c>
    </row>
    <row r="24" spans="2:4">
      <c r="B24" s="118">
        <v>9</v>
      </c>
      <c r="C24" s="118" t="s">
        <v>640</v>
      </c>
      <c r="D24" s="117" t="s">
        <v>823</v>
      </c>
    </row>
    <row r="25" spans="2:4">
      <c r="B25" s="118">
        <v>10</v>
      </c>
      <c r="C25" s="118" t="s">
        <v>641</v>
      </c>
      <c r="D25" s="117" t="s">
        <v>824</v>
      </c>
    </row>
    <row r="26" spans="2:4">
      <c r="B26" s="118">
        <v>11</v>
      </c>
      <c r="C26" s="118" t="s">
        <v>642</v>
      </c>
      <c r="D26" s="117" t="s">
        <v>825</v>
      </c>
    </row>
    <row r="27" spans="2:4">
      <c r="B27" s="118">
        <v>12</v>
      </c>
      <c r="C27" s="118" t="s">
        <v>843</v>
      </c>
      <c r="D27" s="117" t="s">
        <v>826</v>
      </c>
    </row>
    <row r="28" spans="2:4">
      <c r="B28" s="118">
        <v>13</v>
      </c>
      <c r="C28" s="118" t="s">
        <v>643</v>
      </c>
      <c r="D28" s="117" t="s">
        <v>827</v>
      </c>
    </row>
    <row r="29" spans="2:4">
      <c r="B29" s="118">
        <v>14</v>
      </c>
      <c r="C29" s="118" t="s">
        <v>644</v>
      </c>
      <c r="D29" s="117" t="s">
        <v>828</v>
      </c>
    </row>
    <row r="30" spans="2:4">
      <c r="B30" s="118">
        <v>15</v>
      </c>
      <c r="C30" s="118" t="s">
        <v>645</v>
      </c>
      <c r="D30" s="117" t="s">
        <v>829</v>
      </c>
    </row>
    <row r="31" spans="2:4">
      <c r="B31" s="118">
        <v>16</v>
      </c>
      <c r="C31" s="118" t="s">
        <v>646</v>
      </c>
      <c r="D31" s="117" t="s">
        <v>830</v>
      </c>
    </row>
    <row r="32" spans="2:4">
      <c r="B32" s="118">
        <v>17</v>
      </c>
      <c r="C32" s="118" t="s">
        <v>647</v>
      </c>
      <c r="D32" s="117" t="s">
        <v>831</v>
      </c>
    </row>
    <row r="33" spans="2:4">
      <c r="B33" s="118">
        <v>18</v>
      </c>
      <c r="C33" s="118" t="s">
        <v>648</v>
      </c>
      <c r="D33" s="117" t="s">
        <v>832</v>
      </c>
    </row>
    <row r="34" spans="2:4">
      <c r="D34" s="117" t="s">
        <v>833</v>
      </c>
    </row>
    <row r="35" spans="2:4">
      <c r="D35" s="117" t="s">
        <v>835</v>
      </c>
    </row>
    <row r="36" spans="2:4">
      <c r="D36" s="117" t="s">
        <v>836</v>
      </c>
    </row>
    <row r="37" spans="2:4">
      <c r="D37" s="117" t="s">
        <v>837</v>
      </c>
    </row>
    <row r="38" spans="2:4">
      <c r="D38" s="117" t="s">
        <v>838</v>
      </c>
    </row>
    <row r="39" spans="2:4">
      <c r="D39" s="117" t="s">
        <v>839</v>
      </c>
    </row>
    <row r="40" spans="2:4">
      <c r="D40" s="117" t="s">
        <v>840</v>
      </c>
    </row>
    <row r="41" spans="2:4">
      <c r="D41" s="117" t="s">
        <v>842</v>
      </c>
    </row>
    <row r="42" spans="2:4">
      <c r="D42" s="117" t="s">
        <v>841</v>
      </c>
    </row>
    <row r="43" spans="2:4">
      <c r="D43" s="117" t="s">
        <v>851</v>
      </c>
    </row>
    <row r="45" spans="2:4">
      <c r="D45" s="127" t="s">
        <v>848</v>
      </c>
    </row>
    <row r="46" spans="2:4">
      <c r="D46" s="117" t="s">
        <v>849</v>
      </c>
    </row>
    <row r="47" spans="2:4">
      <c r="D47" s="127" t="s">
        <v>850</v>
      </c>
    </row>
    <row r="48" spans="2:4">
      <c r="D48" s="117" t="s">
        <v>852</v>
      </c>
    </row>
    <row r="49" spans="2:6">
      <c r="D49" s="117" t="s">
        <v>853</v>
      </c>
    </row>
    <row r="50" spans="2:6">
      <c r="D50" s="117" t="s">
        <v>854</v>
      </c>
    </row>
    <row r="52" spans="2:6">
      <c r="B52" s="130" t="s">
        <v>662</v>
      </c>
      <c r="C52" s="118" t="s">
        <v>844</v>
      </c>
      <c r="D52" s="118" t="s">
        <v>834</v>
      </c>
      <c r="F52" s="134" t="s">
        <v>861</v>
      </c>
    </row>
    <row r="53" spans="2:6">
      <c r="B53" s="130" t="s">
        <v>663</v>
      </c>
      <c r="C53" s="118" t="s">
        <v>845</v>
      </c>
      <c r="D53" s="118" t="s">
        <v>672</v>
      </c>
      <c r="F53" s="134" t="s">
        <v>862</v>
      </c>
    </row>
    <row r="54" spans="2:6">
      <c r="B54" s="130" t="s">
        <v>664</v>
      </c>
      <c r="C54" s="118" t="s">
        <v>846</v>
      </c>
      <c r="D54" s="118" t="s">
        <v>671</v>
      </c>
      <c r="F54" s="134" t="s">
        <v>863</v>
      </c>
    </row>
    <row r="55" spans="2:6">
      <c r="B55" s="130" t="s">
        <v>665</v>
      </c>
      <c r="C55" s="118" t="s">
        <v>847</v>
      </c>
      <c r="D55" s="118" t="s">
        <v>673</v>
      </c>
    </row>
    <row r="57" spans="2:6" ht="33">
      <c r="B57" s="269" t="s">
        <v>662</v>
      </c>
      <c r="C57" s="124" t="s">
        <v>666</v>
      </c>
      <c r="D57" s="135" t="s">
        <v>864</v>
      </c>
      <c r="E57" s="117" t="s">
        <v>855</v>
      </c>
    </row>
    <row r="58" spans="2:6" ht="33">
      <c r="B58" s="269"/>
      <c r="C58" s="124" t="s">
        <v>667</v>
      </c>
      <c r="D58" s="147" t="s">
        <v>869</v>
      </c>
      <c r="E58" s="117" t="s">
        <v>856</v>
      </c>
    </row>
    <row r="59" spans="2:6" ht="33">
      <c r="B59" s="269"/>
      <c r="C59" s="125" t="s">
        <v>668</v>
      </c>
      <c r="D59" s="135" t="s">
        <v>865</v>
      </c>
      <c r="E59" s="117" t="s">
        <v>857</v>
      </c>
    </row>
    <row r="60" spans="2:6" ht="33">
      <c r="B60" s="269"/>
      <c r="C60" s="125" t="s">
        <v>669</v>
      </c>
      <c r="D60" s="135" t="s">
        <v>866</v>
      </c>
      <c r="E60" s="117" t="s">
        <v>858</v>
      </c>
    </row>
    <row r="61" spans="2:6" ht="33">
      <c r="B61" s="269"/>
      <c r="C61" s="126" t="s">
        <v>670</v>
      </c>
      <c r="D61" s="135" t="s">
        <v>867</v>
      </c>
      <c r="E61" s="134" t="s">
        <v>859</v>
      </c>
    </row>
    <row r="62" spans="2:6" ht="33">
      <c r="B62" s="269"/>
      <c r="C62" s="126" t="s">
        <v>674</v>
      </c>
      <c r="D62" s="135" t="s">
        <v>868</v>
      </c>
      <c r="E62" s="134" t="s">
        <v>860</v>
      </c>
    </row>
    <row r="63" spans="2:6">
      <c r="B63" s="128"/>
      <c r="C63" s="129"/>
      <c r="D63" s="118"/>
    </row>
    <row r="64" spans="2:6" ht="49.5">
      <c r="B64" s="269" t="s">
        <v>663</v>
      </c>
      <c r="C64" s="124" t="s">
        <v>677</v>
      </c>
      <c r="D64" s="147" t="s">
        <v>976</v>
      </c>
      <c r="E64" s="134" t="s">
        <v>871</v>
      </c>
    </row>
    <row r="65" spans="2:5" ht="33">
      <c r="B65" s="269"/>
      <c r="C65" s="124" t="s">
        <v>678</v>
      </c>
      <c r="D65" s="135" t="s">
        <v>870</v>
      </c>
      <c r="E65" s="134" t="s">
        <v>872</v>
      </c>
    </row>
    <row r="66" spans="2:5" ht="33">
      <c r="B66" s="269"/>
      <c r="C66" s="125" t="s">
        <v>679</v>
      </c>
      <c r="D66" s="135" t="s">
        <v>875</v>
      </c>
      <c r="E66" s="134" t="s">
        <v>873</v>
      </c>
    </row>
    <row r="67" spans="2:5" ht="33">
      <c r="B67" s="269"/>
      <c r="C67" s="125" t="s">
        <v>680</v>
      </c>
      <c r="D67" s="135" t="s">
        <v>876</v>
      </c>
      <c r="E67" s="134" t="s">
        <v>873</v>
      </c>
    </row>
    <row r="68" spans="2:5" ht="33">
      <c r="B68" s="269"/>
      <c r="C68" s="126" t="s">
        <v>681</v>
      </c>
      <c r="D68" s="147" t="s">
        <v>979</v>
      </c>
      <c r="E68" s="134" t="s">
        <v>874</v>
      </c>
    </row>
    <row r="69" spans="2:5" ht="33">
      <c r="B69" s="269"/>
      <c r="C69" s="136" t="s">
        <v>877</v>
      </c>
      <c r="D69" s="147" t="s">
        <v>878</v>
      </c>
      <c r="E69" s="139" t="s">
        <v>882</v>
      </c>
    </row>
    <row r="70" spans="2:5">
      <c r="B70" s="128"/>
      <c r="C70" s="129"/>
      <c r="D70" s="118"/>
    </row>
    <row r="71" spans="2:5" ht="49.5">
      <c r="B71" s="269" t="s">
        <v>664</v>
      </c>
      <c r="C71" s="124" t="s">
        <v>682</v>
      </c>
      <c r="D71" s="147" t="s">
        <v>982</v>
      </c>
      <c r="E71" s="139" t="s">
        <v>883</v>
      </c>
    </row>
    <row r="72" spans="2:5" ht="49.5">
      <c r="B72" s="269"/>
      <c r="C72" s="124" t="s">
        <v>683</v>
      </c>
      <c r="D72" s="137" t="s">
        <v>879</v>
      </c>
      <c r="E72" s="139" t="s">
        <v>883</v>
      </c>
    </row>
    <row r="73" spans="2:5" ht="49.5">
      <c r="B73" s="269"/>
      <c r="C73" s="138" t="s">
        <v>880</v>
      </c>
      <c r="D73" s="147" t="s">
        <v>984</v>
      </c>
      <c r="E73" s="139" t="s">
        <v>884</v>
      </c>
    </row>
    <row r="74" spans="2:5" ht="49.5">
      <c r="B74" s="269"/>
      <c r="C74" s="125" t="s">
        <v>684</v>
      </c>
      <c r="D74" s="147" t="s">
        <v>986</v>
      </c>
      <c r="E74" s="139" t="s">
        <v>884</v>
      </c>
    </row>
    <row r="75" spans="2:5" ht="33">
      <c r="B75" s="269"/>
      <c r="C75" s="126" t="s">
        <v>685</v>
      </c>
      <c r="D75" s="147" t="s">
        <v>987</v>
      </c>
      <c r="E75" s="139" t="s">
        <v>885</v>
      </c>
    </row>
    <row r="76" spans="2:5" ht="33">
      <c r="B76" s="269"/>
      <c r="C76" s="126" t="s">
        <v>676</v>
      </c>
      <c r="D76" s="137" t="s">
        <v>881</v>
      </c>
      <c r="E76" s="139" t="s">
        <v>890</v>
      </c>
    </row>
    <row r="77" spans="2:5">
      <c r="B77" s="128"/>
      <c r="C77" s="129"/>
      <c r="D77" s="118"/>
    </row>
    <row r="78" spans="2:5" ht="33">
      <c r="B78" s="269" t="s">
        <v>675</v>
      </c>
      <c r="C78" s="124" t="s">
        <v>686</v>
      </c>
      <c r="D78" s="147" t="s">
        <v>990</v>
      </c>
      <c r="E78" s="139" t="s">
        <v>891</v>
      </c>
    </row>
    <row r="79" spans="2:5" ht="33">
      <c r="B79" s="269"/>
      <c r="C79" s="124" t="s">
        <v>687</v>
      </c>
      <c r="D79" s="147" t="s">
        <v>992</v>
      </c>
      <c r="E79" s="139" t="s">
        <v>891</v>
      </c>
    </row>
    <row r="80" spans="2:5" ht="49.5">
      <c r="B80" s="269"/>
      <c r="C80" s="138" t="s">
        <v>886</v>
      </c>
      <c r="D80" s="147" t="s">
        <v>994</v>
      </c>
      <c r="E80" s="139" t="s">
        <v>892</v>
      </c>
    </row>
    <row r="81" spans="2:5" ht="49.5">
      <c r="B81" s="269"/>
      <c r="C81" s="125" t="s">
        <v>688</v>
      </c>
      <c r="D81" s="137" t="s">
        <v>889</v>
      </c>
      <c r="E81" s="139" t="s">
        <v>892</v>
      </c>
    </row>
    <row r="82" spans="2:5" ht="33">
      <c r="B82" s="269"/>
      <c r="C82" s="126" t="s">
        <v>689</v>
      </c>
      <c r="D82" s="137" t="s">
        <v>887</v>
      </c>
      <c r="E82" s="139" t="s">
        <v>893</v>
      </c>
    </row>
    <row r="83" spans="2:5" ht="33">
      <c r="B83" s="269"/>
      <c r="C83" s="126" t="s">
        <v>690</v>
      </c>
      <c r="D83" s="137" t="s">
        <v>888</v>
      </c>
      <c r="E83" s="139" t="s">
        <v>893</v>
      </c>
    </row>
  </sheetData>
  <mergeCells count="4">
    <mergeCell ref="B57:B62"/>
    <mergeCell ref="B64:B69"/>
    <mergeCell ref="B71:B76"/>
    <mergeCell ref="B78:B83"/>
  </mergeCells>
  <phoneticPr fontId="2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城市守护者</vt:lpstr>
      <vt:lpstr>NPC技能</vt:lpstr>
      <vt:lpstr>Sheet1</vt:lpstr>
      <vt:lpstr>卡牌属性</vt:lpstr>
      <vt:lpstr>场景元素</vt:lpstr>
      <vt:lpstr>装备设定</vt:lpstr>
      <vt:lpstr>随机事件</vt:lpstr>
      <vt:lpstr>声望玩法</vt:lpstr>
      <vt:lpstr>剧情大纲</vt:lpstr>
      <vt:lpstr>关卡数值</vt:lpstr>
      <vt:lpstr>事件明细</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2018-05-11T09:03:48Z</dcterms:modified>
</cp:coreProperties>
</file>