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bertchristopher/merlin/server/templates/"/>
    </mc:Choice>
  </mc:AlternateContent>
  <xr:revisionPtr revIDLastSave="0" documentId="13_ncr:1_{4F2487F4-70A8-4742-AF4D-B7C6F1414A0C}" xr6:coauthVersionLast="47" xr6:coauthVersionMax="47" xr10:uidLastSave="{00000000-0000-0000-0000-000000000000}"/>
  <bookViews>
    <workbookView xWindow="4340" yWindow="540" windowWidth="24460" windowHeight="16440" xr2:uid="{00000000-000D-0000-FFFF-FFFF00000000}"/>
  </bookViews>
  <sheets>
    <sheet name="BESS Calculator" sheetId="1" r:id="rId1"/>
    <sheet name="Assumptions" sheetId="2" r:id="rId2"/>
    <sheet name="Formulas" sheetId="3" r:id="rId3"/>
    <sheet name="Export" sheetId="4" r:id="rId4"/>
  </sheets>
  <definedNames>
    <definedName name="BAT_COST_KWH">Assumptions!B2</definedName>
    <definedName name="BOS_PCT">Assumptions!B4</definedName>
    <definedName name="EPC_PCT">Assumptions!B5</definedName>
    <definedName name="OFFGRID_FACTOR">Assumptions!B6</definedName>
    <definedName name="ONGRID_FACTOR">Assumptions!B7</definedName>
    <definedName name="PCS_COST_KW">Assumptions!B3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16" i="1"/>
  <c r="I15" i="1"/>
  <c r="I14" i="1"/>
  <c r="I12" i="1"/>
  <c r="I13" i="1" s="1"/>
  <c r="E7" i="1" s="1"/>
  <c r="I7" i="1"/>
  <c r="I6" i="1"/>
  <c r="I8" i="1" s="1"/>
  <c r="I5" i="1"/>
  <c r="E5" i="1" s="1"/>
  <c r="I4" i="1"/>
  <c r="E4" i="1"/>
  <c r="I10" i="1" l="1"/>
  <c r="I9" i="1"/>
  <c r="I11" i="1" s="1"/>
  <c r="I17" i="1" s="1"/>
  <c r="E6" i="1" s="1"/>
</calcChain>
</file>

<file path=xl/sharedStrings.xml><?xml version="1.0" encoding="utf-8"?>
<sst xmlns="http://schemas.openxmlformats.org/spreadsheetml/2006/main" count="119" uniqueCount="111">
  <si>
    <t>BESS &amp; Hybrid Systems Quote Calculator (USD)</t>
  </si>
  <si>
    <t>Inputs:</t>
  </si>
  <si>
    <t>Outputs:</t>
  </si>
  <si>
    <t>Legend:</t>
  </si>
  <si>
    <t>Helper</t>
  </si>
  <si>
    <t>Power Requirement (MW)</t>
  </si>
  <si>
    <t>____</t>
  </si>
  <si>
    <t>Total Energy (MWh)</t>
  </si>
  <si>
    <t>Yellow = Inputs</t>
  </si>
  <si>
    <t>TotalEnergy_MWh</t>
  </si>
  <si>
    <t>Standby Time (hrs)</t>
  </si>
  <si>
    <t>PCS Size (kW)</t>
  </si>
  <si>
    <t>Pink = Totals/Key Outputs</t>
  </si>
  <si>
    <t>PCS_kW</t>
  </si>
  <si>
    <t>Voltage</t>
  </si>
  <si>
    <t>Estimated CapEx ($, incl. Hybrid)</t>
  </si>
  <si>
    <t>BatterySubtotal_£</t>
  </si>
  <si>
    <t>Grid Mode (On/Off)</t>
  </si>
  <si>
    <t>Estimated ROI (yrs)</t>
  </si>
  <si>
    <t>PCSSubtotal_£</t>
  </si>
  <si>
    <t>Use Case</t>
  </si>
  <si>
    <t>Subtotal_£</t>
  </si>
  <si>
    <t>Certifications</t>
  </si>
  <si>
    <t>BOS_£</t>
  </si>
  <si>
    <t>Utilization (0–1)</t>
  </si>
  <si>
    <t>EPC_£</t>
  </si>
  <si>
    <t>Value of Energy (£/kWh)</t>
  </si>
  <si>
    <t>TotalCapEx_£</t>
  </si>
  <si>
    <t>Generator Power (MW)</t>
  </si>
  <si>
    <t>AnnualSavings_£</t>
  </si>
  <si>
    <t>Solar Power (MWp)</t>
  </si>
  <si>
    <t>ROI_years</t>
  </si>
  <si>
    <t>Wind Power (MW)</t>
  </si>
  <si>
    <t>GeneratorSubtotal_$</t>
  </si>
  <si>
    <t>SolarSubtotal_$</t>
  </si>
  <si>
    <t>WindSubtotal_$</t>
  </si>
  <si>
    <t>HybridTotal_$</t>
  </si>
  <si>
    <t>Parameter</t>
  </si>
  <si>
    <t>Value</t>
  </si>
  <si>
    <t>Battery cost ($/kWh)</t>
  </si>
  <si>
    <t>PCS cost ($/kW)</t>
  </si>
  <si>
    <t>BOS % of Subtotal</t>
  </si>
  <si>
    <t>EPC % of Subtotal</t>
  </si>
  <si>
    <t>Off-grid PCS factor</t>
  </si>
  <si>
    <t>On-grid PCS factor</t>
  </si>
  <si>
    <t>Generator cost ($/kW)</t>
  </si>
  <si>
    <t>Solar cost ($/kWp)</t>
  </si>
  <si>
    <t>Wind cost ($/kW)</t>
  </si>
  <si>
    <t>Cell</t>
  </si>
  <si>
    <t>Meaning</t>
  </si>
  <si>
    <t>Formula</t>
  </si>
  <si>
    <t>Notes</t>
  </si>
  <si>
    <t>I4</t>
  </si>
  <si>
    <t>Power (MW) × Hours</t>
  </si>
  <si>
    <t>I5</t>
  </si>
  <si>
    <t>Power (MW) × 1000 × grid-mode factor</t>
  </si>
  <si>
    <t>I6</t>
  </si>
  <si>
    <t>Battery Subtotal ($)</t>
  </si>
  <si>
    <t>$/kWh × MWh × 1000</t>
  </si>
  <si>
    <t>I7</t>
  </si>
  <si>
    <t>PCS Subtotal ($)</t>
  </si>
  <si>
    <t>$/kW × PCS kW</t>
  </si>
  <si>
    <t>I8</t>
  </si>
  <si>
    <t>Subtotal ($)</t>
  </si>
  <si>
    <t>Battery + PCS</t>
  </si>
  <si>
    <t>I9</t>
  </si>
  <si>
    <t>BOS ($)</t>
  </si>
  <si>
    <t>Subtotal × BOS %</t>
  </si>
  <si>
    <t>I10</t>
  </si>
  <si>
    <t>EPC ($)</t>
  </si>
  <si>
    <t>Subtotal × EPC %</t>
  </si>
  <si>
    <t>I11</t>
  </si>
  <si>
    <t>Total CapEx (BESS) ($)</t>
  </si>
  <si>
    <t>Subtotal + BOS + EPC</t>
  </si>
  <si>
    <t>I12</t>
  </si>
  <si>
    <t>Annual Savings ($)</t>
  </si>
  <si>
    <t>MWh × 1000 × value/kWh × utilization × 365</t>
  </si>
  <si>
    <t>I13</t>
  </si>
  <si>
    <t>ROI (years)</t>
  </si>
  <si>
    <t>Total CapEx ÷ Annual Savings</t>
  </si>
  <si>
    <t>I14</t>
  </si>
  <si>
    <t>Generator Subtotal ($)</t>
  </si>
  <si>
    <t>MW × 1000 × $/kW</t>
  </si>
  <si>
    <t>I15</t>
  </si>
  <si>
    <t>Solar Subtotal ($)</t>
  </si>
  <si>
    <t>MWp × 1000 × $/kWp</t>
  </si>
  <si>
    <t>I16</t>
  </si>
  <si>
    <t>Wind Subtotal ($)</t>
  </si>
  <si>
    <t>I17</t>
  </si>
  <si>
    <t>Total CapEx (Incl. Hybrid) ($)</t>
  </si>
  <si>
    <t>BESS Total + Generator + Solar + Wind</t>
  </si>
  <si>
    <t>E4</t>
  </si>
  <si>
    <t>Output Link: Total Energy (MWh)</t>
  </si>
  <si>
    <t>Displays I4</t>
  </si>
  <si>
    <t>E5</t>
  </si>
  <si>
    <t>Output Link: PCS Size (kW)</t>
  </si>
  <si>
    <t>Displays I5</t>
  </si>
  <si>
    <t>E6</t>
  </si>
  <si>
    <t>Output Link: Estimated CapEx ($)</t>
  </si>
  <si>
    <t>Displays I17</t>
  </si>
  <si>
    <t>E7</t>
  </si>
  <si>
    <t>Output Link: ROI (years)</t>
  </si>
  <si>
    <t>Displays I13</t>
  </si>
  <si>
    <t>Export to Word (Macro-Enabled)</t>
  </si>
  <si>
    <t>Path to Word Template (.docx)</t>
  </si>
  <si>
    <t>Output Folder for Proposals</t>
  </si>
  <si>
    <t>Click the Macro Button (after import)</t>
  </si>
  <si>
    <t>Instructions</t>
  </si>
  <si>
    <t>1) Save this workbook as a macro-enabled file (*.xlsm): File → Save As → Excel Macro-Enabled Workbook.
2) Open the VBA editor (Alt+F11). In Project, right-click the workbook → Import File… and select 'ExportToWord.bas'.
3) In Excel, go to Developer → Insert → Button (Form Control), draw it on this sheet, and assign macro: ExportToWord.
4) Update the template path and output folder in cells B3 and B4.
5) Click the button to generate a Word proposal using the template.</t>
  </si>
  <si>
    <t>C:\documents\noah energy\Customer Quotes\BESS_Quote_Template.docx</t>
  </si>
  <si>
    <t>C:\documents\noah energy\Customer Quotes\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</si>
</sst>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name val="Helvetica"/>
      <family val="2"/>
    </font>
    <font>
      <sz val="11"/>
      <color theme="1"/>
      <name val="Helvetica"/>
      <family val="2"/>
    </font>
    <font>
      <b/>
      <sz val="12"/>
      <name val="Helvetica"/>
      <family val="2"/>
    </font>
    <font>
      <b/>
      <sz val="14"/>
      <name val="Helvetica"/>
      <family val="2"/>
    </font>
    <font>
      <b/>
      <sz val="11"/>
      <color rgb="FF000000"/>
      <name val="Helvetica"/>
      <family val="2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D1DC"/>
        <bgColor rgb="FFFFD1DC"/>
      </patternFill>
    </fill>
    <fill>
      <patternFill patternType="solid">
        <fgColor rgb="FFFFFF00"/>
        <bgColor rgb="FFFFF9C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2" fontId="2" fillId="0" borderId="0" xfId="0" applyNumberFormat="1" applyFont="1"/>
    <xf numFmtId="1" fontId="2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2" fontId="2" fillId="2" borderId="0" xfId="0" applyNumberFormat="1" applyFont="1" applyFill="1"/>
    <xf numFmtId="0" fontId="4" fillId="4" borderId="0" xfId="0" applyFont="1" applyFill="1"/>
    <xf numFmtId="0" fontId="2" fillId="4" borderId="0" xfId="0" applyFont="1" applyFill="1"/>
    <xf numFmtId="165" fontId="2" fillId="0" borderId="0" xfId="0" applyNumberFormat="1" applyFont="1"/>
    <xf numFmtId="0" fontId="3" fillId="4" borderId="0" xfId="0" applyFont="1" applyFill="1"/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wrapText="1"/>
    </xf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7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37.1640625" style="2" bestFit="1" customWidth="1"/>
    <col min="2" max="3" width="8.83203125" style="2"/>
    <col min="4" max="4" width="25.83203125" style="2" bestFit="1" customWidth="1"/>
    <col min="5" max="6" width="8.83203125" style="2"/>
    <col min="7" max="7" width="25.33203125" style="2" customWidth="1"/>
    <col min="8" max="8" width="20.33203125" style="2" customWidth="1"/>
    <col min="9" max="9" width="11.5" style="2" customWidth="1"/>
    <col min="10" max="16384" width="8.83203125" style="2"/>
  </cols>
  <sheetData>
    <row r="1" spans="1:9" ht="22" customHeight="1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3" spans="1:9" x14ac:dyDescent="0.2">
      <c r="A3" s="1" t="s">
        <v>1</v>
      </c>
      <c r="D3" s="1" t="s">
        <v>2</v>
      </c>
      <c r="G3" s="1" t="s">
        <v>3</v>
      </c>
      <c r="H3" s="2" t="s">
        <v>4</v>
      </c>
    </row>
    <row r="4" spans="1:9" x14ac:dyDescent="0.2">
      <c r="A4" s="2" t="s">
        <v>5</v>
      </c>
      <c r="B4" s="3" t="s">
        <v>6</v>
      </c>
      <c r="D4" s="2" t="s">
        <v>7</v>
      </c>
      <c r="E4" s="4" t="e">
        <f>I4</f>
        <v>#VALUE!</v>
      </c>
      <c r="G4" s="3" t="s">
        <v>8</v>
      </c>
      <c r="H4" s="2" t="s">
        <v>9</v>
      </c>
      <c r="I4" s="2" t="e">
        <f>B4*B5</f>
        <v>#VALUE!</v>
      </c>
    </row>
    <row r="5" spans="1:9" x14ac:dyDescent="0.2">
      <c r="A5" s="2" t="s">
        <v>10</v>
      </c>
      <c r="B5" s="3" t="s">
        <v>6</v>
      </c>
      <c r="D5" s="2" t="s">
        <v>11</v>
      </c>
      <c r="E5" s="5" t="e">
        <f>I5</f>
        <v>#VALUE!</v>
      </c>
      <c r="G5" s="6" t="s">
        <v>12</v>
      </c>
      <c r="H5" s="2" t="s">
        <v>13</v>
      </c>
      <c r="I5" s="2" t="e">
        <f>B4*1000*IF(LOWER(B7)="off",OFFGRID_FACTOR,ONGRID_FACTOR)</f>
        <v>#VALUE!</v>
      </c>
    </row>
    <row r="6" spans="1:9" x14ac:dyDescent="0.2">
      <c r="A6" s="2" t="s">
        <v>14</v>
      </c>
      <c r="B6" s="3" t="s">
        <v>6</v>
      </c>
      <c r="D6" s="2" t="s">
        <v>15</v>
      </c>
      <c r="E6" s="7" t="e">
        <f>I17</f>
        <v>#VALUE!</v>
      </c>
      <c r="H6" s="2" t="s">
        <v>16</v>
      </c>
      <c r="I6" s="2" t="e">
        <f>I4*1000*BAT_COST_KWH</f>
        <v>#VALUE!</v>
      </c>
    </row>
    <row r="7" spans="1:9" x14ac:dyDescent="0.2">
      <c r="A7" s="2" t="s">
        <v>17</v>
      </c>
      <c r="B7" s="3" t="s">
        <v>6</v>
      </c>
      <c r="D7" s="2" t="s">
        <v>18</v>
      </c>
      <c r="E7" s="8" t="e">
        <f>I13</f>
        <v>#VALUE!</v>
      </c>
      <c r="H7" s="2" t="s">
        <v>19</v>
      </c>
      <c r="I7" s="2" t="e">
        <f>I5*PCS_COST_KW</f>
        <v>#VALUE!</v>
      </c>
    </row>
    <row r="8" spans="1:9" x14ac:dyDescent="0.2">
      <c r="A8" s="2" t="s">
        <v>20</v>
      </c>
      <c r="B8" s="3" t="s">
        <v>6</v>
      </c>
      <c r="H8" s="2" t="s">
        <v>21</v>
      </c>
      <c r="I8" s="2" t="e">
        <f>I6+I7</f>
        <v>#VALUE!</v>
      </c>
    </row>
    <row r="9" spans="1:9" x14ac:dyDescent="0.2">
      <c r="A9" s="2" t="s">
        <v>22</v>
      </c>
      <c r="B9" s="3" t="s">
        <v>6</v>
      </c>
      <c r="H9" s="2" t="s">
        <v>23</v>
      </c>
      <c r="I9" s="2" t="e">
        <f>I8*BOS_PCT</f>
        <v>#VALUE!</v>
      </c>
    </row>
    <row r="10" spans="1:9" x14ac:dyDescent="0.2">
      <c r="A10" s="2" t="s">
        <v>24</v>
      </c>
      <c r="B10" s="3">
        <v>0.25</v>
      </c>
      <c r="H10" s="2" t="s">
        <v>25</v>
      </c>
      <c r="I10" s="2" t="e">
        <f>I8*EPC_PCT</f>
        <v>#VALUE!</v>
      </c>
    </row>
    <row r="11" spans="1:9" x14ac:dyDescent="0.2">
      <c r="A11" s="2" t="s">
        <v>26</v>
      </c>
      <c r="B11" s="3">
        <v>0.25</v>
      </c>
      <c r="H11" s="2" t="s">
        <v>27</v>
      </c>
      <c r="I11" s="6" t="e">
        <f>I8+I9+I10</f>
        <v>#VALUE!</v>
      </c>
    </row>
    <row r="12" spans="1:9" x14ac:dyDescent="0.2">
      <c r="A12" s="2" t="s">
        <v>28</v>
      </c>
      <c r="B12" s="3">
        <v>0</v>
      </c>
      <c r="H12" s="2" t="s">
        <v>29</v>
      </c>
      <c r="I12" s="2" t="e">
        <f>I4*1000*B11*B10*365</f>
        <v>#VALUE!</v>
      </c>
    </row>
    <row r="13" spans="1:9" x14ac:dyDescent="0.2">
      <c r="A13" s="2" t="s">
        <v>30</v>
      </c>
      <c r="B13" s="3">
        <v>0</v>
      </c>
      <c r="H13" s="2" t="s">
        <v>31</v>
      </c>
      <c r="I13" s="2" t="e">
        <f>IF(I12&gt;0,I11/I12,"")</f>
        <v>#VALUE!</v>
      </c>
    </row>
    <row r="14" spans="1:9" x14ac:dyDescent="0.2">
      <c r="A14" s="2" t="s">
        <v>32</v>
      </c>
      <c r="B14" s="3">
        <v>0</v>
      </c>
      <c r="H14" s="2" t="s">
        <v>33</v>
      </c>
      <c r="I14" s="2">
        <f>B12*1000*Assumptions!B8</f>
        <v>0</v>
      </c>
    </row>
    <row r="15" spans="1:9" x14ac:dyDescent="0.2">
      <c r="H15" s="2" t="s">
        <v>34</v>
      </c>
      <c r="I15" s="2">
        <f>B13*1000*Assumptions!B9</f>
        <v>0</v>
      </c>
    </row>
    <row r="16" spans="1:9" x14ac:dyDescent="0.2">
      <c r="H16" s="2" t="s">
        <v>35</v>
      </c>
      <c r="I16" s="2">
        <f>B14*1000*Assumptions!B10</f>
        <v>0</v>
      </c>
    </row>
    <row r="17" spans="8:9" x14ac:dyDescent="0.2">
      <c r="H17" s="2" t="s">
        <v>36</v>
      </c>
      <c r="I17" s="6" t="e">
        <f>I11+I14+I15+I16</f>
        <v>#VALUE!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2.33203125" style="2" customWidth="1"/>
    <col min="2" max="16384" width="8.83203125" style="2"/>
  </cols>
  <sheetData>
    <row r="1" spans="1:2" ht="16" x14ac:dyDescent="0.2">
      <c r="A1" s="23" t="s">
        <v>37</v>
      </c>
      <c r="B1" s="23" t="s">
        <v>38</v>
      </c>
    </row>
    <row r="2" spans="1:2" x14ac:dyDescent="0.2">
      <c r="A2" s="1" t="s">
        <v>39</v>
      </c>
      <c r="B2" s="11">
        <v>150</v>
      </c>
    </row>
    <row r="3" spans="1:2" x14ac:dyDescent="0.2">
      <c r="A3" s="1" t="s">
        <v>40</v>
      </c>
      <c r="B3" s="11">
        <v>120</v>
      </c>
    </row>
    <row r="4" spans="1:2" x14ac:dyDescent="0.2">
      <c r="A4" s="1" t="s">
        <v>41</v>
      </c>
      <c r="B4" s="4">
        <v>0.15</v>
      </c>
    </row>
    <row r="5" spans="1:2" x14ac:dyDescent="0.2">
      <c r="A5" s="1" t="s">
        <v>42</v>
      </c>
      <c r="B5" s="4">
        <v>0.25</v>
      </c>
    </row>
    <row r="6" spans="1:2" x14ac:dyDescent="0.2">
      <c r="A6" s="1" t="s">
        <v>43</v>
      </c>
      <c r="B6" s="4">
        <v>1.1000000000000001</v>
      </c>
    </row>
    <row r="7" spans="1:2" x14ac:dyDescent="0.2">
      <c r="A7" s="1" t="s">
        <v>44</v>
      </c>
      <c r="B7" s="4">
        <v>1</v>
      </c>
    </row>
    <row r="8" spans="1:2" x14ac:dyDescent="0.2">
      <c r="A8" s="2" t="s">
        <v>45</v>
      </c>
      <c r="B8" s="11">
        <v>500</v>
      </c>
    </row>
    <row r="9" spans="1:2" x14ac:dyDescent="0.2">
      <c r="A9" s="2" t="s">
        <v>46</v>
      </c>
      <c r="B9" s="11">
        <v>800</v>
      </c>
    </row>
    <row r="10" spans="1:2" x14ac:dyDescent="0.2">
      <c r="A10" s="2" t="s">
        <v>47</v>
      </c>
      <c r="B10" s="11">
        <v>1200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2" customWidth="1"/>
    <col min="2" max="2" width="36" customWidth="1"/>
    <col min="3" max="3" width="48" customWidth="1"/>
    <col min="4" max="4" width="40" customWidth="1"/>
  </cols>
  <sheetData>
    <row r="1" spans="1:4" ht="16" x14ac:dyDescent="0.2">
      <c r="A1" s="12" t="s">
        <v>48</v>
      </c>
      <c r="B1" s="12" t="s">
        <v>49</v>
      </c>
      <c r="C1" s="12" t="s">
        <v>50</v>
      </c>
      <c r="D1" s="12" t="s">
        <v>51</v>
      </c>
    </row>
    <row r="2" spans="1:4" x14ac:dyDescent="0.2">
      <c r="A2" s="2" t="s">
        <v>52</v>
      </c>
      <c r="B2" s="2" t="s">
        <v>7</v>
      </c>
      <c r="C2" s="2" t="e">
        <f>B4*B5</f>
        <v>#VALUE!</v>
      </c>
      <c r="D2" s="2" t="s">
        <v>53</v>
      </c>
    </row>
    <row r="3" spans="1:4" x14ac:dyDescent="0.2">
      <c r="A3" s="2" t="s">
        <v>54</v>
      </c>
      <c r="B3" s="2" t="s">
        <v>11</v>
      </c>
      <c r="C3" s="2" t="e">
        <f>B4*1000*IF(LOWER(B7)="off",OFFGRID_FACTOR,ONGRID_FACTOR)</f>
        <v>#VALUE!</v>
      </c>
      <c r="D3" s="2" t="s">
        <v>55</v>
      </c>
    </row>
    <row r="4" spans="1:4" x14ac:dyDescent="0.2">
      <c r="A4" s="2" t="s">
        <v>56</v>
      </c>
      <c r="B4" s="2" t="s">
        <v>57</v>
      </c>
      <c r="C4" s="2">
        <f>I4*1000*BAT_COST_KWH</f>
        <v>0</v>
      </c>
      <c r="D4" s="2" t="s">
        <v>58</v>
      </c>
    </row>
    <row r="5" spans="1:4" x14ac:dyDescent="0.2">
      <c r="A5" s="2" t="s">
        <v>59</v>
      </c>
      <c r="B5" s="2" t="s">
        <v>60</v>
      </c>
      <c r="C5" s="2">
        <f>I5*PCS_COST_KW</f>
        <v>0</v>
      </c>
      <c r="D5" s="2" t="s">
        <v>61</v>
      </c>
    </row>
    <row r="6" spans="1:4" x14ac:dyDescent="0.2">
      <c r="A6" s="2" t="s">
        <v>62</v>
      </c>
      <c r="B6" s="2" t="s">
        <v>63</v>
      </c>
      <c r="C6" s="2">
        <f>I6+I7</f>
        <v>0</v>
      </c>
      <c r="D6" s="2" t="s">
        <v>64</v>
      </c>
    </row>
    <row r="7" spans="1:4" x14ac:dyDescent="0.2">
      <c r="A7" s="2" t="s">
        <v>65</v>
      </c>
      <c r="B7" s="2" t="s">
        <v>66</v>
      </c>
      <c r="C7" s="2">
        <f>I8*BOS_PCT</f>
        <v>0</v>
      </c>
      <c r="D7" s="2" t="s">
        <v>67</v>
      </c>
    </row>
    <row r="8" spans="1:4" x14ac:dyDescent="0.2">
      <c r="A8" s="2" t="s">
        <v>68</v>
      </c>
      <c r="B8" s="2" t="s">
        <v>69</v>
      </c>
      <c r="C8" s="2">
        <f>I8*EPC_PCT</f>
        <v>0</v>
      </c>
      <c r="D8" s="2" t="s">
        <v>70</v>
      </c>
    </row>
    <row r="9" spans="1:4" x14ac:dyDescent="0.2">
      <c r="A9" s="2" t="s">
        <v>71</v>
      </c>
      <c r="B9" s="2" t="s">
        <v>72</v>
      </c>
      <c r="C9" s="2">
        <f>I8+I9+I10</f>
        <v>0</v>
      </c>
      <c r="D9" s="2" t="s">
        <v>73</v>
      </c>
    </row>
    <row r="10" spans="1:4" x14ac:dyDescent="0.2">
      <c r="A10" s="2" t="s">
        <v>74</v>
      </c>
      <c r="B10" s="2" t="s">
        <v>75</v>
      </c>
      <c r="C10" s="2" t="e">
        <f>I4*1000*B11*B10*365</f>
        <v>#VALUE!</v>
      </c>
      <c r="D10" s="2" t="s">
        <v>76</v>
      </c>
    </row>
    <row r="11" spans="1:4" x14ac:dyDescent="0.2">
      <c r="A11" s="2" t="s">
        <v>77</v>
      </c>
      <c r="B11" s="2" t="s">
        <v>78</v>
      </c>
      <c r="C11" s="2" t="str">
        <f>IF(I12&gt;0,I11/I12,"")</f>
        <v/>
      </c>
      <c r="D11" s="2" t="s">
        <v>79</v>
      </c>
    </row>
    <row r="12" spans="1:4" x14ac:dyDescent="0.2">
      <c r="A12" s="2" t="s">
        <v>80</v>
      </c>
      <c r="B12" s="2" t="s">
        <v>81</v>
      </c>
      <c r="C12" s="2" t="e">
        <f>B12*1000*Assumptions!B8</f>
        <v>#VALUE!</v>
      </c>
      <c r="D12" s="2" t="s">
        <v>82</v>
      </c>
    </row>
    <row r="13" spans="1:4" x14ac:dyDescent="0.2">
      <c r="A13" s="2" t="s">
        <v>83</v>
      </c>
      <c r="B13" s="2" t="s">
        <v>84</v>
      </c>
      <c r="C13" s="2" t="e">
        <f>B13*1000*Assumptions!B9</f>
        <v>#VALUE!</v>
      </c>
      <c r="D13" s="2" t="s">
        <v>85</v>
      </c>
    </row>
    <row r="14" spans="1:4" x14ac:dyDescent="0.2">
      <c r="A14" s="2" t="s">
        <v>86</v>
      </c>
      <c r="B14" s="2" t="s">
        <v>87</v>
      </c>
      <c r="C14" s="2" t="e">
        <f>B14*1000*Assumptions!B10</f>
        <v>#VALUE!</v>
      </c>
      <c r="D14" s="2" t="s">
        <v>82</v>
      </c>
    </row>
    <row r="15" spans="1:4" x14ac:dyDescent="0.2">
      <c r="A15" s="2" t="s">
        <v>88</v>
      </c>
      <c r="B15" s="2" t="s">
        <v>89</v>
      </c>
      <c r="C15" s="2">
        <f>I11+I14+I15+I16</f>
        <v>0</v>
      </c>
      <c r="D15" s="2" t="s">
        <v>90</v>
      </c>
    </row>
    <row r="16" spans="1:4" x14ac:dyDescent="0.2">
      <c r="A16" s="2" t="s">
        <v>91</v>
      </c>
      <c r="B16" s="2" t="s">
        <v>92</v>
      </c>
      <c r="C16" s="2">
        <f>I4</f>
        <v>0</v>
      </c>
      <c r="D16" s="2" t="s">
        <v>93</v>
      </c>
    </row>
    <row r="17" spans="1:4" x14ac:dyDescent="0.2">
      <c r="A17" s="2" t="s">
        <v>94</v>
      </c>
      <c r="B17" s="2" t="s">
        <v>95</v>
      </c>
      <c r="C17" s="2">
        <f>I5</f>
        <v>0</v>
      </c>
      <c r="D17" s="2" t="s">
        <v>96</v>
      </c>
    </row>
    <row r="18" spans="1:4" x14ac:dyDescent="0.2">
      <c r="A18" s="2" t="s">
        <v>97</v>
      </c>
      <c r="B18" s="2" t="s">
        <v>98</v>
      </c>
      <c r="C18" s="2">
        <f>I17</f>
        <v>0</v>
      </c>
      <c r="D18" s="2" t="s">
        <v>99</v>
      </c>
    </row>
    <row r="19" spans="1:4" x14ac:dyDescent="0.2">
      <c r="A19" s="2" t="s">
        <v>100</v>
      </c>
      <c r="B19" s="2" t="s">
        <v>101</v>
      </c>
      <c r="C19" s="2">
        <f>I13</f>
        <v>0</v>
      </c>
      <c r="D19" s="2" t="s">
        <v>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42" style="2" customWidth="1"/>
    <col min="2" max="2" width="61.6640625" style="2" bestFit="1" customWidth="1"/>
    <col min="3" max="3" width="18" style="2" customWidth="1"/>
    <col min="4" max="16384" width="8.83203125" style="2"/>
  </cols>
  <sheetData>
    <row r="1" spans="1:3" ht="18" x14ac:dyDescent="0.2">
      <c r="A1" s="9" t="s">
        <v>103</v>
      </c>
      <c r="B1" s="10"/>
      <c r="C1" s="10"/>
    </row>
    <row r="3" spans="1:3" x14ac:dyDescent="0.2">
      <c r="A3" s="1" t="s">
        <v>104</v>
      </c>
      <c r="B3" s="3" t="s">
        <v>109</v>
      </c>
    </row>
    <row r="4" spans="1:3" x14ac:dyDescent="0.2">
      <c r="A4" s="1" t="s">
        <v>105</v>
      </c>
      <c r="B4" s="3" t="s">
        <v>110</v>
      </c>
    </row>
    <row r="6" spans="1:3" x14ac:dyDescent="0.2">
      <c r="A6" s="13" t="s">
        <v>106</v>
      </c>
      <c r="B6" s="14"/>
      <c r="C6" s="15"/>
    </row>
    <row r="7" spans="1:3" x14ac:dyDescent="0.2">
      <c r="A7" s="16"/>
      <c r="B7" s="17"/>
      <c r="C7" s="18"/>
    </row>
    <row r="8" spans="1:3" x14ac:dyDescent="0.2">
      <c r="A8" s="19"/>
      <c r="B8" s="20"/>
      <c r="C8" s="21"/>
    </row>
    <row r="10" spans="1:3" x14ac:dyDescent="0.2">
      <c r="A10" s="1" t="s">
        <v>107</v>
      </c>
    </row>
    <row r="11" spans="1:3" ht="208" x14ac:dyDescent="0.2">
      <c r="A11" s="22" t="s">
        <v>108</v>
      </c>
    </row>
  </sheetData>
  <mergeCells count="1">
    <mergeCell ref="A6:C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BESS Calculator</vt:lpstr>
      <vt:lpstr>Assumptions</vt:lpstr>
      <vt:lpstr>Formulas</vt:lpstr>
      <vt:lpstr>Export</vt:lpstr>
      <vt:lpstr>BAT_COST_KWH</vt:lpstr>
      <vt:lpstr>BOS_PCT</vt:lpstr>
      <vt:lpstr>EPC_PCT</vt:lpstr>
      <vt:lpstr>OFFGRID_FACTOR</vt:lpstr>
      <vt:lpstr>ONGRID_FACTOR</vt:lpstr>
      <vt:lpstr>PCS_COST_KW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bchristopher</cp:lastModifiedBy>
  <dcterms:created xsi:type="dcterms:W3CDTF">2025-10-04T10:09:27Z</dcterms:created>
  <dcterms:modified xsi:type="dcterms:W3CDTF">2025-10-12T03:51:27Z</dcterms:modified>
</cp:coreProperties>
</file>