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webextensions/webextension1.xml" ContentType="application/vnd.ms-office.webextensi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_{9AE23A0B-4659-4837-A8AD-574739202618}" xr6:coauthVersionLast="47" xr6:coauthVersionMax="47" xr10:uidLastSave="{00000000-0000-0000-0000-000000000000}"/>
  <bookViews>
    <workbookView xWindow="-110" yWindow="-110" windowWidth="19420" windowHeight="10300" firstSheet="2" activeTab="3" xr2:uid="{00000000-000D-0000-FFFF-FFFF00000000}"/>
  </bookViews>
  <sheets>
    <sheet name="Profit View" sheetId="9" r:id="rId1"/>
    <sheet name="Analysis 3" sheetId="10" r:id="rId2"/>
    <sheet name="Gender Chart" sheetId="12" r:id="rId3"/>
    <sheet name="Time Frame" sheetId="6" r:id="rId4"/>
    <sheet name="Analysis 2" sheetId="7" r:id="rId5"/>
    <sheet name="Analysis 01" sheetId="3" r:id="rId6"/>
    <sheet name="Store Dashboard" sheetId="5" r:id="rId7"/>
    <sheet name="Wafle Chart" sheetId="8" r:id="rId8"/>
  </sheets>
  <definedNames>
    <definedName name="Large_1">'Analysis 2'!$I$20</definedName>
    <definedName name="Large_2">'Analysis 2'!$I$21</definedName>
    <definedName name="Slicer_Category">#N/A</definedName>
    <definedName name="Slicer_Month">#N/A</definedName>
    <definedName name="Slicer_Month1">#N/A</definedName>
    <definedName name="Slicer_Store_Name">#N/A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 cacheId="16" r:id="rId25"/>
    <pivotCache cacheId="17" r:id="rId26"/>
    <pivotCache cacheId="18" r:id="rId27"/>
    <pivotCache cacheId="19" r:id="rId28"/>
    <pivotCache cacheId="20" r:id="rId29"/>
    <pivotCache cacheId="21" r:id="rId30"/>
    <pivotCache cacheId="22" r:id="rId31"/>
  </pivotCaches>
  <extLst>
    <ext xmlns:x14="http://schemas.microsoft.com/office/spreadsheetml/2009/9/main" uri="{876F7934-8845-4945-9796-88D515C7AA90}">
      <x14:pivotCaches>
        <pivotCache cacheId="23" r:id="rId32"/>
        <pivotCache cacheId="24" r:id="rId33"/>
      </x14:pivotCaches>
    </ext>
    <ext xmlns:x14="http://schemas.microsoft.com/office/spreadsheetml/2009/9/main" uri="{BBE1A952-AA13-448e-AADC-164F8A28A991}">
      <x14:slicerCaches>
        <x14:slicerCache r:id="rId34"/>
        <x14:slicerCache r:id="rId35"/>
        <x14:slicerCache r:id="rId36"/>
        <x14:slicerCache r:id="rId3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ustomer_43246e45-248d-4a0b-aa9b-fd7049cd5304" name="Dim_Customer" connection="Query - Dim_Customer"/>
          <x15:modelTable id="fact_table_1ece4d09-3e41-4447-bf9c-0746472dd3e7" name="fact_table" connection="Query - fact_table"/>
          <x15:modelTable id="monthly_store_targets_7355bb09-34e3-4cff-8ba0-5386894d84bf" name="monthly_store_targets" connection="Query - monthly_store_targets"/>
          <x15:modelTable id="products_table_89cb6bc5-f510-4f2b-bc2e-d7385d537bc7" name="products_table" connection="Query - Dim_Products"/>
          <x15:modelTable id="Dim_SalesPerson_69da31f0-ded5-41df-ac10-d5529ed6c70b" name="Dim_SalesPerson" connection="Query - Dim_SalesPerson"/>
          <x15:modelTable id="Date_6f9898fe-a681-4f75-be69-3e07b3792fe5" name="Date" connection="Query - Date"/>
          <x15:modelTable id="Calculations_c5c17827-add6-45df-bd9f-41db4b0ac7ff" name="Calculations" connection="Query - Calculations"/>
        </x15:modelTables>
        <x15:modelRelationships>
          <x15:modelRelationship fromTable="fact_table" fromColumn="Customer ID" toTable="Dim_Customer" toColumn="Customer ID"/>
          <x15:modelRelationship fromTable="fact_table" fromColumn="Product ID" toTable="products_table" toColumn="Product ID"/>
          <x15:modelRelationship fromTable="fact_table" fromColumn="Sales Person ID" toTable="Dim_SalesPerson" toColumn="Sales Person ID"/>
          <x15:modelRelationship fromTable="fact_table" fromColumn="Order Date" toTable="Date" toColumn="Order Date"/>
          <x15:modelRelationship fromTable="monthly_store_targets" fromColumn="Date" toTable="Date" toColumn="Order Date"/>
          <x15:modelRelationship fromTable="monthly_store_targets" fromColumn="Store ID" toTable="Dim_SalesPerson" toColumn="Sales Person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M4" i="10" l="1"/>
  <c r="BJ18" i="10"/>
  <c r="BJ19" i="10"/>
  <c r="BJ20" i="10"/>
  <c r="BJ21" i="10"/>
  <c r="BJ22" i="10"/>
  <c r="BI18" i="10"/>
  <c r="BI19" i="10"/>
  <c r="BI20" i="10"/>
  <c r="BI21" i="10"/>
  <c r="BI22" i="10"/>
  <c r="BJ17" i="10"/>
  <c r="BI17" i="10"/>
  <c r="BK9" i="10"/>
  <c r="BK10" i="10"/>
  <c r="BK11" i="10"/>
  <c r="BK12" i="10"/>
  <c r="BK8" i="10"/>
  <c r="AP8" i="10"/>
  <c r="AP9" i="10"/>
  <c r="AP10" i="10"/>
  <c r="AP11" i="10"/>
  <c r="AP12" i="10"/>
  <c r="AP13" i="10"/>
  <c r="AP14" i="10"/>
  <c r="AP15" i="10"/>
  <c r="AP16" i="10"/>
  <c r="AP17" i="10"/>
  <c r="AP18" i="10"/>
  <c r="AP19" i="10"/>
  <c r="AP20" i="10"/>
  <c r="AO9" i="10"/>
  <c r="AO10" i="10"/>
  <c r="AO11" i="10"/>
  <c r="AO12" i="10"/>
  <c r="AO13" i="10"/>
  <c r="AO14" i="10"/>
  <c r="AO15" i="10"/>
  <c r="AO16" i="10"/>
  <c r="AO17" i="10"/>
  <c r="AO18" i="10"/>
  <c r="AO19" i="10"/>
  <c r="AO20" i="10"/>
  <c r="AO8" i="10"/>
  <c r="O3" i="12"/>
  <c r="C9" i="12" a="1"/>
  <c r="C9" i="12" s="1"/>
  <c r="O2" i="12"/>
  <c r="P17" i="10"/>
  <c r="P18" i="10"/>
  <c r="P19" i="10"/>
  <c r="J18" i="10"/>
  <c r="J19" i="10"/>
  <c r="J20" i="10"/>
  <c r="J21" i="10"/>
  <c r="J22" i="10"/>
  <c r="K19" i="10"/>
  <c r="K20" i="10"/>
  <c r="K21" i="10"/>
  <c r="K22" i="10"/>
  <c r="K18" i="10"/>
  <c r="K17" i="10"/>
  <c r="J17" i="10"/>
  <c r="H17" i="10"/>
  <c r="H18" i="10"/>
  <c r="H19" i="10"/>
  <c r="H20" i="10"/>
  <c r="H21" i="10"/>
  <c r="H22" i="10"/>
  <c r="G18" i="10"/>
  <c r="G19" i="10"/>
  <c r="G20" i="10"/>
  <c r="G21" i="10"/>
  <c r="G22" i="10"/>
  <c r="G17" i="10"/>
  <c r="AL19" i="7"/>
  <c r="AM19" i="7"/>
  <c r="AM20" i="7"/>
  <c r="AM21" i="7"/>
  <c r="AM22" i="7"/>
  <c r="AM23" i="7"/>
  <c r="AM24" i="7"/>
  <c r="AM25" i="7"/>
  <c r="AM26" i="7"/>
  <c r="AL26" i="7"/>
  <c r="AL20" i="7"/>
  <c r="AL21" i="7"/>
  <c r="AL22" i="7"/>
  <c r="AL23" i="7"/>
  <c r="AL24" i="7"/>
  <c r="AL25" i="7"/>
  <c r="AE17" i="7"/>
  <c r="AF17" i="7"/>
  <c r="AE18" i="7"/>
  <c r="AF18" i="7"/>
  <c r="AE19" i="7"/>
  <c r="AF19" i="7"/>
  <c r="AE20" i="7"/>
  <c r="AF20" i="7"/>
  <c r="AF16" i="7"/>
  <c r="AE16" i="7"/>
  <c r="D25" i="8"/>
  <c r="D34" i="8"/>
  <c r="D33" i="8" s="1"/>
  <c r="D32" i="8" s="1"/>
  <c r="D31" i="8" s="1"/>
  <c r="D30" i="8" s="1"/>
  <c r="D29" i="8" s="1"/>
  <c r="D28" i="8" s="1"/>
  <c r="D27" i="8" s="1"/>
  <c r="D26" i="8" s="1"/>
  <c r="D21" i="8"/>
  <c r="D20" i="8" s="1"/>
  <c r="D19" i="8" s="1"/>
  <c r="D18" i="8" s="1"/>
  <c r="D17" i="8" s="1"/>
  <c r="D16" i="8" s="1"/>
  <c r="D15" i="8" s="1"/>
  <c r="D14" i="8" s="1"/>
  <c r="D13" i="8" s="1"/>
  <c r="D12" i="8" s="1"/>
  <c r="B4" i="8"/>
  <c r="B3" i="8"/>
  <c r="U6" i="7"/>
  <c r="U9" i="7"/>
  <c r="H6" i="7"/>
  <c r="N6" i="7" s="1"/>
  <c r="I6" i="7"/>
  <c r="J6" i="7"/>
  <c r="H7" i="7"/>
  <c r="N7" i="7" s="1"/>
  <c r="I7" i="7"/>
  <c r="J7" i="7"/>
  <c r="H8" i="7"/>
  <c r="N8" i="7" s="1"/>
  <c r="I8" i="7"/>
  <c r="J8" i="7"/>
  <c r="H9" i="7"/>
  <c r="N9" i="7" s="1"/>
  <c r="I9" i="7"/>
  <c r="J9" i="7"/>
  <c r="H10" i="7"/>
  <c r="N10" i="7" s="1"/>
  <c r="I10" i="7"/>
  <c r="J10" i="7"/>
  <c r="H11" i="7"/>
  <c r="N11" i="7" s="1"/>
  <c r="I11" i="7"/>
  <c r="J11" i="7"/>
  <c r="H12" i="7"/>
  <c r="N12" i="7" s="1"/>
  <c r="I12" i="7"/>
  <c r="J12" i="7"/>
  <c r="H13" i="7"/>
  <c r="N13" i="7" s="1"/>
  <c r="I13" i="7"/>
  <c r="J13" i="7"/>
  <c r="H14" i="7"/>
  <c r="N14" i="7" s="1"/>
  <c r="I14" i="7"/>
  <c r="J14" i="7"/>
  <c r="H15" i="7"/>
  <c r="N15" i="7" s="1"/>
  <c r="I15" i="7"/>
  <c r="J15" i="7"/>
  <c r="H16" i="7"/>
  <c r="N16" i="7" s="1"/>
  <c r="I16" i="7"/>
  <c r="J16" i="7"/>
  <c r="H17" i="7"/>
  <c r="N17" i="7" s="1"/>
  <c r="I17" i="7"/>
  <c r="J17" i="7"/>
  <c r="I5" i="7"/>
  <c r="J5" i="7"/>
  <c r="H5" i="7"/>
  <c r="N5" i="7" s="1"/>
  <c r="F11" i="3"/>
  <c r="E11" i="3"/>
  <c r="V4" i="3"/>
  <c r="W4" i="3"/>
  <c r="X4" i="3"/>
  <c r="V5" i="3"/>
  <c r="W5" i="3"/>
  <c r="X5" i="3"/>
  <c r="V6" i="3"/>
  <c r="W6" i="3"/>
  <c r="X6" i="3"/>
  <c r="V7" i="3"/>
  <c r="W7" i="3"/>
  <c r="X7" i="3"/>
  <c r="V8" i="3"/>
  <c r="W8" i="3"/>
  <c r="X8" i="3"/>
  <c r="V9" i="3"/>
  <c r="W9" i="3"/>
  <c r="X9" i="3"/>
  <c r="V10" i="3"/>
  <c r="W10" i="3"/>
  <c r="X10" i="3"/>
  <c r="V11" i="3"/>
  <c r="W11" i="3"/>
  <c r="X11" i="3"/>
  <c r="V12" i="3"/>
  <c r="W12" i="3"/>
  <c r="X12" i="3"/>
  <c r="V13" i="3"/>
  <c r="W13" i="3"/>
  <c r="X13" i="3"/>
  <c r="W3" i="3"/>
  <c r="X3" i="3"/>
  <c r="V3" i="3"/>
  <c r="M21" i="10" l="1"/>
  <c r="M20" i="10"/>
  <c r="N17" i="10"/>
  <c r="M19" i="10"/>
  <c r="M18" i="10"/>
  <c r="N20" i="10"/>
  <c r="M17" i="10"/>
  <c r="N18" i="10"/>
  <c r="E16" i="3"/>
  <c r="M22" i="10"/>
  <c r="N19" i="10"/>
  <c r="N22" i="10"/>
  <c r="N21" i="10"/>
  <c r="AO22" i="7"/>
  <c r="AN22" i="7" s="1"/>
  <c r="AO23" i="7"/>
  <c r="AN23" i="7" s="1"/>
  <c r="AO20" i="7"/>
  <c r="AO26" i="7"/>
  <c r="AN26" i="7" s="1"/>
  <c r="AO25" i="7"/>
  <c r="AN25" i="7" s="1"/>
  <c r="AO24" i="7"/>
  <c r="AN24" i="7" s="1"/>
  <c r="AO21" i="7"/>
  <c r="AN21" i="7" s="1"/>
  <c r="AH17" i="7"/>
  <c r="AE25" i="7" s="1"/>
  <c r="AH20" i="7"/>
  <c r="AG20" i="7" s="1"/>
  <c r="AH19" i="7"/>
  <c r="AG19" i="7" s="1"/>
  <c r="AH18" i="7"/>
  <c r="AG18" i="7" s="1"/>
  <c r="E34" i="8"/>
  <c r="E21" i="8"/>
  <c r="O10" i="7"/>
  <c r="O6" i="7"/>
  <c r="O17" i="7"/>
  <c r="I20" i="7"/>
  <c r="O7" i="7"/>
  <c r="O9" i="7"/>
  <c r="O14" i="7"/>
  <c r="O11" i="7"/>
  <c r="O16" i="7"/>
  <c r="O13" i="7"/>
  <c r="O12" i="7"/>
  <c r="I21" i="7"/>
  <c r="O8" i="7"/>
  <c r="O15" i="7"/>
  <c r="H11" i="3"/>
  <c r="AN20" i="7" l="1"/>
  <c r="AL30" i="7"/>
  <c r="AG17" i="7"/>
  <c r="K8" i="7"/>
  <c r="E33" i="8"/>
  <c r="E32" i="8" s="1"/>
  <c r="E31" i="8" s="1"/>
  <c r="E30" i="8" s="1"/>
  <c r="E29" i="8" s="1"/>
  <c r="E28" i="8" s="1"/>
  <c r="E27" i="8" s="1"/>
  <c r="E26" i="8" s="1"/>
  <c r="E25" i="8" s="1"/>
  <c r="F34" i="8"/>
  <c r="E20" i="8"/>
  <c r="E19" i="8" s="1"/>
  <c r="E18" i="8" s="1"/>
  <c r="E17" i="8" s="1"/>
  <c r="E16" i="8" s="1"/>
  <c r="E15" i="8" s="1"/>
  <c r="E14" i="8" s="1"/>
  <c r="E13" i="8" s="1"/>
  <c r="E12" i="8" s="1"/>
  <c r="F21" i="8"/>
  <c r="K13" i="7"/>
  <c r="K9" i="7"/>
  <c r="K14" i="7"/>
  <c r="K10" i="7"/>
  <c r="K7" i="7"/>
  <c r="K17" i="7"/>
  <c r="K12" i="7"/>
  <c r="K11" i="7"/>
  <c r="K15" i="7"/>
  <c r="K16" i="7"/>
  <c r="K6" i="7"/>
  <c r="G34" i="8" l="1"/>
  <c r="F33" i="8"/>
  <c r="F32" i="8" s="1"/>
  <c r="F31" i="8" s="1"/>
  <c r="F30" i="8" s="1"/>
  <c r="F29" i="8" s="1"/>
  <c r="F28" i="8" s="1"/>
  <c r="F27" i="8" s="1"/>
  <c r="F26" i="8" s="1"/>
  <c r="F25" i="8" s="1"/>
  <c r="F20" i="8"/>
  <c r="F19" i="8" s="1"/>
  <c r="F18" i="8" s="1"/>
  <c r="F17" i="8" s="1"/>
  <c r="F16" i="8" s="1"/>
  <c r="F15" i="8" s="1"/>
  <c r="F14" i="8" s="1"/>
  <c r="F13" i="8" s="1"/>
  <c r="F12" i="8" s="1"/>
  <c r="G21" i="8"/>
  <c r="H34" i="8" l="1"/>
  <c r="G33" i="8"/>
  <c r="G32" i="8" s="1"/>
  <c r="G31" i="8" s="1"/>
  <c r="G30" i="8" s="1"/>
  <c r="G29" i="8" s="1"/>
  <c r="G28" i="8" s="1"/>
  <c r="G27" i="8" s="1"/>
  <c r="G26" i="8" s="1"/>
  <c r="G25" i="8" s="1"/>
  <c r="G20" i="8"/>
  <c r="G19" i="8" s="1"/>
  <c r="G18" i="8" s="1"/>
  <c r="G17" i="8" s="1"/>
  <c r="G16" i="8" s="1"/>
  <c r="G15" i="8" s="1"/>
  <c r="G14" i="8" s="1"/>
  <c r="G13" i="8" s="1"/>
  <c r="G12" i="8" s="1"/>
  <c r="H21" i="8"/>
  <c r="I34" i="8" l="1"/>
  <c r="H33" i="8"/>
  <c r="H32" i="8" s="1"/>
  <c r="H31" i="8" s="1"/>
  <c r="H30" i="8" s="1"/>
  <c r="H29" i="8" s="1"/>
  <c r="H28" i="8" s="1"/>
  <c r="H27" i="8" s="1"/>
  <c r="H26" i="8" s="1"/>
  <c r="H25" i="8" s="1"/>
  <c r="I21" i="8"/>
  <c r="H20" i="8"/>
  <c r="H19" i="8" s="1"/>
  <c r="H18" i="8" s="1"/>
  <c r="H17" i="8" s="1"/>
  <c r="H16" i="8" s="1"/>
  <c r="H15" i="8" s="1"/>
  <c r="H14" i="8" s="1"/>
  <c r="H13" i="8" s="1"/>
  <c r="H12" i="8" s="1"/>
  <c r="J34" i="8" l="1"/>
  <c r="I33" i="8"/>
  <c r="I32" i="8" s="1"/>
  <c r="I31" i="8" s="1"/>
  <c r="I30" i="8" s="1"/>
  <c r="I29" i="8" s="1"/>
  <c r="I28" i="8" s="1"/>
  <c r="I27" i="8" s="1"/>
  <c r="I26" i="8" s="1"/>
  <c r="I25" i="8" s="1"/>
  <c r="J21" i="8"/>
  <c r="I20" i="8"/>
  <c r="I19" i="8" s="1"/>
  <c r="I18" i="8" s="1"/>
  <c r="I17" i="8" s="1"/>
  <c r="I16" i="8" s="1"/>
  <c r="I15" i="8" s="1"/>
  <c r="I14" i="8" s="1"/>
  <c r="I13" i="8" s="1"/>
  <c r="I12" i="8" s="1"/>
  <c r="K34" i="8" l="1"/>
  <c r="J33" i="8"/>
  <c r="J32" i="8" s="1"/>
  <c r="J31" i="8" s="1"/>
  <c r="J30" i="8" s="1"/>
  <c r="J29" i="8" s="1"/>
  <c r="J28" i="8" s="1"/>
  <c r="J27" i="8" s="1"/>
  <c r="J26" i="8" s="1"/>
  <c r="J25" i="8" s="1"/>
  <c r="K21" i="8"/>
  <c r="J20" i="8"/>
  <c r="J19" i="8" s="1"/>
  <c r="J18" i="8" s="1"/>
  <c r="J17" i="8" s="1"/>
  <c r="J16" i="8" s="1"/>
  <c r="J15" i="8" s="1"/>
  <c r="J14" i="8" s="1"/>
  <c r="J13" i="8" s="1"/>
  <c r="J12" i="8" s="1"/>
  <c r="L34" i="8" l="1"/>
  <c r="K33" i="8"/>
  <c r="K32" i="8" s="1"/>
  <c r="K31" i="8" s="1"/>
  <c r="K30" i="8" s="1"/>
  <c r="K29" i="8" s="1"/>
  <c r="K28" i="8" s="1"/>
  <c r="K27" i="8" s="1"/>
  <c r="K26" i="8" s="1"/>
  <c r="K25" i="8" s="1"/>
  <c r="L21" i="8"/>
  <c r="K20" i="8"/>
  <c r="K19" i="8" s="1"/>
  <c r="K18" i="8" s="1"/>
  <c r="K17" i="8" s="1"/>
  <c r="K16" i="8" s="1"/>
  <c r="K15" i="8" s="1"/>
  <c r="K14" i="8" s="1"/>
  <c r="K13" i="8" s="1"/>
  <c r="K12" i="8" s="1"/>
  <c r="M34" i="8" l="1"/>
  <c r="M33" i="8" s="1"/>
  <c r="M32" i="8" s="1"/>
  <c r="M31" i="8" s="1"/>
  <c r="M30" i="8" s="1"/>
  <c r="M29" i="8" s="1"/>
  <c r="M28" i="8" s="1"/>
  <c r="M27" i="8" s="1"/>
  <c r="M26" i="8" s="1"/>
  <c r="M25" i="8" s="1"/>
  <c r="L33" i="8"/>
  <c r="L32" i="8" s="1"/>
  <c r="L31" i="8" s="1"/>
  <c r="L30" i="8" s="1"/>
  <c r="L29" i="8" s="1"/>
  <c r="L28" i="8" s="1"/>
  <c r="L27" i="8" s="1"/>
  <c r="L26" i="8" s="1"/>
  <c r="L25" i="8" s="1"/>
  <c r="M21" i="8"/>
  <c r="M20" i="8" s="1"/>
  <c r="M19" i="8" s="1"/>
  <c r="M18" i="8" s="1"/>
  <c r="M17" i="8" s="1"/>
  <c r="M16" i="8" s="1"/>
  <c r="M15" i="8" s="1"/>
  <c r="M14" i="8" s="1"/>
  <c r="M13" i="8" s="1"/>
  <c r="M12" i="8" s="1"/>
  <c r="L20" i="8"/>
  <c r="L19" i="8" s="1"/>
  <c r="L18" i="8" s="1"/>
  <c r="L17" i="8" s="1"/>
  <c r="L16" i="8" s="1"/>
  <c r="L15" i="8" s="1"/>
  <c r="L14" i="8" s="1"/>
  <c r="L13" i="8" s="1"/>
  <c r="L12"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Calculations" description="Connection to the 'Calculations' query in the workbook." type="100" refreshedVersion="6" minRefreshableVersion="5">
    <extLst>
      <ext xmlns:x15="http://schemas.microsoft.com/office/spreadsheetml/2010/11/main" uri="{DE250136-89BD-433C-8126-D09CA5730AF9}">
        <x15:connection id="fa5189e5-9f75-4f68-bcaa-20f1c0ed4201">
          <x15:oledbPr connection="Provider=Microsoft.Mashup.OleDb.1;Data Source=$Workbook$;Location=Calculations;Extended Properties=&quot;&quot;">
            <x15:dbTables>
              <x15:dbTable name="Calculations"/>
            </x15:dbTables>
          </x15:oledbPr>
        </x15:connection>
      </ext>
    </extLst>
  </connection>
  <connection id="2" xr16:uid="{00000000-0015-0000-FFFF-FFFF01000000}" name="Query - Date" description="Connection to the 'Date' query in the workbook." type="100" refreshedVersion="6" minRefreshableVersion="5">
    <extLst>
      <ext xmlns:x15="http://schemas.microsoft.com/office/spreadsheetml/2010/11/main" uri="{DE250136-89BD-433C-8126-D09CA5730AF9}">
        <x15:connection id="372fecb7-3d8f-4227-8072-3f41b80be4b7">
          <x15:oledbPr connection="Provider=Microsoft.Mashup.OleDb.1;Data Source=$Workbook$;Location=Date;Extended Properties=&quot;&quot;">
            <x15:dbTables>
              <x15:dbTable name="Date"/>
            </x15:dbTables>
          </x15:oledbPr>
        </x15:connection>
      </ext>
    </extLst>
  </connection>
  <connection id="3" xr16:uid="{00000000-0015-0000-FFFF-FFFF02000000}" name="Query - Dim_Customer" description="Connection to the 'Dim_Customer' query in the workbook." type="100" refreshedVersion="8" minRefreshableVersion="5">
    <extLst>
      <ext xmlns:x15="http://schemas.microsoft.com/office/spreadsheetml/2010/11/main" uri="{DE250136-89BD-433C-8126-D09CA5730AF9}">
        <x15:connection id="c8a3132b-82b4-4915-a202-5ff6dc9865d8"/>
      </ext>
    </extLst>
  </connection>
  <connection id="4" xr16:uid="{00000000-0015-0000-FFFF-FFFF03000000}" name="Query - Dim_Products" description="Connection to the 'Dim_Products' query in the workbook." type="100" refreshedVersion="6" minRefreshableVersion="5">
    <extLst>
      <ext xmlns:x15="http://schemas.microsoft.com/office/spreadsheetml/2010/11/main" uri="{DE250136-89BD-433C-8126-D09CA5730AF9}">
        <x15:connection id="29d27f29-975a-4db0-ad5f-e0ea8e6b57e0">
          <x15:oledbPr connection="Provider=Microsoft.Mashup.OleDb.1;Data Source=$Workbook$;Location=Dim_Products;Extended Properties=&quot;&quot;">
            <x15:dbTables>
              <x15:dbTable name="Dim_Products"/>
            </x15:dbTables>
          </x15:oledbPr>
        </x15:connection>
      </ext>
    </extLst>
  </connection>
  <connection id="5" xr16:uid="{00000000-0015-0000-FFFF-FFFF04000000}" name="Query - Dim_SalesPerson" description="Connection to the 'Dim_SalesPerson' query in the workbook." type="100" refreshedVersion="6" minRefreshableVersion="5">
    <extLst>
      <ext xmlns:x15="http://schemas.microsoft.com/office/spreadsheetml/2010/11/main" uri="{DE250136-89BD-433C-8126-D09CA5730AF9}">
        <x15:connection id="d2ccdcbb-2d4d-47c4-ac2f-69a4da105df3">
          <x15:oledbPr connection="Provider=Microsoft.Mashup.OleDb.1;Data Source=$Workbook$;Location=Dim_SalesPerson;Extended Properties=&quot;&quot;">
            <x15:dbTables>
              <x15:dbTable name="Dim_SalesPerson"/>
            </x15:dbTables>
          </x15:oledbPr>
        </x15:connection>
      </ext>
    </extLst>
  </connection>
  <connection id="6" xr16:uid="{00000000-0015-0000-FFFF-FFFF05000000}" name="Query - fact_table" description="Connection to the 'fact_table' query in the workbook." type="100" refreshedVersion="6" minRefreshableVersion="5">
    <extLst>
      <ext xmlns:x15="http://schemas.microsoft.com/office/spreadsheetml/2010/11/main" uri="{DE250136-89BD-433C-8126-D09CA5730AF9}">
        <x15:connection id="bd80ac4d-ef2c-494b-8c5c-93fd5c196054">
          <x15:oledbPr connection="Provider=Microsoft.Mashup.OleDb.1;Data Source=$Workbook$;Location=fact_table;Extended Properties=&quot;&quot;">
            <x15:dbTables>
              <x15:dbTable name="fact_table"/>
            </x15:dbTables>
          </x15:oledbPr>
        </x15:connection>
      </ext>
    </extLst>
  </connection>
  <connection id="7" xr16:uid="{00000000-0015-0000-FFFF-FFFF06000000}" name="Query - monthly_store_targets" description="Connection to the 'monthly_store_targets' query in the workbook." type="100" refreshedVersion="6" minRefreshableVersion="5">
    <extLst>
      <ext xmlns:x15="http://schemas.microsoft.com/office/spreadsheetml/2010/11/main" uri="{DE250136-89BD-433C-8126-D09CA5730AF9}">
        <x15:connection id="e9493d12-9f7a-4115-b4d0-6ad05b3eb4e7">
          <x15:oledbPr connection="Provider=Microsoft.Mashup.OleDb.1;Data Source=$Workbook$;Location=monthly_store_targets;Extended Properties=&quot;&quot;">
            <x15:dbTables>
              <x15:dbTable name="monthly_store_targets"/>
            </x15:dbTables>
          </x15:oledbPr>
        </x15:connection>
      </ext>
    </extLst>
  </connection>
  <connection id="8" xr16:uid="{00000000-0015-0000-FFFF-FFFF0700000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<sst xmlns="http://schemas.openxmlformats.org/spreadsheetml/2006/main" count="316" uniqueCount="224">
  <si>
    <t>Total Revenue</t>
  </si>
  <si>
    <t>COGS</t>
  </si>
  <si>
    <t>Profit_Margin</t>
  </si>
  <si>
    <t>% Profit Margin</t>
  </si>
  <si>
    <t># Transactions</t>
  </si>
  <si>
    <t>Total Refund</t>
  </si>
  <si>
    <t>Refund Rate</t>
  </si>
  <si>
    <t># Products</t>
  </si>
  <si>
    <t>Qty Returned</t>
  </si>
  <si>
    <t>Total Quantity</t>
  </si>
  <si>
    <t>Total Target</t>
  </si>
  <si>
    <t>Barron-Fleming</t>
  </si>
  <si>
    <t>Berg-Trujillo</t>
  </si>
  <si>
    <t>Lee-Myers</t>
  </si>
  <si>
    <t>Lopez</t>
  </si>
  <si>
    <t>Martinez</t>
  </si>
  <si>
    <t>Miller</t>
  </si>
  <si>
    <t>Myers-Lopez</t>
  </si>
  <si>
    <t>Novak PLC</t>
  </si>
  <si>
    <t>Thomas</t>
  </si>
  <si>
    <t>Valdez</t>
  </si>
  <si>
    <t>Grand Total</t>
  </si>
  <si>
    <t>Store Name</t>
  </si>
  <si>
    <t>Month</t>
  </si>
  <si>
    <t>Apr</t>
  </si>
  <si>
    <t>Aug</t>
  </si>
  <si>
    <t>Dec</t>
  </si>
  <si>
    <t>Feb</t>
  </si>
  <si>
    <t>Jan</t>
  </si>
  <si>
    <t>Jul</t>
  </si>
  <si>
    <t>Jun</t>
  </si>
  <si>
    <t>Mar</t>
  </si>
  <si>
    <t>May</t>
  </si>
  <si>
    <t>Nov</t>
  </si>
  <si>
    <t>Oct</t>
  </si>
  <si>
    <t>Sep</t>
  </si>
  <si>
    <t>Revenue</t>
  </si>
  <si>
    <t>Target</t>
  </si>
  <si>
    <t>Variance</t>
  </si>
  <si>
    <t>Highlight</t>
  </si>
  <si>
    <t>Large-1</t>
  </si>
  <si>
    <t>Large-2</t>
  </si>
  <si>
    <t>WeekType</t>
  </si>
  <si>
    <t>Weekday</t>
  </si>
  <si>
    <t>Weekend</t>
  </si>
  <si>
    <t>Total Revenue2</t>
  </si>
  <si>
    <t>Quarter</t>
  </si>
  <si>
    <t>Q-1</t>
  </si>
  <si>
    <t>Q-2</t>
  </si>
  <si>
    <t>Q-3</t>
  </si>
  <si>
    <t>Q-4</t>
  </si>
  <si>
    <t>Link To The Above Chart</t>
  </si>
  <si>
    <t>Average</t>
  </si>
  <si>
    <t>Caption:</t>
  </si>
  <si>
    <t>WeekDay</t>
  </si>
  <si>
    <t>Sun</t>
  </si>
  <si>
    <t>Mon</t>
  </si>
  <si>
    <t>Tue</t>
  </si>
  <si>
    <t>Wed</t>
  </si>
  <si>
    <t>Thu</t>
  </si>
  <si>
    <t>Fri</t>
  </si>
  <si>
    <t>Sat</t>
  </si>
  <si>
    <t xml:space="preserve">Highlight </t>
  </si>
  <si>
    <t>Option</t>
  </si>
  <si>
    <t>Combo Box</t>
  </si>
  <si>
    <t>Location</t>
  </si>
  <si>
    <t>Customer</t>
  </si>
  <si>
    <t>Bobby Abbott</t>
  </si>
  <si>
    <t>Christine Hawkins</t>
  </si>
  <si>
    <t>Jeffery Powell</t>
  </si>
  <si>
    <t>John Brown</t>
  </si>
  <si>
    <t>Judith Simmons</t>
  </si>
  <si>
    <t>Kristine Barrett</t>
  </si>
  <si>
    <t>Laura Gross</t>
  </si>
  <si>
    <t>Lisa West</t>
  </si>
  <si>
    <t>Paul Noble</t>
  </si>
  <si>
    <t>Travis Ewing</t>
  </si>
  <si>
    <t>FullName</t>
  </si>
  <si>
    <t>Top 5 Customers</t>
  </si>
  <si>
    <t>Bottom 5 Customers</t>
  </si>
  <si>
    <t>Indiana</t>
  </si>
  <si>
    <t>New York</t>
  </si>
  <si>
    <t>California</t>
  </si>
  <si>
    <t>Florida</t>
  </si>
  <si>
    <t>Maryland</t>
  </si>
  <si>
    <t>Michigan</t>
  </si>
  <si>
    <t>Missouri</t>
  </si>
  <si>
    <t>Virginia</t>
  </si>
  <si>
    <t>Washington</t>
  </si>
  <si>
    <t>Wisconsin</t>
  </si>
  <si>
    <t>Top 5 Location</t>
  </si>
  <si>
    <t>Bottom 5 Location</t>
  </si>
  <si>
    <t>Customer Table</t>
  </si>
  <si>
    <t>Location Table</t>
  </si>
  <si>
    <t>Chart</t>
  </si>
  <si>
    <t># Customers</t>
  </si>
  <si>
    <t>#l Location</t>
  </si>
  <si>
    <t>0-20</t>
  </si>
  <si>
    <t>21-30</t>
  </si>
  <si>
    <t>31-40</t>
  </si>
  <si>
    <t>41-50</t>
  </si>
  <si>
    <t>51 +</t>
  </si>
  <si>
    <t>Customer Age Group</t>
  </si>
  <si>
    <t>Average of Customer Age</t>
  </si>
  <si>
    <t>Gender</t>
  </si>
  <si>
    <t>Female</t>
  </si>
  <si>
    <t>Male</t>
  </si>
  <si>
    <t>Icon</t>
  </si>
  <si>
    <t>◉</t>
  </si>
  <si>
    <t xml:space="preserve"> ■</t>
  </si>
  <si>
    <t>New Chart</t>
  </si>
  <si>
    <t>Return Rate</t>
  </si>
  <si>
    <t>Return Rates</t>
  </si>
  <si>
    <t>Product Name</t>
  </si>
  <si>
    <t>A Splash</t>
  </si>
  <si>
    <t>Above Brew</t>
  </si>
  <si>
    <t>Administration Fusion</t>
  </si>
  <si>
    <t>Against Rush</t>
  </si>
  <si>
    <t>Alone Splash</t>
  </si>
  <si>
    <t>Animal Breeze</t>
  </si>
  <si>
    <t>Any Brew</t>
  </si>
  <si>
    <t>Assume Mist</t>
  </si>
  <si>
    <t>Attorney Mist</t>
  </si>
  <si>
    <t>Audience Fusion</t>
  </si>
  <si>
    <t>Bar Drop</t>
  </si>
  <si>
    <t>Begin Brew</t>
  </si>
  <si>
    <t>Boy Splash</t>
  </si>
  <si>
    <t>Build Brew</t>
  </si>
  <si>
    <t>Center Mist</t>
  </si>
  <si>
    <t>Century Dew</t>
  </si>
  <si>
    <t>Choice Mist</t>
  </si>
  <si>
    <t>Clearly Brew</t>
  </si>
  <si>
    <t>Common Splash</t>
  </si>
  <si>
    <t>Dark Brew</t>
  </si>
  <si>
    <t>Debate Rush</t>
  </si>
  <si>
    <t>Democrat Dew</t>
  </si>
  <si>
    <t>Despite Rush</t>
  </si>
  <si>
    <t>Develop Breeze</t>
  </si>
  <si>
    <t>Different Dew</t>
  </si>
  <si>
    <t>Discussion Fusion</t>
  </si>
  <si>
    <t>Door Brew</t>
  </si>
  <si>
    <t>Eight Brew</t>
  </si>
  <si>
    <t>Few Dew</t>
  </si>
  <si>
    <t>For Splash</t>
  </si>
  <si>
    <t>Friend Splash</t>
  </si>
  <si>
    <t>Ground Rush</t>
  </si>
  <si>
    <t>Heavy Rush</t>
  </si>
  <si>
    <t>Hold Brew</t>
  </si>
  <si>
    <t>Hotel Splash</t>
  </si>
  <si>
    <t>Husband Rush</t>
  </si>
  <si>
    <t>Include Breeze</t>
  </si>
  <si>
    <t>Indeed Splash</t>
  </si>
  <si>
    <t>Into Mist</t>
  </si>
  <si>
    <t>Its Dew</t>
  </si>
  <si>
    <t>Itself Breeze</t>
  </si>
  <si>
    <t>Large Fusion</t>
  </si>
  <si>
    <t>Left Breeze</t>
  </si>
  <si>
    <t>Leg Rush</t>
  </si>
  <si>
    <t>Let Dew</t>
  </si>
  <si>
    <t>Level Splash</t>
  </si>
  <si>
    <t>Majority Rush</t>
  </si>
  <si>
    <t>Management Drop</t>
  </si>
  <si>
    <t>Method Mist</t>
  </si>
  <si>
    <t>Might Mist</t>
  </si>
  <si>
    <t>Mind Dew</t>
  </si>
  <si>
    <t>Minute Rush</t>
  </si>
  <si>
    <t>Name Rush</t>
  </si>
  <si>
    <t>Nice Mist</t>
  </si>
  <si>
    <t>Note Splash</t>
  </si>
  <si>
    <t>Now Mist</t>
  </si>
  <si>
    <t>Of Rush</t>
  </si>
  <si>
    <t>Only Dew</t>
  </si>
  <si>
    <t>Onto Dew</t>
  </si>
  <si>
    <t>Over Splash</t>
  </si>
  <si>
    <t>Own Drop</t>
  </si>
  <si>
    <t>Pay Mist</t>
  </si>
  <si>
    <t>Piece Dew</t>
  </si>
  <si>
    <t>Pm Fusion</t>
  </si>
  <si>
    <t>Point Splash</t>
  </si>
  <si>
    <t>Poor Breeze</t>
  </si>
  <si>
    <t>Property Mist</t>
  </si>
  <si>
    <t>Protect Rush</t>
  </si>
  <si>
    <t>Question Breeze</t>
  </si>
  <si>
    <t>Race Rush</t>
  </si>
  <si>
    <t>Recent Splash</t>
  </si>
  <si>
    <t>Record Fusion</t>
  </si>
  <si>
    <t>Relate Mist</t>
  </si>
  <si>
    <t>Represent Drop</t>
  </si>
  <si>
    <t>Result Splash</t>
  </si>
  <si>
    <t>Return Mist</t>
  </si>
  <si>
    <t>Reveal Rush</t>
  </si>
  <si>
    <t>Sea Drop</t>
  </si>
  <si>
    <t>Second Splash</t>
  </si>
  <si>
    <t>Series Mist</t>
  </si>
  <si>
    <t>Side Brew</t>
  </si>
  <si>
    <t>Society Rush</t>
  </si>
  <si>
    <t>Soldier Splash</t>
  </si>
  <si>
    <t>Somebody Fusion</t>
  </si>
  <si>
    <t>Sometimes Dew</t>
  </si>
  <si>
    <t>Street Breeze</t>
  </si>
  <si>
    <t>Threat Mist</t>
  </si>
  <si>
    <t>Throughout Fusion</t>
  </si>
  <si>
    <t>Too Splash</t>
  </si>
  <si>
    <t>Training Mist</t>
  </si>
  <si>
    <t>Tv Breeze</t>
  </si>
  <si>
    <t>Two Breeze</t>
  </si>
  <si>
    <t>Value Fusion</t>
  </si>
  <si>
    <t>Wait Drop</t>
  </si>
  <si>
    <t>Way Splash</t>
  </si>
  <si>
    <t>West Rush</t>
  </si>
  <si>
    <t>What Rush</t>
  </si>
  <si>
    <t>Window Dew</t>
  </si>
  <si>
    <t>Woman Dew</t>
  </si>
  <si>
    <t>Would Rush</t>
  </si>
  <si>
    <t>Quantity</t>
  </si>
  <si>
    <t>Category</t>
  </si>
  <si>
    <t>Alcoholic Beverage</t>
  </si>
  <si>
    <t>Coffee</t>
  </si>
  <si>
    <t>Energy Drink</t>
  </si>
  <si>
    <t>Juice</t>
  </si>
  <si>
    <t>Soft Drink</t>
  </si>
  <si>
    <t>Sports Drink</t>
  </si>
  <si>
    <t>Tea</t>
  </si>
  <si>
    <t>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</si>
</sst>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0"/>
    <numFmt numFmtId="165" formatCode="0.00%;\-0.00%;0.00%"/>
    <numFmt numFmtId="166" formatCode="[&gt;=1000000]&quot;$&quot;0.0,,&quot;M&quot;;[&gt;=1000]&quot;$&quot;0.0,&quot;K&quot;;0"/>
    <numFmt numFmtId="167" formatCode="[&gt;=1000000]0.0,,&quot;M&quot;;[&gt;=1000]0.0,&quot;K&quot;;0"/>
    <numFmt numFmtId="168" formatCode="\+0.0%;\-0.0%"/>
    <numFmt numFmtId="169" formatCode="[&gt;=1000000]&quot;$&quot;0,,&quot;M&quot;;[&gt;=1000]&quot;$&quot;0,&quot;K&quot;;0"/>
    <numFmt numFmtId="170" formatCode=";;"/>
  </numFmts>
  <fonts count="7" x14ac:knownFonts="1">
    <font>
      <sz val="11"/>
      <color theme="1"/>
      <name val="Calibri"/>
      <family val="2"/>
      <scheme val="minor"/>
    </font>
    <font>
      <sz val="11"/>
      <color theme="0"/>
      <name val="Calibri"/>
      <family val="2"/>
      <scheme val="minor"/>
    </font>
    <font>
      <sz val="11"/>
      <color rgb="FFFF0000"/>
      <name val="Calibri"/>
      <family val="2"/>
      <scheme val="minor"/>
    </font>
    <font>
      <b/>
      <sz val="11"/>
      <color theme="1"/>
      <name val="Calibri"/>
      <family val="2"/>
      <scheme val="minor"/>
    </font>
    <font>
      <i/>
      <sz val="11"/>
      <color theme="1"/>
      <name val="Calibri"/>
      <family val="2"/>
      <scheme val="minor"/>
    </font>
    <font>
      <b/>
      <sz val="12"/>
      <color rgb="FF00B050"/>
      <name val="Calibri"/>
      <family val="2"/>
      <scheme val="minor"/>
    </font>
    <font>
      <sz val="11"/>
      <color rgb="FF0070C0"/>
      <name val="Calibri"/>
      <family val="2"/>
      <scheme val="minor"/>
    </font>
  </fonts>
  <fills count="13">
    <fill>
      <patternFill patternType="none"/>
    </fill>
    <fill>
      <patternFill patternType="gray125"/>
    </fill>
    <fill>
      <patternFill patternType="solid">
        <fgColor theme="0" tint="-4.9989318521683403E-2"/>
        <bgColor indexed="64"/>
      </patternFill>
    </fill>
    <fill>
      <patternFill patternType="solid">
        <fgColor theme="5"/>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4" tint="-0.499984740745262"/>
        <bgColor indexed="64"/>
      </patternFill>
    </fill>
    <fill>
      <patternFill patternType="solid">
        <fgColor theme="3" tint="0.59999389629810485"/>
        <bgColor indexed="64"/>
      </patternFill>
    </fill>
    <fill>
      <patternFill patternType="solid">
        <fgColor rgb="FFC00000"/>
        <bgColor indexed="64"/>
      </patternFill>
    </fill>
    <fill>
      <patternFill patternType="solid">
        <fgColor rgb="FF0070C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medium">
        <color theme="0" tint="-4.9989318521683403E-2"/>
      </right>
      <top/>
      <bottom style="medium">
        <color theme="0" tint="-4.9989318521683403E-2"/>
      </bottom>
      <diagonal/>
    </border>
    <border>
      <left style="medium">
        <color theme="0" tint="-4.9989318521683403E-2"/>
      </left>
      <right style="medium">
        <color theme="0" tint="-4.9989318521683403E-2"/>
      </right>
      <top/>
      <bottom style="medium">
        <color theme="0" tint="-4.9989318521683403E-2"/>
      </bottom>
      <diagonal/>
    </border>
    <border>
      <left style="medium">
        <color theme="0" tint="-4.9989318521683403E-2"/>
      </left>
      <right/>
      <top/>
      <bottom style="medium">
        <color theme="0" tint="-4.9989318521683403E-2"/>
      </bottom>
      <diagonal/>
    </border>
    <border>
      <left/>
      <right style="medium">
        <color theme="0" tint="-4.9989318521683403E-2"/>
      </right>
      <top style="medium">
        <color theme="0" tint="-4.9989318521683403E-2"/>
      </top>
      <bottom style="medium">
        <color theme="0" tint="-4.9989318521683403E-2"/>
      </bottom>
      <diagonal/>
    </border>
    <border>
      <left style="medium">
        <color theme="0" tint="-4.9989318521683403E-2"/>
      </left>
      <right style="medium">
        <color theme="0" tint="-4.9989318521683403E-2"/>
      </right>
      <top style="medium">
        <color theme="0" tint="-4.9989318521683403E-2"/>
      </top>
      <bottom style="medium">
        <color theme="0" tint="-4.9989318521683403E-2"/>
      </bottom>
      <diagonal/>
    </border>
    <border>
      <left style="medium">
        <color theme="0" tint="-4.9989318521683403E-2"/>
      </left>
      <right/>
      <top style="medium">
        <color theme="0" tint="-4.9989318521683403E-2"/>
      </top>
      <bottom style="medium">
        <color theme="0" tint="-4.9989318521683403E-2"/>
      </bottom>
      <diagonal/>
    </border>
    <border>
      <left/>
      <right style="medium">
        <color theme="0" tint="-4.9989318521683403E-2"/>
      </right>
      <top style="medium">
        <color theme="0" tint="-4.9989318521683403E-2"/>
      </top>
      <bottom/>
      <diagonal/>
    </border>
    <border>
      <left style="medium">
        <color theme="0" tint="-4.9989318521683403E-2"/>
      </left>
      <right style="medium">
        <color theme="0" tint="-4.9989318521683403E-2"/>
      </right>
      <top style="medium">
        <color theme="0" tint="-4.9989318521683403E-2"/>
      </top>
      <bottom/>
      <diagonal/>
    </border>
    <border>
      <left style="medium">
        <color theme="0" tint="-4.9989318521683403E-2"/>
      </left>
      <right/>
      <top style="medium">
        <color theme="0" tint="-4.9989318521683403E-2"/>
      </top>
      <bottom/>
      <diagonal/>
    </border>
  </borders>
  <cellStyleXfs count="1">
    <xf numFmtId="0" fontId="0" fillId="0" borderId="0"/>
  </cellStyleXfs>
  <cellXfs count="44">
    <xf numFmtId="0" fontId="0" fillId="0" borderId="0" xfId="0"/>
    <xf numFmtId="164" fontId="0" fillId="0" borderId="0" xfId="0" applyNumberFormat="1"/>
    <xf numFmtId="165" fontId="0" fillId="0" borderId="0" xfId="0" applyNumberFormat="1"/>
    <xf numFmtId="0" fontId="0" fillId="2" borderId="0" xfId="0" applyFill="1"/>
    <xf numFmtId="0" fontId="0" fillId="0" borderId="0" xfId="0" pivotButton="1"/>
    <xf numFmtId="166" fontId="0" fillId="0" borderId="0" xfId="0" applyNumberFormat="1"/>
    <xf numFmtId="167" fontId="0" fillId="0" borderId="0" xfId="0" applyNumberFormat="1"/>
    <xf numFmtId="10" fontId="0" fillId="0" borderId="0" xfId="0" applyNumberFormat="1"/>
    <xf numFmtId="168" fontId="0" fillId="0" borderId="0" xfId="0" applyNumberFormat="1"/>
    <xf numFmtId="0" fontId="0" fillId="3" borderId="0" xfId="0" applyFill="1"/>
    <xf numFmtId="0" fontId="0" fillId="4" borderId="0" xfId="0" applyFill="1"/>
    <xf numFmtId="0" fontId="0" fillId="0" borderId="1" xfId="0" applyBorder="1"/>
    <xf numFmtId="0" fontId="0" fillId="0" borderId="1" xfId="0" pivotButton="1" applyBorder="1"/>
    <xf numFmtId="169" fontId="0" fillId="0" borderId="1" xfId="0" applyNumberFormat="1" applyBorder="1"/>
    <xf numFmtId="169" fontId="0" fillId="0" borderId="0" xfId="0" applyNumberFormat="1"/>
    <xf numFmtId="169" fontId="1" fillId="6" borderId="1" xfId="0" applyNumberFormat="1" applyFont="1" applyFill="1" applyBorder="1"/>
    <xf numFmtId="0" fontId="1" fillId="6" borderId="1" xfId="0" applyFont="1" applyFill="1" applyBorder="1"/>
    <xf numFmtId="0" fontId="0" fillId="5" borderId="0" xfId="0" applyFill="1"/>
    <xf numFmtId="170" fontId="0" fillId="7" borderId="2" xfId="0" applyNumberFormat="1" applyFill="1" applyBorder="1"/>
    <xf numFmtId="170" fontId="0" fillId="7" borderId="3" xfId="0" applyNumberFormat="1" applyFill="1" applyBorder="1"/>
    <xf numFmtId="170" fontId="0" fillId="7" borderId="4" xfId="0" applyNumberFormat="1" applyFill="1" applyBorder="1"/>
    <xf numFmtId="170" fontId="0" fillId="7" borderId="5" xfId="0" applyNumberFormat="1" applyFill="1" applyBorder="1"/>
    <xf numFmtId="170" fontId="0" fillId="7" borderId="6" xfId="0" applyNumberFormat="1" applyFill="1" applyBorder="1"/>
    <xf numFmtId="170" fontId="0" fillId="7" borderId="7" xfId="0" applyNumberFormat="1" applyFill="1" applyBorder="1"/>
    <xf numFmtId="170" fontId="0" fillId="7" borderId="8" xfId="0" applyNumberFormat="1" applyFill="1" applyBorder="1"/>
    <xf numFmtId="170" fontId="0" fillId="7" borderId="9" xfId="0" applyNumberFormat="1" applyFill="1" applyBorder="1"/>
    <xf numFmtId="170" fontId="0" fillId="7" borderId="10" xfId="0" applyNumberFormat="1" applyFill="1" applyBorder="1"/>
    <xf numFmtId="9" fontId="0" fillId="0" borderId="1" xfId="0" applyNumberFormat="1" applyBorder="1"/>
    <xf numFmtId="0" fontId="2" fillId="6" borderId="0" xfId="0" applyFont="1" applyFill="1"/>
    <xf numFmtId="168" fontId="0" fillId="0" borderId="1" xfId="0" applyNumberFormat="1" applyBorder="1"/>
    <xf numFmtId="0" fontId="3" fillId="0" borderId="1" xfId="0" applyFont="1" applyBorder="1"/>
    <xf numFmtId="0" fontId="3" fillId="0" borderId="0" xfId="0" applyFont="1"/>
    <xf numFmtId="0" fontId="0" fillId="6" borderId="0" xfId="0" applyFill="1"/>
    <xf numFmtId="0" fontId="0" fillId="8" borderId="0" xfId="0" applyFill="1"/>
    <xf numFmtId="0" fontId="4" fillId="0" borderId="0" xfId="0" applyFont="1"/>
    <xf numFmtId="3" fontId="0" fillId="0" borderId="0" xfId="0" applyNumberFormat="1"/>
    <xf numFmtId="1" fontId="0" fillId="0" borderId="0" xfId="0" applyNumberFormat="1"/>
    <xf numFmtId="9" fontId="0" fillId="0" borderId="0" xfId="0" applyNumberFormat="1"/>
    <xf numFmtId="10" fontId="5" fillId="0" borderId="0" xfId="0" applyNumberFormat="1" applyFont="1"/>
    <xf numFmtId="0" fontId="6" fillId="9" borderId="0" xfId="0" applyFont="1" applyFill="1"/>
    <xf numFmtId="0" fontId="0" fillId="9" borderId="0" xfId="0" applyFill="1"/>
    <xf numFmtId="0" fontId="0" fillId="10" borderId="0" xfId="0" applyFill="1"/>
    <xf numFmtId="0" fontId="1" fillId="11" borderId="0" xfId="0" applyFont="1" applyFill="1"/>
    <xf numFmtId="0" fontId="0" fillId="12" borderId="0" xfId="0" applyFill="1"/>
  </cellXfs>
  <cellStyles count="1">
    <cellStyle name="Normal" xfId="0" builtinId="0"/>
  </cellStyles>
  <dxfs count="85">
    <dxf>
      <font>
        <color rgb="FF1F8CB3"/>
      </font>
    </dxf>
    <dxf>
      <font>
        <color rgb="FF1F8CB3"/>
      </font>
      <fill>
        <patternFill>
          <bgColor rgb="FF1F8CB3"/>
        </patternFill>
      </fill>
    </dxf>
    <dxf>
      <font>
        <color rgb="FF1F8CB3"/>
      </font>
      <fill>
        <patternFill>
          <bgColor theme="0" tint="-0.499984740745262"/>
        </patternFill>
      </fill>
    </dxf>
    <dxf>
      <font>
        <color rgb="FFFF0000"/>
      </font>
    </dxf>
    <dxf>
      <font>
        <color theme="9" tint="-0.24994659260841701"/>
      </font>
    </dxf>
    <dxf>
      <font>
        <color rgb="FFFF0000"/>
      </font>
    </dxf>
    <dxf>
      <font>
        <color rgb="FF92D050"/>
      </font>
    </dxf>
    <dxf>
      <font>
        <color rgb="FF0070C0"/>
      </font>
    </dxf>
    <dxf>
      <font>
        <color rgb="FF9FE6FF"/>
      </font>
    </dxf>
    <dxf>
      <numFmt numFmtId="167" formatCode="[&gt;=1000000]0.0,,&quot;M&quot;;[&gt;=1000]0.0,&quot;K&quot;;0"/>
    </dxf>
    <dxf>
      <numFmt numFmtId="167" formatCode="[&gt;=1000000]0.0,,&quot;M&quot;;[&gt;=1000]0.0,&quot;K&quot;;0"/>
    </dxf>
    <dxf>
      <numFmt numFmtId="167" formatCode="[&gt;=1000000]0.0,,&quot;M&quot;;[&gt;=1000]0.0,&quot;K&quot;;0"/>
    </dxf>
    <dxf>
      <numFmt numFmtId="167" formatCode="[&gt;=1000000]0.0,,&quot;M&quot;;[&gt;=1000]0.0,&quot;K&quot;;0"/>
    </dxf>
    <dxf>
      <numFmt numFmtId="166" formatCode="[&gt;=1000000]&quot;$&quot;0.0,,&quot;M&quot;;[&gt;=1000]&quot;$&quot;0.0,&quot;K&quot;;0"/>
    </dxf>
    <dxf>
      <numFmt numFmtId="166" formatCode="[&gt;=1000000]&quot;$&quot;0.0,,&quot;M&quot;;[&gt;=1000]&quot;$&quot;0.0,&quot;K&quot;;0"/>
    </dxf>
    <dxf>
      <numFmt numFmtId="166" formatCode="[&gt;=1000000]&quot;$&quot;0.0,,&quot;M&quot;;[&gt;=1000]&quot;$&quot;0.0,&quot;K&quot;;0"/>
    </dxf>
    <dxf>
      <numFmt numFmtId="166" formatCode="[&gt;=1000000]&quot;$&quot;0.0,,&quot;M&quot;;[&gt;=1000]&quot;$&quot;0.0,&quot;K&quot;;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9" formatCode="[&gt;=1000000]&quot;$&quot;0,,&quot;M&quot;;[&gt;=1000]&quot;$&quot;0,&quot;K&quot;;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8" formatCode="\+0.0%;\-0.0%"/>
    </dxf>
    <dxf>
      <numFmt numFmtId="14" formatCode="0.0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9" formatCode="[&gt;=1000000]&quot;$&quot;0,,&quot;M&quot;;[&gt;=1000]&quot;$&quot;0,&quot;K&quot;;0"/>
    </dxf>
    <dxf>
      <border>
        <bottom style="thin">
          <color indexed="64"/>
        </bottom>
      </border>
    </dxf>
    <dxf>
      <border>
        <bottom style="thin">
          <color indexed="64"/>
        </bottom>
      </border>
    </dxf>
    <dxf>
      <border>
        <bottom style="thin">
          <color indexed="64"/>
        </bottom>
      </border>
    </dxf>
    <dxf>
      <numFmt numFmtId="168" formatCode="\+0.0%;\-0.0%"/>
    </dxf>
    <dxf>
      <numFmt numFmtId="14" formatCode="0.0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9" formatCode="[&gt;=1000000]&quot;$&quot;0,,&quot;M&quot;;[&gt;=1000]&quot;$&quot;0,&quot;K&quot;;0"/>
    </dxf>
    <dxf>
      <border>
        <bottom style="thin">
          <color indexed="64"/>
        </bottom>
      </border>
    </dxf>
    <dxf>
      <border>
        <bottom style="thin">
          <color indexed="64"/>
        </bottom>
      </border>
    </dxf>
    <dxf>
      <border>
        <bottom style="thin">
          <color indexed="64"/>
        </bottom>
      </border>
    </dxf>
    <dxf>
      <numFmt numFmtId="13" formatCode="0%"/>
    </dxf>
    <dxf>
      <numFmt numFmtId="14" formatCode="0.0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9" formatCode="[&gt;=1000000]&quot;$&quot;0,,&quot;M&quot;;[&gt;=1000]&quot;$&quot;0,&quot;K&quot;;0"/>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9" formatCode="[&gt;=1000000]&quot;$&quot;0,,&quot;M&quot;;[&gt;=1000]&quot;$&quot;0,&quot;K&quot;;0"/>
    </dxf>
    <dxf>
      <border>
        <bottom style="thin">
          <color indexed="64"/>
        </bottom>
      </border>
    </dxf>
    <dxf>
      <border>
        <bottom style="thin">
          <color indexed="64"/>
        </bottom>
      </border>
    </dxf>
    <dxf>
      <border>
        <bottom style="thin">
          <color indexed="64"/>
        </bottom>
      </border>
    </dxf>
    <dxf>
      <numFmt numFmtId="1" formatCode="0"/>
    </dxf>
    <dxf>
      <numFmt numFmtId="169" formatCode="[&gt;=1000000]&quot;$&quot;0,,&quot;M&quot;;[&gt;=1000]&quot;$&quot;0,&quot;K&quot;;0"/>
    </dxf>
    <dxf>
      <numFmt numFmtId="0" formatCode="General"/>
    </dxf>
    <dxf>
      <numFmt numFmtId="169" formatCode="[&gt;=1000000]&quot;$&quot;0,,&quot;M&quot;;[&gt;=1000]&quot;$&quot;0,&quot;K&quot;;0"/>
    </dxf>
    <dxf>
      <numFmt numFmtId="169" formatCode="[&gt;=1000000]&quot;$&quot;0,,&quot;M&quot;;[&gt;=1000]&quot;$&quot;0,&quot;K&quot;;0"/>
    </dxf>
    <dxf>
      <numFmt numFmtId="169" formatCode="[&gt;=1000000]&quot;$&quot;0,,&quot;M&quot;;[&gt;=1000]&quot;$&quot;0,&quot;K&quot;;0"/>
    </dxf>
    <dxf>
      <numFmt numFmtId="14" formatCode="0.00%"/>
    </dxf>
    <dxf>
      <numFmt numFmtId="14" formatCode="0.00%"/>
    </dxf>
    <dxf>
      <numFmt numFmtId="169" formatCode="[&gt;=1000000]&quot;$&quot;0,,&quot;M&quot;;[&gt;=1000]&quot;$&quot;0,&quot;K&quot;;0"/>
    </dxf>
    <dxf>
      <numFmt numFmtId="166" formatCode="[&gt;=1000000]&quot;$&quot;0.0,,&quot;M&quot;;[&gt;=1000]&quot;$&quot;0.0,&quot;K&quot;;0"/>
    </dxf>
    <dxf>
      <numFmt numFmtId="2" formatCode="0.00"/>
    </dxf>
    <dxf>
      <numFmt numFmtId="0" formatCode="General"/>
    </dxf>
    <dxf>
      <numFmt numFmtId="169" formatCode="[&gt;=1000000]&quot;$&quot;0,,&quot;M&quot;;[&gt;=1000]&quot;$&quot;0,&quot;K&quot;;0"/>
    </dxf>
    <dxf>
      <numFmt numFmtId="166" formatCode="[&gt;=1000000]&quot;$&quot;0.0,,&quot;M&quot;;[&gt;=1000]&quot;$&quot;0.0,&quot;K&quot;;0"/>
    </dxf>
    <dxf>
      <numFmt numFmtId="14" formatCode="0.00%"/>
    </dxf>
    <dxf>
      <numFmt numFmtId="1" formatCode="0"/>
    </dxf>
    <dxf>
      <numFmt numFmtId="168" formatCode="\+0.0%;\-0.0%"/>
    </dxf>
    <dxf>
      <numFmt numFmtId="14" formatCode="0.00%"/>
    </dxf>
    <dxf>
      <numFmt numFmtId="2" formatCode="0.00"/>
    </dxf>
    <dxf>
      <font>
        <b val="0"/>
        <i/>
        <color theme="0"/>
      </font>
      <fill>
        <patternFill>
          <bgColor theme="1"/>
        </patternFill>
      </fill>
      <border diagonalUp="0" diagonalDown="0">
        <left/>
        <right/>
        <top/>
        <bottom style="medium">
          <color auto="1"/>
        </bottom>
        <vertical/>
        <horizontal/>
      </border>
    </dxf>
    <dxf>
      <font>
        <b/>
        <i val="0"/>
        <color theme="0"/>
      </font>
      <fill>
        <patternFill>
          <bgColor theme="3"/>
        </patternFill>
      </fill>
      <border diagonalUp="0" diagonalDown="0">
        <left/>
        <right/>
        <top/>
        <bottom/>
        <vertical/>
        <horizontal/>
      </border>
    </dxf>
    <dxf>
      <font>
        <b val="0"/>
        <i/>
        <color theme="1"/>
      </font>
      <fill>
        <patternFill>
          <bgColor theme="0"/>
        </patternFill>
      </fill>
      <border diagonalUp="0" diagonalDown="0">
        <left/>
        <right/>
        <top/>
        <bottom/>
        <vertical/>
        <horizontal/>
      </border>
    </dxf>
    <dxf>
      <font>
        <color theme="1"/>
      </font>
      <fill>
        <patternFill>
          <bgColor theme="0"/>
        </patternFill>
      </fill>
      <border diagonalUp="0" diagonalDown="0">
        <left/>
        <right/>
        <top/>
        <bottom/>
        <vertical/>
        <horizontal/>
      </border>
    </dxf>
  </dxfs>
  <tableStyles count="2" defaultTableStyle="TableStyleMedium2" defaultPivotStyle="PivotStyleLight16">
    <tableStyle name="SlicerStyleLight1 2" pivot="0" table="0" count="10" xr9:uid="{F5BDBC09-0855-4D12-9BE6-37F5021F2131}">
      <tableStyleElement type="wholeTable" dxfId="84"/>
      <tableStyleElement type="headerRow" dxfId="83"/>
    </tableStyle>
    <tableStyle name="SlicerStyleLight1 2 2" pivot="0" table="0" count="10" xr9:uid="{8BB6430F-C613-4792-B58D-D310CEA7E35C}">
      <tableStyleElement type="wholeTable" dxfId="82"/>
      <tableStyleElement type="headerRow" dxfId="81"/>
    </tableStyle>
  </tableStyles>
  <colors>
    <mruColors>
      <color rgb="FF333F50"/>
      <color rgb="FF1F8CB3"/>
      <color rgb="FF0070C0"/>
      <color rgb="FF9FE6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tint="-4.9989318521683403E-2"/>
          </font>
          <fill>
            <patternFill patternType="solid">
              <fgColor theme="4" tint="0.79998168889431442"/>
              <bgColor theme="4" tint="0.79998168889431442"/>
            </patternFill>
          </fill>
          <border diagonalUp="0" diagonalDown="0">
            <left/>
            <right/>
            <top/>
            <bottom/>
            <vertical/>
            <horizontal/>
          </border>
        </dxf>
        <dxf>
          <font>
            <b/>
            <i val="0"/>
            <sz val="12"/>
            <color theme="0"/>
          </font>
          <fill>
            <patternFill patternType="solid">
              <fgColor theme="4" tint="0.59999389629810485"/>
              <bgColor theme="3"/>
            </patternFill>
          </fill>
          <border diagonalUp="1" diagonalDown="0">
            <left/>
            <right/>
            <top/>
            <bottom style="medium">
              <color auto="1"/>
            </bottom>
            <diagonal style="medium">
              <color auto="1"/>
            </diagonal>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color theme="1"/>
          </font>
          <fill>
            <patternFill patternType="solid">
              <fgColor rgb="FFFFFFFF"/>
              <bgColor theme="3"/>
            </patternFill>
          </fill>
          <border diagonalUp="0" diagonalDown="0">
            <left/>
            <right/>
            <top/>
            <bottom style="medium">
              <color theme="0" tint="-0.3499862666707357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tint="-4.9989318521683403E-2"/>
          </font>
          <fill>
            <patternFill patternType="solid">
              <fgColor theme="4" tint="0.79998168889431442"/>
              <bgColor theme="4" tint="0.79998168889431442"/>
            </patternFill>
          </fill>
          <border diagonalUp="0" diagonalDown="0">
            <left/>
            <right/>
            <top/>
            <bottom/>
            <vertical/>
            <horizontal/>
          </border>
        </dxf>
        <dxf>
          <font>
            <sz val="12"/>
            <color theme="1" tint="0.24994659260841701"/>
          </font>
          <fill>
            <patternFill patternType="solid">
              <fgColor theme="4" tint="0.59999389629810485"/>
              <bgColor theme="0"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color theme="0" tint="-0.499984740745262"/>
          </font>
          <fill>
            <patternFill patternType="solid">
              <fgColor rgb="FFFFFFFF"/>
              <bgColor theme="0"/>
            </patternFill>
          </fill>
          <border diagonalUp="0" diagonalDown="0">
            <left/>
            <right/>
            <top/>
            <bottom style="medium">
              <color theme="0" tint="-0.34998626667073579"/>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sheetMetadata" Target="metadata.xml"/><Relationship Id="rId47" Type="http://schemas.openxmlformats.org/officeDocument/2006/relationships/customXml" Target="../customXml/item3.xml"/><Relationship Id="rId63" Type="http://schemas.openxmlformats.org/officeDocument/2006/relationships/customXml" Target="../customXml/item19.xml"/><Relationship Id="rId68" Type="http://schemas.openxmlformats.org/officeDocument/2006/relationships/customXml" Target="../customXml/item24.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32" Type="http://schemas.openxmlformats.org/officeDocument/2006/relationships/pivotCacheDefinition" Target="pivotCache/pivotCacheDefinition24.xml"/><Relationship Id="rId37" Type="http://schemas.microsoft.com/office/2007/relationships/slicerCache" Target="slicerCaches/slicerCache4.xml"/><Relationship Id="rId53" Type="http://schemas.openxmlformats.org/officeDocument/2006/relationships/customXml" Target="../customXml/item9.xml"/><Relationship Id="rId58" Type="http://schemas.openxmlformats.org/officeDocument/2006/relationships/customXml" Target="../customXml/item14.xml"/><Relationship Id="rId74" Type="http://schemas.openxmlformats.org/officeDocument/2006/relationships/customXml" Target="../customXml/item30.xml"/><Relationship Id="rId79" Type="http://schemas.openxmlformats.org/officeDocument/2006/relationships/customXml" Target="../customXml/item35.xml"/><Relationship Id="rId5" Type="http://schemas.openxmlformats.org/officeDocument/2006/relationships/worksheet" Target="worksheets/sheet5.xml"/><Relationship Id="rId61" Type="http://schemas.openxmlformats.org/officeDocument/2006/relationships/customXml" Target="../customXml/item17.xml"/><Relationship Id="rId82" Type="http://schemas.openxmlformats.org/officeDocument/2006/relationships/customXml" Target="../customXml/item38.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microsoft.com/office/2007/relationships/slicerCache" Target="slicerCaches/slicerCache2.xml"/><Relationship Id="rId43" Type="http://schemas.openxmlformats.org/officeDocument/2006/relationships/powerPivotData" Target="model/item.data"/><Relationship Id="rId48" Type="http://schemas.openxmlformats.org/officeDocument/2006/relationships/customXml" Target="../customXml/item4.xml"/><Relationship Id="rId56" Type="http://schemas.openxmlformats.org/officeDocument/2006/relationships/customXml" Target="../customXml/item12.xml"/><Relationship Id="rId64" Type="http://schemas.openxmlformats.org/officeDocument/2006/relationships/customXml" Target="../customXml/item20.xml"/><Relationship Id="rId69" Type="http://schemas.openxmlformats.org/officeDocument/2006/relationships/customXml" Target="../customXml/item25.xml"/><Relationship Id="rId77" Type="http://schemas.openxmlformats.org/officeDocument/2006/relationships/customXml" Target="../customXml/item33.xml"/><Relationship Id="rId8" Type="http://schemas.openxmlformats.org/officeDocument/2006/relationships/worksheet" Target="worksheets/sheet8.xml"/><Relationship Id="rId51" Type="http://schemas.openxmlformats.org/officeDocument/2006/relationships/customXml" Target="../customXml/item7.xml"/><Relationship Id="rId72" Type="http://schemas.openxmlformats.org/officeDocument/2006/relationships/customXml" Target="../customXml/item28.xml"/><Relationship Id="rId80" Type="http://schemas.openxmlformats.org/officeDocument/2006/relationships/customXml" Target="../customXml/item36.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pivotCacheDefinition" Target="pivotCache/pivotCacheDefinition25.xml"/><Relationship Id="rId38" Type="http://schemas.openxmlformats.org/officeDocument/2006/relationships/theme" Target="theme/theme1.xml"/><Relationship Id="rId46" Type="http://schemas.openxmlformats.org/officeDocument/2006/relationships/customXml" Target="../customXml/item2.xml"/><Relationship Id="rId59" Type="http://schemas.openxmlformats.org/officeDocument/2006/relationships/customXml" Target="../customXml/item15.xml"/><Relationship Id="rId67" Type="http://schemas.openxmlformats.org/officeDocument/2006/relationships/customXml" Target="../customXml/item23.xml"/><Relationship Id="rId20" Type="http://schemas.openxmlformats.org/officeDocument/2006/relationships/pivotCacheDefinition" Target="pivotCache/pivotCacheDefinition12.xml"/><Relationship Id="rId41" Type="http://schemas.openxmlformats.org/officeDocument/2006/relationships/sharedStrings" Target="sharedStrings.xml"/><Relationship Id="rId54" Type="http://schemas.openxmlformats.org/officeDocument/2006/relationships/customXml" Target="../customXml/item10.xml"/><Relationship Id="rId62" Type="http://schemas.openxmlformats.org/officeDocument/2006/relationships/customXml" Target="../customXml/item18.xml"/><Relationship Id="rId70" Type="http://schemas.openxmlformats.org/officeDocument/2006/relationships/customXml" Target="../customXml/item26.xml"/><Relationship Id="rId75"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microsoft.com/office/2007/relationships/slicerCache" Target="slicerCaches/slicerCache3.xml"/><Relationship Id="rId49" Type="http://schemas.openxmlformats.org/officeDocument/2006/relationships/customXml" Target="../customXml/item5.xml"/><Relationship Id="rId57" Type="http://schemas.openxmlformats.org/officeDocument/2006/relationships/customXml" Target="../customXml/item13.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openxmlformats.org/officeDocument/2006/relationships/calcChain" Target="calcChain.xml"/><Relationship Id="rId52" Type="http://schemas.openxmlformats.org/officeDocument/2006/relationships/customXml" Target="../customXml/item8.xml"/><Relationship Id="rId60" Type="http://schemas.openxmlformats.org/officeDocument/2006/relationships/customXml" Target="../customXml/item16.xml"/><Relationship Id="rId65" Type="http://schemas.openxmlformats.org/officeDocument/2006/relationships/customXml" Target="../customXml/item21.xml"/><Relationship Id="rId73" Type="http://schemas.openxmlformats.org/officeDocument/2006/relationships/customXml" Target="../customXml/item29.xml"/><Relationship Id="rId78" Type="http://schemas.openxmlformats.org/officeDocument/2006/relationships/customXml" Target="../customXml/item34.xml"/><Relationship Id="rId81" Type="http://schemas.openxmlformats.org/officeDocument/2006/relationships/customXml" Target="../customXml/item37.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onnections" Target="connections.xml"/><Relationship Id="rId34" Type="http://schemas.microsoft.com/office/2007/relationships/slicerCache" Target="slicerCaches/slicerCache1.xml"/><Relationship Id="rId50" Type="http://schemas.openxmlformats.org/officeDocument/2006/relationships/customXml" Target="../customXml/item6.xml"/><Relationship Id="rId55" Type="http://schemas.openxmlformats.org/officeDocument/2006/relationships/customXml" Target="../customXml/item11.xml"/><Relationship Id="rId76" Type="http://schemas.openxmlformats.org/officeDocument/2006/relationships/customXml" Target="../customXml/item32.xml"/><Relationship Id="rId7" Type="http://schemas.openxmlformats.org/officeDocument/2006/relationships/worksheet" Target="worksheets/sheet7.xml"/><Relationship Id="rId71" Type="http://schemas.openxmlformats.org/officeDocument/2006/relationships/customXml" Target="../customXml/item27.xml"/><Relationship Id="rId2" Type="http://schemas.openxmlformats.org/officeDocument/2006/relationships/worksheet" Target="worksheets/sheet2.xml"/><Relationship Id="rId29" Type="http://schemas.openxmlformats.org/officeDocument/2006/relationships/pivotCacheDefinition" Target="pivotCache/pivotCacheDefinition21.xml"/><Relationship Id="rId24" Type="http://schemas.openxmlformats.org/officeDocument/2006/relationships/pivotCacheDefinition" Target="pivotCache/pivotCacheDefinition16.xml"/><Relationship Id="rId40" Type="http://schemas.openxmlformats.org/officeDocument/2006/relationships/styles" Target="styles.xml"/><Relationship Id="rId45" Type="http://schemas.openxmlformats.org/officeDocument/2006/relationships/customXml" Target="../customXml/item1.xml"/><Relationship Id="rId66"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0145985401459854E-2"/>
          <c:y val="0.22784810126582278"/>
          <c:w val="0.91970802919708028"/>
          <c:h val="0.57638592644273901"/>
        </c:manualLayout>
      </c:layout>
      <c:barChart>
        <c:barDir val="col"/>
        <c:grouping val="clustered"/>
        <c:varyColors val="0"/>
        <c:ser>
          <c:idx val="0"/>
          <c:order val="0"/>
          <c:tx>
            <c:strRef>
              <c:f>'Analysis 3'!$N$17</c:f>
              <c:strCache>
                <c:ptCount val="1"/>
                <c:pt idx="0">
                  <c:v>Profit_Margin</c:v>
                </c:pt>
              </c:strCache>
            </c:strRef>
          </c:tx>
          <c:spPr>
            <a:solidFill>
              <a:srgbClr val="1F8C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3'!$M$18:$M$22</c:f>
              <c:strCache>
                <c:ptCount val="5"/>
                <c:pt idx="0">
                  <c:v>John Brown</c:v>
                </c:pt>
                <c:pt idx="1">
                  <c:v>Paul Noble</c:v>
                </c:pt>
                <c:pt idx="2">
                  <c:v>Laura Gross</c:v>
                </c:pt>
                <c:pt idx="3">
                  <c:v>Judith Simmons</c:v>
                </c:pt>
                <c:pt idx="4">
                  <c:v>Kristine Barrett</c:v>
                </c:pt>
              </c:strCache>
            </c:strRef>
          </c:cat>
          <c:val>
            <c:numRef>
              <c:f>'Analysis 3'!$N$18:$N$22</c:f>
              <c:numCache>
                <c:formatCode>[&gt;=1000000]"$"0.0,,"M";[&gt;=1000]"$"0.0,"K";0</c:formatCode>
                <c:ptCount val="5"/>
                <c:pt idx="0">
                  <c:v>8477.4799999999977</c:v>
                </c:pt>
                <c:pt idx="1">
                  <c:v>7569.0199999999959</c:v>
                </c:pt>
                <c:pt idx="2">
                  <c:v>7236.9200000000019</c:v>
                </c:pt>
                <c:pt idx="3">
                  <c:v>7191.9699999999975</c:v>
                </c:pt>
                <c:pt idx="4">
                  <c:v>6966.5800000000008</c:v>
                </c:pt>
              </c:numCache>
            </c:numRef>
          </c:val>
          <c:extLst>
            <c:ext xmlns:c16="http://schemas.microsoft.com/office/drawing/2014/chart" uri="{C3380CC4-5D6E-409C-BE32-E72D297353CC}">
              <c16:uniqueId val="{00000000-1E12-4928-A788-38745CAB8419}"/>
            </c:ext>
          </c:extLst>
        </c:ser>
        <c:dLbls>
          <c:showLegendKey val="0"/>
          <c:showVal val="0"/>
          <c:showCatName val="0"/>
          <c:showSerName val="0"/>
          <c:showPercent val="0"/>
          <c:showBubbleSize val="0"/>
        </c:dLbls>
        <c:gapWidth val="107"/>
        <c:overlap val="-27"/>
        <c:axId val="659515376"/>
        <c:axId val="659497616"/>
      </c:barChart>
      <c:catAx>
        <c:axId val="65951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497616"/>
        <c:crosses val="autoZero"/>
        <c:auto val="1"/>
        <c:lblAlgn val="ctr"/>
        <c:lblOffset val="100"/>
        <c:noMultiLvlLbl val="0"/>
      </c:catAx>
      <c:valAx>
        <c:axId val="659497616"/>
        <c:scaling>
          <c:orientation val="minMax"/>
        </c:scaling>
        <c:delete val="1"/>
        <c:axPos val="l"/>
        <c:numFmt formatCode="[&gt;=1000000]&quot;$&quot;0.0,,&quot;M&quot;;[&gt;=1000]&quot;$&quot;0.0,&quot;K&quot;;0" sourceLinked="1"/>
        <c:majorTickMark val="none"/>
        <c:minorTickMark val="none"/>
        <c:tickLblPos val="nextTo"/>
        <c:crossAx val="6595153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[second_project2.xlsx]Analysis 3!CustomerAgeGroup</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F8C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3'!$Y$7</c:f>
              <c:strCache>
                <c:ptCount val="1"/>
                <c:pt idx="0">
                  <c:v>Total</c:v>
                </c:pt>
              </c:strCache>
            </c:strRef>
          </c:tx>
          <c:spPr>
            <a:solidFill>
              <a:srgbClr val="1F8C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3'!$X$8:$X$12</c:f>
              <c:strCache>
                <c:ptCount val="5"/>
                <c:pt idx="0">
                  <c:v>0-20</c:v>
                </c:pt>
                <c:pt idx="1">
                  <c:v>21-30</c:v>
                </c:pt>
                <c:pt idx="2">
                  <c:v>31-40</c:v>
                </c:pt>
                <c:pt idx="3">
                  <c:v>41-50</c:v>
                </c:pt>
                <c:pt idx="4">
                  <c:v>51 +</c:v>
                </c:pt>
              </c:strCache>
            </c:strRef>
          </c:cat>
          <c:val>
            <c:numRef>
              <c:f>'Analysis 3'!$Y$8:$Y$12</c:f>
              <c:numCache>
                <c:formatCode>[&gt;=1000000]"$"0,,"M";[&gt;=1000]"$"0,"K";0</c:formatCode>
                <c:ptCount val="5"/>
                <c:pt idx="0">
                  <c:v>64579.969999999928</c:v>
                </c:pt>
                <c:pt idx="1">
                  <c:v>377720.06000000006</c:v>
                </c:pt>
                <c:pt idx="2">
                  <c:v>425694.42999999807</c:v>
                </c:pt>
                <c:pt idx="3">
                  <c:v>496045.26000000106</c:v>
                </c:pt>
                <c:pt idx="4">
                  <c:v>933472.3399999924</c:v>
                </c:pt>
              </c:numCache>
            </c:numRef>
          </c:val>
          <c:extLst>
            <c:ext xmlns:c16="http://schemas.microsoft.com/office/drawing/2014/chart" uri="{C3380CC4-5D6E-409C-BE32-E72D297353CC}">
              <c16:uniqueId val="{00000000-3EA3-4B25-8DDE-D7AF28CCD328}"/>
            </c:ext>
          </c:extLst>
        </c:ser>
        <c:dLbls>
          <c:dLblPos val="outEnd"/>
          <c:showLegendKey val="0"/>
          <c:showVal val="1"/>
          <c:showCatName val="0"/>
          <c:showSerName val="0"/>
          <c:showPercent val="0"/>
          <c:showBubbleSize val="0"/>
        </c:dLbls>
        <c:gapWidth val="107"/>
        <c:overlap val="-27"/>
        <c:axId val="2096306399"/>
        <c:axId val="2096306879"/>
      </c:barChart>
      <c:catAx>
        <c:axId val="2096306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306879"/>
        <c:crosses val="autoZero"/>
        <c:auto val="1"/>
        <c:lblAlgn val="ctr"/>
        <c:lblOffset val="100"/>
        <c:noMultiLvlLbl val="0"/>
      </c:catAx>
      <c:valAx>
        <c:axId val="2096306879"/>
        <c:scaling>
          <c:orientation val="minMax"/>
        </c:scaling>
        <c:delete val="1"/>
        <c:axPos val="l"/>
        <c:numFmt formatCode="[&gt;=1000000]&quot;$&quot;0,,&quot;M&quot;;[&gt;=1000]&quot;$&quot;0,&quot;K&quot;;0" sourceLinked="1"/>
        <c:majorTickMark val="out"/>
        <c:minorTickMark val="none"/>
        <c:tickLblPos val="nextTo"/>
        <c:crossAx val="209630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683403068340307E-2"/>
          <c:y val="0.31578947368421051"/>
          <c:w val="0.93863319386331934"/>
          <c:h val="0.50978746077792902"/>
        </c:manualLayout>
      </c:layout>
      <c:areaChart>
        <c:grouping val="stacked"/>
        <c:varyColors val="0"/>
        <c:ser>
          <c:idx val="1"/>
          <c:order val="1"/>
          <c:tx>
            <c:strRef>
              <c:f>'Analysis 3'!$AQ$8</c:f>
              <c:strCache>
                <c:ptCount val="1"/>
                <c:pt idx="0">
                  <c:v>New Chart</c:v>
                </c:pt>
              </c:strCache>
            </c:strRef>
          </c:tx>
          <c:spPr>
            <a:gradFill>
              <a:gsLst>
                <a:gs pos="8000">
                  <a:schemeClr val="accent1">
                    <a:lumMod val="45000"/>
                    <a:lumOff val="55000"/>
                    <a:alpha val="0"/>
                  </a:schemeClr>
                </a:gs>
                <a:gs pos="52000">
                  <a:schemeClr val="accent1">
                    <a:lumMod val="45000"/>
                    <a:lumOff val="55000"/>
                    <a:alpha val="49000"/>
                  </a:schemeClr>
                </a:gs>
                <a:gs pos="100000">
                  <a:srgbClr val="1F8CB3">
                    <a:alpha val="68000"/>
                  </a:srgbClr>
                </a:gs>
              </a:gsLst>
              <a:lin ang="5400000" scaled="1"/>
            </a:gradFill>
            <a:ln w="3175">
              <a:solidFill>
                <a:srgbClr val="1F8CB3">
                  <a:alpha val="68000"/>
                </a:srgbClr>
              </a:solidFill>
            </a:ln>
            <a:effectLst/>
          </c:spPr>
          <c:val>
            <c:numRef>
              <c:f>'Analysis 3'!$AQ$9:$AQ$20</c:f>
              <c:numCache>
                <c:formatCode>[&gt;=1000000]"$"0.0,,"M";[&gt;=1000]"$"0.0,"K";0</c:formatCode>
                <c:ptCount val="12"/>
                <c:pt idx="0">
                  <c:v>177715.38000000006</c:v>
                </c:pt>
                <c:pt idx="1">
                  <c:v>177756.57000000004</c:v>
                </c:pt>
                <c:pt idx="2">
                  <c:v>204515.86999999941</c:v>
                </c:pt>
                <c:pt idx="3">
                  <c:v>192977.04000000018</c:v>
                </c:pt>
                <c:pt idx="4">
                  <c:v>205642.85000000033</c:v>
                </c:pt>
                <c:pt idx="5">
                  <c:v>195489.95000000042</c:v>
                </c:pt>
                <c:pt idx="6">
                  <c:v>182737.19000000047</c:v>
                </c:pt>
                <c:pt idx="7">
                  <c:v>208599.36000000034</c:v>
                </c:pt>
                <c:pt idx="8">
                  <c:v>190084.82000000039</c:v>
                </c:pt>
                <c:pt idx="9">
                  <c:v>190384.21999999968</c:v>
                </c:pt>
                <c:pt idx="10">
                  <c:v>192253.24999999942</c:v>
                </c:pt>
                <c:pt idx="11">
                  <c:v>179355.56000000011</c:v>
                </c:pt>
              </c:numCache>
            </c:numRef>
          </c:val>
          <c:extLst>
            <c:ext xmlns:c16="http://schemas.microsoft.com/office/drawing/2014/chart" uri="{C3380CC4-5D6E-409C-BE32-E72D297353CC}">
              <c16:uniqueId val="{00000000-3556-4C53-849F-9EA7AEFF6276}"/>
            </c:ext>
          </c:extLst>
        </c:ser>
        <c:dLbls>
          <c:showLegendKey val="0"/>
          <c:showVal val="0"/>
          <c:showCatName val="0"/>
          <c:showSerName val="0"/>
          <c:showPercent val="0"/>
          <c:showBubbleSize val="0"/>
        </c:dLbls>
        <c:axId val="1208126448"/>
        <c:axId val="1208115888"/>
      </c:areaChart>
      <c:lineChart>
        <c:grouping val="standard"/>
        <c:varyColors val="0"/>
        <c:ser>
          <c:idx val="0"/>
          <c:order val="0"/>
          <c:tx>
            <c:strRef>
              <c:f>'Analysis 3'!$AP$8</c:f>
              <c:strCache>
                <c:ptCount val="1"/>
                <c:pt idx="0">
                  <c:v>Profit_Margin</c:v>
                </c:pt>
              </c:strCache>
            </c:strRef>
          </c:tx>
          <c:spPr>
            <a:ln w="28575" cap="rnd">
              <a:solidFill>
                <a:srgbClr val="1F8CB3"/>
              </a:solidFill>
              <a:round/>
            </a:ln>
            <a:effectLst/>
          </c:spPr>
          <c:marker>
            <c:symbol val="circle"/>
            <c:size val="5"/>
            <c:spPr>
              <a:solidFill>
                <a:srgbClr val="1F8CB3"/>
              </a:solidFill>
              <a:ln w="9525">
                <a:solidFill>
                  <a:srgbClr val="1F8CB3"/>
                </a:solidFill>
              </a:ln>
              <a:effectLst/>
            </c:spPr>
          </c:marker>
          <c:dLbls>
            <c:dLbl>
              <c:idx val="0"/>
              <c:tx>
                <c:rich>
                  <a:bodyPr/>
                  <a:lstStyle/>
                  <a:p>
                    <a:fld id="{42ADDFD6-E282-418F-8073-21CD384B154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3556-4C53-849F-9EA7AEFF6276}"/>
                </c:ext>
              </c:extLst>
            </c:dLbl>
            <c:dLbl>
              <c:idx val="1"/>
              <c:tx>
                <c:rich>
                  <a:bodyPr/>
                  <a:lstStyle/>
                  <a:p>
                    <a:fld id="{E84FF8C3-80E5-4AFD-A5EE-2214BD42995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3556-4C53-849F-9EA7AEFF6276}"/>
                </c:ext>
              </c:extLst>
            </c:dLbl>
            <c:dLbl>
              <c:idx val="2"/>
              <c:tx>
                <c:rich>
                  <a:bodyPr/>
                  <a:lstStyle/>
                  <a:p>
                    <a:fld id="{4E02E842-AC54-4F27-85AE-B0F3DE14D3A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3556-4C53-849F-9EA7AEFF6276}"/>
                </c:ext>
              </c:extLst>
            </c:dLbl>
            <c:dLbl>
              <c:idx val="3"/>
              <c:tx>
                <c:rich>
                  <a:bodyPr/>
                  <a:lstStyle/>
                  <a:p>
                    <a:fld id="{F8916BD5-2DCB-4D56-BA2B-09758A5CB36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3556-4C53-849F-9EA7AEFF6276}"/>
                </c:ext>
              </c:extLst>
            </c:dLbl>
            <c:dLbl>
              <c:idx val="4"/>
              <c:tx>
                <c:rich>
                  <a:bodyPr/>
                  <a:lstStyle/>
                  <a:p>
                    <a:fld id="{CC0A8D09-B6F1-4346-AEA9-18D04E5AC72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3556-4C53-849F-9EA7AEFF6276}"/>
                </c:ext>
              </c:extLst>
            </c:dLbl>
            <c:dLbl>
              <c:idx val="5"/>
              <c:tx>
                <c:rich>
                  <a:bodyPr/>
                  <a:lstStyle/>
                  <a:p>
                    <a:fld id="{4BB36958-D469-42C0-81F3-37BCCB594BA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3556-4C53-849F-9EA7AEFF6276}"/>
                </c:ext>
              </c:extLst>
            </c:dLbl>
            <c:dLbl>
              <c:idx val="6"/>
              <c:tx>
                <c:rich>
                  <a:bodyPr/>
                  <a:lstStyle/>
                  <a:p>
                    <a:fld id="{5BE4AC70-ACB1-44BD-B3EF-F307D71A659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3556-4C53-849F-9EA7AEFF6276}"/>
                </c:ext>
              </c:extLst>
            </c:dLbl>
            <c:dLbl>
              <c:idx val="7"/>
              <c:tx>
                <c:rich>
                  <a:bodyPr/>
                  <a:lstStyle/>
                  <a:p>
                    <a:fld id="{4BF5259C-0C68-4776-BA5B-7654041A96E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3556-4C53-849F-9EA7AEFF6276}"/>
                </c:ext>
              </c:extLst>
            </c:dLbl>
            <c:dLbl>
              <c:idx val="8"/>
              <c:tx>
                <c:rich>
                  <a:bodyPr/>
                  <a:lstStyle/>
                  <a:p>
                    <a:fld id="{42FB26C3-422C-4981-B784-9C05CAE4C3B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556-4C53-849F-9EA7AEFF6276}"/>
                </c:ext>
              </c:extLst>
            </c:dLbl>
            <c:dLbl>
              <c:idx val="9"/>
              <c:tx>
                <c:rich>
                  <a:bodyPr/>
                  <a:lstStyle/>
                  <a:p>
                    <a:fld id="{C29090C0-0455-455F-A258-7E8E203D2FC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3556-4C53-849F-9EA7AEFF6276}"/>
                </c:ext>
              </c:extLst>
            </c:dLbl>
            <c:dLbl>
              <c:idx val="10"/>
              <c:tx>
                <c:rich>
                  <a:bodyPr/>
                  <a:lstStyle/>
                  <a:p>
                    <a:fld id="{C6D34687-E930-4441-84AB-922A78B1A00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3556-4C53-849F-9EA7AEFF6276}"/>
                </c:ext>
              </c:extLst>
            </c:dLbl>
            <c:dLbl>
              <c:idx val="11"/>
              <c:tx>
                <c:rich>
                  <a:bodyPr/>
                  <a:lstStyle/>
                  <a:p>
                    <a:fld id="{A4B1BF9E-CAB6-4F2B-9401-ED71C51D014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3556-4C53-849F-9EA7AEFF627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3'!$AO$9:$AO$20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3'!$AP$9:$AP$20</c:f>
              <c:numCache>
                <c:formatCode>[&gt;=1000000]"$"0.0,,"M";[&gt;=1000]"$"0.0,"K";0</c:formatCode>
                <c:ptCount val="12"/>
                <c:pt idx="0">
                  <c:v>177715.37999999989</c:v>
                </c:pt>
                <c:pt idx="1">
                  <c:v>177756.56999999966</c:v>
                </c:pt>
                <c:pt idx="2">
                  <c:v>204515.86999999953</c:v>
                </c:pt>
                <c:pt idx="3">
                  <c:v>192977.04000000018</c:v>
                </c:pt>
                <c:pt idx="4">
                  <c:v>205642.85000000033</c:v>
                </c:pt>
                <c:pt idx="5">
                  <c:v>195489.95000000042</c:v>
                </c:pt>
                <c:pt idx="6">
                  <c:v>182737.19000000047</c:v>
                </c:pt>
                <c:pt idx="7">
                  <c:v>208599.36000000034</c:v>
                </c:pt>
                <c:pt idx="8">
                  <c:v>190084.82000000039</c:v>
                </c:pt>
                <c:pt idx="9">
                  <c:v>190384.21999999968</c:v>
                </c:pt>
                <c:pt idx="10">
                  <c:v>192253.24999999942</c:v>
                </c:pt>
                <c:pt idx="11">
                  <c:v>179355.56000000011</c:v>
                </c:pt>
              </c:numCache>
            </c:numRef>
          </c:val>
          <c:smooth val="1"/>
          <c:extLst>
            <c:ext xmlns:c15="http://schemas.microsoft.com/office/drawing/2012/chart" uri="{02D57815-91ED-43cb-92C2-25804820EDAC}">
              <c15:datalabelsRange>
                <c15:f>'Analysis 3'!$AH$9:$AH$20</c15:f>
                <c15:dlblRangeCache>
                  <c:ptCount val="12"/>
                  <c:pt idx="1">
                    <c:v>+0.0%</c:v>
                  </c:pt>
                  <c:pt idx="2">
                    <c:v>+15.1%</c:v>
                  </c:pt>
                  <c:pt idx="3">
                    <c:v>-5.6%</c:v>
                  </c:pt>
                  <c:pt idx="4">
                    <c:v>+6.6%</c:v>
                  </c:pt>
                  <c:pt idx="5">
                    <c:v>-4.9%</c:v>
                  </c:pt>
                  <c:pt idx="6">
                    <c:v>-6.5%</c:v>
                  </c:pt>
                  <c:pt idx="7">
                    <c:v>+14.2%</c:v>
                  </c:pt>
                  <c:pt idx="8">
                    <c:v>-8.9%</c:v>
                  </c:pt>
                  <c:pt idx="9">
                    <c:v>+0.2%</c:v>
                  </c:pt>
                  <c:pt idx="10">
                    <c:v>+1.0%</c:v>
                  </c:pt>
                  <c:pt idx="11">
                    <c:v>-6.7%</c:v>
                  </c:pt>
                </c15:dlblRangeCache>
              </c15:datalabelsRange>
            </c:ext>
            <c:ext xmlns:c16="http://schemas.microsoft.com/office/drawing/2014/chart" uri="{C3380CC4-5D6E-409C-BE32-E72D297353CC}">
              <c16:uniqueId val="{0000000D-3556-4C53-849F-9EA7AEFF6276}"/>
            </c:ext>
          </c:extLst>
        </c:ser>
        <c:dLbls>
          <c:showLegendKey val="0"/>
          <c:showVal val="0"/>
          <c:showCatName val="0"/>
          <c:showSerName val="0"/>
          <c:showPercent val="0"/>
          <c:showBubbleSize val="0"/>
        </c:dLbls>
        <c:marker val="1"/>
        <c:smooth val="0"/>
        <c:axId val="1208126448"/>
        <c:axId val="1208115888"/>
      </c:lineChart>
      <c:catAx>
        <c:axId val="120812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115888"/>
        <c:crosses val="autoZero"/>
        <c:auto val="1"/>
        <c:lblAlgn val="ctr"/>
        <c:lblOffset val="100"/>
        <c:noMultiLvlLbl val="0"/>
      </c:catAx>
      <c:valAx>
        <c:axId val="1208115888"/>
        <c:scaling>
          <c:orientation val="minMax"/>
        </c:scaling>
        <c:delete val="1"/>
        <c:axPos val="l"/>
        <c:numFmt formatCode="[&gt;=1000000]&quot;$&quot;0.0,,&quot;M&quot;;[&gt;=1000]&quot;$&quot;0.0,&quot;K&quot;;0" sourceLinked="1"/>
        <c:majorTickMark val="none"/>
        <c:minorTickMark val="none"/>
        <c:tickLblPos val="nextTo"/>
        <c:crossAx val="120812644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[second_project2.xlsx]Analysis 3!Productweekday</c:name>
    <c:fmtId val="10"/>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1F8C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3'!$AW$8</c:f>
              <c:strCache>
                <c:ptCount val="1"/>
                <c:pt idx="0">
                  <c:v>Total</c:v>
                </c:pt>
              </c:strCache>
            </c:strRef>
          </c:tx>
          <c:spPr>
            <a:solidFill>
              <a:srgbClr val="1F8C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3'!$AV$9:$AV$15</c:f>
              <c:strCache>
                <c:ptCount val="7"/>
                <c:pt idx="0">
                  <c:v>Sun</c:v>
                </c:pt>
                <c:pt idx="1">
                  <c:v>Mon</c:v>
                </c:pt>
                <c:pt idx="2">
                  <c:v>Tue</c:v>
                </c:pt>
                <c:pt idx="3">
                  <c:v>Wed</c:v>
                </c:pt>
                <c:pt idx="4">
                  <c:v>Thu</c:v>
                </c:pt>
                <c:pt idx="5">
                  <c:v>Fri</c:v>
                </c:pt>
                <c:pt idx="6">
                  <c:v>Sat</c:v>
                </c:pt>
              </c:strCache>
            </c:strRef>
          </c:cat>
          <c:val>
            <c:numRef>
              <c:f>'Analysis 3'!$AW$9:$AW$15</c:f>
              <c:numCache>
                <c:formatCode>[&gt;=1000000]"$"0,,"M";[&gt;=1000]"$"0,"K";0</c:formatCode>
                <c:ptCount val="7"/>
                <c:pt idx="0">
                  <c:v>313403.34999999951</c:v>
                </c:pt>
                <c:pt idx="1">
                  <c:v>342889.85000000324</c:v>
                </c:pt>
                <c:pt idx="2">
                  <c:v>324340.81999999884</c:v>
                </c:pt>
                <c:pt idx="3">
                  <c:v>324189.0599999979</c:v>
                </c:pt>
                <c:pt idx="4">
                  <c:v>340665.27999999869</c:v>
                </c:pt>
                <c:pt idx="5">
                  <c:v>319564.96000000124</c:v>
                </c:pt>
                <c:pt idx="6">
                  <c:v>332458.74000000069</c:v>
                </c:pt>
              </c:numCache>
            </c:numRef>
          </c:val>
          <c:extLst>
            <c:ext xmlns:c16="http://schemas.microsoft.com/office/drawing/2014/chart" uri="{C3380CC4-5D6E-409C-BE32-E72D297353CC}">
              <c16:uniqueId val="{00000000-AF7E-4C74-8235-71D9640B4A85}"/>
            </c:ext>
          </c:extLst>
        </c:ser>
        <c:dLbls>
          <c:showLegendKey val="0"/>
          <c:showVal val="0"/>
          <c:showCatName val="0"/>
          <c:showSerName val="0"/>
          <c:showPercent val="0"/>
          <c:showBubbleSize val="0"/>
        </c:dLbls>
        <c:gapWidth val="107"/>
        <c:overlap val="-27"/>
        <c:axId val="1208147568"/>
        <c:axId val="1208140848"/>
      </c:barChart>
      <c:catAx>
        <c:axId val="120814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140848"/>
        <c:crosses val="autoZero"/>
        <c:auto val="1"/>
        <c:lblAlgn val="ctr"/>
        <c:lblOffset val="100"/>
        <c:noMultiLvlLbl val="0"/>
      </c:catAx>
      <c:valAx>
        <c:axId val="1208140848"/>
        <c:scaling>
          <c:orientation val="minMax"/>
        </c:scaling>
        <c:delete val="1"/>
        <c:axPos val="l"/>
        <c:numFmt formatCode="[&gt;=1000000]&quot;$&quot;0,,&quot;M&quot;;[&gt;=1000]&quot;$&quot;0,&quot;K&quot;;0" sourceLinked="1"/>
        <c:majorTickMark val="none"/>
        <c:minorTickMark val="none"/>
        <c:tickLblPos val="nextTo"/>
        <c:crossAx val="120814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[second_project2.xlsx]Analysis 3!PivotTable13</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FE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7.8703703703703706E-2"/>
          <c:w val="0.39109842519685034"/>
          <c:h val="0.87037037037037035"/>
        </c:manualLayout>
      </c:layout>
      <c:barChart>
        <c:barDir val="bar"/>
        <c:grouping val="clustered"/>
        <c:varyColors val="0"/>
        <c:ser>
          <c:idx val="0"/>
          <c:order val="0"/>
          <c:tx>
            <c:strRef>
              <c:f>'Analysis 3'!$BR$7</c:f>
              <c:strCache>
                <c:ptCount val="1"/>
                <c:pt idx="0">
                  <c:v>Total</c:v>
                </c:pt>
              </c:strCache>
            </c:strRef>
          </c:tx>
          <c:spPr>
            <a:solidFill>
              <a:srgbClr val="9FE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3'!$BQ$8:$BQ$15</c:f>
              <c:strCache>
                <c:ptCount val="8"/>
                <c:pt idx="0">
                  <c:v>Soft Drink</c:v>
                </c:pt>
                <c:pt idx="1">
                  <c:v>Sports Drink</c:v>
                </c:pt>
                <c:pt idx="2">
                  <c:v>Tea</c:v>
                </c:pt>
                <c:pt idx="3">
                  <c:v>Water</c:v>
                </c:pt>
                <c:pt idx="4">
                  <c:v>Energy Drink</c:v>
                </c:pt>
                <c:pt idx="5">
                  <c:v>Coffee</c:v>
                </c:pt>
                <c:pt idx="6">
                  <c:v>Alcoholic Beverage</c:v>
                </c:pt>
                <c:pt idx="7">
                  <c:v>Juice</c:v>
                </c:pt>
              </c:strCache>
            </c:strRef>
          </c:cat>
          <c:val>
            <c:numRef>
              <c:f>'Analysis 3'!$BR$8:$BR$15</c:f>
              <c:numCache>
                <c:formatCode>[&gt;=1000000]"$"0,,"M";[&gt;=1000]"$"0,"K";0</c:formatCode>
                <c:ptCount val="8"/>
                <c:pt idx="0">
                  <c:v>718216.26999999932</c:v>
                </c:pt>
                <c:pt idx="1">
                  <c:v>417457.830000002</c:v>
                </c:pt>
                <c:pt idx="2">
                  <c:v>367414.25000000041</c:v>
                </c:pt>
                <c:pt idx="3">
                  <c:v>339210.4900000029</c:v>
                </c:pt>
                <c:pt idx="4">
                  <c:v>174072.76000000042</c:v>
                </c:pt>
                <c:pt idx="5">
                  <c:v>142236.05999999959</c:v>
                </c:pt>
                <c:pt idx="6">
                  <c:v>86449.160000000265</c:v>
                </c:pt>
                <c:pt idx="7">
                  <c:v>52455.239999999467</c:v>
                </c:pt>
              </c:numCache>
            </c:numRef>
          </c:val>
          <c:extLst>
            <c:ext xmlns:c16="http://schemas.microsoft.com/office/drawing/2014/chart" uri="{C3380CC4-5D6E-409C-BE32-E72D297353CC}">
              <c16:uniqueId val="{00000000-A01D-4916-8E0A-7D901F286B0A}"/>
            </c:ext>
          </c:extLst>
        </c:ser>
        <c:dLbls>
          <c:showLegendKey val="0"/>
          <c:showVal val="0"/>
          <c:showCatName val="0"/>
          <c:showSerName val="0"/>
          <c:showPercent val="0"/>
          <c:showBubbleSize val="0"/>
        </c:dLbls>
        <c:gapWidth val="107"/>
        <c:overlap val="-27"/>
        <c:axId val="1979846880"/>
        <c:axId val="1979855520"/>
      </c:barChart>
      <c:catAx>
        <c:axId val="1979846880"/>
        <c:scaling>
          <c:orientation val="maxMin"/>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9855520"/>
        <c:crosses val="autoZero"/>
        <c:auto val="1"/>
        <c:lblAlgn val="ctr"/>
        <c:lblOffset val="100"/>
        <c:noMultiLvlLbl val="0"/>
      </c:catAx>
      <c:valAx>
        <c:axId val="1979855520"/>
        <c:scaling>
          <c:orientation val="minMax"/>
        </c:scaling>
        <c:delete val="1"/>
        <c:axPos val="t"/>
        <c:numFmt formatCode="[&gt;=1000000]&quot;$&quot;0,,&quot;M&quot;;[&gt;=1000]&quot;$&quot;0,&quot;K&quot;;0" sourceLinked="1"/>
        <c:majorTickMark val="none"/>
        <c:minorTickMark val="none"/>
        <c:tickLblPos val="nextTo"/>
        <c:crossAx val="197984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'Analysis 3'!$BJ$17</c:f>
              <c:strCache>
                <c:ptCount val="1"/>
                <c:pt idx="0">
                  <c:v>Quantity</c:v>
                </c:pt>
              </c:strCache>
            </c:strRef>
          </c:tx>
          <c:spPr>
            <a:solidFill>
              <a:schemeClr val="accent1"/>
            </a:solidFill>
            <a:ln>
              <a:noFill/>
            </a:ln>
            <a:effectLst/>
          </c:spPr>
          <c:invertIfNegative val="0"/>
          <c:cat>
            <c:strRef>
              <c:f>'Analysis 3'!$BI$18:$BI$22</c:f>
              <c:strCache>
                <c:ptCount val="5"/>
                <c:pt idx="0">
                  <c:v>Begin Brew</c:v>
                </c:pt>
                <c:pt idx="1">
                  <c:v>Common Splash</c:v>
                </c:pt>
                <c:pt idx="2">
                  <c:v>Onto Dew</c:v>
                </c:pt>
                <c:pt idx="3">
                  <c:v>Eight Brew</c:v>
                </c:pt>
                <c:pt idx="4">
                  <c:v>Attorney Mist</c:v>
                </c:pt>
              </c:strCache>
            </c:strRef>
          </c:cat>
          <c:val>
            <c:numRef>
              <c:f>'Analysis 3'!$BJ$18:$BJ$22</c:f>
              <c:numCache>
                <c:formatCode>[&gt;=1000000]"$"0,,"M";[&gt;=1000]"$"0,"K";0</c:formatCode>
                <c:ptCount val="5"/>
                <c:pt idx="0">
                  <c:v>6861</c:v>
                </c:pt>
                <c:pt idx="1">
                  <c:v>6137</c:v>
                </c:pt>
                <c:pt idx="2">
                  <c:v>6262</c:v>
                </c:pt>
                <c:pt idx="3">
                  <c:v>6671</c:v>
                </c:pt>
                <c:pt idx="4">
                  <c:v>6545</c:v>
                </c:pt>
              </c:numCache>
            </c:numRef>
          </c:val>
          <c:extLst>
            <c:ext xmlns:c16="http://schemas.microsoft.com/office/drawing/2014/chart" uri="{C3380CC4-5D6E-409C-BE32-E72D297353CC}">
              <c16:uniqueId val="{00000000-AC35-4FFC-BB73-352AED706EFC}"/>
            </c:ext>
          </c:extLst>
        </c:ser>
        <c:dLbls>
          <c:showLegendKey val="0"/>
          <c:showVal val="0"/>
          <c:showCatName val="0"/>
          <c:showSerName val="0"/>
          <c:showPercent val="0"/>
          <c:showBubbleSize val="0"/>
        </c:dLbls>
        <c:gapWidth val="219"/>
        <c:axId val="1316955952"/>
        <c:axId val="1316952592"/>
      </c:barChart>
      <c:catAx>
        <c:axId val="131695595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6952592"/>
        <c:crosses val="autoZero"/>
        <c:auto val="1"/>
        <c:lblAlgn val="ctr"/>
        <c:lblOffset val="100"/>
        <c:noMultiLvlLbl val="0"/>
      </c:catAx>
      <c:valAx>
        <c:axId val="1316952592"/>
        <c:scaling>
          <c:orientation val="minMax"/>
        </c:scaling>
        <c:delete val="1"/>
        <c:axPos val="t"/>
        <c:numFmt formatCode="[&gt;=1000000]&quot;$&quot;0,,&quot;M&quot;;[&gt;=1000]&quot;$&quot;0,&quot;K&quot;;0" sourceLinked="1"/>
        <c:majorTickMark val="none"/>
        <c:minorTickMark val="none"/>
        <c:tickLblPos val="nextTo"/>
        <c:crossAx val="13169559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'Analysis 2'!$I$5</c:f>
              <c:strCache>
                <c:ptCount val="1"/>
                <c:pt idx="0">
                  <c:v>Total Revenue</c:v>
                </c:pt>
              </c:strCache>
            </c:strRef>
          </c:tx>
          <c:spPr>
            <a:ln w="28575" cap="rnd">
              <a:solidFill>
                <a:srgbClr val="1F8CB3"/>
              </a:solidFill>
              <a:round/>
            </a:ln>
            <a:effectLst/>
          </c:spPr>
          <c:marker>
            <c:symbol val="circle"/>
            <c:size val="5"/>
            <c:spPr>
              <a:solidFill>
                <a:schemeClr val="accent1"/>
              </a:solidFill>
              <a:ln w="9525">
                <a:solidFill>
                  <a:schemeClr val="accent1"/>
                </a:solidFill>
              </a:ln>
              <a:effectLst/>
            </c:spPr>
          </c:marker>
          <c:dLbls>
            <c:dLbl>
              <c:idx val="0"/>
              <c:tx>
                <c:rich>
                  <a:bodyPr/>
                  <a:lstStyle/>
                  <a:p>
                    <a:fld id="{DF2C70A9-62E4-41BA-A516-C020917EACD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FD73-472F-8679-E960FEB289A1}"/>
                </c:ext>
              </c:extLst>
            </c:dLbl>
            <c:dLbl>
              <c:idx val="1"/>
              <c:tx>
                <c:rich>
                  <a:bodyPr/>
                  <a:lstStyle/>
                  <a:p>
                    <a:fld id="{C1999FE0-A87E-4EE4-80B2-E7438E94441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D73-472F-8679-E960FEB289A1}"/>
                </c:ext>
              </c:extLst>
            </c:dLbl>
            <c:dLbl>
              <c:idx val="2"/>
              <c:tx>
                <c:rich>
                  <a:bodyPr/>
                  <a:lstStyle/>
                  <a:p>
                    <a:fld id="{A9D8A458-4956-45B0-A87E-A1F8E305CC0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D73-472F-8679-E960FEB289A1}"/>
                </c:ext>
              </c:extLst>
            </c:dLbl>
            <c:dLbl>
              <c:idx val="3"/>
              <c:tx>
                <c:rich>
                  <a:bodyPr/>
                  <a:lstStyle/>
                  <a:p>
                    <a:fld id="{5CFF5887-3614-4278-B024-53B34C4C602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D73-472F-8679-E960FEB289A1}"/>
                </c:ext>
              </c:extLst>
            </c:dLbl>
            <c:dLbl>
              <c:idx val="4"/>
              <c:tx>
                <c:rich>
                  <a:bodyPr/>
                  <a:lstStyle/>
                  <a:p>
                    <a:fld id="{D0AFC2D0-B248-4957-95D5-9A4F5F9C45B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FD73-472F-8679-E960FEB289A1}"/>
                </c:ext>
              </c:extLst>
            </c:dLbl>
            <c:dLbl>
              <c:idx val="5"/>
              <c:tx>
                <c:rich>
                  <a:bodyPr/>
                  <a:lstStyle/>
                  <a:p>
                    <a:fld id="{5AC5023A-9946-4CC2-9EA1-45604BCF3F2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D73-472F-8679-E960FEB289A1}"/>
                </c:ext>
              </c:extLst>
            </c:dLbl>
            <c:dLbl>
              <c:idx val="6"/>
              <c:tx>
                <c:rich>
                  <a:bodyPr/>
                  <a:lstStyle/>
                  <a:p>
                    <a:fld id="{750E6769-D453-468F-8CCF-67168CD70A7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D73-472F-8679-E960FEB289A1}"/>
                </c:ext>
              </c:extLst>
            </c:dLbl>
            <c:dLbl>
              <c:idx val="7"/>
              <c:tx>
                <c:rich>
                  <a:bodyPr/>
                  <a:lstStyle/>
                  <a:p>
                    <a:fld id="{34D709CC-F13C-4AC0-8758-833ED89376F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D73-472F-8679-E960FEB289A1}"/>
                </c:ext>
              </c:extLst>
            </c:dLbl>
            <c:dLbl>
              <c:idx val="8"/>
              <c:tx>
                <c:rich>
                  <a:bodyPr/>
                  <a:lstStyle/>
                  <a:p>
                    <a:fld id="{5CC5D0D5-EEE3-4D7F-AB2F-3761125E0B2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D73-472F-8679-E960FEB289A1}"/>
                </c:ext>
              </c:extLst>
            </c:dLbl>
            <c:dLbl>
              <c:idx val="9"/>
              <c:tx>
                <c:rich>
                  <a:bodyPr/>
                  <a:lstStyle/>
                  <a:p>
                    <a:fld id="{34238422-9BE9-4A83-BD18-1328D8397FC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D73-472F-8679-E960FEB289A1}"/>
                </c:ext>
              </c:extLst>
            </c:dLbl>
            <c:dLbl>
              <c:idx val="10"/>
              <c:tx>
                <c:rich>
                  <a:bodyPr/>
                  <a:lstStyle/>
                  <a:p>
                    <a:fld id="{68E10D49-97D1-4F0B-B3F9-4F1B0485978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D73-472F-8679-E960FEB289A1}"/>
                </c:ext>
              </c:extLst>
            </c:dLbl>
            <c:dLbl>
              <c:idx val="11"/>
              <c:tx>
                <c:rich>
                  <a:bodyPr/>
                  <a:lstStyle/>
                  <a:p>
                    <a:fld id="{4C76AECD-EE33-4EB6-92D7-47002BB208B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FD73-472F-8679-E960FEB289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2'!$H$6:$H$17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2'!$I$6:$I$17</c:f>
              <c:numCache>
                <c:formatCode>[&gt;=1000000]"$"0,,"M";[&gt;=1000]"$"0,"K";0</c:formatCode>
                <c:ptCount val="12"/>
                <c:pt idx="0">
                  <c:v>444162.52</c:v>
                </c:pt>
                <c:pt idx="1">
                  <c:v>423741.52</c:v>
                </c:pt>
                <c:pt idx="2">
                  <c:v>468344.26999999955</c:v>
                </c:pt>
                <c:pt idx="3">
                  <c:v>448652.76</c:v>
                </c:pt>
                <c:pt idx="4">
                  <c:v>480720.64000000013</c:v>
                </c:pt>
                <c:pt idx="5">
                  <c:v>455501.1399999999</c:v>
                </c:pt>
                <c:pt idx="6">
                  <c:v>433725.86000000057</c:v>
                </c:pt>
                <c:pt idx="7">
                  <c:v>485766.24999999977</c:v>
                </c:pt>
                <c:pt idx="8">
                  <c:v>443447.43000000028</c:v>
                </c:pt>
                <c:pt idx="9">
                  <c:v>458984.37999999983</c:v>
                </c:pt>
                <c:pt idx="10">
                  <c:v>462537.40999999963</c:v>
                </c:pt>
                <c:pt idx="11">
                  <c:v>441225.28999999992</c:v>
                </c:pt>
              </c:numCache>
            </c:numRef>
          </c:val>
          <c:smooth val="1"/>
          <c:extLst>
            <c:ext xmlns:c15="http://schemas.microsoft.com/office/drawing/2012/chart" uri="{02D57815-91ED-43cb-92C2-25804820EDAC}">
              <c15:datalabelsRange>
                <c15:f>'Analysis 2'!$K$6:$K$17</c15:f>
                <c15:dlblRangeCache>
                  <c:ptCount val="12"/>
                  <c:pt idx="4">
                    <c:v>$481K</c:v>
                  </c:pt>
                  <c:pt idx="7">
                    <c:v>$486K</c:v>
                  </c:pt>
                </c15:dlblRangeCache>
              </c15:datalabelsRange>
            </c:ext>
            <c:ext xmlns:c16="http://schemas.microsoft.com/office/drawing/2014/chart" uri="{C3380CC4-5D6E-409C-BE32-E72D297353CC}">
              <c16:uniqueId val="{0000000C-FD73-472F-8679-E960FEB289A1}"/>
            </c:ext>
          </c:extLst>
        </c:ser>
        <c:ser>
          <c:idx val="1"/>
          <c:order val="1"/>
          <c:tx>
            <c:strRef>
              <c:f>'Analysis 2'!$J$5</c:f>
              <c:strCache>
                <c:ptCount val="1"/>
                <c:pt idx="0">
                  <c:v>Total Target</c:v>
                </c:pt>
              </c:strCache>
            </c:strRef>
          </c:tx>
          <c:spPr>
            <a:ln w="28575" cap="rnd">
              <a:solidFill>
                <a:schemeClr val="bg1">
                  <a:lumMod val="50000"/>
                </a:schemeClr>
              </a:solidFill>
              <a:round/>
            </a:ln>
            <a:effectLst/>
          </c:spPr>
          <c:marker>
            <c:symbol val="none"/>
          </c:marker>
          <c:cat>
            <c:strRef>
              <c:f>'Analysis 2'!$H$6:$H$17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2'!$J$6:$J$17</c:f>
              <c:numCache>
                <c:formatCode>[&gt;=1000000]"$"0,,"M";[&gt;=1000]"$"0,"K";0</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1"/>
          <c:extLst>
            <c:ext xmlns:c16="http://schemas.microsoft.com/office/drawing/2014/chart" uri="{C3380CC4-5D6E-409C-BE32-E72D297353CC}">
              <c16:uniqueId val="{0000000D-FD73-472F-8679-E960FEB289A1}"/>
            </c:ext>
          </c:extLst>
        </c:ser>
        <c:dLbls>
          <c:showLegendKey val="0"/>
          <c:showVal val="0"/>
          <c:showCatName val="0"/>
          <c:showSerName val="0"/>
          <c:showPercent val="0"/>
          <c:showBubbleSize val="0"/>
        </c:dLbls>
        <c:marker val="1"/>
        <c:smooth val="0"/>
        <c:axId val="1496948127"/>
        <c:axId val="1496948607"/>
      </c:lineChart>
      <c:catAx>
        <c:axId val="149694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948607"/>
        <c:crosses val="autoZero"/>
        <c:auto val="1"/>
        <c:lblAlgn val="ctr"/>
        <c:lblOffset val="100"/>
        <c:noMultiLvlLbl val="0"/>
      </c:catAx>
      <c:valAx>
        <c:axId val="1496948607"/>
        <c:scaling>
          <c:orientation val="minMax"/>
        </c:scaling>
        <c:delete val="0"/>
        <c:axPos val="l"/>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94812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0752688172043"/>
          <c:y val="0.22480620155038761"/>
          <c:w val="0.87526881720430105"/>
          <c:h val="0.68992248062015504"/>
        </c:manualLayout>
      </c:layout>
      <c:barChart>
        <c:barDir val="col"/>
        <c:grouping val="clustered"/>
        <c:varyColors val="0"/>
        <c:ser>
          <c:idx val="0"/>
          <c:order val="0"/>
          <c:tx>
            <c:strRef>
              <c:f>'Analysis 2'!$O$5</c:f>
              <c:strCache>
                <c:ptCount val="1"/>
                <c:pt idx="0">
                  <c:v>Variance</c:v>
                </c:pt>
              </c:strCache>
            </c:strRef>
          </c:tx>
          <c:spPr>
            <a:solidFill>
              <a:srgbClr val="92D050"/>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2'!$N$6:$N$17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2'!$O$6:$O$17</c:f>
              <c:numCache>
                <c:formatCode>\+0.0%;\-0.0%</c:formatCode>
                <c:ptCount val="12"/>
                <c:pt idx="0">
                  <c:v>1.1662938853230486E-2</c:v>
                </c:pt>
                <c:pt idx="1">
                  <c:v>-1.7477039225188291E-2</c:v>
                </c:pt>
                <c:pt idx="2">
                  <c:v>5.1063127397096335E-2</c:v>
                </c:pt>
                <c:pt idx="3">
                  <c:v>-9.7517607615583216E-3</c:v>
                </c:pt>
                <c:pt idx="4">
                  <c:v>8.2297063942166196E-2</c:v>
                </c:pt>
                <c:pt idx="5">
                  <c:v>7.9440303901378739E-2</c:v>
                </c:pt>
                <c:pt idx="6">
                  <c:v>-5.0342092932618009E-2</c:v>
                </c:pt>
                <c:pt idx="7">
                  <c:v>0.12516995694038077</c:v>
                </c:pt>
                <c:pt idx="8">
                  <c:v>-7.7522420521259575E-3</c:v>
                </c:pt>
                <c:pt idx="9">
                  <c:v>0.10769470991408396</c:v>
                </c:pt>
                <c:pt idx="10">
                  <c:v>0.1189401530344403</c:v>
                </c:pt>
                <c:pt idx="11">
                  <c:v>-3.4038154619471989E-2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7F4-4D11-8E0F-A0F2EC253B98}"/>
            </c:ext>
          </c:extLst>
        </c:ser>
        <c:dLbls>
          <c:showLegendKey val="0"/>
          <c:showVal val="0"/>
          <c:showCatName val="0"/>
          <c:showSerName val="0"/>
          <c:showPercent val="0"/>
          <c:showBubbleSize val="0"/>
        </c:dLbls>
        <c:gapWidth val="69"/>
        <c:overlap val="-27"/>
        <c:axId val="1434301407"/>
        <c:axId val="1434286047"/>
      </c:barChart>
      <c:catAx>
        <c:axId val="1434301407"/>
        <c:scaling>
          <c:orientation val="minMax"/>
        </c:scaling>
        <c:delete val="1"/>
        <c:axPos val="b"/>
        <c:numFmt formatCode="General" sourceLinked="1"/>
        <c:majorTickMark val="none"/>
        <c:minorTickMark val="none"/>
        <c:tickLblPos val="nextTo"/>
        <c:crossAx val="1434286047"/>
        <c:crosses val="autoZero"/>
        <c:auto val="1"/>
        <c:lblAlgn val="ctr"/>
        <c:lblOffset val="100"/>
        <c:noMultiLvlLbl val="0"/>
      </c:catAx>
      <c:valAx>
        <c:axId val="1434286047"/>
        <c:scaling>
          <c:orientation val="minMax"/>
        </c:scaling>
        <c:delete val="1"/>
        <c:axPos val="l"/>
        <c:numFmt formatCode="\+0.0%;\-0.0%" sourceLinked="1"/>
        <c:majorTickMark val="none"/>
        <c:minorTickMark val="none"/>
        <c:tickLblPos val="nextTo"/>
        <c:crossAx val="14343014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4327485380116955E-2"/>
          <c:y val="0.13333333333333333"/>
          <c:w val="0.85380116959064323"/>
          <c:h val="0.69482764654418216"/>
        </c:manualLayout>
      </c:layout>
      <c:barChart>
        <c:barDir val="col"/>
        <c:grouping val="clustered"/>
        <c:varyColors val="0"/>
        <c:ser>
          <c:idx val="0"/>
          <c:order val="0"/>
          <c:tx>
            <c:strRef>
              <c:f>'Analysis 2'!$AF$16</c:f>
              <c:strCache>
                <c:ptCount val="1"/>
                <c:pt idx="0">
                  <c:v>Total Revenue</c:v>
                </c:pt>
              </c:strCache>
            </c:strRef>
          </c:tx>
          <c:spPr>
            <a:solidFill>
              <a:schemeClr val="accent1">
                <a:lumMod val="50000"/>
              </a:schemeClr>
            </a:solidFill>
            <a:ln>
              <a:noFill/>
            </a:ln>
            <a:effectLst/>
          </c:spPr>
          <c:invertIfNegative val="0"/>
          <c:dLbls>
            <c:dLbl>
              <c:idx val="0"/>
              <c:tx>
                <c:rich>
                  <a:bodyPr/>
                  <a:lstStyle/>
                  <a:p>
                    <a:fld id="{B8B775CD-FCE6-4003-9289-599C37FAD3CD}" type="CELLRANGE">
                      <a:rPr lang="en-US"/>
                      <a:pPr/>
                      <a:t>[CELLRANGE]</a:t>
                    </a:fld>
                    <a:endParaRPr lang="en-US" baseline="0"/>
                  </a:p>
                  <a:p>
                    <a:fld id="{559744BE-8043-44DC-A2E3-5A22706AAFBB}"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2EDE-4A19-8A7D-899409F67218}"/>
                </c:ext>
              </c:extLst>
            </c:dLbl>
            <c:dLbl>
              <c:idx val="1"/>
              <c:tx>
                <c:rich>
                  <a:bodyPr/>
                  <a:lstStyle/>
                  <a:p>
                    <a:fld id="{33B9EE77-A0C9-4CB3-A978-9DA837BF2A32}" type="CELLRANGE">
                      <a:rPr lang="en-US"/>
                      <a:pPr/>
                      <a:t>[CELLRANGE]</a:t>
                    </a:fld>
                    <a:endParaRPr lang="en-US" baseline="0"/>
                  </a:p>
                  <a:p>
                    <a:fld id="{6D455031-2882-4537-9757-B5B97CC41907}"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2EDE-4A19-8A7D-899409F67218}"/>
                </c:ext>
              </c:extLst>
            </c:dLbl>
            <c:dLbl>
              <c:idx val="2"/>
              <c:tx>
                <c:rich>
                  <a:bodyPr/>
                  <a:lstStyle/>
                  <a:p>
                    <a:fld id="{C572A38A-C72C-48F5-9F9E-6E0FF7E64D52}" type="CELLRANGE">
                      <a:rPr lang="en-US"/>
                      <a:pPr/>
                      <a:t>[CELLRANGE]</a:t>
                    </a:fld>
                    <a:endParaRPr lang="en-US" baseline="0"/>
                  </a:p>
                  <a:p>
                    <a:fld id="{C64A8AF0-4526-4E5E-A066-65344806BAB7}"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2EDE-4A19-8A7D-899409F67218}"/>
                </c:ext>
              </c:extLst>
            </c:dLbl>
            <c:dLbl>
              <c:idx val="3"/>
              <c:tx>
                <c:rich>
                  <a:bodyPr/>
                  <a:lstStyle/>
                  <a:p>
                    <a:fld id="{52CA1BB2-7A43-4514-8A6C-9C1878824B00}" type="CELLRANGE">
                      <a:rPr lang="en-US"/>
                      <a:pPr/>
                      <a:t>[CELLRANGE]</a:t>
                    </a:fld>
                    <a:endParaRPr lang="en-US" baseline="0"/>
                  </a:p>
                  <a:p>
                    <a:fld id="{2FA6FFA1-A256-4E0C-8534-EBE80315495B}"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2EDE-4A19-8A7D-899409F672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2'!$AE$17:$AE$20</c:f>
              <c:strCache>
                <c:ptCount val="4"/>
                <c:pt idx="0">
                  <c:v>Q-1</c:v>
                </c:pt>
                <c:pt idx="1">
                  <c:v>Q-2</c:v>
                </c:pt>
                <c:pt idx="2">
                  <c:v>Q-3</c:v>
                </c:pt>
                <c:pt idx="3">
                  <c:v>Q-4</c:v>
                </c:pt>
              </c:strCache>
            </c:strRef>
          </c:cat>
          <c:val>
            <c:numRef>
              <c:f>'Analysis 2'!$AF$17:$AF$20</c:f>
              <c:numCache>
                <c:formatCode>[&gt;=1000000]"$"0,,"M";[&gt;=1000]"$"0,"K";0</c:formatCode>
                <c:ptCount val="4"/>
                <c:pt idx="0">
                  <c:v>1336248.3099999984</c:v>
                </c:pt>
                <c:pt idx="1">
                  <c:v>1384874.5400000024</c:v>
                </c:pt>
                <c:pt idx="2">
                  <c:v>1362939.5400000014</c:v>
                </c:pt>
                <c:pt idx="3">
                  <c:v>1362747.0800000008</c:v>
                </c:pt>
              </c:numCache>
            </c:numRef>
          </c:val>
          <c:extLst>
            <c:ext xmlns:c15="http://schemas.microsoft.com/office/drawing/2012/chart" uri="{02D57815-91ED-43cb-92C2-25804820EDAC}">
              <c15:datalabelsRange>
                <c15:f>'Analysis 2'!$AG$6:$AG$9</c15:f>
                <c15:dlblRangeCache>
                  <c:ptCount val="4"/>
                  <c:pt idx="1">
                    <c:v>+3.6%</c:v>
                  </c:pt>
                  <c:pt idx="2">
                    <c:v>-1.6%</c:v>
                  </c:pt>
                  <c:pt idx="3">
                    <c:v>-0.0%</c:v>
                  </c:pt>
                </c15:dlblRangeCache>
              </c15:datalabelsRange>
            </c:ext>
            <c:ext xmlns:c16="http://schemas.microsoft.com/office/drawing/2014/chart" uri="{C3380CC4-5D6E-409C-BE32-E72D297353CC}">
              <c16:uniqueId val="{00000004-2EDE-4A19-8A7D-899409F67218}"/>
            </c:ext>
          </c:extLst>
        </c:ser>
        <c:ser>
          <c:idx val="1"/>
          <c:order val="1"/>
          <c:tx>
            <c:strRef>
              <c:f>'Analysis 2'!$AG$16</c:f>
              <c:strCache>
                <c:ptCount val="1"/>
                <c:pt idx="0">
                  <c:v>Highlight</c:v>
                </c:pt>
              </c:strCache>
            </c:strRef>
          </c:tx>
          <c:spPr>
            <a:solidFill>
              <a:srgbClr val="1F8CB3"/>
            </a:solidFill>
            <a:ln>
              <a:noFill/>
            </a:ln>
            <a:effectLst/>
          </c:spPr>
          <c:invertIfNegative val="0"/>
          <c:val>
            <c:numRef>
              <c:f>'Analysis 2'!$AG$17:$AG$20</c:f>
              <c:numCache>
                <c:formatCode>General</c:formatCode>
                <c:ptCount val="4"/>
                <c:pt idx="0">
                  <c:v>0</c:v>
                </c:pt>
                <c:pt idx="1">
                  <c:v>1384874.5400000024</c:v>
                </c:pt>
                <c:pt idx="2">
                  <c:v>1362939.5400000014</c:v>
                </c:pt>
                <c:pt idx="3">
                  <c:v>1362747.0800000008</c:v>
                </c:pt>
              </c:numCache>
            </c:numRef>
          </c:val>
          <c:extLst>
            <c:ext xmlns:c16="http://schemas.microsoft.com/office/drawing/2014/chart" uri="{C3380CC4-5D6E-409C-BE32-E72D297353CC}">
              <c16:uniqueId val="{00000005-2EDE-4A19-8A7D-899409F67218}"/>
            </c:ext>
          </c:extLst>
        </c:ser>
        <c:dLbls>
          <c:showLegendKey val="0"/>
          <c:showVal val="0"/>
          <c:showCatName val="0"/>
          <c:showSerName val="0"/>
          <c:showPercent val="0"/>
          <c:showBubbleSize val="0"/>
        </c:dLbls>
        <c:gapWidth val="88"/>
        <c:overlap val="100"/>
        <c:axId val="507739392"/>
        <c:axId val="507723072"/>
      </c:barChart>
      <c:lineChart>
        <c:grouping val="standard"/>
        <c:varyColors val="0"/>
        <c:ser>
          <c:idx val="2"/>
          <c:order val="2"/>
          <c:tx>
            <c:strRef>
              <c:f>'Analysis 2'!$AH$16</c:f>
              <c:strCache>
                <c:ptCount val="1"/>
                <c:pt idx="0">
                  <c:v>Average</c:v>
                </c:pt>
              </c:strCache>
            </c:strRef>
          </c:tx>
          <c:spPr>
            <a:ln w="25400" cap="rnd">
              <a:solidFill>
                <a:schemeClr val="accent3"/>
              </a:solidFill>
              <a:prstDash val="lgDash"/>
              <a:round/>
            </a:ln>
            <a:effectLst/>
          </c:spPr>
          <c:marker>
            <c:symbol val="none"/>
          </c:marker>
          <c:val>
            <c:numRef>
              <c:f>'Analysis 2'!$AH$17:$AH$20</c:f>
              <c:numCache>
                <c:formatCode>[&gt;=1000000]"$"0,,"M";[&gt;=1000]"$"0,"K";0</c:formatCode>
                <c:ptCount val="4"/>
                <c:pt idx="0">
                  <c:v>1361702.3675000006</c:v>
                </c:pt>
                <c:pt idx="1">
                  <c:v>1361702.3675000006</c:v>
                </c:pt>
                <c:pt idx="2">
                  <c:v>1361702.3675000006</c:v>
                </c:pt>
                <c:pt idx="3">
                  <c:v>1361702.3675000006</c:v>
                </c:pt>
              </c:numCache>
            </c:numRef>
          </c:val>
          <c:smooth val="0"/>
          <c:extLst>
            <c:ext xmlns:c16="http://schemas.microsoft.com/office/drawing/2014/chart" uri="{C3380CC4-5D6E-409C-BE32-E72D297353CC}">
              <c16:uniqueId val="{00000006-2EDE-4A19-8A7D-899409F67218}"/>
            </c:ext>
          </c:extLst>
        </c:ser>
        <c:dLbls>
          <c:showLegendKey val="0"/>
          <c:showVal val="0"/>
          <c:showCatName val="0"/>
          <c:showSerName val="0"/>
          <c:showPercent val="0"/>
          <c:showBubbleSize val="0"/>
        </c:dLbls>
        <c:marker val="1"/>
        <c:smooth val="0"/>
        <c:axId val="507739392"/>
        <c:axId val="507723072"/>
      </c:lineChart>
      <c:catAx>
        <c:axId val="507739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723072"/>
        <c:crosses val="autoZero"/>
        <c:auto val="1"/>
        <c:lblAlgn val="ctr"/>
        <c:lblOffset val="100"/>
        <c:noMultiLvlLbl val="0"/>
      </c:catAx>
      <c:valAx>
        <c:axId val="507723072"/>
        <c:scaling>
          <c:orientation val="minMax"/>
        </c:scaling>
        <c:delete val="1"/>
        <c:axPos val="l"/>
        <c:numFmt formatCode="[&gt;=1000000]&quot;$&quot;0,,&quot;M&quot;;[&gt;=1000]&quot;$&quot;0,&quot;K&quot;;0" sourceLinked="1"/>
        <c:majorTickMark val="out"/>
        <c:minorTickMark val="none"/>
        <c:tickLblPos val="nextTo"/>
        <c:crossAx val="5077393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2'!$AM$19</c:f>
              <c:strCache>
                <c:ptCount val="1"/>
                <c:pt idx="0">
                  <c:v>Total Revenue</c:v>
                </c:pt>
              </c:strCache>
            </c:strRef>
          </c:tx>
          <c:spPr>
            <a:solidFill>
              <a:schemeClr val="accent1">
                <a:lumMod val="50000"/>
              </a:schemeClr>
            </a:solidFill>
            <a:ln>
              <a:noFill/>
            </a:ln>
            <a:effectLst/>
          </c:spPr>
          <c:invertIfNegative val="0"/>
          <c:dLbls>
            <c:dLbl>
              <c:idx val="0"/>
              <c:tx>
                <c:rich>
                  <a:bodyPr/>
                  <a:lstStyle/>
                  <a:p>
                    <a:fld id="{1F48EC9A-C4EB-4734-B0CC-4043E6BCFBC5}" type="CELLRANGE">
                      <a:rPr lang="en-US"/>
                      <a:pPr/>
                      <a:t>[CELLRANGE]</a:t>
                    </a:fld>
                    <a:endParaRPr lang="en-US" baseline="0"/>
                  </a:p>
                  <a:p>
                    <a:fld id="{9BF2E32C-22CB-4F18-9853-04504FB154F5}"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FC7D-4969-AD97-E7797BF565F9}"/>
                </c:ext>
              </c:extLst>
            </c:dLbl>
            <c:dLbl>
              <c:idx val="1"/>
              <c:tx>
                <c:rich>
                  <a:bodyPr/>
                  <a:lstStyle/>
                  <a:p>
                    <a:fld id="{0151897A-DC8C-4637-8652-5716FCBB7765}" type="CELLRANGE">
                      <a:rPr lang="en-US"/>
                      <a:pPr/>
                      <a:t>[CELLRANGE]</a:t>
                    </a:fld>
                    <a:endParaRPr lang="en-US" baseline="0"/>
                  </a:p>
                  <a:p>
                    <a:fld id="{7A43C237-B08E-4978-B19D-DBF4F4A1BA0F}"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FC7D-4969-AD97-E7797BF565F9}"/>
                </c:ext>
              </c:extLst>
            </c:dLbl>
            <c:dLbl>
              <c:idx val="2"/>
              <c:tx>
                <c:rich>
                  <a:bodyPr/>
                  <a:lstStyle/>
                  <a:p>
                    <a:fld id="{54DB40D7-7C4D-42EE-893F-BDC779F07BA1}" type="CELLRANGE">
                      <a:rPr lang="en-US"/>
                      <a:pPr/>
                      <a:t>[CELLRANGE]</a:t>
                    </a:fld>
                    <a:endParaRPr lang="en-US" baseline="0"/>
                  </a:p>
                  <a:p>
                    <a:fld id="{44388F5E-ADD0-4509-89C1-07405F0D92CB}"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FC7D-4969-AD97-E7797BF565F9}"/>
                </c:ext>
              </c:extLst>
            </c:dLbl>
            <c:dLbl>
              <c:idx val="3"/>
              <c:tx>
                <c:rich>
                  <a:bodyPr/>
                  <a:lstStyle/>
                  <a:p>
                    <a:fld id="{46B4BEDC-4400-4560-8118-0CD9A37D1045}" type="CELLRANGE">
                      <a:rPr lang="en-US"/>
                      <a:pPr/>
                      <a:t>[CELLRANGE]</a:t>
                    </a:fld>
                    <a:endParaRPr lang="en-US" baseline="0"/>
                  </a:p>
                  <a:p>
                    <a:fld id="{3EDD8149-FC86-4F7B-A3A0-AD372F2C93D2}"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FC7D-4969-AD97-E7797BF565F9}"/>
                </c:ext>
              </c:extLst>
            </c:dLbl>
            <c:dLbl>
              <c:idx val="4"/>
              <c:tx>
                <c:rich>
                  <a:bodyPr/>
                  <a:lstStyle/>
                  <a:p>
                    <a:fld id="{4E3BB654-84B1-48DA-BAF8-41C6D8103ADA}" type="CELLRANGE">
                      <a:rPr lang="en-US"/>
                      <a:pPr/>
                      <a:t>[CELLRANGE]</a:t>
                    </a:fld>
                    <a:endParaRPr lang="en-US" baseline="0"/>
                  </a:p>
                  <a:p>
                    <a:fld id="{75F6CA0B-CEC2-4587-8F47-07CE867837F4}"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FC7D-4969-AD97-E7797BF565F9}"/>
                </c:ext>
              </c:extLst>
            </c:dLbl>
            <c:dLbl>
              <c:idx val="5"/>
              <c:tx>
                <c:rich>
                  <a:bodyPr/>
                  <a:lstStyle/>
                  <a:p>
                    <a:fld id="{352E230C-99A0-42E7-A096-117BA2E160FE}" type="CELLRANGE">
                      <a:rPr lang="en-US"/>
                      <a:pPr/>
                      <a:t>[CELLRANGE]</a:t>
                    </a:fld>
                    <a:endParaRPr lang="en-US" baseline="0"/>
                  </a:p>
                  <a:p>
                    <a:fld id="{AD3139FC-2631-445E-97D0-2E7B07AEF9AC}"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FC7D-4969-AD97-E7797BF565F9}"/>
                </c:ext>
              </c:extLst>
            </c:dLbl>
            <c:dLbl>
              <c:idx val="6"/>
              <c:tx>
                <c:rich>
                  <a:bodyPr/>
                  <a:lstStyle/>
                  <a:p>
                    <a:fld id="{51D6E0DB-82BA-4062-855C-62A4DBDD43A0}" type="CELLRANGE">
                      <a:rPr lang="en-US"/>
                      <a:pPr/>
                      <a:t>[CELLRANGE]</a:t>
                    </a:fld>
                    <a:endParaRPr lang="en-US" baseline="0"/>
                  </a:p>
                  <a:p>
                    <a:fld id="{04A73838-80BF-419E-A8DA-A8604A665C80}" type="VALUE">
                      <a:rPr lang="en-US"/>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FC7D-4969-AD97-E7797BF565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2'!$AL$20:$AL$26</c:f>
              <c:strCache>
                <c:ptCount val="7"/>
                <c:pt idx="0">
                  <c:v>Sun</c:v>
                </c:pt>
                <c:pt idx="1">
                  <c:v>Mon</c:v>
                </c:pt>
                <c:pt idx="2">
                  <c:v>Tue</c:v>
                </c:pt>
                <c:pt idx="3">
                  <c:v>Wed</c:v>
                </c:pt>
                <c:pt idx="4">
                  <c:v>Thu</c:v>
                </c:pt>
                <c:pt idx="5">
                  <c:v>Fri</c:v>
                </c:pt>
                <c:pt idx="6">
                  <c:v>Sat</c:v>
                </c:pt>
              </c:strCache>
            </c:strRef>
          </c:cat>
          <c:val>
            <c:numRef>
              <c:f>'Analysis 2'!$AM$20:$AM$26</c:f>
              <c:numCache>
                <c:formatCode>[&gt;=1000000]"$"0,,"M";[&gt;=1000]"$"0,"K";0</c:formatCode>
                <c:ptCount val="7"/>
                <c:pt idx="0">
                  <c:v>765868.27999999898</c:v>
                </c:pt>
                <c:pt idx="1">
                  <c:v>789470.8800000028</c:v>
                </c:pt>
                <c:pt idx="2">
                  <c:v>772166.82999999914</c:v>
                </c:pt>
                <c:pt idx="3">
                  <c:v>774303.62999999756</c:v>
                </c:pt>
                <c:pt idx="4">
                  <c:v>795985.00999999966</c:v>
                </c:pt>
                <c:pt idx="5">
                  <c:v>762351.78000000084</c:v>
                </c:pt>
                <c:pt idx="6">
                  <c:v>786663.06000000041</c:v>
                </c:pt>
              </c:numCache>
            </c:numRef>
          </c:val>
          <c:extLst>
            <c:ext xmlns:c15="http://schemas.microsoft.com/office/drawing/2012/chart" uri="{02D57815-91ED-43cb-92C2-25804820EDAC}">
              <c15:datalabelsRange>
                <c15:f>'Analysis 2'!$AN$6:$AN$12</c15:f>
                <c15:dlblRangeCache>
                  <c:ptCount val="7"/>
                  <c:pt idx="1">
                    <c:v>+3.1%</c:v>
                  </c:pt>
                  <c:pt idx="2">
                    <c:v>-2.2%</c:v>
                  </c:pt>
                  <c:pt idx="3">
                    <c:v>+0.3%</c:v>
                  </c:pt>
                  <c:pt idx="4">
                    <c:v>+2.8%</c:v>
                  </c:pt>
                  <c:pt idx="5">
                    <c:v>-4.2%</c:v>
                  </c:pt>
                  <c:pt idx="6">
                    <c:v>+3.2%</c:v>
                  </c:pt>
                </c15:dlblRangeCache>
              </c15:datalabelsRange>
            </c:ext>
            <c:ext xmlns:c16="http://schemas.microsoft.com/office/drawing/2014/chart" uri="{C3380CC4-5D6E-409C-BE32-E72D297353CC}">
              <c16:uniqueId val="{00000007-FC7D-4969-AD97-E7797BF565F9}"/>
            </c:ext>
          </c:extLst>
        </c:ser>
        <c:ser>
          <c:idx val="1"/>
          <c:order val="1"/>
          <c:tx>
            <c:strRef>
              <c:f>'Analysis 2'!$AN$19</c:f>
              <c:strCache>
                <c:ptCount val="1"/>
                <c:pt idx="0">
                  <c:v>Highlight </c:v>
                </c:pt>
              </c:strCache>
            </c:strRef>
          </c:tx>
          <c:spPr>
            <a:solidFill>
              <a:srgbClr val="1F8CB3"/>
            </a:solidFill>
            <a:ln>
              <a:noFill/>
            </a:ln>
            <a:effectLst/>
          </c:spPr>
          <c:invertIfNegative val="0"/>
          <c:val>
            <c:numRef>
              <c:f>'Analysis 2'!$AN$20:$AN$26</c:f>
              <c:numCache>
                <c:formatCode>General</c:formatCode>
                <c:ptCount val="7"/>
                <c:pt idx="0">
                  <c:v>0</c:v>
                </c:pt>
                <c:pt idx="1">
                  <c:v>789470.8800000028</c:v>
                </c:pt>
                <c:pt idx="2">
                  <c:v>0</c:v>
                </c:pt>
                <c:pt idx="3">
                  <c:v>0</c:v>
                </c:pt>
                <c:pt idx="4">
                  <c:v>795985.00999999966</c:v>
                </c:pt>
                <c:pt idx="5">
                  <c:v>0</c:v>
                </c:pt>
                <c:pt idx="6">
                  <c:v>786663.06000000041</c:v>
                </c:pt>
              </c:numCache>
            </c:numRef>
          </c:val>
          <c:extLst>
            <c:ext xmlns:c16="http://schemas.microsoft.com/office/drawing/2014/chart" uri="{C3380CC4-5D6E-409C-BE32-E72D297353CC}">
              <c16:uniqueId val="{00000008-FC7D-4969-AD97-E7797BF565F9}"/>
            </c:ext>
          </c:extLst>
        </c:ser>
        <c:dLbls>
          <c:showLegendKey val="0"/>
          <c:showVal val="0"/>
          <c:showCatName val="0"/>
          <c:showSerName val="0"/>
          <c:showPercent val="0"/>
          <c:showBubbleSize val="0"/>
        </c:dLbls>
        <c:gapWidth val="219"/>
        <c:overlap val="100"/>
        <c:axId val="976237855"/>
        <c:axId val="976229215"/>
      </c:barChart>
      <c:lineChart>
        <c:grouping val="standard"/>
        <c:varyColors val="0"/>
        <c:ser>
          <c:idx val="2"/>
          <c:order val="2"/>
          <c:tx>
            <c:strRef>
              <c:f>'Analysis 2'!$AO$19</c:f>
              <c:strCache>
                <c:ptCount val="1"/>
                <c:pt idx="0">
                  <c:v>Average</c:v>
                </c:pt>
              </c:strCache>
            </c:strRef>
          </c:tx>
          <c:spPr>
            <a:ln w="28575" cap="rnd">
              <a:solidFill>
                <a:schemeClr val="accent3"/>
              </a:solidFill>
              <a:prstDash val="dash"/>
              <a:round/>
            </a:ln>
            <a:effectLst/>
          </c:spPr>
          <c:marker>
            <c:symbol val="none"/>
          </c:marker>
          <c:val>
            <c:numRef>
              <c:f>'Analysis 2'!$AO$20:$AO$26</c:f>
              <c:numCache>
                <c:formatCode>[&gt;=1000000]"$"0,,"M";[&gt;=1000]"$"0,"K";0</c:formatCode>
                <c:ptCount val="7"/>
                <c:pt idx="0">
                  <c:v>778115.63857142848</c:v>
                </c:pt>
                <c:pt idx="1">
                  <c:v>778115.63857142848</c:v>
                </c:pt>
                <c:pt idx="2">
                  <c:v>778115.63857142848</c:v>
                </c:pt>
                <c:pt idx="3">
                  <c:v>778115.63857142848</c:v>
                </c:pt>
                <c:pt idx="4">
                  <c:v>778115.63857142848</c:v>
                </c:pt>
                <c:pt idx="5">
                  <c:v>778115.63857142848</c:v>
                </c:pt>
                <c:pt idx="6">
                  <c:v>778115.63857142848</c:v>
                </c:pt>
              </c:numCache>
            </c:numRef>
          </c:val>
          <c:smooth val="0"/>
          <c:extLst>
            <c:ext xmlns:c16="http://schemas.microsoft.com/office/drawing/2014/chart" uri="{C3380CC4-5D6E-409C-BE32-E72D297353CC}">
              <c16:uniqueId val="{00000009-FC7D-4969-AD97-E7797BF565F9}"/>
            </c:ext>
          </c:extLst>
        </c:ser>
        <c:dLbls>
          <c:showLegendKey val="0"/>
          <c:showVal val="0"/>
          <c:showCatName val="0"/>
          <c:showSerName val="0"/>
          <c:showPercent val="0"/>
          <c:showBubbleSize val="0"/>
        </c:dLbls>
        <c:marker val="1"/>
        <c:smooth val="0"/>
        <c:axId val="976237855"/>
        <c:axId val="976229215"/>
      </c:lineChart>
      <c:catAx>
        <c:axId val="976237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229215"/>
        <c:crosses val="autoZero"/>
        <c:auto val="1"/>
        <c:lblAlgn val="ctr"/>
        <c:lblOffset val="100"/>
        <c:noMultiLvlLbl val="0"/>
      </c:catAx>
      <c:valAx>
        <c:axId val="976229215"/>
        <c:scaling>
          <c:orientation val="minMax"/>
        </c:scaling>
        <c:delete val="1"/>
        <c:axPos val="l"/>
        <c:numFmt formatCode="[&gt;=1000000]&quot;$&quot;0,,&quot;M&quot;;[&gt;=1000]&quot;$&quot;0,&quot;K&quot;;0" sourceLinked="1"/>
        <c:majorTickMark val="none"/>
        <c:minorTickMark val="none"/>
        <c:tickLblPos val="nextTo"/>
        <c:crossAx val="976237855"/>
        <c:crosses val="autoZero"/>
        <c:crossBetween val="between"/>
      </c:valAx>
      <c:spPr>
        <a:solidFill>
          <a:schemeClr val="bg1"/>
        </a:solid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[second_project2.xlsx]Analysis 2!PivotTable1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2'!$D$5</c:f>
              <c:strCache>
                <c:ptCount val="1"/>
                <c:pt idx="0">
                  <c:v>Total Revenue</c:v>
                </c:pt>
              </c:strCache>
            </c:strRef>
          </c:tx>
          <c:spPr>
            <a:ln w="28575" cap="rnd">
              <a:solidFill>
                <a:schemeClr val="accent1"/>
              </a:solidFill>
              <a:round/>
            </a:ln>
            <a:effectLst/>
          </c:spPr>
          <c:marker>
            <c:symbol val="none"/>
          </c:marker>
          <c:cat>
            <c:strRef>
              <c:f>'Analysis 2'!$C$6:$C$17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2'!$D$6:$D$17</c:f>
              <c:numCache>
                <c:formatCode>[&gt;=1000000]"$"0,,"M";[&gt;=1000]"$"0,"K";0</c:formatCode>
                <c:ptCount val="12"/>
                <c:pt idx="0">
                  <c:v>444162.52</c:v>
                </c:pt>
                <c:pt idx="1">
                  <c:v>423741.52</c:v>
                </c:pt>
                <c:pt idx="2">
                  <c:v>468344.26999999955</c:v>
                </c:pt>
                <c:pt idx="3">
                  <c:v>448652.76</c:v>
                </c:pt>
                <c:pt idx="4">
                  <c:v>480720.64000000013</c:v>
                </c:pt>
                <c:pt idx="5">
                  <c:v>455501.1399999999</c:v>
                </c:pt>
                <c:pt idx="6">
                  <c:v>433725.86000000057</c:v>
                </c:pt>
                <c:pt idx="7">
                  <c:v>485766.24999999977</c:v>
                </c:pt>
                <c:pt idx="8">
                  <c:v>443447.43000000028</c:v>
                </c:pt>
                <c:pt idx="9">
                  <c:v>458984.37999999983</c:v>
                </c:pt>
                <c:pt idx="10">
                  <c:v>462537.40999999963</c:v>
                </c:pt>
                <c:pt idx="11">
                  <c:v>441225.28999999992</c:v>
                </c:pt>
              </c:numCache>
            </c:numRef>
          </c:val>
          <c:smooth val="0"/>
          <c:extLst>
            <c:ext xmlns:c16="http://schemas.microsoft.com/office/drawing/2014/chart" uri="{C3380CC4-5D6E-409C-BE32-E72D297353CC}">
              <c16:uniqueId val="{00000000-306E-460B-B4FC-7A47AE0E2D3B}"/>
            </c:ext>
          </c:extLst>
        </c:ser>
        <c:ser>
          <c:idx val="1"/>
          <c:order val="1"/>
          <c:tx>
            <c:strRef>
              <c:f>'Analysis 2'!$E$5</c:f>
              <c:strCache>
                <c:ptCount val="1"/>
                <c:pt idx="0">
                  <c:v>Total Target</c:v>
                </c:pt>
              </c:strCache>
            </c:strRef>
          </c:tx>
          <c:spPr>
            <a:ln w="28575" cap="rnd">
              <a:solidFill>
                <a:schemeClr val="accent2"/>
              </a:solidFill>
              <a:round/>
            </a:ln>
            <a:effectLst/>
          </c:spPr>
          <c:marker>
            <c:symbol val="none"/>
          </c:marker>
          <c:cat>
            <c:strRef>
              <c:f>'Analysis 2'!$C$6:$C$17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2'!$E$6:$E$17</c:f>
              <c:numCache>
                <c:formatCode>[&gt;=1000000]"$"0,,"M";[&gt;=1000]"$"0,"K";0</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0"/>
          <c:extLst>
            <c:ext xmlns:c16="http://schemas.microsoft.com/office/drawing/2014/chart" uri="{C3380CC4-5D6E-409C-BE32-E72D297353CC}">
              <c16:uniqueId val="{00000001-306E-460B-B4FC-7A47AE0E2D3B}"/>
            </c:ext>
          </c:extLst>
        </c:ser>
        <c:dLbls>
          <c:showLegendKey val="0"/>
          <c:showVal val="0"/>
          <c:showCatName val="0"/>
          <c:showSerName val="0"/>
          <c:showPercent val="0"/>
          <c:showBubbleSize val="0"/>
        </c:dLbls>
        <c:smooth val="0"/>
        <c:axId val="224927887"/>
        <c:axId val="224916847"/>
      </c:lineChart>
      <c:catAx>
        <c:axId val="224927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916847"/>
        <c:crosses val="autoZero"/>
        <c:auto val="1"/>
        <c:lblAlgn val="ctr"/>
        <c:lblOffset val="100"/>
        <c:noMultiLvlLbl val="0"/>
      </c:catAx>
      <c:valAx>
        <c:axId val="224916847"/>
        <c:scaling>
          <c:orientation val="minMax"/>
        </c:scaling>
        <c:delete val="0"/>
        <c:axPos val="l"/>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9278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 3'!$G$3"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Drop" dropStyle="combo" dx="31" fmlaLink="'Analysis 3'!$G$4" fmlaRange="'Analysis 3'!$I$3:$I$4" noThreeD="1" sel="1" val="0"/>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firstButton="1" fmlaLink="'Analysis 3'!$BJ$4" lockText="1" noThreeD="1"/>
</file>

<file path=xl/ctrlProps/ctrlProp6.xml><?xml version="1.0" encoding="utf-8"?>
<formControlPr xmlns="http://schemas.microsoft.com/office/spreadsheetml/2009/9/main" objectType="GBox" noThreeD="1"/>
</file>

<file path=xl/drawings/_rels/drawing1.xml.rels><?xml version="1.0" encoding="UTF-8" standalone="yes"?>
<Relationships xmlns="http://schemas.openxmlformats.org/package/2006/relationships"><Relationship Id="rId8" Type="http://schemas.openxmlformats.org/officeDocument/2006/relationships/image" Target="../media/image6.emf"/><Relationship Id="rId13" Type="http://schemas.openxmlformats.org/officeDocument/2006/relationships/hyperlink" Target="#'Store Dashboard'!A1"/><Relationship Id="rId3" Type="http://schemas.openxmlformats.org/officeDocument/2006/relationships/image" Target="../media/image2.png"/><Relationship Id="rId7" Type="http://schemas.openxmlformats.org/officeDocument/2006/relationships/chart" Target="../charts/chart2.xml"/><Relationship Id="rId12" Type="http://schemas.openxmlformats.org/officeDocument/2006/relationships/hyperlink" Target="#'Time Frame'!A1"/><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5.xml"/><Relationship Id="rId5" Type="http://schemas.openxmlformats.org/officeDocument/2006/relationships/image" Target="../media/image4.png"/><Relationship Id="rId10" Type="http://schemas.openxmlformats.org/officeDocument/2006/relationships/chart" Target="../charts/chart4.xml"/><Relationship Id="rId4" Type="http://schemas.openxmlformats.org/officeDocument/2006/relationships/image" Target="../media/image3.png"/><Relationship Id="rId9" Type="http://schemas.openxmlformats.org/officeDocument/2006/relationships/chart" Target="../charts/chart3.xml"/><Relationship Id="rId14"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8.xml"/><Relationship Id="rId7" Type="http://schemas.openxmlformats.org/officeDocument/2006/relationships/chart" Target="../charts/chart9.xml"/><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image" Target="../media/image10.emf"/><Relationship Id="rId11" Type="http://schemas.openxmlformats.org/officeDocument/2006/relationships/hyperlink" Target="#'Store Dashboard'!A1"/><Relationship Id="rId5" Type="http://schemas.openxmlformats.org/officeDocument/2006/relationships/image" Target="../media/image9.emf"/><Relationship Id="rId10" Type="http://schemas.openxmlformats.org/officeDocument/2006/relationships/hyperlink" Target="#'Profit View'!A1"/><Relationship Id="rId4" Type="http://schemas.openxmlformats.org/officeDocument/2006/relationships/image" Target="../media/image8.emf"/><Relationship Id="rId9" Type="http://schemas.openxmlformats.org/officeDocument/2006/relationships/hyperlink" Target="#'Time Frame'!A1"/></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14.png"/><Relationship Id="rId1" Type="http://schemas.microsoft.com/office/2011/relationships/webextension" Target="../webextensions/webextension1.xml"/><Relationship Id="rId6" Type="http://schemas.openxmlformats.org/officeDocument/2006/relationships/hyperlink" Target="#'Profit View'!A1"/><Relationship Id="rId5" Type="http://schemas.openxmlformats.org/officeDocument/2006/relationships/hyperlink" Target="#'Time Frame'!A1"/><Relationship Id="rId4" Type="http://schemas.openxmlformats.org/officeDocument/2006/relationships/image" Target="../media/image15.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xdr:twoCellAnchor>
    <xdr:from>
      <xdr:col>18</xdr:col>
      <xdr:colOff>244309</xdr:colOff>
      <xdr:row>4</xdr:row>
      <xdr:rowOff>18715</xdr:rowOff>
    </xdr:from>
    <xdr:to>
      <xdr:col>21</xdr:col>
      <xdr:colOff>118981</xdr:colOff>
      <xdr:row>31</xdr:row>
      <xdr:rowOff>77193</xdr:rowOff>
    </xdr:to>
    <xdr:sp macro="" textlink="">
      <xdr:nvSpPr>
        <xdr:cNvPr id="9263" name="Moon 9262">
          <a:extLst>
            <a:ext uri="{FF2B5EF4-FFF2-40B4-BE49-F238E27FC236}">
              <a16:creationId xmlns:a16="http://schemas.microsoft.com/office/drawing/2014/main" id="{31AF8438-0F1E-2251-340A-B22F7996CEA7}"/>
            </a:ext>
          </a:extLst>
        </xdr:cNvPr>
        <xdr:cNvSpPr/>
      </xdr:nvSpPr>
      <xdr:spPr>
        <a:xfrm flipH="1">
          <a:off x="11223125" y="753978"/>
          <a:ext cx="1704474" cy="5021504"/>
        </a:xfrm>
        <a:prstGeom prst="moon">
          <a:avLst>
            <a:gd name="adj" fmla="val 74361"/>
          </a:avLst>
        </a:prstGeom>
        <a:solidFill>
          <a:srgbClr val="333F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190500</xdr:colOff>
      <xdr:row>4</xdr:row>
      <xdr:rowOff>38100</xdr:rowOff>
    </xdr:from>
    <xdr:to>
      <xdr:col>18</xdr:col>
      <xdr:colOff>514350</xdr:colOff>
      <xdr:row>31</xdr:row>
      <xdr:rowOff>25400</xdr:rowOff>
    </xdr:to>
    <xdr:grpSp>
      <xdr:nvGrpSpPr>
        <xdr:cNvPr id="39" name="Group 38">
          <a:extLst>
            <a:ext uri="{FF2B5EF4-FFF2-40B4-BE49-F238E27FC236}">
              <a16:creationId xmlns:a16="http://schemas.microsoft.com/office/drawing/2014/main" id="{266A058D-1360-B25B-CCFE-1D957E23FA00}"/>
            </a:ext>
          </a:extLst>
        </xdr:cNvPr>
        <xdr:cNvGrpSpPr/>
      </xdr:nvGrpSpPr>
      <xdr:grpSpPr>
        <a:xfrm>
          <a:off x="8729579" y="773363"/>
          <a:ext cx="2763587" cy="4950326"/>
          <a:chOff x="8369300" y="673100"/>
          <a:chExt cx="2236990" cy="4102100"/>
        </a:xfrm>
      </xdr:grpSpPr>
      <xdr:sp macro="" textlink="">
        <xdr:nvSpPr>
          <xdr:cNvPr id="34" name="Rectangle: Diagonal Corners Rounded 33">
            <a:extLst>
              <a:ext uri="{FF2B5EF4-FFF2-40B4-BE49-F238E27FC236}">
                <a16:creationId xmlns:a16="http://schemas.microsoft.com/office/drawing/2014/main" id="{A81072CA-E0F2-3B43-E23F-D6F5F6712FAE}"/>
              </a:ext>
            </a:extLst>
          </xdr:cNvPr>
          <xdr:cNvSpPr/>
        </xdr:nvSpPr>
        <xdr:spPr>
          <a:xfrm>
            <a:off x="8369300" y="673100"/>
            <a:ext cx="1587500" cy="4102100"/>
          </a:xfrm>
          <a:prstGeom prst="round2DiagRect">
            <a:avLst>
              <a:gd name="adj1" fmla="val 12267"/>
              <a:gd name="adj2" fmla="val 0"/>
            </a:avLst>
          </a:prstGeom>
          <a:solidFill>
            <a:srgbClr val="333F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34">
            <a:extLst>
              <a:ext uri="{FF2B5EF4-FFF2-40B4-BE49-F238E27FC236}">
                <a16:creationId xmlns:a16="http://schemas.microsoft.com/office/drawing/2014/main" id="{DEAABBDC-A830-271F-11DA-A69E2F45048B}"/>
              </a:ext>
            </a:extLst>
          </xdr:cNvPr>
          <xdr:cNvSpPr/>
        </xdr:nvSpPr>
        <xdr:spPr>
          <a:xfrm>
            <a:off x="9480550" y="958850"/>
            <a:ext cx="641350" cy="3429000"/>
          </a:xfrm>
          <a:prstGeom prst="rect">
            <a:avLst/>
          </a:prstGeom>
          <a:solidFill>
            <a:srgbClr val="333F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Rectangle 35">
            <a:extLst>
              <a:ext uri="{FF2B5EF4-FFF2-40B4-BE49-F238E27FC236}">
                <a16:creationId xmlns:a16="http://schemas.microsoft.com/office/drawing/2014/main" id="{8BC7010C-776A-F549-F706-9A4407CE67E8}"/>
              </a:ext>
            </a:extLst>
          </xdr:cNvPr>
          <xdr:cNvSpPr/>
        </xdr:nvSpPr>
        <xdr:spPr>
          <a:xfrm>
            <a:off x="9607550" y="1130300"/>
            <a:ext cx="692150" cy="2946400"/>
          </a:xfrm>
          <a:prstGeom prst="rect">
            <a:avLst/>
          </a:prstGeom>
          <a:solidFill>
            <a:srgbClr val="333F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Rectangle 36">
            <a:extLst>
              <a:ext uri="{FF2B5EF4-FFF2-40B4-BE49-F238E27FC236}">
                <a16:creationId xmlns:a16="http://schemas.microsoft.com/office/drawing/2014/main" id="{C5D7AFCD-0D0C-E415-6331-DAFB9F6A7354}"/>
              </a:ext>
            </a:extLst>
          </xdr:cNvPr>
          <xdr:cNvSpPr/>
        </xdr:nvSpPr>
        <xdr:spPr>
          <a:xfrm>
            <a:off x="9785350" y="1250950"/>
            <a:ext cx="654050" cy="2520950"/>
          </a:xfrm>
          <a:prstGeom prst="rect">
            <a:avLst/>
          </a:prstGeom>
          <a:solidFill>
            <a:srgbClr val="333F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 name="Oval 37">
            <a:extLst>
              <a:ext uri="{FF2B5EF4-FFF2-40B4-BE49-F238E27FC236}">
                <a16:creationId xmlns:a16="http://schemas.microsoft.com/office/drawing/2014/main" id="{A172D107-2744-B7C0-D6A2-1B11E9400066}"/>
              </a:ext>
            </a:extLst>
          </xdr:cNvPr>
          <xdr:cNvSpPr/>
        </xdr:nvSpPr>
        <xdr:spPr>
          <a:xfrm>
            <a:off x="10194889" y="1479550"/>
            <a:ext cx="411401" cy="2098110"/>
          </a:xfrm>
          <a:prstGeom prst="ellipse">
            <a:avLst/>
          </a:prstGeom>
          <a:solidFill>
            <a:srgbClr val="333F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14</xdr:col>
      <xdr:colOff>317500</xdr:colOff>
      <xdr:row>24</xdr:row>
      <xdr:rowOff>57150</xdr:rowOff>
    </xdr:from>
    <xdr:to>
      <xdr:col>16</xdr:col>
      <xdr:colOff>355600</xdr:colOff>
      <xdr:row>30</xdr:row>
      <xdr:rowOff>120650</xdr:rowOff>
    </xdr:to>
    <xdr:grpSp>
      <xdr:nvGrpSpPr>
        <xdr:cNvPr id="9254" name="Group 9253">
          <a:extLst>
            <a:ext uri="{FF2B5EF4-FFF2-40B4-BE49-F238E27FC236}">
              <a16:creationId xmlns:a16="http://schemas.microsoft.com/office/drawing/2014/main" id="{E896FF91-B072-C04F-B4B1-9B1A11C16FCC}"/>
            </a:ext>
          </a:extLst>
        </xdr:cNvPr>
        <xdr:cNvGrpSpPr/>
      </xdr:nvGrpSpPr>
      <xdr:grpSpPr>
        <a:xfrm>
          <a:off x="8856579" y="4468729"/>
          <a:ext cx="1257968" cy="1166395"/>
          <a:chOff x="8851900" y="4476750"/>
          <a:chExt cx="1257300" cy="1168400"/>
        </a:xfrm>
        <a:solidFill>
          <a:srgbClr val="1F8CB3">
            <a:alpha val="29000"/>
          </a:srgbClr>
        </a:solidFill>
      </xdr:grpSpPr>
      <xdr:sp macro="" textlink="">
        <xdr:nvSpPr>
          <xdr:cNvPr id="9245" name="Rectangle 9244">
            <a:extLst>
              <a:ext uri="{FF2B5EF4-FFF2-40B4-BE49-F238E27FC236}">
                <a16:creationId xmlns:a16="http://schemas.microsoft.com/office/drawing/2014/main" id="{3C7DED4B-8287-6625-67FB-9C9420A8DB94}"/>
              </a:ext>
            </a:extLst>
          </xdr:cNvPr>
          <xdr:cNvSpPr/>
        </xdr:nvSpPr>
        <xdr:spPr>
          <a:xfrm>
            <a:off x="8851900" y="4476750"/>
            <a:ext cx="1257300" cy="9525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246" name="Rectangle 9245">
            <a:extLst>
              <a:ext uri="{FF2B5EF4-FFF2-40B4-BE49-F238E27FC236}">
                <a16:creationId xmlns:a16="http://schemas.microsoft.com/office/drawing/2014/main" id="{AD42617C-3046-209D-D58A-A69FBB31258A}"/>
              </a:ext>
            </a:extLst>
          </xdr:cNvPr>
          <xdr:cNvSpPr/>
        </xdr:nvSpPr>
        <xdr:spPr>
          <a:xfrm>
            <a:off x="8851900" y="4654550"/>
            <a:ext cx="1257300" cy="9525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247" name="Rectangle 9246">
            <a:extLst>
              <a:ext uri="{FF2B5EF4-FFF2-40B4-BE49-F238E27FC236}">
                <a16:creationId xmlns:a16="http://schemas.microsoft.com/office/drawing/2014/main" id="{B2ED5366-9663-1572-B466-70445BB61F5C}"/>
              </a:ext>
            </a:extLst>
          </xdr:cNvPr>
          <xdr:cNvSpPr/>
        </xdr:nvSpPr>
        <xdr:spPr>
          <a:xfrm>
            <a:off x="8851900" y="4781550"/>
            <a:ext cx="1257300" cy="9525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248" name="Rectangle 9247">
            <a:extLst>
              <a:ext uri="{FF2B5EF4-FFF2-40B4-BE49-F238E27FC236}">
                <a16:creationId xmlns:a16="http://schemas.microsoft.com/office/drawing/2014/main" id="{6CAFEDDB-8046-5208-71E5-F491E21D135C}"/>
              </a:ext>
            </a:extLst>
          </xdr:cNvPr>
          <xdr:cNvSpPr/>
        </xdr:nvSpPr>
        <xdr:spPr>
          <a:xfrm>
            <a:off x="8851900" y="4953000"/>
            <a:ext cx="1257300" cy="9525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249" name="Rectangle 9248">
            <a:extLst>
              <a:ext uri="{FF2B5EF4-FFF2-40B4-BE49-F238E27FC236}">
                <a16:creationId xmlns:a16="http://schemas.microsoft.com/office/drawing/2014/main" id="{52D43120-72CD-B5F5-BCE7-9294FDACBD2B}"/>
              </a:ext>
            </a:extLst>
          </xdr:cNvPr>
          <xdr:cNvSpPr/>
        </xdr:nvSpPr>
        <xdr:spPr>
          <a:xfrm>
            <a:off x="8851900" y="5105400"/>
            <a:ext cx="1257300" cy="9525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250" name="Rectangle 9249">
            <a:extLst>
              <a:ext uri="{FF2B5EF4-FFF2-40B4-BE49-F238E27FC236}">
                <a16:creationId xmlns:a16="http://schemas.microsoft.com/office/drawing/2014/main" id="{C39490F2-C4CD-EE8B-4670-2A9AF2FB6701}"/>
              </a:ext>
            </a:extLst>
          </xdr:cNvPr>
          <xdr:cNvSpPr/>
        </xdr:nvSpPr>
        <xdr:spPr>
          <a:xfrm>
            <a:off x="8851900" y="5245100"/>
            <a:ext cx="1257300" cy="9525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251" name="Rectangle 9250">
            <a:extLst>
              <a:ext uri="{FF2B5EF4-FFF2-40B4-BE49-F238E27FC236}">
                <a16:creationId xmlns:a16="http://schemas.microsoft.com/office/drawing/2014/main" id="{6F993A90-0165-815C-6AE4-2CD9A6C69788}"/>
              </a:ext>
            </a:extLst>
          </xdr:cNvPr>
          <xdr:cNvSpPr/>
        </xdr:nvSpPr>
        <xdr:spPr>
          <a:xfrm>
            <a:off x="8851900" y="5391150"/>
            <a:ext cx="1257300" cy="9525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252" name="Rectangle 9251">
            <a:extLst>
              <a:ext uri="{FF2B5EF4-FFF2-40B4-BE49-F238E27FC236}">
                <a16:creationId xmlns:a16="http://schemas.microsoft.com/office/drawing/2014/main" id="{A43A1EDD-7B92-4742-5CE2-EA779ACDCD9B}"/>
              </a:ext>
            </a:extLst>
          </xdr:cNvPr>
          <xdr:cNvSpPr/>
        </xdr:nvSpPr>
        <xdr:spPr>
          <a:xfrm>
            <a:off x="8851900" y="5549900"/>
            <a:ext cx="1257300" cy="9525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17</xdr:col>
      <xdr:colOff>374880</xdr:colOff>
      <xdr:row>0</xdr:row>
      <xdr:rowOff>107950</xdr:rowOff>
    </xdr:from>
    <xdr:to>
      <xdr:col>20</xdr:col>
      <xdr:colOff>137711</xdr:colOff>
      <xdr:row>5</xdr:row>
      <xdr:rowOff>99458</xdr:rowOff>
    </xdr:to>
    <xdr:sp macro="" textlink="">
      <xdr:nvSpPr>
        <xdr:cNvPr id="6" name="Round Same Side Corner Rectangle 8">
          <a:extLst>
            <a:ext uri="{FF2B5EF4-FFF2-40B4-BE49-F238E27FC236}">
              <a16:creationId xmlns:a16="http://schemas.microsoft.com/office/drawing/2014/main" id="{97A96F1F-E517-4C0A-876A-10B75912DA54}"/>
            </a:ext>
          </a:extLst>
        </xdr:cNvPr>
        <xdr:cNvSpPr/>
      </xdr:nvSpPr>
      <xdr:spPr>
        <a:xfrm>
          <a:off x="10779699" y="107950"/>
          <a:ext cx="1598976" cy="909580"/>
        </a:xfrm>
        <a:prstGeom prst="round2SameRect">
          <a:avLst/>
        </a:prstGeom>
        <a:solidFill>
          <a:srgbClr val="1F8CB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0</xdr:colOff>
      <xdr:row>28</xdr:row>
      <xdr:rowOff>101600</xdr:rowOff>
    </xdr:from>
    <xdr:to>
      <xdr:col>18</xdr:col>
      <xdr:colOff>133350</xdr:colOff>
      <xdr:row>31</xdr:row>
      <xdr:rowOff>69850</xdr:rowOff>
    </xdr:to>
    <xdr:sp macro="" textlink="">
      <xdr:nvSpPr>
        <xdr:cNvPr id="9244" name="Rectangle 9243">
          <a:extLst>
            <a:ext uri="{FF2B5EF4-FFF2-40B4-BE49-F238E27FC236}">
              <a16:creationId xmlns:a16="http://schemas.microsoft.com/office/drawing/2014/main" id="{46CBB517-A13E-7D55-B32A-F8D0D7528BF9}"/>
            </a:ext>
          </a:extLst>
        </xdr:cNvPr>
        <xdr:cNvSpPr/>
      </xdr:nvSpPr>
      <xdr:spPr>
        <a:xfrm>
          <a:off x="10363200" y="5257800"/>
          <a:ext cx="742950" cy="520700"/>
        </a:xfrm>
        <a:prstGeom prst="rect">
          <a:avLst/>
        </a:prstGeom>
        <a:solidFill>
          <a:srgbClr val="333F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4</xdr:col>
      <xdr:colOff>82550</xdr:colOff>
      <xdr:row>13</xdr:row>
      <xdr:rowOff>127000</xdr:rowOff>
    </xdr:to>
    <xdr:sp macro="" textlink="">
      <xdr:nvSpPr>
        <xdr:cNvPr id="3" name="Oval 2">
          <a:extLst>
            <a:ext uri="{FF2B5EF4-FFF2-40B4-BE49-F238E27FC236}">
              <a16:creationId xmlns:a16="http://schemas.microsoft.com/office/drawing/2014/main" id="{CEB86544-4BBF-4236-BCC3-E11F413626E4}"/>
            </a:ext>
          </a:extLst>
        </xdr:cNvPr>
        <xdr:cNvSpPr/>
      </xdr:nvSpPr>
      <xdr:spPr>
        <a:xfrm>
          <a:off x="0" y="0"/>
          <a:ext cx="2520950" cy="2520950"/>
        </a:xfrm>
        <a:prstGeom prst="ellipse">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152400</xdr:colOff>
      <xdr:row>9</xdr:row>
      <xdr:rowOff>12700</xdr:rowOff>
    </xdr:from>
    <xdr:to>
      <xdr:col>14</xdr:col>
      <xdr:colOff>25400</xdr:colOff>
      <xdr:row>21</xdr:row>
      <xdr:rowOff>50800</xdr:rowOff>
    </xdr:to>
    <xdr:sp macro="" textlink="">
      <xdr:nvSpPr>
        <xdr:cNvPr id="14" name="Rectangle 13">
          <a:extLst>
            <a:ext uri="{FF2B5EF4-FFF2-40B4-BE49-F238E27FC236}">
              <a16:creationId xmlns:a16="http://schemas.microsoft.com/office/drawing/2014/main" id="{1280E37B-E9F3-765A-E95B-8BB6D949C802}"/>
            </a:ext>
          </a:extLst>
        </xdr:cNvPr>
        <xdr:cNvSpPr/>
      </xdr:nvSpPr>
      <xdr:spPr>
        <a:xfrm>
          <a:off x="5029200" y="1670050"/>
          <a:ext cx="3530600" cy="22479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gradFill>
              <a:gsLst>
                <a:gs pos="90000">
                  <a:srgbClr val="333F50"/>
                </a:gs>
                <a:gs pos="0">
                  <a:srgbClr val="1F8CB3"/>
                </a:gs>
              </a:gsLst>
              <a:lin ang="0" scaled="1"/>
            </a:gradFill>
          </a:endParaRPr>
        </a:p>
      </xdr:txBody>
    </xdr:sp>
    <xdr:clientData/>
  </xdr:twoCellAnchor>
  <xdr:twoCellAnchor>
    <xdr:from>
      <xdr:col>4</xdr:col>
      <xdr:colOff>31750</xdr:colOff>
      <xdr:row>9</xdr:row>
      <xdr:rowOff>12700</xdr:rowOff>
    </xdr:from>
    <xdr:to>
      <xdr:col>8</xdr:col>
      <xdr:colOff>63500</xdr:colOff>
      <xdr:row>21</xdr:row>
      <xdr:rowOff>57150</xdr:rowOff>
    </xdr:to>
    <xdr:sp macro="" textlink="">
      <xdr:nvSpPr>
        <xdr:cNvPr id="18" name="Rectangle 17">
          <a:extLst>
            <a:ext uri="{FF2B5EF4-FFF2-40B4-BE49-F238E27FC236}">
              <a16:creationId xmlns:a16="http://schemas.microsoft.com/office/drawing/2014/main" id="{EACCB0AC-4449-611F-C10F-5D6410C9C581}"/>
            </a:ext>
          </a:extLst>
        </xdr:cNvPr>
        <xdr:cNvSpPr/>
      </xdr:nvSpPr>
      <xdr:spPr>
        <a:xfrm>
          <a:off x="2470150" y="1670050"/>
          <a:ext cx="2470150" cy="22542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571500</xdr:colOff>
      <xdr:row>9</xdr:row>
      <xdr:rowOff>12700</xdr:rowOff>
    </xdr:from>
    <xdr:to>
      <xdr:col>3</xdr:col>
      <xdr:colOff>552450</xdr:colOff>
      <xdr:row>21</xdr:row>
      <xdr:rowOff>63500</xdr:rowOff>
    </xdr:to>
    <xdr:sp macro="" textlink="">
      <xdr:nvSpPr>
        <xdr:cNvPr id="20" name="Rectangle 19">
          <a:extLst>
            <a:ext uri="{FF2B5EF4-FFF2-40B4-BE49-F238E27FC236}">
              <a16:creationId xmlns:a16="http://schemas.microsoft.com/office/drawing/2014/main" id="{B10D47E0-2ECE-C389-6E6B-BAF8CBCF47AE}"/>
            </a:ext>
          </a:extLst>
        </xdr:cNvPr>
        <xdr:cNvSpPr/>
      </xdr:nvSpPr>
      <xdr:spPr>
        <a:xfrm>
          <a:off x="571500" y="1670050"/>
          <a:ext cx="1809750" cy="22606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571500</xdr:colOff>
      <xdr:row>22</xdr:row>
      <xdr:rowOff>0</xdr:rowOff>
    </xdr:from>
    <xdr:to>
      <xdr:col>8</xdr:col>
      <xdr:colOff>349250</xdr:colOff>
      <xdr:row>31</xdr:row>
      <xdr:rowOff>63500</xdr:rowOff>
    </xdr:to>
    <xdr:sp macro="" textlink="">
      <xdr:nvSpPr>
        <xdr:cNvPr id="25" name="Rectangle 24">
          <a:extLst>
            <a:ext uri="{FF2B5EF4-FFF2-40B4-BE49-F238E27FC236}">
              <a16:creationId xmlns:a16="http://schemas.microsoft.com/office/drawing/2014/main" id="{26AFE1A7-9D59-6353-47F9-1B97293ECFAD}"/>
            </a:ext>
          </a:extLst>
        </xdr:cNvPr>
        <xdr:cNvSpPr/>
      </xdr:nvSpPr>
      <xdr:spPr>
        <a:xfrm>
          <a:off x="571500" y="4051300"/>
          <a:ext cx="4654550" cy="17208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431800</xdr:colOff>
      <xdr:row>21</xdr:row>
      <xdr:rowOff>177800</xdr:rowOff>
    </xdr:from>
    <xdr:to>
      <xdr:col>14</xdr:col>
      <xdr:colOff>38100</xdr:colOff>
      <xdr:row>31</xdr:row>
      <xdr:rowOff>101600</xdr:rowOff>
    </xdr:to>
    <xdr:sp macro="" textlink="">
      <xdr:nvSpPr>
        <xdr:cNvPr id="40" name="Rectangle 39">
          <a:extLst>
            <a:ext uri="{FF2B5EF4-FFF2-40B4-BE49-F238E27FC236}">
              <a16:creationId xmlns:a16="http://schemas.microsoft.com/office/drawing/2014/main" id="{C72F096E-D0B6-AF70-CDF0-86899AA83142}"/>
            </a:ext>
          </a:extLst>
        </xdr:cNvPr>
        <xdr:cNvSpPr/>
      </xdr:nvSpPr>
      <xdr:spPr>
        <a:xfrm>
          <a:off x="5308600" y="4044950"/>
          <a:ext cx="3263900" cy="17653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330200</xdr:colOff>
      <xdr:row>0</xdr:row>
      <xdr:rowOff>6350</xdr:rowOff>
    </xdr:from>
    <xdr:to>
      <xdr:col>20</xdr:col>
      <xdr:colOff>133350</xdr:colOff>
      <xdr:row>1</xdr:row>
      <xdr:rowOff>25400</xdr:rowOff>
    </xdr:to>
    <xdr:sp macro="" textlink="">
      <xdr:nvSpPr>
        <xdr:cNvPr id="5" name="Snip Diagonal Corner Rectangle 7">
          <a:extLst>
            <a:ext uri="{FF2B5EF4-FFF2-40B4-BE49-F238E27FC236}">
              <a16:creationId xmlns:a16="http://schemas.microsoft.com/office/drawing/2014/main" id="{228D2F7B-1CF9-4EA9-B867-6C53E55F5AE6}"/>
            </a:ext>
          </a:extLst>
        </xdr:cNvPr>
        <xdr:cNvSpPr/>
      </xdr:nvSpPr>
      <xdr:spPr>
        <a:xfrm>
          <a:off x="10083800" y="6350"/>
          <a:ext cx="2241550" cy="203200"/>
        </a:xfrm>
        <a:prstGeom prst="snip2DiagRect">
          <a:avLst/>
        </a:prstGeom>
        <a:solidFill>
          <a:srgbClr val="1F8CB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0</xdr:colOff>
      <xdr:row>0</xdr:row>
      <xdr:rowOff>38100</xdr:rowOff>
    </xdr:from>
    <xdr:to>
      <xdr:col>16</xdr:col>
      <xdr:colOff>133350</xdr:colOff>
      <xdr:row>3</xdr:row>
      <xdr:rowOff>31750</xdr:rowOff>
    </xdr:to>
    <xdr:sp macro="" textlink="">
      <xdr:nvSpPr>
        <xdr:cNvPr id="7" name="Rectangle 6">
          <a:extLst>
            <a:ext uri="{FF2B5EF4-FFF2-40B4-BE49-F238E27FC236}">
              <a16:creationId xmlns:a16="http://schemas.microsoft.com/office/drawing/2014/main" id="{4475BB98-8715-4AB1-9210-464B7ACD286C}"/>
            </a:ext>
          </a:extLst>
        </xdr:cNvPr>
        <xdr:cNvSpPr/>
      </xdr:nvSpPr>
      <xdr:spPr>
        <a:xfrm>
          <a:off x="0" y="38100"/>
          <a:ext cx="9886950" cy="546100"/>
        </a:xfrm>
        <a:prstGeom prst="rect">
          <a:avLst/>
        </a:prstGeom>
        <a:gradFill flip="none" rotWithShape="1">
          <a:gsLst>
            <a:gs pos="0">
              <a:schemeClr val="bg1">
                <a:lumMod val="95000"/>
              </a:schemeClr>
            </a:gs>
            <a:gs pos="49000">
              <a:schemeClr val="bg1"/>
            </a:gs>
            <a:gs pos="100000">
              <a:schemeClr val="bg1">
                <a:lumMod val="95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1">
            <a:solidFill>
              <a:schemeClr val="lt1"/>
            </a:solidFill>
            <a:latin typeface="+mn-lt"/>
            <a:ea typeface="+mn-ea"/>
            <a:cs typeface="+mn-cs"/>
          </a:endParaRPr>
        </a:p>
      </xdr:txBody>
    </xdr:sp>
    <xdr:clientData/>
  </xdr:twoCellAnchor>
  <xdr:twoCellAnchor editAs="oneCell">
    <xdr:from>
      <xdr:col>16</xdr:col>
      <xdr:colOff>0</xdr:colOff>
      <xdr:row>13</xdr:row>
      <xdr:rowOff>0</xdr:rowOff>
    </xdr:from>
    <xdr:to>
      <xdr:col>16</xdr:col>
      <xdr:colOff>579170</xdr:colOff>
      <xdr:row>14</xdr:row>
      <xdr:rowOff>78001</xdr:rowOff>
    </xdr:to>
    <xdr:pic>
      <xdr:nvPicPr>
        <xdr:cNvPr id="24" name="Picture 23">
          <a:extLst>
            <a:ext uri="{FF2B5EF4-FFF2-40B4-BE49-F238E27FC236}">
              <a16:creationId xmlns:a16="http://schemas.microsoft.com/office/drawing/2014/main" id="{0E08AD9F-F331-4F0B-8ECF-94B86362C403}"/>
            </a:ext>
          </a:extLst>
        </xdr:cNvPr>
        <xdr:cNvPicPr>
          <a:picLocks noChangeAspect="1"/>
        </xdr:cNvPicPr>
      </xdr:nvPicPr>
      <xdr:blipFill>
        <a:blip xmlns:r="http://schemas.openxmlformats.org/officeDocument/2006/relationships" r:embed="rId1"/>
        <a:stretch>
          <a:fillRect/>
        </a:stretch>
      </xdr:blipFill>
      <xdr:spPr>
        <a:xfrm>
          <a:off x="9753600" y="2393950"/>
          <a:ext cx="579170" cy="26215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9</xdr:col>
          <xdr:colOff>50800</xdr:colOff>
          <xdr:row>9</xdr:row>
          <xdr:rowOff>82550</xdr:rowOff>
        </xdr:from>
        <xdr:to>
          <xdr:col>9</xdr:col>
          <xdr:colOff>285750</xdr:colOff>
          <xdr:row>11</xdr:row>
          <xdr:rowOff>57150</xdr:rowOff>
        </xdr:to>
        <xdr:sp macro="" textlink="">
          <xdr:nvSpPr>
            <xdr:cNvPr id="9220" name="Option Button 4" hidden="1">
              <a:extLst>
                <a:ext uri="{63B3BB69-23CF-44E3-9099-C40C66FF867C}">
                  <a14:compatExt spid="_x0000_s9220"/>
                </a:ext>
                <a:ext uri="{FF2B5EF4-FFF2-40B4-BE49-F238E27FC236}">
                  <a16:creationId xmlns:a16="http://schemas.microsoft.com/office/drawing/2014/main" id="{00000000-0008-0000-0000-000004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9</xdr:row>
          <xdr:rowOff>69850</xdr:rowOff>
        </xdr:from>
        <xdr:to>
          <xdr:col>11</xdr:col>
          <xdr:colOff>457200</xdr:colOff>
          <xdr:row>11</xdr:row>
          <xdr:rowOff>50800</xdr:rowOff>
        </xdr:to>
        <xdr:sp macro="" textlink="">
          <xdr:nvSpPr>
            <xdr:cNvPr id="9221" name="Option Button 5" hidden="1">
              <a:extLst>
                <a:ext uri="{63B3BB69-23CF-44E3-9099-C40C66FF867C}">
                  <a14:compatExt spid="_x0000_s9221"/>
                </a:ext>
                <a:ext uri="{FF2B5EF4-FFF2-40B4-BE49-F238E27FC236}">
                  <a16:creationId xmlns:a16="http://schemas.microsoft.com/office/drawing/2014/main" id="{00000000-0008-0000-0000-000005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298450</xdr:colOff>
          <xdr:row>9</xdr:row>
          <xdr:rowOff>133350</xdr:rowOff>
        </xdr:from>
        <xdr:to>
          <xdr:col>13</xdr:col>
          <xdr:colOff>552450</xdr:colOff>
          <xdr:row>10</xdr:row>
          <xdr:rowOff>158750</xdr:rowOff>
        </xdr:to>
        <xdr:sp macro="" textlink="">
          <xdr:nvSpPr>
            <xdr:cNvPr id="9222" name="Drop Down 6" hidden="1">
              <a:extLst>
                <a:ext uri="{63B3BB69-23CF-44E3-9099-C40C66FF867C}">
                  <a14:compatExt spid="_x0000_s9222"/>
                </a:ext>
                <a:ext uri="{FF2B5EF4-FFF2-40B4-BE49-F238E27FC236}">
                  <a16:creationId xmlns:a16="http://schemas.microsoft.com/office/drawing/2014/main" id="{00000000-0008-0000-0000-000006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8</xdr:col>
      <xdr:colOff>184150</xdr:colOff>
      <xdr:row>13</xdr:row>
      <xdr:rowOff>44450</xdr:rowOff>
    </xdr:from>
    <xdr:to>
      <xdr:col>14</xdr:col>
      <xdr:colOff>6350</xdr:colOff>
      <xdr:row>21</xdr:row>
      <xdr:rowOff>12700</xdr:rowOff>
    </xdr:to>
    <xdr:graphicFrame macro="">
      <xdr:nvGraphicFramePr>
        <xdr:cNvPr id="2" name="Chart 1">
          <a:extLst>
            <a:ext uri="{FF2B5EF4-FFF2-40B4-BE49-F238E27FC236}">
              <a16:creationId xmlns:a16="http://schemas.microsoft.com/office/drawing/2014/main" id="{0B21E234-FC1A-47FA-900E-D2A1B2852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4</xdr:row>
      <xdr:rowOff>44450</xdr:rowOff>
    </xdr:from>
    <xdr:to>
      <xdr:col>3</xdr:col>
      <xdr:colOff>335280</xdr:colOff>
      <xdr:row>7</xdr:row>
      <xdr:rowOff>177800</xdr:rowOff>
    </xdr:to>
    <xdr:sp macro="" textlink="">
      <xdr:nvSpPr>
        <xdr:cNvPr id="8" name="Rectangle: Rounded Corners 7">
          <a:extLst>
            <a:ext uri="{FF2B5EF4-FFF2-40B4-BE49-F238E27FC236}">
              <a16:creationId xmlns:a16="http://schemas.microsoft.com/office/drawing/2014/main" id="{CC74FAB9-89A5-19AA-23ED-EE427C797AA3}"/>
            </a:ext>
          </a:extLst>
        </xdr:cNvPr>
        <xdr:cNvSpPr/>
      </xdr:nvSpPr>
      <xdr:spPr>
        <a:xfrm>
          <a:off x="152400" y="781050"/>
          <a:ext cx="2011680" cy="685800"/>
        </a:xfrm>
        <a:prstGeom prst="roundRect">
          <a:avLst/>
        </a:prstGeom>
        <a:gradFill flip="none" rotWithShape="1">
          <a:gsLst>
            <a:gs pos="0">
              <a:srgbClr val="1F8CB3"/>
            </a:gs>
            <a:gs pos="35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508000</xdr:colOff>
      <xdr:row>4</xdr:row>
      <xdr:rowOff>57150</xdr:rowOff>
    </xdr:from>
    <xdr:to>
      <xdr:col>14</xdr:col>
      <xdr:colOff>81280</xdr:colOff>
      <xdr:row>8</xdr:row>
      <xdr:rowOff>6350</xdr:rowOff>
    </xdr:to>
    <xdr:sp macro="" textlink="">
      <xdr:nvSpPr>
        <xdr:cNvPr id="13" name="Rectangle: Rounded Corners 12">
          <a:extLst>
            <a:ext uri="{FF2B5EF4-FFF2-40B4-BE49-F238E27FC236}">
              <a16:creationId xmlns:a16="http://schemas.microsoft.com/office/drawing/2014/main" id="{DEA5E545-1B0B-FE6C-54E6-F70F8B10A803}"/>
            </a:ext>
          </a:extLst>
        </xdr:cNvPr>
        <xdr:cNvSpPr/>
      </xdr:nvSpPr>
      <xdr:spPr>
        <a:xfrm>
          <a:off x="6604000" y="793750"/>
          <a:ext cx="2011680" cy="685800"/>
        </a:xfrm>
        <a:prstGeom prst="roundRect">
          <a:avLst/>
        </a:prstGeom>
        <a:gradFill flip="none" rotWithShape="1">
          <a:gsLst>
            <a:gs pos="0">
              <a:schemeClr val="bg1">
                <a:lumMod val="95000"/>
              </a:schemeClr>
            </a:gs>
            <a:gs pos="35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508000</xdr:colOff>
      <xdr:row>4</xdr:row>
      <xdr:rowOff>31750</xdr:rowOff>
    </xdr:from>
    <xdr:to>
      <xdr:col>7</xdr:col>
      <xdr:colOff>81280</xdr:colOff>
      <xdr:row>7</xdr:row>
      <xdr:rowOff>165100</xdr:rowOff>
    </xdr:to>
    <xdr:sp macro="" textlink="">
      <xdr:nvSpPr>
        <xdr:cNvPr id="15" name="Rectangle: Rounded Corners 14">
          <a:extLst>
            <a:ext uri="{FF2B5EF4-FFF2-40B4-BE49-F238E27FC236}">
              <a16:creationId xmlns:a16="http://schemas.microsoft.com/office/drawing/2014/main" id="{286895B5-B3B8-CD6A-9382-EFE665809B08}"/>
            </a:ext>
          </a:extLst>
        </xdr:cNvPr>
        <xdr:cNvSpPr/>
      </xdr:nvSpPr>
      <xdr:spPr>
        <a:xfrm>
          <a:off x="2336800" y="768350"/>
          <a:ext cx="2011680" cy="685800"/>
        </a:xfrm>
        <a:prstGeom prst="roundRect">
          <a:avLst/>
        </a:prstGeom>
        <a:gradFill flip="none" rotWithShape="1">
          <a:gsLst>
            <a:gs pos="0">
              <a:schemeClr val="bg1">
                <a:lumMod val="95000"/>
              </a:schemeClr>
            </a:gs>
            <a:gs pos="35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203200</xdr:colOff>
      <xdr:row>4</xdr:row>
      <xdr:rowOff>57150</xdr:rowOff>
    </xdr:from>
    <xdr:to>
      <xdr:col>10</xdr:col>
      <xdr:colOff>386080</xdr:colOff>
      <xdr:row>8</xdr:row>
      <xdr:rowOff>6350</xdr:rowOff>
    </xdr:to>
    <xdr:sp macro="" textlink="">
      <xdr:nvSpPr>
        <xdr:cNvPr id="16" name="Rectangle: Rounded Corners 15">
          <a:extLst>
            <a:ext uri="{FF2B5EF4-FFF2-40B4-BE49-F238E27FC236}">
              <a16:creationId xmlns:a16="http://schemas.microsoft.com/office/drawing/2014/main" id="{9A42D982-A71B-346A-E50F-B6EA0B02A95B}"/>
            </a:ext>
          </a:extLst>
        </xdr:cNvPr>
        <xdr:cNvSpPr/>
      </xdr:nvSpPr>
      <xdr:spPr>
        <a:xfrm>
          <a:off x="4470400" y="793750"/>
          <a:ext cx="2011680" cy="685800"/>
        </a:xfrm>
        <a:prstGeom prst="roundRect">
          <a:avLst/>
        </a:prstGeom>
        <a:gradFill flip="none" rotWithShape="1">
          <a:gsLst>
            <a:gs pos="0">
              <a:srgbClr val="1F8CB3"/>
            </a:gs>
            <a:gs pos="35000">
              <a:srgbClr val="333F50"/>
            </a:gs>
            <a:gs pos="100000">
              <a:srgbClr val="333F50"/>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527050</xdr:colOff>
      <xdr:row>5</xdr:row>
      <xdr:rowOff>0</xdr:rowOff>
    </xdr:from>
    <xdr:to>
      <xdr:col>11</xdr:col>
      <xdr:colOff>419100</xdr:colOff>
      <xdr:row>7</xdr:row>
      <xdr:rowOff>101600</xdr:rowOff>
    </xdr:to>
    <xdr:sp macro="" textlink="">
      <xdr:nvSpPr>
        <xdr:cNvPr id="9" name="Oval 8">
          <a:extLst>
            <a:ext uri="{FF2B5EF4-FFF2-40B4-BE49-F238E27FC236}">
              <a16:creationId xmlns:a16="http://schemas.microsoft.com/office/drawing/2014/main" id="{335E3281-77D5-C436-FCC5-D20C034DB805}"/>
            </a:ext>
          </a:extLst>
        </xdr:cNvPr>
        <xdr:cNvSpPr/>
      </xdr:nvSpPr>
      <xdr:spPr>
        <a:xfrm>
          <a:off x="6623050" y="920750"/>
          <a:ext cx="501650" cy="469900"/>
        </a:xfrm>
        <a:prstGeom prst="ellipse">
          <a:avLst/>
        </a:prstGeom>
        <a:solidFill>
          <a:schemeClr val="bg1">
            <a:lumMod val="85000"/>
            <a:alpha val="56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311151</xdr:colOff>
      <xdr:row>5</xdr:row>
      <xdr:rowOff>33072</xdr:rowOff>
    </xdr:from>
    <xdr:to>
      <xdr:col>8</xdr:col>
      <xdr:colOff>211668</xdr:colOff>
      <xdr:row>7</xdr:row>
      <xdr:rowOff>124713</xdr:rowOff>
    </xdr:to>
    <xdr:sp macro="" textlink="">
      <xdr:nvSpPr>
        <xdr:cNvPr id="10" name="Oval 9">
          <a:extLst>
            <a:ext uri="{FF2B5EF4-FFF2-40B4-BE49-F238E27FC236}">
              <a16:creationId xmlns:a16="http://schemas.microsoft.com/office/drawing/2014/main" id="{0CA363CA-3859-528F-363E-A74ECF927267}"/>
            </a:ext>
          </a:extLst>
        </xdr:cNvPr>
        <xdr:cNvSpPr/>
      </xdr:nvSpPr>
      <xdr:spPr>
        <a:xfrm>
          <a:off x="4570943" y="959114"/>
          <a:ext cx="509058" cy="462057"/>
        </a:xfrm>
        <a:prstGeom prst="ellipse">
          <a:avLst/>
        </a:prstGeom>
        <a:solidFill>
          <a:schemeClr val="bg1">
            <a:lumMod val="85000"/>
            <a:alpha val="56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57150</xdr:colOff>
      <xdr:row>5</xdr:row>
      <xdr:rowOff>25400</xdr:rowOff>
    </xdr:from>
    <xdr:to>
      <xdr:col>4</xdr:col>
      <xdr:colOff>488950</xdr:colOff>
      <xdr:row>7</xdr:row>
      <xdr:rowOff>69850</xdr:rowOff>
    </xdr:to>
    <xdr:sp macro="" textlink="">
      <xdr:nvSpPr>
        <xdr:cNvPr id="11" name="Oval 10">
          <a:extLst>
            <a:ext uri="{FF2B5EF4-FFF2-40B4-BE49-F238E27FC236}">
              <a16:creationId xmlns:a16="http://schemas.microsoft.com/office/drawing/2014/main" id="{0805BC36-5E2C-5FB2-F392-0EB3C2F861CA}"/>
            </a:ext>
          </a:extLst>
        </xdr:cNvPr>
        <xdr:cNvSpPr/>
      </xdr:nvSpPr>
      <xdr:spPr>
        <a:xfrm>
          <a:off x="2495550" y="946150"/>
          <a:ext cx="431800" cy="412750"/>
        </a:xfrm>
        <a:prstGeom prst="ellipse">
          <a:avLst/>
        </a:prstGeom>
        <a:solidFill>
          <a:schemeClr val="bg1">
            <a:lumMod val="85000"/>
            <a:alpha val="56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292100</xdr:colOff>
      <xdr:row>5</xdr:row>
      <xdr:rowOff>6350</xdr:rowOff>
    </xdr:from>
    <xdr:to>
      <xdr:col>1</xdr:col>
      <xdr:colOff>114300</xdr:colOff>
      <xdr:row>7</xdr:row>
      <xdr:rowOff>50800</xdr:rowOff>
    </xdr:to>
    <xdr:sp macro="" textlink="">
      <xdr:nvSpPr>
        <xdr:cNvPr id="12" name="Oval 11">
          <a:extLst>
            <a:ext uri="{FF2B5EF4-FFF2-40B4-BE49-F238E27FC236}">
              <a16:creationId xmlns:a16="http://schemas.microsoft.com/office/drawing/2014/main" id="{5A13EB03-CA77-63A4-AD10-D8F92316C1EE}"/>
            </a:ext>
          </a:extLst>
        </xdr:cNvPr>
        <xdr:cNvSpPr/>
      </xdr:nvSpPr>
      <xdr:spPr>
        <a:xfrm>
          <a:off x="292100" y="927100"/>
          <a:ext cx="431800" cy="412750"/>
        </a:xfrm>
        <a:prstGeom prst="ellipse">
          <a:avLst/>
        </a:prstGeom>
        <a:solidFill>
          <a:schemeClr val="bg1">
            <a:lumMod val="85000"/>
            <a:alpha val="5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590551</xdr:colOff>
      <xdr:row>5</xdr:row>
      <xdr:rowOff>56136</xdr:rowOff>
    </xdr:from>
    <xdr:to>
      <xdr:col>11</xdr:col>
      <xdr:colOff>344444</xdr:colOff>
      <xdr:row>7</xdr:row>
      <xdr:rowOff>51329</xdr:rowOff>
    </xdr:to>
    <xdr:pic>
      <xdr:nvPicPr>
        <xdr:cNvPr id="17" name="Picture 16">
          <a:extLst>
            <a:ext uri="{FF2B5EF4-FFF2-40B4-BE49-F238E27FC236}">
              <a16:creationId xmlns:a16="http://schemas.microsoft.com/office/drawing/2014/main" id="{5D7F0186-ECA8-07B6-3C2C-91CB3AB9F4FF}"/>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6675968" y="982178"/>
          <a:ext cx="362434" cy="365609"/>
        </a:xfrm>
        <a:prstGeom prst="rect">
          <a:avLst/>
        </a:prstGeom>
      </xdr:spPr>
    </xdr:pic>
    <xdr:clientData/>
  </xdr:twoCellAnchor>
  <xdr:twoCellAnchor editAs="oneCell">
    <xdr:from>
      <xdr:col>7</xdr:col>
      <xdr:colOff>403689</xdr:colOff>
      <xdr:row>5</xdr:row>
      <xdr:rowOff>58673</xdr:rowOff>
    </xdr:from>
    <xdr:to>
      <xdr:col>8</xdr:col>
      <xdr:colOff>101600</xdr:colOff>
      <xdr:row>6</xdr:row>
      <xdr:rowOff>182034</xdr:rowOff>
    </xdr:to>
    <xdr:pic>
      <xdr:nvPicPr>
        <xdr:cNvPr id="19" name="Picture 18">
          <a:extLst>
            <a:ext uri="{FF2B5EF4-FFF2-40B4-BE49-F238E27FC236}">
              <a16:creationId xmlns:a16="http://schemas.microsoft.com/office/drawing/2014/main" id="{30893CD3-D267-5BC2-F0C3-FF4EBCC2D4E6}"/>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4670889" y="979423"/>
          <a:ext cx="307511" cy="307511"/>
        </a:xfrm>
        <a:prstGeom prst="rect">
          <a:avLst/>
        </a:prstGeom>
      </xdr:spPr>
    </xdr:pic>
    <xdr:clientData/>
  </xdr:twoCellAnchor>
  <xdr:twoCellAnchor editAs="oneCell">
    <xdr:from>
      <xdr:col>4</xdr:col>
      <xdr:colOff>128551</xdr:colOff>
      <xdr:row>5</xdr:row>
      <xdr:rowOff>105551</xdr:rowOff>
    </xdr:from>
    <xdr:to>
      <xdr:col>4</xdr:col>
      <xdr:colOff>400050</xdr:colOff>
      <xdr:row>7</xdr:row>
      <xdr:rowOff>8750</xdr:rowOff>
    </xdr:to>
    <xdr:pic>
      <xdr:nvPicPr>
        <xdr:cNvPr id="21" name="Picture 20">
          <a:extLst>
            <a:ext uri="{FF2B5EF4-FFF2-40B4-BE49-F238E27FC236}">
              <a16:creationId xmlns:a16="http://schemas.microsoft.com/office/drawing/2014/main" id="{AA78D91B-294D-7685-3675-626D3DE585E9}"/>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2566951" y="1026301"/>
          <a:ext cx="271499" cy="271499"/>
        </a:xfrm>
        <a:prstGeom prst="rect">
          <a:avLst/>
        </a:prstGeom>
      </xdr:spPr>
    </xdr:pic>
    <xdr:clientData/>
  </xdr:twoCellAnchor>
  <xdr:twoCellAnchor editAs="oneCell">
    <xdr:from>
      <xdr:col>0</xdr:col>
      <xdr:colOff>373802</xdr:colOff>
      <xdr:row>5</xdr:row>
      <xdr:rowOff>95250</xdr:rowOff>
    </xdr:from>
    <xdr:to>
      <xdr:col>1</xdr:col>
      <xdr:colOff>37252</xdr:colOff>
      <xdr:row>7</xdr:row>
      <xdr:rowOff>0</xdr:rowOff>
    </xdr:to>
    <xdr:pic>
      <xdr:nvPicPr>
        <xdr:cNvPr id="23" name="Picture 22">
          <a:extLst>
            <a:ext uri="{FF2B5EF4-FFF2-40B4-BE49-F238E27FC236}">
              <a16:creationId xmlns:a16="http://schemas.microsoft.com/office/drawing/2014/main" id="{39ED1A52-CD37-7A09-2225-3F28D64C5780}"/>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373802" y="1016000"/>
          <a:ext cx="273050" cy="273050"/>
        </a:xfrm>
        <a:prstGeom prst="rect">
          <a:avLst/>
        </a:prstGeom>
      </xdr:spPr>
    </xdr:pic>
    <xdr:clientData/>
  </xdr:twoCellAnchor>
  <xdr:twoCellAnchor>
    <xdr:from>
      <xdr:col>1</xdr:col>
      <xdr:colOff>234950</xdr:colOff>
      <xdr:row>6</xdr:row>
      <xdr:rowOff>57150</xdr:rowOff>
    </xdr:from>
    <xdr:to>
      <xdr:col>2</xdr:col>
      <xdr:colOff>260350</xdr:colOff>
      <xdr:row>8</xdr:row>
      <xdr:rowOff>25400</xdr:rowOff>
    </xdr:to>
    <xdr:sp macro="" textlink="">
      <xdr:nvSpPr>
        <xdr:cNvPr id="26" name="TextBox 25">
          <a:extLst>
            <a:ext uri="{FF2B5EF4-FFF2-40B4-BE49-F238E27FC236}">
              <a16:creationId xmlns:a16="http://schemas.microsoft.com/office/drawing/2014/main" id="{3314DCFE-C407-8082-557E-420AD692EEED}"/>
            </a:ext>
          </a:extLst>
        </xdr:cNvPr>
        <xdr:cNvSpPr txBox="1"/>
      </xdr:nvSpPr>
      <xdr:spPr>
        <a:xfrm>
          <a:off x="844550" y="1162050"/>
          <a:ext cx="635000" cy="336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95000"/>
                </a:schemeClr>
              </a:solidFill>
            </a:rPr>
            <a:t>COGS</a:t>
          </a:r>
        </a:p>
      </xdr:txBody>
    </xdr:sp>
    <xdr:clientData/>
  </xdr:twoCellAnchor>
  <xdr:twoCellAnchor>
    <xdr:from>
      <xdr:col>11</xdr:col>
      <xdr:colOff>463550</xdr:colOff>
      <xdr:row>6</xdr:row>
      <xdr:rowOff>33973</xdr:rowOff>
    </xdr:from>
    <xdr:to>
      <xdr:col>13</xdr:col>
      <xdr:colOff>292100</xdr:colOff>
      <xdr:row>8</xdr:row>
      <xdr:rowOff>35878</xdr:rowOff>
    </xdr:to>
    <xdr:sp macro="" textlink="">
      <xdr:nvSpPr>
        <xdr:cNvPr id="27" name="TextBox 26">
          <a:extLst>
            <a:ext uri="{FF2B5EF4-FFF2-40B4-BE49-F238E27FC236}">
              <a16:creationId xmlns:a16="http://schemas.microsoft.com/office/drawing/2014/main" id="{31712CBF-9933-E381-CDE2-DE4BD699B430}"/>
            </a:ext>
          </a:extLst>
        </xdr:cNvPr>
        <xdr:cNvSpPr txBox="1"/>
      </xdr:nvSpPr>
      <xdr:spPr>
        <a:xfrm>
          <a:off x="7169150" y="1138873"/>
          <a:ext cx="1047750" cy="37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95000"/>
                </a:schemeClr>
              </a:solidFill>
            </a:rPr>
            <a:t>%Profit</a:t>
          </a:r>
          <a:r>
            <a:rPr lang="en-US" sz="1100" baseline="0">
              <a:solidFill>
                <a:schemeClr val="bg1">
                  <a:lumMod val="95000"/>
                </a:schemeClr>
              </a:solidFill>
            </a:rPr>
            <a:t> Margin</a:t>
          </a:r>
          <a:endParaRPr lang="en-US" sz="1100">
            <a:solidFill>
              <a:schemeClr val="bg1">
                <a:lumMod val="95000"/>
              </a:schemeClr>
            </a:solidFill>
          </a:endParaRPr>
        </a:p>
      </xdr:txBody>
    </xdr:sp>
    <xdr:clientData/>
  </xdr:twoCellAnchor>
  <xdr:twoCellAnchor>
    <xdr:from>
      <xdr:col>8</xdr:col>
      <xdr:colOff>370416</xdr:colOff>
      <xdr:row>6</xdr:row>
      <xdr:rowOff>57150</xdr:rowOff>
    </xdr:from>
    <xdr:to>
      <xdr:col>10</xdr:col>
      <xdr:colOff>114300</xdr:colOff>
      <xdr:row>8</xdr:row>
      <xdr:rowOff>25400</xdr:rowOff>
    </xdr:to>
    <xdr:sp macro="" textlink="">
      <xdr:nvSpPr>
        <xdr:cNvPr id="28" name="TextBox 27">
          <a:extLst>
            <a:ext uri="{FF2B5EF4-FFF2-40B4-BE49-F238E27FC236}">
              <a16:creationId xmlns:a16="http://schemas.microsoft.com/office/drawing/2014/main" id="{7AF1D8F3-199B-01C2-2B66-F30199283258}"/>
            </a:ext>
          </a:extLst>
        </xdr:cNvPr>
        <xdr:cNvSpPr txBox="1"/>
      </xdr:nvSpPr>
      <xdr:spPr>
        <a:xfrm>
          <a:off x="5247216" y="1162050"/>
          <a:ext cx="963084" cy="336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95000"/>
                </a:schemeClr>
              </a:solidFill>
            </a:rPr>
            <a:t>Profit</a:t>
          </a:r>
          <a:r>
            <a:rPr lang="en-US" sz="1100" baseline="0">
              <a:solidFill>
                <a:schemeClr val="bg1">
                  <a:lumMod val="95000"/>
                </a:schemeClr>
              </a:solidFill>
            </a:rPr>
            <a:t> Margin</a:t>
          </a:r>
          <a:endParaRPr lang="en-US" sz="1100">
            <a:solidFill>
              <a:schemeClr val="bg1">
                <a:lumMod val="95000"/>
              </a:schemeClr>
            </a:solidFill>
          </a:endParaRPr>
        </a:p>
      </xdr:txBody>
    </xdr:sp>
    <xdr:clientData/>
  </xdr:twoCellAnchor>
  <xdr:twoCellAnchor>
    <xdr:from>
      <xdr:col>4</xdr:col>
      <xdr:colOff>575732</xdr:colOff>
      <xdr:row>6</xdr:row>
      <xdr:rowOff>44450</xdr:rowOff>
    </xdr:from>
    <xdr:to>
      <xdr:col>6</xdr:col>
      <xdr:colOff>431799</xdr:colOff>
      <xdr:row>8</xdr:row>
      <xdr:rowOff>12700</xdr:rowOff>
    </xdr:to>
    <xdr:sp macro="" textlink="">
      <xdr:nvSpPr>
        <xdr:cNvPr id="29" name="TextBox 28">
          <a:extLst>
            <a:ext uri="{FF2B5EF4-FFF2-40B4-BE49-F238E27FC236}">
              <a16:creationId xmlns:a16="http://schemas.microsoft.com/office/drawing/2014/main" id="{98660C72-9B70-2C34-8B26-915C5479F3AA}"/>
            </a:ext>
          </a:extLst>
        </xdr:cNvPr>
        <xdr:cNvSpPr txBox="1"/>
      </xdr:nvSpPr>
      <xdr:spPr>
        <a:xfrm>
          <a:off x="3014132" y="1149350"/>
          <a:ext cx="1075267" cy="336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95000"/>
                </a:schemeClr>
              </a:solidFill>
            </a:rPr>
            <a:t>Total</a:t>
          </a:r>
          <a:r>
            <a:rPr lang="en-US" sz="1100" baseline="0">
              <a:solidFill>
                <a:schemeClr val="bg1">
                  <a:lumMod val="95000"/>
                </a:schemeClr>
              </a:solidFill>
            </a:rPr>
            <a:t> Revenue</a:t>
          </a:r>
          <a:endParaRPr lang="en-US" sz="1100">
            <a:solidFill>
              <a:schemeClr val="bg1">
                <a:lumMod val="95000"/>
              </a:schemeClr>
            </a:solidFill>
          </a:endParaRPr>
        </a:p>
      </xdr:txBody>
    </xdr:sp>
    <xdr:clientData/>
  </xdr:twoCellAnchor>
  <xdr:twoCellAnchor>
    <xdr:from>
      <xdr:col>1</xdr:col>
      <xdr:colOff>190500</xdr:colOff>
      <xdr:row>5</xdr:row>
      <xdr:rowOff>19050</xdr:rowOff>
    </xdr:from>
    <xdr:to>
      <xdr:col>2</xdr:col>
      <xdr:colOff>368300</xdr:colOff>
      <xdr:row>6</xdr:row>
      <xdr:rowOff>171450</xdr:rowOff>
    </xdr:to>
    <xdr:sp macro="" textlink="'Analysis 3'!R8">
      <xdr:nvSpPr>
        <xdr:cNvPr id="30" name="TextBox 29">
          <a:extLst>
            <a:ext uri="{FF2B5EF4-FFF2-40B4-BE49-F238E27FC236}">
              <a16:creationId xmlns:a16="http://schemas.microsoft.com/office/drawing/2014/main" id="{B4AE3B88-C71C-4A8D-1176-829C7FC83832}"/>
            </a:ext>
          </a:extLst>
        </xdr:cNvPr>
        <xdr:cNvSpPr txBox="1"/>
      </xdr:nvSpPr>
      <xdr:spPr>
        <a:xfrm>
          <a:off x="800100" y="939800"/>
          <a:ext cx="787400" cy="336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96A590-F502-4DDF-AB46-A04BE8D2DF23}" type="TxLink">
            <a:rPr lang="en-US" sz="1400" b="0" i="0" u="none" strike="noStrike">
              <a:solidFill>
                <a:schemeClr val="bg1"/>
              </a:solidFill>
              <a:latin typeface="Calibri"/>
              <a:ea typeface="Calibri"/>
              <a:cs typeface="Calibri"/>
            </a:rPr>
            <a:pPr/>
            <a:t>$3.1M</a:t>
          </a:fld>
          <a:endParaRPr lang="en-US" sz="1400">
            <a:solidFill>
              <a:schemeClr val="bg1"/>
            </a:solidFill>
          </a:endParaRPr>
        </a:p>
      </xdr:txBody>
    </xdr:sp>
    <xdr:clientData/>
  </xdr:twoCellAnchor>
  <xdr:twoCellAnchor>
    <xdr:from>
      <xdr:col>8</xdr:col>
      <xdr:colOff>444500</xdr:colOff>
      <xdr:row>4</xdr:row>
      <xdr:rowOff>165100</xdr:rowOff>
    </xdr:from>
    <xdr:to>
      <xdr:col>10</xdr:col>
      <xdr:colOff>12700</xdr:colOff>
      <xdr:row>6</xdr:row>
      <xdr:rowOff>133350</xdr:rowOff>
    </xdr:to>
    <xdr:sp macro="" textlink="'Analysis 3'!T8">
      <xdr:nvSpPr>
        <xdr:cNvPr id="31" name="TextBox 30">
          <a:extLst>
            <a:ext uri="{FF2B5EF4-FFF2-40B4-BE49-F238E27FC236}">
              <a16:creationId xmlns:a16="http://schemas.microsoft.com/office/drawing/2014/main" id="{DFD7D7E8-1670-4EC7-CDAD-B059C66E16DB}"/>
            </a:ext>
          </a:extLst>
        </xdr:cNvPr>
        <xdr:cNvSpPr txBox="1"/>
      </xdr:nvSpPr>
      <xdr:spPr>
        <a:xfrm>
          <a:off x="5321300" y="901700"/>
          <a:ext cx="787400" cy="336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A79910-D30B-4444-AAA7-056429F443C9}" type="TxLink">
            <a:rPr lang="en-US" sz="1400" b="1" i="0" u="none" strike="noStrike">
              <a:solidFill>
                <a:schemeClr val="bg1"/>
              </a:solidFill>
              <a:latin typeface="Calibri"/>
              <a:ea typeface="Calibri"/>
              <a:cs typeface="Calibri"/>
            </a:rPr>
            <a:pPr/>
            <a:t>$2.3M</a:t>
          </a:fld>
          <a:endParaRPr lang="en-US" sz="1400" b="1">
            <a:solidFill>
              <a:schemeClr val="bg1"/>
            </a:solidFill>
          </a:endParaRPr>
        </a:p>
      </xdr:txBody>
    </xdr:sp>
    <xdr:clientData/>
  </xdr:twoCellAnchor>
  <xdr:twoCellAnchor>
    <xdr:from>
      <xdr:col>5</xdr:col>
      <xdr:colOff>12700</xdr:colOff>
      <xdr:row>4</xdr:row>
      <xdr:rowOff>171450</xdr:rowOff>
    </xdr:from>
    <xdr:to>
      <xdr:col>6</xdr:col>
      <xdr:colOff>190500</xdr:colOff>
      <xdr:row>6</xdr:row>
      <xdr:rowOff>139700</xdr:rowOff>
    </xdr:to>
    <xdr:sp macro="" textlink="'Analysis 3'!S8">
      <xdr:nvSpPr>
        <xdr:cNvPr id="32" name="TextBox 31">
          <a:extLst>
            <a:ext uri="{FF2B5EF4-FFF2-40B4-BE49-F238E27FC236}">
              <a16:creationId xmlns:a16="http://schemas.microsoft.com/office/drawing/2014/main" id="{3BF1A294-3AEF-6B35-A9C1-CA1A016B48E1}"/>
            </a:ext>
          </a:extLst>
        </xdr:cNvPr>
        <xdr:cNvSpPr txBox="1"/>
      </xdr:nvSpPr>
      <xdr:spPr>
        <a:xfrm>
          <a:off x="3060700" y="908050"/>
          <a:ext cx="787400" cy="336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02F6750-071F-4DD4-B675-B5963D9ACB80}" type="TxLink">
            <a:rPr lang="en-US" sz="1400" b="0" i="0" u="none" strike="noStrike">
              <a:solidFill>
                <a:schemeClr val="bg1"/>
              </a:solidFill>
              <a:latin typeface="Calibri"/>
              <a:ea typeface="Calibri"/>
              <a:cs typeface="Calibri"/>
            </a:rPr>
            <a:pPr/>
            <a:t>$5.4M</a:t>
          </a:fld>
          <a:endParaRPr lang="en-US" sz="1400">
            <a:solidFill>
              <a:schemeClr val="bg1"/>
            </a:solidFill>
          </a:endParaRPr>
        </a:p>
      </xdr:txBody>
    </xdr:sp>
    <xdr:clientData/>
  </xdr:twoCellAnchor>
  <xdr:twoCellAnchor>
    <xdr:from>
      <xdr:col>11</xdr:col>
      <xdr:colOff>603250</xdr:colOff>
      <xdr:row>4</xdr:row>
      <xdr:rowOff>166688</xdr:rowOff>
    </xdr:from>
    <xdr:to>
      <xdr:col>13</xdr:col>
      <xdr:colOff>443230</xdr:colOff>
      <xdr:row>6</xdr:row>
      <xdr:rowOff>182563</xdr:rowOff>
    </xdr:to>
    <xdr:sp macro="" textlink="'Analysis 3'!U8">
      <xdr:nvSpPr>
        <xdr:cNvPr id="33" name="TextBox 32">
          <a:extLst>
            <a:ext uri="{FF2B5EF4-FFF2-40B4-BE49-F238E27FC236}">
              <a16:creationId xmlns:a16="http://schemas.microsoft.com/office/drawing/2014/main" id="{9CE917EE-B838-95A1-11E2-D32BBB26E218}"/>
            </a:ext>
          </a:extLst>
        </xdr:cNvPr>
        <xdr:cNvSpPr txBox="1"/>
      </xdr:nvSpPr>
      <xdr:spPr>
        <a:xfrm>
          <a:off x="7308850" y="903288"/>
          <a:ext cx="1059180" cy="384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C3AE8F0-9D9E-4413-9443-0FD6A954A77F}" type="TxLink">
            <a:rPr lang="en-US" sz="1400" b="1" i="0" u="none" strike="noStrike">
              <a:solidFill>
                <a:schemeClr val="bg1"/>
              </a:solidFill>
              <a:latin typeface="Calibri"/>
              <a:ea typeface="Calibri"/>
              <a:cs typeface="Calibri"/>
            </a:rPr>
            <a:pPr/>
            <a:t>42.18%</a:t>
          </a:fld>
          <a:endParaRPr lang="en-US" sz="1400" b="1">
            <a:solidFill>
              <a:schemeClr val="bg1"/>
            </a:solidFill>
          </a:endParaRPr>
        </a:p>
      </xdr:txBody>
    </xdr:sp>
    <xdr:clientData/>
  </xdr:twoCellAnchor>
  <xdr:twoCellAnchor>
    <xdr:from>
      <xdr:col>8</xdr:col>
      <xdr:colOff>334433</xdr:colOff>
      <xdr:row>9</xdr:row>
      <xdr:rowOff>101600</xdr:rowOff>
    </xdr:from>
    <xdr:to>
      <xdr:col>9</xdr:col>
      <xdr:colOff>165100</xdr:colOff>
      <xdr:row>10</xdr:row>
      <xdr:rowOff>171450</xdr:rowOff>
    </xdr:to>
    <xdr:sp macro="" textlink="">
      <xdr:nvSpPr>
        <xdr:cNvPr id="41" name="TextBox 40">
          <a:extLst>
            <a:ext uri="{FF2B5EF4-FFF2-40B4-BE49-F238E27FC236}">
              <a16:creationId xmlns:a16="http://schemas.microsoft.com/office/drawing/2014/main" id="{E525EB1B-90AB-DC00-1603-FB2FDCB99648}"/>
            </a:ext>
          </a:extLst>
        </xdr:cNvPr>
        <xdr:cNvSpPr txBox="1"/>
      </xdr:nvSpPr>
      <xdr:spPr>
        <a:xfrm>
          <a:off x="5211233" y="1758950"/>
          <a:ext cx="440267"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lumMod val="75000"/>
                  <a:lumOff val="25000"/>
                </a:schemeClr>
              </a:solidFill>
            </a:rPr>
            <a:t>Top</a:t>
          </a:r>
        </a:p>
      </xdr:txBody>
    </xdr:sp>
    <xdr:clientData/>
  </xdr:twoCellAnchor>
  <xdr:twoCellAnchor>
    <xdr:from>
      <xdr:col>10</xdr:col>
      <xdr:colOff>190500</xdr:colOff>
      <xdr:row>9</xdr:row>
      <xdr:rowOff>101600</xdr:rowOff>
    </xdr:from>
    <xdr:to>
      <xdr:col>11</xdr:col>
      <xdr:colOff>209551</xdr:colOff>
      <xdr:row>11</xdr:row>
      <xdr:rowOff>95250</xdr:rowOff>
    </xdr:to>
    <xdr:sp macro="" textlink="">
      <xdr:nvSpPr>
        <xdr:cNvPr id="42" name="TextBox 41">
          <a:extLst>
            <a:ext uri="{FF2B5EF4-FFF2-40B4-BE49-F238E27FC236}">
              <a16:creationId xmlns:a16="http://schemas.microsoft.com/office/drawing/2014/main" id="{2DF71EB1-40FC-93A6-F257-2FF3AC4B38F6}"/>
            </a:ext>
          </a:extLst>
        </xdr:cNvPr>
        <xdr:cNvSpPr txBox="1"/>
      </xdr:nvSpPr>
      <xdr:spPr>
        <a:xfrm>
          <a:off x="6286500" y="1758950"/>
          <a:ext cx="628651"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lumMod val="75000"/>
                  <a:lumOff val="25000"/>
                </a:schemeClr>
              </a:solidFill>
            </a:rPr>
            <a:t>Bottom</a:t>
          </a:r>
        </a:p>
      </xdr:txBody>
    </xdr:sp>
    <xdr:clientData/>
  </xdr:twoCellAnchor>
  <xdr:twoCellAnchor>
    <xdr:from>
      <xdr:col>8</xdr:col>
      <xdr:colOff>315383</xdr:colOff>
      <xdr:row>10</xdr:row>
      <xdr:rowOff>139700</xdr:rowOff>
    </xdr:from>
    <xdr:to>
      <xdr:col>11</xdr:col>
      <xdr:colOff>304800</xdr:colOff>
      <xdr:row>12</xdr:row>
      <xdr:rowOff>31750</xdr:rowOff>
    </xdr:to>
    <xdr:sp macro="" textlink="'Analysis 3'!P17">
      <xdr:nvSpPr>
        <xdr:cNvPr id="43" name="TextBox 42">
          <a:extLst>
            <a:ext uri="{FF2B5EF4-FFF2-40B4-BE49-F238E27FC236}">
              <a16:creationId xmlns:a16="http://schemas.microsoft.com/office/drawing/2014/main" id="{233AE8D6-1041-0DEF-EC78-7402B50FB056}"/>
            </a:ext>
          </a:extLst>
        </xdr:cNvPr>
        <xdr:cNvSpPr txBox="1"/>
      </xdr:nvSpPr>
      <xdr:spPr>
        <a:xfrm>
          <a:off x="5204883" y="1965325"/>
          <a:ext cx="182298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53C9141-2FB8-4810-B3F5-709E578B0095}" type="TxLink">
            <a:rPr lang="en-US" sz="1100" b="0" i="0" u="none" strike="noStrike">
              <a:solidFill>
                <a:srgbClr val="000000"/>
              </a:solidFill>
              <a:latin typeface="Calibri"/>
              <a:ea typeface="Calibri"/>
              <a:cs typeface="Calibri"/>
            </a:rPr>
            <a:pPr/>
            <a:t>Top-5 Profitable Customer</a:t>
          </a:fld>
          <a:endParaRPr lang="en-US" sz="1100" b="1">
            <a:solidFill>
              <a:schemeClr val="tx1">
                <a:lumMod val="75000"/>
                <a:lumOff val="25000"/>
              </a:schemeClr>
            </a:solidFill>
          </a:endParaRPr>
        </a:p>
      </xdr:txBody>
    </xdr:sp>
    <xdr:clientData/>
  </xdr:twoCellAnchor>
  <xdr:twoCellAnchor>
    <xdr:from>
      <xdr:col>8</xdr:col>
      <xdr:colOff>321733</xdr:colOff>
      <xdr:row>11</xdr:row>
      <xdr:rowOff>82550</xdr:rowOff>
    </xdr:from>
    <xdr:to>
      <xdr:col>10</xdr:col>
      <xdr:colOff>342900</xdr:colOff>
      <xdr:row>14</xdr:row>
      <xdr:rowOff>12700</xdr:rowOff>
    </xdr:to>
    <xdr:sp macro="" textlink="'Analysis 3'!P18">
      <xdr:nvSpPr>
        <xdr:cNvPr id="44" name="TextBox 43">
          <a:extLst>
            <a:ext uri="{FF2B5EF4-FFF2-40B4-BE49-F238E27FC236}">
              <a16:creationId xmlns:a16="http://schemas.microsoft.com/office/drawing/2014/main" id="{C94A7A97-1DF4-9333-EBB9-D2BD8B515104}"/>
            </a:ext>
          </a:extLst>
        </xdr:cNvPr>
        <xdr:cNvSpPr txBox="1"/>
      </xdr:nvSpPr>
      <xdr:spPr>
        <a:xfrm>
          <a:off x="5198533" y="2108200"/>
          <a:ext cx="1240367"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721A0B6-3418-4CA0-972F-6C624B3AA950}" type="TxLink">
            <a:rPr lang="en-US" sz="1100" b="0" i="0" u="none" strike="noStrike">
              <a:solidFill>
                <a:srgbClr val="000000"/>
              </a:solidFill>
              <a:latin typeface="Calibri"/>
              <a:ea typeface="Calibri"/>
              <a:cs typeface="Calibri"/>
            </a:rPr>
            <a:pPr/>
            <a:t>Customer Overtime</a:t>
          </a:fld>
          <a:endParaRPr lang="en-US" sz="1100" b="0">
            <a:solidFill>
              <a:schemeClr val="tx1">
                <a:lumMod val="75000"/>
                <a:lumOff val="25000"/>
              </a:schemeClr>
            </a:solidFill>
          </a:endParaRPr>
        </a:p>
      </xdr:txBody>
    </xdr:sp>
    <xdr:clientData/>
  </xdr:twoCellAnchor>
  <xdr:twoCellAnchor>
    <xdr:from>
      <xdr:col>9</xdr:col>
      <xdr:colOff>342900</xdr:colOff>
      <xdr:row>11</xdr:row>
      <xdr:rowOff>133350</xdr:rowOff>
    </xdr:from>
    <xdr:to>
      <xdr:col>10</xdr:col>
      <xdr:colOff>311149</xdr:colOff>
      <xdr:row>13</xdr:row>
      <xdr:rowOff>127000</xdr:rowOff>
    </xdr:to>
    <xdr:sp macro="" textlink="'Analysis 3'!P19">
      <xdr:nvSpPr>
        <xdr:cNvPr id="45" name="TextBox 44">
          <a:extLst>
            <a:ext uri="{FF2B5EF4-FFF2-40B4-BE49-F238E27FC236}">
              <a16:creationId xmlns:a16="http://schemas.microsoft.com/office/drawing/2014/main" id="{26D04CCA-239A-0DE1-EC22-B4817FC84C02}"/>
            </a:ext>
          </a:extLst>
        </xdr:cNvPr>
        <xdr:cNvSpPr txBox="1"/>
      </xdr:nvSpPr>
      <xdr:spPr>
        <a:xfrm>
          <a:off x="5829300" y="2159000"/>
          <a:ext cx="577849"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E13294B-38C8-47A7-B6B9-29DBF0A16729}" type="TxLink">
            <a:rPr lang="en-US" sz="1800" b="0" i="0" u="none" strike="noStrike">
              <a:solidFill>
                <a:srgbClr val="1F8CB3"/>
              </a:solidFill>
              <a:latin typeface="Calibri"/>
              <a:ea typeface="Calibri"/>
              <a:cs typeface="Calibri"/>
            </a:rPr>
            <a:pPr/>
            <a:t>600</a:t>
          </a:fld>
          <a:endParaRPr lang="en-US" sz="1800" b="1">
            <a:solidFill>
              <a:srgbClr val="1F8CB3"/>
            </a:solidFill>
          </a:endParaRPr>
        </a:p>
      </xdr:txBody>
    </xdr:sp>
    <xdr:clientData/>
  </xdr:twoCellAnchor>
  <xdr:twoCellAnchor>
    <xdr:from>
      <xdr:col>0</xdr:col>
      <xdr:colOff>152400</xdr:colOff>
      <xdr:row>9</xdr:row>
      <xdr:rowOff>12700</xdr:rowOff>
    </xdr:from>
    <xdr:to>
      <xdr:col>0</xdr:col>
      <xdr:colOff>488950</xdr:colOff>
      <xdr:row>21</xdr:row>
      <xdr:rowOff>50800</xdr:rowOff>
    </xdr:to>
    <xdr:sp macro="" textlink="">
      <xdr:nvSpPr>
        <xdr:cNvPr id="46" name="Rectangle 45">
          <a:extLst>
            <a:ext uri="{FF2B5EF4-FFF2-40B4-BE49-F238E27FC236}">
              <a16:creationId xmlns:a16="http://schemas.microsoft.com/office/drawing/2014/main" id="{D0C436A1-B028-7D15-D4FE-AB8D72A265A2}"/>
            </a:ext>
          </a:extLst>
        </xdr:cNvPr>
        <xdr:cNvSpPr/>
      </xdr:nvSpPr>
      <xdr:spPr>
        <a:xfrm>
          <a:off x="152400" y="1670050"/>
          <a:ext cx="336550" cy="2247900"/>
        </a:xfrm>
        <a:prstGeom prst="rect">
          <a:avLst/>
        </a:prstGeom>
        <a:gradFill>
          <a:gsLst>
            <a:gs pos="0">
              <a:srgbClr val="1F8CB3"/>
            </a:gs>
            <a:gs pos="49000">
              <a:srgbClr val="333F50"/>
            </a:gs>
            <a:gs pos="100000">
              <a:srgbClr val="333F50"/>
            </a:gs>
          </a:gsLst>
          <a:path path="circle">
            <a:fillToRect l="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t"/>
        <a:lstStyle/>
        <a:p>
          <a:pPr algn="ctr"/>
          <a:r>
            <a:rPr lang="en-US" sz="1600"/>
            <a:t>Customer</a:t>
          </a:r>
          <a:r>
            <a:rPr lang="en-US" sz="1600" baseline="0"/>
            <a:t> Analysis</a:t>
          </a:r>
          <a:endParaRPr lang="en-US" sz="1600"/>
        </a:p>
      </xdr:txBody>
    </xdr:sp>
    <xdr:clientData/>
  </xdr:twoCellAnchor>
  <xdr:twoCellAnchor>
    <xdr:from>
      <xdr:col>0</xdr:col>
      <xdr:colOff>146050</xdr:colOff>
      <xdr:row>22</xdr:row>
      <xdr:rowOff>6350</xdr:rowOff>
    </xdr:from>
    <xdr:to>
      <xdr:col>0</xdr:col>
      <xdr:colOff>482600</xdr:colOff>
      <xdr:row>31</xdr:row>
      <xdr:rowOff>50800</xdr:rowOff>
    </xdr:to>
    <xdr:sp macro="" textlink="">
      <xdr:nvSpPr>
        <xdr:cNvPr id="47" name="Rectangle 46">
          <a:extLst>
            <a:ext uri="{FF2B5EF4-FFF2-40B4-BE49-F238E27FC236}">
              <a16:creationId xmlns:a16="http://schemas.microsoft.com/office/drawing/2014/main" id="{500AD7D3-5CA0-7603-E1B4-B0AFCA4D5873}"/>
            </a:ext>
          </a:extLst>
        </xdr:cNvPr>
        <xdr:cNvSpPr/>
      </xdr:nvSpPr>
      <xdr:spPr>
        <a:xfrm>
          <a:off x="146050" y="4057650"/>
          <a:ext cx="336550" cy="1701800"/>
        </a:xfrm>
        <a:prstGeom prst="rect">
          <a:avLst/>
        </a:prstGeom>
        <a:gradFill>
          <a:gsLst>
            <a:gs pos="0">
              <a:srgbClr val="1F8CB3"/>
            </a:gs>
            <a:gs pos="49000">
              <a:srgbClr val="333F50"/>
            </a:gs>
            <a:gs pos="100000">
              <a:srgbClr val="333F50"/>
            </a:gs>
          </a:gsLst>
          <a:path path="circle">
            <a:fillToRect l="100000" b="10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t"/>
        <a:lstStyle/>
        <a:p>
          <a:pPr algn="ctr"/>
          <a:r>
            <a:rPr lang="en-US" sz="1600"/>
            <a:t>Time</a:t>
          </a:r>
          <a:r>
            <a:rPr lang="en-US" sz="1600" baseline="0"/>
            <a:t> Frame</a:t>
          </a:r>
          <a:endParaRPr lang="en-US" sz="1600"/>
        </a:p>
      </xdr:txBody>
    </xdr:sp>
    <xdr:clientData/>
  </xdr:twoCellAnchor>
  <xdr:twoCellAnchor>
    <xdr:from>
      <xdr:col>4</xdr:col>
      <xdr:colOff>57150</xdr:colOff>
      <xdr:row>12</xdr:row>
      <xdr:rowOff>139700</xdr:rowOff>
    </xdr:from>
    <xdr:to>
      <xdr:col>8</xdr:col>
      <xdr:colOff>25400</xdr:colOff>
      <xdr:row>21</xdr:row>
      <xdr:rowOff>50800</xdr:rowOff>
    </xdr:to>
    <xdr:graphicFrame macro="">
      <xdr:nvGraphicFramePr>
        <xdr:cNvPr id="48" name="Chart 47">
          <a:extLst>
            <a:ext uri="{FF2B5EF4-FFF2-40B4-BE49-F238E27FC236}">
              <a16:creationId xmlns:a16="http://schemas.microsoft.com/office/drawing/2014/main" id="{866431D5-2C5E-4C83-BF1E-945518ECB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61383</xdr:colOff>
      <xdr:row>11</xdr:row>
      <xdr:rowOff>165100</xdr:rowOff>
    </xdr:from>
    <xdr:to>
      <xdr:col>6</xdr:col>
      <xdr:colOff>82550</xdr:colOff>
      <xdr:row>14</xdr:row>
      <xdr:rowOff>95250</xdr:rowOff>
    </xdr:to>
    <xdr:sp macro="" textlink="'Analysis 3'!P18">
      <xdr:nvSpPr>
        <xdr:cNvPr id="49" name="TextBox 48">
          <a:extLst>
            <a:ext uri="{FF2B5EF4-FFF2-40B4-BE49-F238E27FC236}">
              <a16:creationId xmlns:a16="http://schemas.microsoft.com/office/drawing/2014/main" id="{9301B2BF-493C-E4C6-03D6-90D73D9A5683}"/>
            </a:ext>
          </a:extLst>
        </xdr:cNvPr>
        <xdr:cNvSpPr txBox="1"/>
      </xdr:nvSpPr>
      <xdr:spPr>
        <a:xfrm>
          <a:off x="2499783" y="2190750"/>
          <a:ext cx="1240367"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0">
              <a:solidFill>
                <a:schemeClr val="tx1">
                  <a:lumMod val="75000"/>
                  <a:lumOff val="25000"/>
                </a:schemeClr>
              </a:solidFill>
            </a:rPr>
            <a:t>Average</a:t>
          </a:r>
          <a:r>
            <a:rPr lang="en-US" sz="1100" b="0" baseline="0">
              <a:solidFill>
                <a:schemeClr val="tx1">
                  <a:lumMod val="75000"/>
                  <a:lumOff val="25000"/>
                </a:schemeClr>
              </a:solidFill>
            </a:rPr>
            <a:t> </a:t>
          </a:r>
        </a:p>
        <a:p>
          <a:r>
            <a:rPr lang="en-US" sz="1100" b="0" baseline="0">
              <a:solidFill>
                <a:schemeClr val="tx1">
                  <a:lumMod val="75000"/>
                  <a:lumOff val="25000"/>
                </a:schemeClr>
              </a:solidFill>
            </a:rPr>
            <a:t>Customer Age</a:t>
          </a:r>
          <a:endParaRPr lang="en-US" sz="1100" b="0">
            <a:solidFill>
              <a:schemeClr val="tx1">
                <a:lumMod val="75000"/>
                <a:lumOff val="25000"/>
              </a:schemeClr>
            </a:solidFill>
          </a:endParaRPr>
        </a:p>
      </xdr:txBody>
    </xdr:sp>
    <xdr:clientData/>
  </xdr:twoCellAnchor>
  <xdr:twoCellAnchor>
    <xdr:from>
      <xdr:col>4</xdr:col>
      <xdr:colOff>165100</xdr:colOff>
      <xdr:row>9</xdr:row>
      <xdr:rowOff>12700</xdr:rowOff>
    </xdr:from>
    <xdr:to>
      <xdr:col>7</xdr:col>
      <xdr:colOff>152400</xdr:colOff>
      <xdr:row>10</xdr:row>
      <xdr:rowOff>139700</xdr:rowOff>
    </xdr:to>
    <xdr:sp macro="" textlink="'Analysis 3'!P18">
      <xdr:nvSpPr>
        <xdr:cNvPr id="50" name="TextBox 49">
          <a:extLst>
            <a:ext uri="{FF2B5EF4-FFF2-40B4-BE49-F238E27FC236}">
              <a16:creationId xmlns:a16="http://schemas.microsoft.com/office/drawing/2014/main" id="{55623FDD-9FAD-19EF-03DA-D1806F320F52}"/>
            </a:ext>
          </a:extLst>
        </xdr:cNvPr>
        <xdr:cNvSpPr txBox="1"/>
      </xdr:nvSpPr>
      <xdr:spPr>
        <a:xfrm>
          <a:off x="2603500" y="1670050"/>
          <a:ext cx="181610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tx1">
                  <a:lumMod val="75000"/>
                  <a:lumOff val="25000"/>
                </a:schemeClr>
              </a:solidFill>
            </a:rPr>
            <a:t>Profit</a:t>
          </a:r>
          <a:r>
            <a:rPr lang="en-US" sz="1100" b="1" baseline="0">
              <a:solidFill>
                <a:schemeClr val="tx1">
                  <a:lumMod val="75000"/>
                  <a:lumOff val="25000"/>
                </a:schemeClr>
              </a:solidFill>
            </a:rPr>
            <a:t> By Customer Age</a:t>
          </a:r>
          <a:endParaRPr lang="en-US" sz="1100" b="1">
            <a:solidFill>
              <a:schemeClr val="tx1">
                <a:lumMod val="75000"/>
                <a:lumOff val="25000"/>
              </a:schemeClr>
            </a:solidFill>
          </a:endParaRPr>
        </a:p>
      </xdr:txBody>
    </xdr:sp>
    <xdr:clientData/>
  </xdr:twoCellAnchor>
  <xdr:twoCellAnchor>
    <xdr:from>
      <xdr:col>1</xdr:col>
      <xdr:colOff>57150</xdr:colOff>
      <xdr:row>9</xdr:row>
      <xdr:rowOff>25400</xdr:rowOff>
    </xdr:from>
    <xdr:to>
      <xdr:col>3</xdr:col>
      <xdr:colOff>44450</xdr:colOff>
      <xdr:row>10</xdr:row>
      <xdr:rowOff>120650</xdr:rowOff>
    </xdr:to>
    <xdr:sp macro="" textlink="'Analysis 3'!P18">
      <xdr:nvSpPr>
        <xdr:cNvPr id="52" name="TextBox 51">
          <a:extLst>
            <a:ext uri="{FF2B5EF4-FFF2-40B4-BE49-F238E27FC236}">
              <a16:creationId xmlns:a16="http://schemas.microsoft.com/office/drawing/2014/main" id="{F8D43794-57B2-EF6A-7556-416B0A541EAE}"/>
            </a:ext>
          </a:extLst>
        </xdr:cNvPr>
        <xdr:cNvSpPr txBox="1"/>
      </xdr:nvSpPr>
      <xdr:spPr>
        <a:xfrm>
          <a:off x="666750" y="1682750"/>
          <a:ext cx="12065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tx1">
                  <a:lumMod val="75000"/>
                  <a:lumOff val="25000"/>
                </a:schemeClr>
              </a:solidFill>
            </a:rPr>
            <a:t>Profit</a:t>
          </a:r>
          <a:r>
            <a:rPr lang="en-US" sz="1100" b="1" baseline="0">
              <a:solidFill>
                <a:schemeClr val="tx1">
                  <a:lumMod val="75000"/>
                  <a:lumOff val="25000"/>
                </a:schemeClr>
              </a:solidFill>
            </a:rPr>
            <a:t> By Gender</a:t>
          </a:r>
          <a:endParaRPr lang="en-US" sz="1100" b="1">
            <a:solidFill>
              <a:schemeClr val="tx1">
                <a:lumMod val="75000"/>
                <a:lumOff val="25000"/>
              </a:schemeClr>
            </a:solidFill>
          </a:endParaRPr>
        </a:p>
      </xdr:txBody>
    </xdr:sp>
    <xdr:clientData/>
  </xdr:twoCellAnchor>
  <xdr:twoCellAnchor>
    <xdr:from>
      <xdr:col>0</xdr:col>
      <xdr:colOff>596900</xdr:colOff>
      <xdr:row>9</xdr:row>
      <xdr:rowOff>114300</xdr:rowOff>
    </xdr:from>
    <xdr:to>
      <xdr:col>1</xdr:col>
      <xdr:colOff>101600</xdr:colOff>
      <xdr:row>10</xdr:row>
      <xdr:rowOff>39878</xdr:rowOff>
    </xdr:to>
    <xdr:sp macro="" textlink="">
      <xdr:nvSpPr>
        <xdr:cNvPr id="56" name="Oval 55">
          <a:extLst>
            <a:ext uri="{FF2B5EF4-FFF2-40B4-BE49-F238E27FC236}">
              <a16:creationId xmlns:a16="http://schemas.microsoft.com/office/drawing/2014/main" id="{58CB80A2-8D35-2760-94F0-B1622F53391C}"/>
            </a:ext>
          </a:extLst>
        </xdr:cNvPr>
        <xdr:cNvSpPr/>
      </xdr:nvSpPr>
      <xdr:spPr>
        <a:xfrm>
          <a:off x="596900" y="1771650"/>
          <a:ext cx="114300" cy="109728"/>
        </a:xfrm>
        <a:prstGeom prst="ellipse">
          <a:avLst/>
        </a:prstGeom>
        <a:solidFill>
          <a:schemeClr val="bg1">
            <a:lumMod val="85000"/>
            <a:alpha val="9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69850</xdr:colOff>
      <xdr:row>19</xdr:row>
      <xdr:rowOff>0</xdr:rowOff>
    </xdr:from>
    <xdr:to>
      <xdr:col>1</xdr:col>
      <xdr:colOff>139700</xdr:colOff>
      <xdr:row>19</xdr:row>
      <xdr:rowOff>82550</xdr:rowOff>
    </xdr:to>
    <xdr:sp macro="" textlink="">
      <xdr:nvSpPr>
        <xdr:cNvPr id="58" name="Rectangle 57">
          <a:extLst>
            <a:ext uri="{FF2B5EF4-FFF2-40B4-BE49-F238E27FC236}">
              <a16:creationId xmlns:a16="http://schemas.microsoft.com/office/drawing/2014/main" id="{B87575E6-7341-8381-5953-0C412E4745B9}"/>
            </a:ext>
          </a:extLst>
        </xdr:cNvPr>
        <xdr:cNvSpPr/>
      </xdr:nvSpPr>
      <xdr:spPr>
        <a:xfrm>
          <a:off x="679450" y="3498850"/>
          <a:ext cx="69850" cy="82550"/>
        </a:xfrm>
        <a:prstGeom prst="rect">
          <a:avLst/>
        </a:prstGeom>
        <a:solidFill>
          <a:srgbClr val="9FE6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88900</xdr:colOff>
      <xdr:row>18</xdr:row>
      <xdr:rowOff>101600</xdr:rowOff>
    </xdr:from>
    <xdr:to>
      <xdr:col>2</xdr:col>
      <xdr:colOff>241300</xdr:colOff>
      <xdr:row>19</xdr:row>
      <xdr:rowOff>146050</xdr:rowOff>
    </xdr:to>
    <xdr:sp macro="" textlink="'Analysis 3'!P18">
      <xdr:nvSpPr>
        <xdr:cNvPr id="60" name="TextBox 59">
          <a:extLst>
            <a:ext uri="{FF2B5EF4-FFF2-40B4-BE49-F238E27FC236}">
              <a16:creationId xmlns:a16="http://schemas.microsoft.com/office/drawing/2014/main" id="{7FDDB3D9-8E0C-D739-AD5F-0C13AE0C8784}"/>
            </a:ext>
          </a:extLst>
        </xdr:cNvPr>
        <xdr:cNvSpPr txBox="1"/>
      </xdr:nvSpPr>
      <xdr:spPr>
        <a:xfrm>
          <a:off x="698500" y="3416300"/>
          <a:ext cx="762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0" baseline="0">
              <a:solidFill>
                <a:schemeClr val="tx1">
                  <a:lumMod val="75000"/>
                  <a:lumOff val="25000"/>
                </a:schemeClr>
              </a:solidFill>
            </a:rPr>
            <a:t>Female</a:t>
          </a:r>
          <a:endParaRPr lang="en-US" sz="1100" b="0">
            <a:solidFill>
              <a:schemeClr val="tx1">
                <a:lumMod val="75000"/>
                <a:lumOff val="25000"/>
              </a:schemeClr>
            </a:solidFill>
          </a:endParaRPr>
        </a:p>
      </xdr:txBody>
    </xdr:sp>
    <xdr:clientData/>
  </xdr:twoCellAnchor>
  <xdr:twoCellAnchor>
    <xdr:from>
      <xdr:col>1</xdr:col>
      <xdr:colOff>63500</xdr:colOff>
      <xdr:row>20</xdr:row>
      <xdr:rowOff>6350</xdr:rowOff>
    </xdr:from>
    <xdr:to>
      <xdr:col>1</xdr:col>
      <xdr:colOff>146050</xdr:colOff>
      <xdr:row>20</xdr:row>
      <xdr:rowOff>88900</xdr:rowOff>
    </xdr:to>
    <xdr:sp macro="" textlink="">
      <xdr:nvSpPr>
        <xdr:cNvPr id="61" name="Oval 60">
          <a:extLst>
            <a:ext uri="{FF2B5EF4-FFF2-40B4-BE49-F238E27FC236}">
              <a16:creationId xmlns:a16="http://schemas.microsoft.com/office/drawing/2014/main" id="{6701BDB6-DD50-10B8-36F5-9B0C0A18CCB7}"/>
            </a:ext>
          </a:extLst>
        </xdr:cNvPr>
        <xdr:cNvSpPr/>
      </xdr:nvSpPr>
      <xdr:spPr>
        <a:xfrm>
          <a:off x="673100" y="3689350"/>
          <a:ext cx="82550" cy="82550"/>
        </a:xfrm>
        <a:prstGeom prst="ellipse">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xdr:col>
          <xdr:colOff>25400</xdr:colOff>
          <xdr:row>11</xdr:row>
          <xdr:rowOff>31750</xdr:rowOff>
        </xdr:from>
        <xdr:to>
          <xdr:col>3</xdr:col>
          <xdr:colOff>400050</xdr:colOff>
          <xdr:row>18</xdr:row>
          <xdr:rowOff>82550</xdr:rowOff>
        </xdr:to>
        <xdr:pic>
          <xdr:nvPicPr>
            <xdr:cNvPr id="9225" name="Picture 9224">
              <a:extLst>
                <a:ext uri="{FF2B5EF4-FFF2-40B4-BE49-F238E27FC236}">
                  <a16:creationId xmlns:a16="http://schemas.microsoft.com/office/drawing/2014/main" id="{004A9C16-916E-69BA-E93C-3D3AB05153D6}"/>
                </a:ext>
              </a:extLst>
            </xdr:cNvPr>
            <xdr:cNvPicPr>
              <a:picLocks noChangeAspect="1" noChangeArrowheads="1"/>
              <a:extLst>
                <a:ext uri="{84589F7E-364E-4C9E-8A38-B11213B215E9}">
                  <a14:cameraTool cellRange="'Gender Chart'!$C$9:$L$18" spid="_x0000_s9361"/>
                </a:ext>
              </a:extLst>
            </xdr:cNvPicPr>
          </xdr:nvPicPr>
          <xdr:blipFill>
            <a:blip xmlns:r="http://schemas.openxmlformats.org/officeDocument/2006/relationships" r:embed="rId8"/>
            <a:srcRect/>
            <a:stretch>
              <a:fillRect/>
            </a:stretch>
          </xdr:blipFill>
          <xdr:spPr bwMode="auto">
            <a:xfrm>
              <a:off x="635000" y="2057400"/>
              <a:ext cx="1593850" cy="13398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107950</xdr:colOff>
      <xdr:row>19</xdr:row>
      <xdr:rowOff>107950</xdr:rowOff>
    </xdr:from>
    <xdr:to>
      <xdr:col>2</xdr:col>
      <xdr:colOff>260350</xdr:colOff>
      <xdr:row>20</xdr:row>
      <xdr:rowOff>152400</xdr:rowOff>
    </xdr:to>
    <xdr:sp macro="" textlink="'Analysis 3'!P18">
      <xdr:nvSpPr>
        <xdr:cNvPr id="9226" name="TextBox 9225">
          <a:extLst>
            <a:ext uri="{FF2B5EF4-FFF2-40B4-BE49-F238E27FC236}">
              <a16:creationId xmlns:a16="http://schemas.microsoft.com/office/drawing/2014/main" id="{2629B6C1-270F-073E-DF39-DE42E5CE1B31}"/>
            </a:ext>
          </a:extLst>
        </xdr:cNvPr>
        <xdr:cNvSpPr txBox="1"/>
      </xdr:nvSpPr>
      <xdr:spPr>
        <a:xfrm>
          <a:off x="717550" y="3606800"/>
          <a:ext cx="762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0" baseline="0">
              <a:solidFill>
                <a:schemeClr val="tx1">
                  <a:lumMod val="75000"/>
                  <a:lumOff val="25000"/>
                </a:schemeClr>
              </a:solidFill>
            </a:rPr>
            <a:t>Male</a:t>
          </a:r>
          <a:endParaRPr lang="en-US" sz="1100" b="0">
            <a:solidFill>
              <a:schemeClr val="tx1">
                <a:lumMod val="75000"/>
                <a:lumOff val="25000"/>
              </a:schemeClr>
            </a:solidFill>
          </a:endParaRPr>
        </a:p>
      </xdr:txBody>
    </xdr:sp>
    <xdr:clientData/>
  </xdr:twoCellAnchor>
  <xdr:twoCellAnchor>
    <xdr:from>
      <xdr:col>2</xdr:col>
      <xdr:colOff>25400</xdr:colOff>
      <xdr:row>18</xdr:row>
      <xdr:rowOff>120650</xdr:rowOff>
    </xdr:from>
    <xdr:to>
      <xdr:col>3</xdr:col>
      <xdr:colOff>177800</xdr:colOff>
      <xdr:row>19</xdr:row>
      <xdr:rowOff>165100</xdr:rowOff>
    </xdr:to>
    <xdr:sp macro="" textlink="'Analysis 3'!AC14">
      <xdr:nvSpPr>
        <xdr:cNvPr id="9227" name="TextBox 9226">
          <a:extLst>
            <a:ext uri="{FF2B5EF4-FFF2-40B4-BE49-F238E27FC236}">
              <a16:creationId xmlns:a16="http://schemas.microsoft.com/office/drawing/2014/main" id="{E85E4044-EC15-5930-5FDC-1EF5A0C6F2E2}"/>
            </a:ext>
          </a:extLst>
        </xdr:cNvPr>
        <xdr:cNvSpPr txBox="1"/>
      </xdr:nvSpPr>
      <xdr:spPr>
        <a:xfrm>
          <a:off x="1244600" y="3435350"/>
          <a:ext cx="762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E8D10CC-68DA-45AD-A14B-F48F26C6083B}" type="TxLink">
            <a:rPr lang="en-US" sz="1100" b="1" i="0" u="none" strike="noStrike">
              <a:solidFill>
                <a:srgbClr val="9FE6FF"/>
              </a:solidFill>
              <a:latin typeface="Calibri"/>
              <a:ea typeface="Calibri"/>
              <a:cs typeface="Calibri"/>
            </a:rPr>
            <a:pPr/>
            <a:t>48.53%</a:t>
          </a:fld>
          <a:endParaRPr lang="en-US" sz="1100" b="1">
            <a:solidFill>
              <a:srgbClr val="9FE6FF"/>
            </a:solidFill>
          </a:endParaRPr>
        </a:p>
      </xdr:txBody>
    </xdr:sp>
    <xdr:clientData/>
  </xdr:twoCellAnchor>
  <xdr:twoCellAnchor>
    <xdr:from>
      <xdr:col>2</xdr:col>
      <xdr:colOff>31750</xdr:colOff>
      <xdr:row>19</xdr:row>
      <xdr:rowOff>133350</xdr:rowOff>
    </xdr:from>
    <xdr:to>
      <xdr:col>3</xdr:col>
      <xdr:colOff>184150</xdr:colOff>
      <xdr:row>20</xdr:row>
      <xdr:rowOff>177800</xdr:rowOff>
    </xdr:to>
    <xdr:sp macro="" textlink="'Analysis 3'!AC15">
      <xdr:nvSpPr>
        <xdr:cNvPr id="9228" name="TextBox 9227">
          <a:extLst>
            <a:ext uri="{FF2B5EF4-FFF2-40B4-BE49-F238E27FC236}">
              <a16:creationId xmlns:a16="http://schemas.microsoft.com/office/drawing/2014/main" id="{EEEC582F-CF29-0EBA-DA38-FD0FE1BBCE5A}"/>
            </a:ext>
          </a:extLst>
        </xdr:cNvPr>
        <xdr:cNvSpPr txBox="1"/>
      </xdr:nvSpPr>
      <xdr:spPr>
        <a:xfrm>
          <a:off x="1250950" y="3632200"/>
          <a:ext cx="762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5ED961E-D236-4C5C-9553-79FA9EE5B090}" type="TxLink">
            <a:rPr lang="en-US" sz="1100" b="1" i="0" u="none" strike="noStrike">
              <a:solidFill>
                <a:srgbClr val="0070C0"/>
              </a:solidFill>
              <a:latin typeface="Calibri"/>
              <a:ea typeface="Calibri"/>
              <a:cs typeface="Calibri"/>
            </a:rPr>
            <a:pPr/>
            <a:t>51.47%</a:t>
          </a:fld>
          <a:endParaRPr lang="en-US" sz="1100" b="1">
            <a:solidFill>
              <a:srgbClr val="0070C0"/>
            </a:solidFill>
          </a:endParaRPr>
        </a:p>
      </xdr:txBody>
    </xdr:sp>
    <xdr:clientData/>
  </xdr:twoCellAnchor>
  <xdr:twoCellAnchor>
    <xdr:from>
      <xdr:col>0</xdr:col>
      <xdr:colOff>571500</xdr:colOff>
      <xdr:row>22</xdr:row>
      <xdr:rowOff>0</xdr:rowOff>
    </xdr:from>
    <xdr:to>
      <xdr:col>8</xdr:col>
      <xdr:colOff>247650</xdr:colOff>
      <xdr:row>31</xdr:row>
      <xdr:rowOff>31750</xdr:rowOff>
    </xdr:to>
    <xdr:graphicFrame macro="">
      <xdr:nvGraphicFramePr>
        <xdr:cNvPr id="22" name="Chart 21">
          <a:extLst>
            <a:ext uri="{FF2B5EF4-FFF2-40B4-BE49-F238E27FC236}">
              <a16:creationId xmlns:a16="http://schemas.microsoft.com/office/drawing/2014/main" id="{7CAEF57C-D642-4BE2-A28C-212C573960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171450</xdr:colOff>
      <xdr:row>22</xdr:row>
      <xdr:rowOff>25400</xdr:rowOff>
    </xdr:from>
    <xdr:to>
      <xdr:col>5</xdr:col>
      <xdr:colOff>152400</xdr:colOff>
      <xdr:row>23</xdr:row>
      <xdr:rowOff>152400</xdr:rowOff>
    </xdr:to>
    <xdr:sp macro="" textlink="'Analysis 3'!P18">
      <xdr:nvSpPr>
        <xdr:cNvPr id="51" name="TextBox 50">
          <a:extLst>
            <a:ext uri="{FF2B5EF4-FFF2-40B4-BE49-F238E27FC236}">
              <a16:creationId xmlns:a16="http://schemas.microsoft.com/office/drawing/2014/main" id="{3EBD5E89-6D7B-E815-2A9D-EE980AA18623}"/>
            </a:ext>
          </a:extLst>
        </xdr:cNvPr>
        <xdr:cNvSpPr txBox="1"/>
      </xdr:nvSpPr>
      <xdr:spPr>
        <a:xfrm>
          <a:off x="781050" y="4076700"/>
          <a:ext cx="2419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tx1">
                  <a:lumMod val="75000"/>
                  <a:lumOff val="25000"/>
                </a:schemeClr>
              </a:solidFill>
            </a:rPr>
            <a:t>Profit</a:t>
          </a:r>
          <a:r>
            <a:rPr lang="en-US" sz="1100" b="1" baseline="0">
              <a:solidFill>
                <a:schemeClr val="tx1">
                  <a:lumMod val="75000"/>
                  <a:lumOff val="25000"/>
                </a:schemeClr>
              </a:solidFill>
            </a:rPr>
            <a:t> Trend and MoM Growth Rate</a:t>
          </a:r>
          <a:endParaRPr lang="en-US" sz="1100" b="1">
            <a:solidFill>
              <a:schemeClr val="tx1">
                <a:lumMod val="75000"/>
                <a:lumOff val="25000"/>
              </a:schemeClr>
            </a:solidFill>
          </a:endParaRPr>
        </a:p>
      </xdr:txBody>
    </xdr:sp>
    <xdr:clientData/>
  </xdr:twoCellAnchor>
  <xdr:twoCellAnchor>
    <xdr:from>
      <xdr:col>8</xdr:col>
      <xdr:colOff>476250</xdr:colOff>
      <xdr:row>24</xdr:row>
      <xdr:rowOff>0</xdr:rowOff>
    </xdr:from>
    <xdr:to>
      <xdr:col>14</xdr:col>
      <xdr:colOff>12700</xdr:colOff>
      <xdr:row>30</xdr:row>
      <xdr:rowOff>127000</xdr:rowOff>
    </xdr:to>
    <xdr:graphicFrame macro="">
      <xdr:nvGraphicFramePr>
        <xdr:cNvPr id="53" name="Chart 52">
          <a:extLst>
            <a:ext uri="{FF2B5EF4-FFF2-40B4-BE49-F238E27FC236}">
              <a16:creationId xmlns:a16="http://schemas.microsoft.com/office/drawing/2014/main" id="{C2E75085-7F33-41F7-82BA-29969F93C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565150</xdr:colOff>
      <xdr:row>22</xdr:row>
      <xdr:rowOff>0</xdr:rowOff>
    </xdr:from>
    <xdr:to>
      <xdr:col>12</xdr:col>
      <xdr:colOff>546100</xdr:colOff>
      <xdr:row>23</xdr:row>
      <xdr:rowOff>127000</xdr:rowOff>
    </xdr:to>
    <xdr:sp macro="" textlink="'Analysis 3'!P18">
      <xdr:nvSpPr>
        <xdr:cNvPr id="54" name="TextBox 53">
          <a:extLst>
            <a:ext uri="{FF2B5EF4-FFF2-40B4-BE49-F238E27FC236}">
              <a16:creationId xmlns:a16="http://schemas.microsoft.com/office/drawing/2014/main" id="{432556DF-AD69-A135-F408-866FEBB88ADB}"/>
            </a:ext>
          </a:extLst>
        </xdr:cNvPr>
        <xdr:cNvSpPr txBox="1"/>
      </xdr:nvSpPr>
      <xdr:spPr>
        <a:xfrm>
          <a:off x="5441950" y="4051300"/>
          <a:ext cx="24193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baseline="0">
              <a:solidFill>
                <a:schemeClr val="tx1">
                  <a:lumMod val="75000"/>
                  <a:lumOff val="25000"/>
                </a:schemeClr>
              </a:solidFill>
            </a:rPr>
            <a:t> Profit by Weekday</a:t>
          </a:r>
          <a:endParaRPr lang="en-US" sz="1100" b="1">
            <a:solidFill>
              <a:schemeClr val="tx1">
                <a:lumMod val="75000"/>
                <a:lumOff val="25000"/>
              </a:schemeClr>
            </a:solidFill>
          </a:endParaRPr>
        </a:p>
      </xdr:txBody>
    </xdr:sp>
    <xdr:clientData/>
  </xdr:twoCellAnchor>
  <xdr:twoCellAnchor>
    <xdr:from>
      <xdr:col>8</xdr:col>
      <xdr:colOff>533400</xdr:colOff>
      <xdr:row>22</xdr:row>
      <xdr:rowOff>101600</xdr:rowOff>
    </xdr:from>
    <xdr:to>
      <xdr:col>9</xdr:col>
      <xdr:colOff>38100</xdr:colOff>
      <xdr:row>23</xdr:row>
      <xdr:rowOff>27178</xdr:rowOff>
    </xdr:to>
    <xdr:sp macro="" textlink="">
      <xdr:nvSpPr>
        <xdr:cNvPr id="59" name="Oval 58">
          <a:extLst>
            <a:ext uri="{FF2B5EF4-FFF2-40B4-BE49-F238E27FC236}">
              <a16:creationId xmlns:a16="http://schemas.microsoft.com/office/drawing/2014/main" id="{95612F42-23BC-9685-7EA7-DF09649886E8}"/>
            </a:ext>
          </a:extLst>
        </xdr:cNvPr>
        <xdr:cNvSpPr/>
      </xdr:nvSpPr>
      <xdr:spPr>
        <a:xfrm>
          <a:off x="5410200" y="4152900"/>
          <a:ext cx="114300" cy="109728"/>
        </a:xfrm>
        <a:prstGeom prst="ellipse">
          <a:avLst/>
        </a:prstGeom>
        <a:solidFill>
          <a:schemeClr val="bg1">
            <a:lumMod val="85000"/>
            <a:alpha val="9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393700</xdr:colOff>
      <xdr:row>4</xdr:row>
      <xdr:rowOff>171450</xdr:rowOff>
    </xdr:from>
    <xdr:to>
      <xdr:col>16</xdr:col>
      <xdr:colOff>146050</xdr:colOff>
      <xdr:row>6</xdr:row>
      <xdr:rowOff>114300</xdr:rowOff>
    </xdr:to>
    <xdr:sp macro="" textlink="'Analysis 3'!P18">
      <xdr:nvSpPr>
        <xdr:cNvPr id="62" name="TextBox 61">
          <a:extLst>
            <a:ext uri="{FF2B5EF4-FFF2-40B4-BE49-F238E27FC236}">
              <a16:creationId xmlns:a16="http://schemas.microsoft.com/office/drawing/2014/main" id="{E1DAA131-E8F6-1C5C-57CD-4CA5E4A0FBEC}"/>
            </a:ext>
          </a:extLst>
        </xdr:cNvPr>
        <xdr:cNvSpPr txBox="1"/>
      </xdr:nvSpPr>
      <xdr:spPr>
        <a:xfrm>
          <a:off x="8928100" y="908050"/>
          <a:ext cx="9715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Product</a:t>
          </a:r>
          <a:r>
            <a:rPr lang="en-US" sz="1100" b="1" baseline="0">
              <a:solidFill>
                <a:schemeClr val="bg1"/>
              </a:solidFill>
            </a:rPr>
            <a:t> Sold</a:t>
          </a:r>
          <a:endParaRPr lang="en-US" sz="1100" b="1">
            <a:solidFill>
              <a:schemeClr val="bg1"/>
            </a:solidFill>
          </a:endParaRPr>
        </a:p>
      </xdr:txBody>
    </xdr:sp>
    <xdr:clientData/>
  </xdr:twoCellAnchor>
  <xdr:twoCellAnchor>
    <xdr:from>
      <xdr:col>34</xdr:col>
      <xdr:colOff>603250</xdr:colOff>
      <xdr:row>2</xdr:row>
      <xdr:rowOff>25400</xdr:rowOff>
    </xdr:from>
    <xdr:to>
      <xdr:col>37</xdr:col>
      <xdr:colOff>590550</xdr:colOff>
      <xdr:row>3</xdr:row>
      <xdr:rowOff>152400</xdr:rowOff>
    </xdr:to>
    <xdr:sp macro="" textlink="'Analysis 3'!P18">
      <xdr:nvSpPr>
        <xdr:cNvPr id="9216" name="TextBox 9215">
          <a:extLst>
            <a:ext uri="{FF2B5EF4-FFF2-40B4-BE49-F238E27FC236}">
              <a16:creationId xmlns:a16="http://schemas.microsoft.com/office/drawing/2014/main" id="{A9717B3C-61F8-3DC7-0695-EE2A657EA9DA}"/>
            </a:ext>
          </a:extLst>
        </xdr:cNvPr>
        <xdr:cNvSpPr txBox="1"/>
      </xdr:nvSpPr>
      <xdr:spPr>
        <a:xfrm>
          <a:off x="21329650" y="393700"/>
          <a:ext cx="181610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Profit</a:t>
          </a:r>
          <a:r>
            <a:rPr lang="en-US" sz="1100" b="1" baseline="0">
              <a:solidFill>
                <a:schemeClr val="bg1"/>
              </a:solidFill>
            </a:rPr>
            <a:t> By Customer Age</a:t>
          </a:r>
          <a:endParaRPr lang="en-US" sz="1100" b="1">
            <a:solidFill>
              <a:schemeClr val="bg1"/>
            </a:solidFill>
          </a:endParaRPr>
        </a:p>
      </xdr:txBody>
    </xdr:sp>
    <xdr:clientData/>
  </xdr:twoCellAnchor>
  <xdr:twoCellAnchor>
    <xdr:from>
      <xdr:col>14</xdr:col>
      <xdr:colOff>393700</xdr:colOff>
      <xdr:row>6</xdr:row>
      <xdr:rowOff>19050</xdr:rowOff>
    </xdr:from>
    <xdr:to>
      <xdr:col>16</xdr:col>
      <xdr:colOff>69850</xdr:colOff>
      <xdr:row>8</xdr:row>
      <xdr:rowOff>127000</xdr:rowOff>
    </xdr:to>
    <xdr:sp macro="" textlink="'Analysis 3'!P18">
      <xdr:nvSpPr>
        <xdr:cNvPr id="9217" name="TextBox 9216">
          <a:extLst>
            <a:ext uri="{FF2B5EF4-FFF2-40B4-BE49-F238E27FC236}">
              <a16:creationId xmlns:a16="http://schemas.microsoft.com/office/drawing/2014/main" id="{699D6F5A-73DB-F6DC-A01A-0E9349C3D7AD}"/>
            </a:ext>
          </a:extLst>
        </xdr:cNvPr>
        <xdr:cNvSpPr txBox="1"/>
      </xdr:nvSpPr>
      <xdr:spPr>
        <a:xfrm>
          <a:off x="8928100" y="1123950"/>
          <a:ext cx="89535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Product</a:t>
          </a:r>
          <a:r>
            <a:rPr lang="en-US" sz="1100" b="1" baseline="0">
              <a:solidFill>
                <a:schemeClr val="bg1"/>
              </a:solidFill>
            </a:rPr>
            <a:t> </a:t>
          </a:r>
        </a:p>
        <a:p>
          <a:r>
            <a:rPr lang="en-US" sz="1100" b="1" baseline="0">
              <a:solidFill>
                <a:schemeClr val="bg1"/>
              </a:solidFill>
            </a:rPr>
            <a:t>Return Rate</a:t>
          </a:r>
          <a:endParaRPr lang="en-US" sz="1100" b="1">
            <a:solidFill>
              <a:schemeClr val="bg1"/>
            </a:solidFill>
          </a:endParaRPr>
        </a:p>
      </xdr:txBody>
    </xdr:sp>
    <xdr:clientData/>
  </xdr:twoCellAnchor>
  <xdr:twoCellAnchor>
    <xdr:from>
      <xdr:col>14</xdr:col>
      <xdr:colOff>400050</xdr:colOff>
      <xdr:row>8</xdr:row>
      <xdr:rowOff>0</xdr:rowOff>
    </xdr:from>
    <xdr:to>
      <xdr:col>16</xdr:col>
      <xdr:colOff>222250</xdr:colOff>
      <xdr:row>11</xdr:row>
      <xdr:rowOff>76200</xdr:rowOff>
    </xdr:to>
    <xdr:sp macro="" textlink="'Analysis 3'!P18">
      <xdr:nvSpPr>
        <xdr:cNvPr id="9218" name="TextBox 9217">
          <a:extLst>
            <a:ext uri="{FF2B5EF4-FFF2-40B4-BE49-F238E27FC236}">
              <a16:creationId xmlns:a16="http://schemas.microsoft.com/office/drawing/2014/main" id="{85BB308A-1EED-A377-CBAE-C176A7F1F0F5}"/>
            </a:ext>
          </a:extLst>
        </xdr:cNvPr>
        <xdr:cNvSpPr txBox="1"/>
      </xdr:nvSpPr>
      <xdr:spPr>
        <a:xfrm>
          <a:off x="8934450" y="1473200"/>
          <a:ext cx="104140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 Product</a:t>
          </a:r>
        </a:p>
        <a:p>
          <a:r>
            <a:rPr lang="en-US" sz="1100" b="1" baseline="0">
              <a:solidFill>
                <a:schemeClr val="bg1"/>
              </a:solidFill>
            </a:rPr>
            <a:t> Refund Rate</a:t>
          </a:r>
          <a:endParaRPr lang="en-US" sz="1100" b="1">
            <a:solidFill>
              <a:schemeClr val="bg1"/>
            </a:solidFill>
          </a:endParaRPr>
        </a:p>
      </xdr:txBody>
    </xdr:sp>
    <xdr:clientData/>
  </xdr:twoCellAnchor>
  <xdr:twoCellAnchor>
    <xdr:from>
      <xdr:col>16</xdr:col>
      <xdr:colOff>19050</xdr:colOff>
      <xdr:row>4</xdr:row>
      <xdr:rowOff>165100</xdr:rowOff>
    </xdr:from>
    <xdr:to>
      <xdr:col>16</xdr:col>
      <xdr:colOff>552450</xdr:colOff>
      <xdr:row>6</xdr:row>
      <xdr:rowOff>107950</xdr:rowOff>
    </xdr:to>
    <xdr:sp macro="" textlink="'Analysis 3'!BB8">
      <xdr:nvSpPr>
        <xdr:cNvPr id="9223" name="TextBox 9222">
          <a:extLst>
            <a:ext uri="{FF2B5EF4-FFF2-40B4-BE49-F238E27FC236}">
              <a16:creationId xmlns:a16="http://schemas.microsoft.com/office/drawing/2014/main" id="{3FB458ED-683B-53B3-0037-042848D745C1}"/>
            </a:ext>
          </a:extLst>
        </xdr:cNvPr>
        <xdr:cNvSpPr txBox="1"/>
      </xdr:nvSpPr>
      <xdr:spPr>
        <a:xfrm>
          <a:off x="9772650" y="901700"/>
          <a:ext cx="53340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E4C6ABD-A2F6-4942-8D24-B7EEC820FD07}" type="TxLink">
            <a:rPr lang="en-US" sz="1600" b="1" i="0" u="none" strike="noStrike">
              <a:solidFill>
                <a:schemeClr val="bg1"/>
              </a:solidFill>
              <a:latin typeface="Calibri"/>
              <a:ea typeface="Calibri"/>
              <a:cs typeface="Calibri"/>
            </a:rPr>
            <a:pPr/>
            <a:t>100</a:t>
          </a:fld>
          <a:endParaRPr lang="en-US" sz="1600" b="1">
            <a:solidFill>
              <a:schemeClr val="bg1"/>
            </a:solidFill>
          </a:endParaRPr>
        </a:p>
      </xdr:txBody>
    </xdr:sp>
    <xdr:clientData/>
  </xdr:twoCellAnchor>
  <xdr:twoCellAnchor>
    <xdr:from>
      <xdr:col>15</xdr:col>
      <xdr:colOff>603250</xdr:colOff>
      <xdr:row>7</xdr:row>
      <xdr:rowOff>6350</xdr:rowOff>
    </xdr:from>
    <xdr:to>
      <xdr:col>17</xdr:col>
      <xdr:colOff>101600</xdr:colOff>
      <xdr:row>8</xdr:row>
      <xdr:rowOff>133350</xdr:rowOff>
    </xdr:to>
    <xdr:sp macro="" textlink="'Analysis 3'!BC8">
      <xdr:nvSpPr>
        <xdr:cNvPr id="9229" name="TextBox 9228">
          <a:extLst>
            <a:ext uri="{FF2B5EF4-FFF2-40B4-BE49-F238E27FC236}">
              <a16:creationId xmlns:a16="http://schemas.microsoft.com/office/drawing/2014/main" id="{740C375B-9E2A-3E7B-9A93-0940A35572D7}"/>
            </a:ext>
          </a:extLst>
        </xdr:cNvPr>
        <xdr:cNvSpPr txBox="1"/>
      </xdr:nvSpPr>
      <xdr:spPr>
        <a:xfrm>
          <a:off x="9747250" y="1295400"/>
          <a:ext cx="7175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7D8277C-3CA5-4D86-B91F-5F16C6677402}" type="TxLink">
            <a:rPr lang="en-US" sz="1400" b="1" i="0" u="none" strike="noStrike">
              <a:solidFill>
                <a:schemeClr val="bg1"/>
              </a:solidFill>
              <a:latin typeface="Calibri"/>
              <a:ea typeface="Calibri"/>
              <a:cs typeface="Calibri"/>
            </a:rPr>
            <a:pPr/>
            <a:t>8.03%</a:t>
          </a:fld>
          <a:endParaRPr lang="en-US" sz="2000" b="1">
            <a:solidFill>
              <a:schemeClr val="bg1"/>
            </a:solidFill>
          </a:endParaRPr>
        </a:p>
      </xdr:txBody>
    </xdr:sp>
    <xdr:clientData/>
  </xdr:twoCellAnchor>
  <xdr:twoCellAnchor>
    <xdr:from>
      <xdr:col>15</xdr:col>
      <xdr:colOff>603250</xdr:colOff>
      <xdr:row>9</xdr:row>
      <xdr:rowOff>57150</xdr:rowOff>
    </xdr:from>
    <xdr:to>
      <xdr:col>17</xdr:col>
      <xdr:colOff>101600</xdr:colOff>
      <xdr:row>11</xdr:row>
      <xdr:rowOff>0</xdr:rowOff>
    </xdr:to>
    <xdr:sp macro="" textlink="'Analysis 3'!BD8">
      <xdr:nvSpPr>
        <xdr:cNvPr id="9230" name="TextBox 9229">
          <a:extLst>
            <a:ext uri="{FF2B5EF4-FFF2-40B4-BE49-F238E27FC236}">
              <a16:creationId xmlns:a16="http://schemas.microsoft.com/office/drawing/2014/main" id="{C780A7D6-C3AF-34EA-FA2B-9103FB515495}"/>
            </a:ext>
          </a:extLst>
        </xdr:cNvPr>
        <xdr:cNvSpPr txBox="1"/>
      </xdr:nvSpPr>
      <xdr:spPr>
        <a:xfrm>
          <a:off x="9747250" y="1714500"/>
          <a:ext cx="7175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CDD1EF6-72C4-42B9-B134-42B608A2E16F}" type="TxLink">
            <a:rPr lang="en-US" sz="1400" b="1" i="0" u="none" strike="noStrike">
              <a:solidFill>
                <a:schemeClr val="bg1"/>
              </a:solidFill>
              <a:latin typeface="Calibri"/>
              <a:ea typeface="Calibri"/>
              <a:cs typeface="Calibri"/>
            </a:rPr>
            <a:pPr/>
            <a:t>8.05%</a:t>
          </a:fld>
          <a:endParaRPr lang="en-US" sz="2800" b="1">
            <a:solidFill>
              <a:schemeClr val="bg1"/>
            </a:solidFill>
          </a:endParaRPr>
        </a:p>
      </xdr:txBody>
    </xdr:sp>
    <xdr:clientData/>
  </xdr:twoCellAnchor>
  <xdr:twoCellAnchor>
    <xdr:from>
      <xdr:col>8</xdr:col>
      <xdr:colOff>297180</xdr:colOff>
      <xdr:row>12</xdr:row>
      <xdr:rowOff>19050</xdr:rowOff>
    </xdr:from>
    <xdr:to>
      <xdr:col>8</xdr:col>
      <xdr:colOff>342899</xdr:colOff>
      <xdr:row>13</xdr:row>
      <xdr:rowOff>114300</xdr:rowOff>
    </xdr:to>
    <xdr:sp macro="" textlink="">
      <xdr:nvSpPr>
        <xdr:cNvPr id="9231" name="Rectangle 9230">
          <a:extLst>
            <a:ext uri="{FF2B5EF4-FFF2-40B4-BE49-F238E27FC236}">
              <a16:creationId xmlns:a16="http://schemas.microsoft.com/office/drawing/2014/main" id="{3001D0A7-A721-D836-7725-2F1A6850E67A}"/>
            </a:ext>
          </a:extLst>
        </xdr:cNvPr>
        <xdr:cNvSpPr/>
      </xdr:nvSpPr>
      <xdr:spPr>
        <a:xfrm>
          <a:off x="5173980" y="2228850"/>
          <a:ext cx="45719" cy="279400"/>
        </a:xfrm>
        <a:prstGeom prst="rect">
          <a:avLst/>
        </a:prstGeom>
        <a:solidFill>
          <a:srgbClr val="9FE6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405130</xdr:colOff>
      <xdr:row>8</xdr:row>
      <xdr:rowOff>177800</xdr:rowOff>
    </xdr:from>
    <xdr:to>
      <xdr:col>14</xdr:col>
      <xdr:colOff>450849</xdr:colOff>
      <xdr:row>10</xdr:row>
      <xdr:rowOff>88900</xdr:rowOff>
    </xdr:to>
    <xdr:sp macro="" textlink="">
      <xdr:nvSpPr>
        <xdr:cNvPr id="9232" name="Rectangle 9231">
          <a:extLst>
            <a:ext uri="{FF2B5EF4-FFF2-40B4-BE49-F238E27FC236}">
              <a16:creationId xmlns:a16="http://schemas.microsoft.com/office/drawing/2014/main" id="{BDF373E9-97CC-8349-0B2F-467ACA59EE64}"/>
            </a:ext>
          </a:extLst>
        </xdr:cNvPr>
        <xdr:cNvSpPr/>
      </xdr:nvSpPr>
      <xdr:spPr>
        <a:xfrm>
          <a:off x="8939530" y="1651000"/>
          <a:ext cx="45719" cy="279400"/>
        </a:xfrm>
        <a:prstGeom prst="rect">
          <a:avLst/>
        </a:prstGeom>
        <a:solidFill>
          <a:srgbClr val="9FE6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405130</xdr:colOff>
      <xdr:row>6</xdr:row>
      <xdr:rowOff>127000</xdr:rowOff>
    </xdr:from>
    <xdr:to>
      <xdr:col>14</xdr:col>
      <xdr:colOff>450849</xdr:colOff>
      <xdr:row>8</xdr:row>
      <xdr:rowOff>38100</xdr:rowOff>
    </xdr:to>
    <xdr:sp macro="" textlink="">
      <xdr:nvSpPr>
        <xdr:cNvPr id="9235" name="Rectangle 9234">
          <a:extLst>
            <a:ext uri="{FF2B5EF4-FFF2-40B4-BE49-F238E27FC236}">
              <a16:creationId xmlns:a16="http://schemas.microsoft.com/office/drawing/2014/main" id="{BDF07434-6257-4751-445E-BCB9F42A6C63}"/>
            </a:ext>
          </a:extLst>
        </xdr:cNvPr>
        <xdr:cNvSpPr/>
      </xdr:nvSpPr>
      <xdr:spPr>
        <a:xfrm>
          <a:off x="8939530" y="1231900"/>
          <a:ext cx="45719" cy="279400"/>
        </a:xfrm>
        <a:prstGeom prst="rect">
          <a:avLst/>
        </a:prstGeom>
        <a:solidFill>
          <a:srgbClr val="9FE6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368300</xdr:colOff>
      <xdr:row>5</xdr:row>
      <xdr:rowOff>95250</xdr:rowOff>
    </xdr:from>
    <xdr:to>
      <xdr:col>14</xdr:col>
      <xdr:colOff>450850</xdr:colOff>
      <xdr:row>6</xdr:row>
      <xdr:rowOff>19050</xdr:rowOff>
    </xdr:to>
    <xdr:sp macro="" textlink="">
      <xdr:nvSpPr>
        <xdr:cNvPr id="9236" name="Oval 9235">
          <a:extLst>
            <a:ext uri="{FF2B5EF4-FFF2-40B4-BE49-F238E27FC236}">
              <a16:creationId xmlns:a16="http://schemas.microsoft.com/office/drawing/2014/main" id="{033D773A-6E7D-82AB-7149-268AF3506DE2}"/>
            </a:ext>
          </a:extLst>
        </xdr:cNvPr>
        <xdr:cNvSpPr/>
      </xdr:nvSpPr>
      <xdr:spPr>
        <a:xfrm>
          <a:off x="8902700" y="1016000"/>
          <a:ext cx="82550" cy="107950"/>
        </a:xfrm>
        <a:prstGeom prst="ellipse">
          <a:avLst/>
        </a:prstGeom>
        <a:solidFill>
          <a:schemeClr val="bg1">
            <a:lumMod val="85000"/>
            <a:alpha val="9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296333</xdr:colOff>
      <xdr:row>12</xdr:row>
      <xdr:rowOff>44450</xdr:rowOff>
    </xdr:from>
    <xdr:to>
      <xdr:col>15</xdr:col>
      <xdr:colOff>266700</xdr:colOff>
      <xdr:row>13</xdr:row>
      <xdr:rowOff>127000</xdr:rowOff>
    </xdr:to>
    <xdr:sp macro="" textlink="">
      <xdr:nvSpPr>
        <xdr:cNvPr id="9240" name="TextBox 9239">
          <a:extLst>
            <a:ext uri="{FF2B5EF4-FFF2-40B4-BE49-F238E27FC236}">
              <a16:creationId xmlns:a16="http://schemas.microsoft.com/office/drawing/2014/main" id="{9E8AB757-A34F-4E48-1F23-97E4E32EF9EE}"/>
            </a:ext>
          </a:extLst>
        </xdr:cNvPr>
        <xdr:cNvSpPr txBox="1"/>
      </xdr:nvSpPr>
      <xdr:spPr>
        <a:xfrm>
          <a:off x="8830733" y="2254250"/>
          <a:ext cx="579967"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Profit</a:t>
          </a:r>
        </a:p>
      </xdr:txBody>
    </xdr:sp>
    <xdr:clientData/>
  </xdr:twoCellAnchor>
  <xdr:twoCellAnchor>
    <xdr:from>
      <xdr:col>8</xdr:col>
      <xdr:colOff>279400</xdr:colOff>
      <xdr:row>11</xdr:row>
      <xdr:rowOff>31750</xdr:rowOff>
    </xdr:from>
    <xdr:to>
      <xdr:col>8</xdr:col>
      <xdr:colOff>361950</xdr:colOff>
      <xdr:row>11</xdr:row>
      <xdr:rowOff>139700</xdr:rowOff>
    </xdr:to>
    <xdr:sp macro="" textlink="">
      <xdr:nvSpPr>
        <xdr:cNvPr id="9237" name="Oval 9236">
          <a:extLst>
            <a:ext uri="{FF2B5EF4-FFF2-40B4-BE49-F238E27FC236}">
              <a16:creationId xmlns:a16="http://schemas.microsoft.com/office/drawing/2014/main" id="{80EE2AF8-4CCF-8075-8FB0-04415AAD86E6}"/>
            </a:ext>
          </a:extLst>
        </xdr:cNvPr>
        <xdr:cNvSpPr/>
      </xdr:nvSpPr>
      <xdr:spPr>
        <a:xfrm>
          <a:off x="5156200" y="2057400"/>
          <a:ext cx="82550" cy="107950"/>
        </a:xfrm>
        <a:prstGeom prst="ellipse">
          <a:avLst/>
        </a:prstGeom>
        <a:solidFill>
          <a:schemeClr val="bg1">
            <a:lumMod val="85000"/>
            <a:alpha val="9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133350</xdr:colOff>
      <xdr:row>9</xdr:row>
      <xdr:rowOff>127000</xdr:rowOff>
    </xdr:from>
    <xdr:to>
      <xdr:col>4</xdr:col>
      <xdr:colOff>215900</xdr:colOff>
      <xdr:row>10</xdr:row>
      <xdr:rowOff>50800</xdr:rowOff>
    </xdr:to>
    <xdr:sp macro="" textlink="">
      <xdr:nvSpPr>
        <xdr:cNvPr id="9238" name="Oval 9237">
          <a:extLst>
            <a:ext uri="{FF2B5EF4-FFF2-40B4-BE49-F238E27FC236}">
              <a16:creationId xmlns:a16="http://schemas.microsoft.com/office/drawing/2014/main" id="{C087A105-2EA6-2051-A95F-8FFDE1E31A36}"/>
            </a:ext>
          </a:extLst>
        </xdr:cNvPr>
        <xdr:cNvSpPr/>
      </xdr:nvSpPr>
      <xdr:spPr>
        <a:xfrm>
          <a:off x="2571750" y="1784350"/>
          <a:ext cx="82550" cy="107950"/>
        </a:xfrm>
        <a:prstGeom prst="ellipse">
          <a:avLst/>
        </a:prstGeom>
        <a:solidFill>
          <a:schemeClr val="bg1">
            <a:lumMod val="85000"/>
            <a:alpha val="9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232833</xdr:colOff>
      <xdr:row>12</xdr:row>
      <xdr:rowOff>44450</xdr:rowOff>
    </xdr:from>
    <xdr:to>
      <xdr:col>17</xdr:col>
      <xdr:colOff>342900</xdr:colOff>
      <xdr:row>13</xdr:row>
      <xdr:rowOff>120650</xdr:rowOff>
    </xdr:to>
    <xdr:sp macro="" textlink="">
      <xdr:nvSpPr>
        <xdr:cNvPr id="9239" name="TextBox 9238">
          <a:extLst>
            <a:ext uri="{FF2B5EF4-FFF2-40B4-BE49-F238E27FC236}">
              <a16:creationId xmlns:a16="http://schemas.microsoft.com/office/drawing/2014/main" id="{332DC87B-6B79-EA46-FA23-374427E571E0}"/>
            </a:ext>
          </a:extLst>
        </xdr:cNvPr>
        <xdr:cNvSpPr txBox="1"/>
      </xdr:nvSpPr>
      <xdr:spPr>
        <a:xfrm>
          <a:off x="9986433" y="2254250"/>
          <a:ext cx="719667"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Quantity</a:t>
          </a:r>
        </a:p>
      </xdr:txBody>
    </xdr:sp>
    <xdr:clientData/>
  </xdr:twoCellAnchor>
  <mc:AlternateContent xmlns:mc="http://schemas.openxmlformats.org/markup-compatibility/2006">
    <mc:Choice xmlns:a14="http://schemas.microsoft.com/office/drawing/2010/main" Requires="a14">
      <xdr:twoCellAnchor editAs="oneCell">
        <xdr:from>
          <xdr:col>15</xdr:col>
          <xdr:colOff>120650</xdr:colOff>
          <xdr:row>12</xdr:row>
          <xdr:rowOff>12700</xdr:rowOff>
        </xdr:from>
        <xdr:to>
          <xdr:col>15</xdr:col>
          <xdr:colOff>355600</xdr:colOff>
          <xdr:row>13</xdr:row>
          <xdr:rowOff>171450</xdr:rowOff>
        </xdr:to>
        <xdr:sp macro="" textlink="">
          <xdr:nvSpPr>
            <xdr:cNvPr id="9275" name="Option Button 59" hidden="1">
              <a:extLst>
                <a:ext uri="{63B3BB69-23CF-44E3-9099-C40C66FF867C}">
                  <a14:compatExt spid="_x0000_s9275"/>
                </a:ext>
                <a:ext uri="{FF2B5EF4-FFF2-40B4-BE49-F238E27FC236}">
                  <a16:creationId xmlns:a16="http://schemas.microsoft.com/office/drawing/2014/main" id="{00000000-0008-0000-0000-00003B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228600</xdr:colOff>
          <xdr:row>12</xdr:row>
          <xdr:rowOff>25400</xdr:rowOff>
        </xdr:from>
        <xdr:to>
          <xdr:col>17</xdr:col>
          <xdr:colOff>463550</xdr:colOff>
          <xdr:row>14</xdr:row>
          <xdr:rowOff>0</xdr:rowOff>
        </xdr:to>
        <xdr:sp macro="" textlink="">
          <xdr:nvSpPr>
            <xdr:cNvPr id="9276" name="Option Button 60" hidden="1">
              <a:extLst>
                <a:ext uri="{63B3BB69-23CF-44E3-9099-C40C66FF867C}">
                  <a14:compatExt spid="_x0000_s9276"/>
                </a:ext>
                <a:ext uri="{FF2B5EF4-FFF2-40B4-BE49-F238E27FC236}">
                  <a16:creationId xmlns:a16="http://schemas.microsoft.com/office/drawing/2014/main" id="{00000000-0008-0000-0000-00003C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14</xdr:col>
      <xdr:colOff>228600</xdr:colOff>
      <xdr:row>11</xdr:row>
      <xdr:rowOff>50800</xdr:rowOff>
    </xdr:from>
    <xdr:to>
      <xdr:col>18</xdr:col>
      <xdr:colOff>76200</xdr:colOff>
      <xdr:row>11</xdr:row>
      <xdr:rowOff>69850</xdr:rowOff>
    </xdr:to>
    <xdr:cxnSp macro="">
      <xdr:nvCxnSpPr>
        <xdr:cNvPr id="9219" name="Straight Connector 9218">
          <a:extLst>
            <a:ext uri="{FF2B5EF4-FFF2-40B4-BE49-F238E27FC236}">
              <a16:creationId xmlns:a16="http://schemas.microsoft.com/office/drawing/2014/main" id="{8B6F3112-1150-F6FA-93A4-8289886B412C}"/>
            </a:ext>
          </a:extLst>
        </xdr:cNvPr>
        <xdr:cNvCxnSpPr/>
      </xdr:nvCxnSpPr>
      <xdr:spPr>
        <a:xfrm flipV="1">
          <a:off x="8763000" y="2076450"/>
          <a:ext cx="2286000" cy="19050"/>
        </a:xfrm>
        <a:prstGeom prst="line">
          <a:avLst/>
        </a:prstGeom>
        <a:ln w="22225">
          <a:gradFill flip="none" rotWithShape="1">
            <a:gsLst>
              <a:gs pos="2000">
                <a:srgbClr val="333F50"/>
              </a:gs>
              <a:gs pos="49000">
                <a:schemeClr val="bg1"/>
              </a:gs>
              <a:gs pos="94000">
                <a:srgbClr val="333F50"/>
              </a:gs>
            </a:gsLst>
            <a:lin ang="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381000</xdr:colOff>
      <xdr:row>13</xdr:row>
      <xdr:rowOff>107950</xdr:rowOff>
    </xdr:from>
    <xdr:to>
      <xdr:col>18</xdr:col>
      <xdr:colOff>127000</xdr:colOff>
      <xdr:row>15</xdr:row>
      <xdr:rowOff>50800</xdr:rowOff>
    </xdr:to>
    <xdr:sp macro="" textlink="'Analysis 3'!BM4">
      <xdr:nvSpPr>
        <xdr:cNvPr id="57" name="TextBox 56">
          <a:extLst>
            <a:ext uri="{FF2B5EF4-FFF2-40B4-BE49-F238E27FC236}">
              <a16:creationId xmlns:a16="http://schemas.microsoft.com/office/drawing/2014/main" id="{7F357581-2490-6212-15D9-B0B677D941E0}"/>
            </a:ext>
          </a:extLst>
        </xdr:cNvPr>
        <xdr:cNvSpPr txBox="1"/>
      </xdr:nvSpPr>
      <xdr:spPr>
        <a:xfrm>
          <a:off x="8915400" y="2501900"/>
          <a:ext cx="218440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9F79691-05DB-4965-9AA5-84F7EC2B8EE6}" type="TxLink">
            <a:rPr lang="en-US" sz="1100" b="0" i="0" u="none" strike="noStrike">
              <a:solidFill>
                <a:srgbClr val="9FE6FF"/>
              </a:solidFill>
              <a:latin typeface="Calibri"/>
              <a:ea typeface="Calibri"/>
              <a:cs typeface="Calibri"/>
            </a:rPr>
            <a:pPr/>
            <a:t>Quantity Contributing to Profit</a:t>
          </a:fld>
          <a:endParaRPr lang="en-US" sz="1100" b="1">
            <a:solidFill>
              <a:srgbClr val="9FE6FF"/>
            </a:solidFill>
          </a:endParaRPr>
        </a:p>
      </xdr:txBody>
    </xdr:sp>
    <xdr:clientData/>
  </xdr:twoCellAnchor>
  <xdr:twoCellAnchor>
    <xdr:from>
      <xdr:col>14</xdr:col>
      <xdr:colOff>222250</xdr:colOff>
      <xdr:row>22</xdr:row>
      <xdr:rowOff>76200</xdr:rowOff>
    </xdr:from>
    <xdr:to>
      <xdr:col>18</xdr:col>
      <xdr:colOff>69850</xdr:colOff>
      <xdr:row>22</xdr:row>
      <xdr:rowOff>95250</xdr:rowOff>
    </xdr:to>
    <xdr:cxnSp macro="">
      <xdr:nvCxnSpPr>
        <xdr:cNvPr id="9224" name="Straight Connector 9223">
          <a:extLst>
            <a:ext uri="{FF2B5EF4-FFF2-40B4-BE49-F238E27FC236}">
              <a16:creationId xmlns:a16="http://schemas.microsoft.com/office/drawing/2014/main" id="{093F7C0F-9A3A-6A46-8349-7781934FBBFB}"/>
            </a:ext>
          </a:extLst>
        </xdr:cNvPr>
        <xdr:cNvCxnSpPr/>
      </xdr:nvCxnSpPr>
      <xdr:spPr>
        <a:xfrm flipV="1">
          <a:off x="8756650" y="4127500"/>
          <a:ext cx="2286000" cy="19050"/>
        </a:xfrm>
        <a:prstGeom prst="line">
          <a:avLst/>
        </a:prstGeom>
        <a:ln w="22225">
          <a:gradFill flip="none" rotWithShape="1">
            <a:gsLst>
              <a:gs pos="2000">
                <a:srgbClr val="333F50"/>
              </a:gs>
              <a:gs pos="49000">
                <a:schemeClr val="bg1"/>
              </a:gs>
              <a:gs pos="94000">
                <a:srgbClr val="333F50"/>
              </a:gs>
            </a:gsLst>
            <a:lin ang="0" scaled="1"/>
            <a:tileRect/>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215900</xdr:colOff>
      <xdr:row>23</xdr:row>
      <xdr:rowOff>114300</xdr:rowOff>
    </xdr:from>
    <xdr:to>
      <xdr:col>19</xdr:col>
      <xdr:colOff>285750</xdr:colOff>
      <xdr:row>31</xdr:row>
      <xdr:rowOff>31750</xdr:rowOff>
    </xdr:to>
    <xdr:graphicFrame macro="">
      <xdr:nvGraphicFramePr>
        <xdr:cNvPr id="9243" name="Chart 9242">
          <a:extLst>
            <a:ext uri="{FF2B5EF4-FFF2-40B4-BE49-F238E27FC236}">
              <a16:creationId xmlns:a16="http://schemas.microsoft.com/office/drawing/2014/main" id="{69312E01-3841-4959-BB5E-213069C45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184150</xdr:colOff>
      <xdr:row>0</xdr:row>
      <xdr:rowOff>31750</xdr:rowOff>
    </xdr:from>
    <xdr:to>
      <xdr:col>6</xdr:col>
      <xdr:colOff>203200</xdr:colOff>
      <xdr:row>2</xdr:row>
      <xdr:rowOff>133350</xdr:rowOff>
    </xdr:to>
    <xdr:sp macro="" textlink="">
      <xdr:nvSpPr>
        <xdr:cNvPr id="9256" name="TextBox 9255">
          <a:extLst>
            <a:ext uri="{FF2B5EF4-FFF2-40B4-BE49-F238E27FC236}">
              <a16:creationId xmlns:a16="http://schemas.microsoft.com/office/drawing/2014/main" id="{99480A3E-1946-4F8D-6A83-E52F39F9BC3F}"/>
            </a:ext>
          </a:extLst>
        </xdr:cNvPr>
        <xdr:cNvSpPr txBox="1"/>
      </xdr:nvSpPr>
      <xdr:spPr>
        <a:xfrm>
          <a:off x="184150" y="31750"/>
          <a:ext cx="367665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t>Kix </a:t>
          </a:r>
          <a:r>
            <a:rPr lang="en-US" sz="2800">
              <a:gradFill>
                <a:gsLst>
                  <a:gs pos="100000">
                    <a:srgbClr val="333F50"/>
                  </a:gs>
                  <a:gs pos="0">
                    <a:srgbClr val="1F8CB3"/>
                  </a:gs>
                </a:gsLst>
                <a:lin ang="0" scaled="1"/>
              </a:gradFill>
            </a:rPr>
            <a:t>Business</a:t>
          </a:r>
          <a:r>
            <a:rPr lang="en-US" sz="2800"/>
            <a:t> </a:t>
          </a:r>
          <a:r>
            <a:rPr lang="en-US" sz="2800">
              <a:gradFill>
                <a:gsLst>
                  <a:gs pos="41000">
                    <a:srgbClr val="1F8CB3"/>
                  </a:gs>
                  <a:gs pos="100000">
                    <a:srgbClr val="333F50"/>
                  </a:gs>
                  <a:gs pos="2000">
                    <a:srgbClr val="1F8CB3"/>
                  </a:gs>
                </a:gsLst>
                <a:lin ang="0" scaled="1"/>
              </a:gradFill>
            </a:rPr>
            <a:t>Dashboard</a:t>
          </a:r>
        </a:p>
      </xdr:txBody>
    </xdr:sp>
    <xdr:clientData/>
  </xdr:twoCellAnchor>
  <xdr:twoCellAnchor>
    <xdr:from>
      <xdr:col>14</xdr:col>
      <xdr:colOff>577850</xdr:colOff>
      <xdr:row>0</xdr:row>
      <xdr:rowOff>127000</xdr:rowOff>
    </xdr:from>
    <xdr:to>
      <xdr:col>16</xdr:col>
      <xdr:colOff>260350</xdr:colOff>
      <xdr:row>2</xdr:row>
      <xdr:rowOff>38100</xdr:rowOff>
    </xdr:to>
    <xdr:sp macro="[0]!HideShow" textlink="">
      <xdr:nvSpPr>
        <xdr:cNvPr id="9253" name="Rectangle: Rounded Corners 9252">
          <a:extLst>
            <a:ext uri="{FF2B5EF4-FFF2-40B4-BE49-F238E27FC236}">
              <a16:creationId xmlns:a16="http://schemas.microsoft.com/office/drawing/2014/main" id="{0AE27FDE-E6AB-69FE-0FE2-B1918AF82B65}"/>
            </a:ext>
          </a:extLst>
        </xdr:cNvPr>
        <xdr:cNvSpPr/>
      </xdr:nvSpPr>
      <xdr:spPr>
        <a:xfrm>
          <a:off x="9112250" y="127000"/>
          <a:ext cx="901700" cy="279400"/>
        </a:xfrm>
        <a:prstGeom prst="roundRect">
          <a:avLst>
            <a:gd name="adj" fmla="val 32576"/>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Open Filter</a:t>
          </a:r>
        </a:p>
      </xdr:txBody>
    </xdr:sp>
    <xdr:clientData/>
  </xdr:twoCellAnchor>
  <xdr:twoCellAnchor>
    <xdr:from>
      <xdr:col>15</xdr:col>
      <xdr:colOff>381000</xdr:colOff>
      <xdr:row>1</xdr:row>
      <xdr:rowOff>152400</xdr:rowOff>
    </xdr:from>
    <xdr:to>
      <xdr:col>19</xdr:col>
      <xdr:colOff>139700</xdr:colOff>
      <xdr:row>31</xdr:row>
      <xdr:rowOff>57150</xdr:rowOff>
    </xdr:to>
    <xdr:grpSp>
      <xdr:nvGrpSpPr>
        <xdr:cNvPr id="9257" name="Group 9256" hidden="1">
          <a:extLst>
            <a:ext uri="{FF2B5EF4-FFF2-40B4-BE49-F238E27FC236}">
              <a16:creationId xmlns:a16="http://schemas.microsoft.com/office/drawing/2014/main" id="{85FD9C41-A70F-B399-57CD-B401636E46C3}"/>
            </a:ext>
          </a:extLst>
        </xdr:cNvPr>
        <xdr:cNvGrpSpPr/>
      </xdr:nvGrpSpPr>
      <xdr:grpSpPr>
        <a:xfrm>
          <a:off x="9530013" y="336216"/>
          <a:ext cx="2198437" cy="5419223"/>
          <a:chOff x="9525000" y="336550"/>
          <a:chExt cx="2197100" cy="5429250"/>
        </a:xfrm>
      </xdr:grpSpPr>
      <xdr:sp macro="" textlink="">
        <xdr:nvSpPr>
          <xdr:cNvPr id="9234" name="Rectangle: Diagonal Corners Rounded 9233" hidden="1">
            <a:extLst>
              <a:ext uri="{FF2B5EF4-FFF2-40B4-BE49-F238E27FC236}">
                <a16:creationId xmlns:a16="http://schemas.microsoft.com/office/drawing/2014/main" id="{D9F7C83E-5157-0688-F639-32612B8F657B}"/>
              </a:ext>
            </a:extLst>
          </xdr:cNvPr>
          <xdr:cNvSpPr/>
        </xdr:nvSpPr>
        <xdr:spPr>
          <a:xfrm>
            <a:off x="9702800" y="806450"/>
            <a:ext cx="2019300" cy="4959350"/>
          </a:xfrm>
          <a:prstGeom prst="round2DiagRect">
            <a:avLst/>
          </a:prstGeom>
          <a:solidFill>
            <a:srgbClr val="333F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9233" name="Category" hidden="1">
                <a:extLst>
                  <a:ext uri="{FF2B5EF4-FFF2-40B4-BE49-F238E27FC236}">
                    <a16:creationId xmlns:a16="http://schemas.microsoft.com/office/drawing/2014/main" id="{803C1744-30E8-4605-B28E-73B10EA9310F}"/>
                  </a:ext>
                </a:extLst>
              </xdr:cNvPr>
              <xdr:cNvGraphicFramePr/>
            </xdr:nvGraphicFramePr>
            <xdr:xfrm>
              <a:off x="9874250" y="3022600"/>
              <a:ext cx="1816100" cy="263525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874250" y="3022600"/>
                <a:ext cx="1816100" cy="2635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3" name="Month 1" hidden="1">
                <a:extLst>
                  <a:ext uri="{FF2B5EF4-FFF2-40B4-BE49-F238E27FC236}">
                    <a16:creationId xmlns:a16="http://schemas.microsoft.com/office/drawing/2014/main" id="{61DF8256-3D2F-4813-88CA-4C81EE6FC4BA}"/>
                  </a:ext>
                </a:extLst>
              </xdr:cNvPr>
              <xdr:cNvGraphicFramePr/>
            </xdr:nvGraphicFramePr>
            <xdr:xfrm>
              <a:off x="9918700" y="920751"/>
              <a:ext cx="1784350" cy="2000249"/>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9918700" y="920751"/>
                <a:ext cx="1784350" cy="2000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0]!HideShow" textlink="">
        <xdr:nvSpPr>
          <xdr:cNvPr id="9255" name="Rectangle: Rounded Corners 9254" hidden="1">
            <a:extLst>
              <a:ext uri="{FF2B5EF4-FFF2-40B4-BE49-F238E27FC236}">
                <a16:creationId xmlns:a16="http://schemas.microsoft.com/office/drawing/2014/main" id="{0D84E8E0-2667-E1B8-6214-DD2F9AB45562}"/>
              </a:ext>
            </a:extLst>
          </xdr:cNvPr>
          <xdr:cNvSpPr/>
        </xdr:nvSpPr>
        <xdr:spPr>
          <a:xfrm>
            <a:off x="9525000" y="336550"/>
            <a:ext cx="901700" cy="279400"/>
          </a:xfrm>
          <a:prstGeom prst="roundRect">
            <a:avLst>
              <a:gd name="adj" fmla="val 32576"/>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Close</a:t>
            </a:r>
            <a:r>
              <a:rPr lang="en-US" sz="1100" baseline="0"/>
              <a:t> </a:t>
            </a:r>
            <a:r>
              <a:rPr lang="en-US" sz="1100"/>
              <a:t>Filter</a:t>
            </a:r>
          </a:p>
        </xdr:txBody>
      </xdr:sp>
    </xdr:grpSp>
    <xdr:clientData/>
  </xdr:twoCellAnchor>
  <xdr:twoCellAnchor>
    <xdr:from>
      <xdr:col>7</xdr:col>
      <xdr:colOff>19050</xdr:colOff>
      <xdr:row>0</xdr:row>
      <xdr:rowOff>165100</xdr:rowOff>
    </xdr:from>
    <xdr:to>
      <xdr:col>8</xdr:col>
      <xdr:colOff>298450</xdr:colOff>
      <xdr:row>2</xdr:row>
      <xdr:rowOff>76200</xdr:rowOff>
    </xdr:to>
    <xdr:sp macro="" textlink="">
      <xdr:nvSpPr>
        <xdr:cNvPr id="9258" name="Rectangle: Rounded Corners 9257">
          <a:hlinkClick xmlns:r="http://schemas.openxmlformats.org/officeDocument/2006/relationships" r:id="rId12"/>
          <a:extLst>
            <a:ext uri="{FF2B5EF4-FFF2-40B4-BE49-F238E27FC236}">
              <a16:creationId xmlns:a16="http://schemas.microsoft.com/office/drawing/2014/main" id="{28C0DE74-B0DD-469D-D1FE-F311DBE48B11}"/>
            </a:ext>
          </a:extLst>
        </xdr:cNvPr>
        <xdr:cNvSpPr/>
      </xdr:nvSpPr>
      <xdr:spPr>
        <a:xfrm>
          <a:off x="4286250" y="165100"/>
          <a:ext cx="889000" cy="2794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TimeFrame</a:t>
          </a:r>
        </a:p>
      </xdr:txBody>
    </xdr:sp>
    <xdr:clientData/>
  </xdr:twoCellAnchor>
  <xdr:twoCellAnchor>
    <xdr:from>
      <xdr:col>10</xdr:col>
      <xdr:colOff>304800</xdr:colOff>
      <xdr:row>0</xdr:row>
      <xdr:rowOff>177800</xdr:rowOff>
    </xdr:from>
    <xdr:to>
      <xdr:col>11</xdr:col>
      <xdr:colOff>584200</xdr:colOff>
      <xdr:row>2</xdr:row>
      <xdr:rowOff>88900</xdr:rowOff>
    </xdr:to>
    <xdr:sp macro="" textlink="">
      <xdr:nvSpPr>
        <xdr:cNvPr id="9260" name="Rectangle: Rounded Corners 9259">
          <a:extLst>
            <a:ext uri="{FF2B5EF4-FFF2-40B4-BE49-F238E27FC236}">
              <a16:creationId xmlns:a16="http://schemas.microsoft.com/office/drawing/2014/main" id="{15F5DC51-6CE5-4392-EA26-9F70CA4387DF}"/>
            </a:ext>
          </a:extLst>
        </xdr:cNvPr>
        <xdr:cNvSpPr/>
      </xdr:nvSpPr>
      <xdr:spPr>
        <a:xfrm>
          <a:off x="6400800" y="177800"/>
          <a:ext cx="889000" cy="279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Profit</a:t>
          </a:r>
          <a:r>
            <a:rPr lang="en-US" sz="1100" baseline="0"/>
            <a:t> View</a:t>
          </a:r>
        </a:p>
        <a:p>
          <a:pPr algn="l"/>
          <a:endParaRPr lang="en-US" sz="1100"/>
        </a:p>
      </xdr:txBody>
    </xdr:sp>
    <xdr:clientData/>
  </xdr:twoCellAnchor>
  <xdr:twoCellAnchor>
    <xdr:from>
      <xdr:col>8</xdr:col>
      <xdr:colOff>488950</xdr:colOff>
      <xdr:row>0</xdr:row>
      <xdr:rowOff>177800</xdr:rowOff>
    </xdr:from>
    <xdr:to>
      <xdr:col>10</xdr:col>
      <xdr:colOff>82550</xdr:colOff>
      <xdr:row>2</xdr:row>
      <xdr:rowOff>88900</xdr:rowOff>
    </xdr:to>
    <xdr:sp macro="" textlink="">
      <xdr:nvSpPr>
        <xdr:cNvPr id="9261" name="Rectangle: Rounded Corners 9260">
          <a:hlinkClick xmlns:r="http://schemas.openxmlformats.org/officeDocument/2006/relationships" r:id="rId13"/>
          <a:extLst>
            <a:ext uri="{FF2B5EF4-FFF2-40B4-BE49-F238E27FC236}">
              <a16:creationId xmlns:a16="http://schemas.microsoft.com/office/drawing/2014/main" id="{E9BFAA64-56A9-9F2F-A15F-AC153BD0F3A0}"/>
            </a:ext>
          </a:extLst>
        </xdr:cNvPr>
        <xdr:cNvSpPr/>
      </xdr:nvSpPr>
      <xdr:spPr>
        <a:xfrm>
          <a:off x="5365750" y="177800"/>
          <a:ext cx="812800" cy="2794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Store</a:t>
          </a:r>
        </a:p>
      </xdr:txBody>
    </xdr:sp>
    <xdr:clientData/>
  </xdr:twoCellAnchor>
  <xdr:twoCellAnchor>
    <xdr:from>
      <xdr:col>18</xdr:col>
      <xdr:colOff>302461</xdr:colOff>
      <xdr:row>4</xdr:row>
      <xdr:rowOff>35761</xdr:rowOff>
    </xdr:from>
    <xdr:to>
      <xdr:col>21</xdr:col>
      <xdr:colOff>177133</xdr:colOff>
      <xdr:row>31</xdr:row>
      <xdr:rowOff>94239</xdr:rowOff>
    </xdr:to>
    <xdr:sp macro="" textlink="">
      <xdr:nvSpPr>
        <xdr:cNvPr id="9262" name="Moon 9261">
          <a:extLst>
            <a:ext uri="{FF2B5EF4-FFF2-40B4-BE49-F238E27FC236}">
              <a16:creationId xmlns:a16="http://schemas.microsoft.com/office/drawing/2014/main" id="{A3B4665B-425A-F5F4-1608-227A72D2F029}"/>
            </a:ext>
          </a:extLst>
        </xdr:cNvPr>
        <xdr:cNvSpPr/>
      </xdr:nvSpPr>
      <xdr:spPr>
        <a:xfrm flipH="1">
          <a:off x="11275261" y="772361"/>
          <a:ext cx="1703472" cy="5030528"/>
        </a:xfrm>
        <a:prstGeom prst="moon">
          <a:avLst>
            <a:gd name="adj" fmla="val 74361"/>
          </a:avLst>
        </a:prstGeom>
        <a:solidFill>
          <a:srgbClr val="1F8CB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271462</xdr:colOff>
      <xdr:row>22</xdr:row>
      <xdr:rowOff>85726</xdr:rowOff>
    </xdr:from>
    <xdr:to>
      <xdr:col>18</xdr:col>
      <xdr:colOff>17462</xdr:colOff>
      <xdr:row>24</xdr:row>
      <xdr:rowOff>28576</xdr:rowOff>
    </xdr:to>
    <xdr:sp macro="" textlink="'Analysis 3'!BM4">
      <xdr:nvSpPr>
        <xdr:cNvPr id="4" name="TextBox 3">
          <a:extLst>
            <a:ext uri="{FF2B5EF4-FFF2-40B4-BE49-F238E27FC236}">
              <a16:creationId xmlns:a16="http://schemas.microsoft.com/office/drawing/2014/main" id="{2577313F-BBDE-80DD-7AC8-9393150D609B}"/>
            </a:ext>
          </a:extLst>
        </xdr:cNvPr>
        <xdr:cNvSpPr txBox="1"/>
      </xdr:nvSpPr>
      <xdr:spPr>
        <a:xfrm>
          <a:off x="8828087" y="4102101"/>
          <a:ext cx="2190750" cy="307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rgbClr val="9FE6FF"/>
              </a:solidFill>
            </a:rPr>
            <a:t>Profit</a:t>
          </a:r>
          <a:r>
            <a:rPr lang="en-US" sz="1100" b="1" baseline="0">
              <a:solidFill>
                <a:srgbClr val="9FE6FF"/>
              </a:solidFill>
            </a:rPr>
            <a:t> by Product Category</a:t>
          </a:r>
          <a:endParaRPr lang="en-US" sz="1100" b="1">
            <a:solidFill>
              <a:srgbClr val="9FE6FF"/>
            </a:solidFill>
          </a:endParaRPr>
        </a:p>
      </xdr:txBody>
    </xdr:sp>
    <xdr:clientData/>
  </xdr:twoCellAnchor>
  <mc:AlternateContent xmlns:mc="http://schemas.openxmlformats.org/markup-compatibility/2006">
    <mc:Choice xmlns:a14="http://schemas.microsoft.com/office/drawing/2010/main" Requires="a14">
      <xdr:twoCellAnchor editAs="oneCell">
        <xdr:from>
          <xdr:col>14</xdr:col>
          <xdr:colOff>285750</xdr:colOff>
          <xdr:row>12</xdr:row>
          <xdr:rowOff>19050</xdr:rowOff>
        </xdr:from>
        <xdr:to>
          <xdr:col>17</xdr:col>
          <xdr:colOff>603250</xdr:colOff>
          <xdr:row>14</xdr:row>
          <xdr:rowOff>0</xdr:rowOff>
        </xdr:to>
        <xdr:sp macro="" textlink="">
          <xdr:nvSpPr>
            <xdr:cNvPr id="9347" name="Group Box 131" hidden="1">
              <a:extLst>
                <a:ext uri="{63B3BB69-23CF-44E3-9099-C40C66FF867C}">
                  <a14:compatExt spid="_x0000_s9347"/>
                </a:ext>
                <a:ext uri="{FF2B5EF4-FFF2-40B4-BE49-F238E27FC236}">
                  <a16:creationId xmlns:a16="http://schemas.microsoft.com/office/drawing/2014/main" id="{00000000-0008-0000-0000-0000832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xdr:from>
      <xdr:col>14</xdr:col>
      <xdr:colOff>269875</xdr:colOff>
      <xdr:row>12</xdr:row>
      <xdr:rowOff>23813</xdr:rowOff>
    </xdr:from>
    <xdr:to>
      <xdr:col>18</xdr:col>
      <xdr:colOff>87312</xdr:colOff>
      <xdr:row>14</xdr:row>
      <xdr:rowOff>7938</xdr:rowOff>
    </xdr:to>
    <xdr:sp macro="" textlink="">
      <xdr:nvSpPr>
        <xdr:cNvPr id="9259" name="Rectangle 9258">
          <a:extLst>
            <a:ext uri="{FF2B5EF4-FFF2-40B4-BE49-F238E27FC236}">
              <a16:creationId xmlns:a16="http://schemas.microsoft.com/office/drawing/2014/main" id="{7AF0C29E-2BCA-6080-8957-0160F50402C2}"/>
            </a:ext>
          </a:extLst>
        </xdr:cNvPr>
        <xdr:cNvSpPr/>
      </xdr:nvSpPr>
      <xdr:spPr>
        <a:xfrm>
          <a:off x="8826500" y="2214563"/>
          <a:ext cx="2262187" cy="349250"/>
        </a:xfrm>
        <a:prstGeom prst="rect">
          <a:avLst/>
        </a:prstGeom>
        <a:noFill/>
        <a:ln w="53975">
          <a:solidFill>
            <a:srgbClr val="333F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269875</xdr:colOff>
      <xdr:row>14</xdr:row>
      <xdr:rowOff>127000</xdr:rowOff>
    </xdr:from>
    <xdr:to>
      <xdr:col>18</xdr:col>
      <xdr:colOff>317500</xdr:colOff>
      <xdr:row>22</xdr:row>
      <xdr:rowOff>84136</xdr:rowOff>
    </xdr:to>
    <xdr:graphicFrame macro="">
      <xdr:nvGraphicFramePr>
        <xdr:cNvPr id="9267" name="Chart 9266">
          <a:extLst>
            <a:ext uri="{FF2B5EF4-FFF2-40B4-BE49-F238E27FC236}">
              <a16:creationId xmlns:a16="http://schemas.microsoft.com/office/drawing/2014/main" id="{E291A7DE-028B-49AD-964C-E5B9ECAA89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38100</xdr:colOff>
      <xdr:row>0</xdr:row>
      <xdr:rowOff>44450</xdr:rowOff>
    </xdr:from>
    <xdr:to>
      <xdr:col>21</xdr:col>
      <xdr:colOff>247650</xdr:colOff>
      <xdr:row>30</xdr:row>
      <xdr:rowOff>148844</xdr:rowOff>
    </xdr:to>
    <xdr:sp macro="" textlink="">
      <xdr:nvSpPr>
        <xdr:cNvPr id="20" name="Moon 19">
          <a:extLst>
            <a:ext uri="{FF2B5EF4-FFF2-40B4-BE49-F238E27FC236}">
              <a16:creationId xmlns:a16="http://schemas.microsoft.com/office/drawing/2014/main" id="{2E126701-7757-F585-321E-DDBC32CD5EEA}"/>
            </a:ext>
          </a:extLst>
        </xdr:cNvPr>
        <xdr:cNvSpPr/>
      </xdr:nvSpPr>
      <xdr:spPr>
        <a:xfrm flipH="1">
          <a:off x="9791700" y="44450"/>
          <a:ext cx="3257550" cy="5628894"/>
        </a:xfrm>
        <a:prstGeom prst="moon">
          <a:avLst>
            <a:gd name="adj" fmla="val 57407"/>
          </a:avLst>
        </a:prstGeom>
        <a:solidFill>
          <a:srgbClr val="1F8CB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120650</xdr:colOff>
      <xdr:row>19</xdr:row>
      <xdr:rowOff>158750</xdr:rowOff>
    </xdr:from>
    <xdr:to>
      <xdr:col>7</xdr:col>
      <xdr:colOff>50800</xdr:colOff>
      <xdr:row>30</xdr:row>
      <xdr:rowOff>25400</xdr:rowOff>
    </xdr:to>
    <xdr:sp macro="" textlink="">
      <xdr:nvSpPr>
        <xdr:cNvPr id="17" name="Round Diagonal Corner Rectangle 3">
          <a:extLst>
            <a:ext uri="{FF2B5EF4-FFF2-40B4-BE49-F238E27FC236}">
              <a16:creationId xmlns:a16="http://schemas.microsoft.com/office/drawing/2014/main" id="{AF853D5B-EDF2-09C8-9D83-38A0A8606B7F}"/>
            </a:ext>
          </a:extLst>
        </xdr:cNvPr>
        <xdr:cNvSpPr/>
      </xdr:nvSpPr>
      <xdr:spPr>
        <a:xfrm>
          <a:off x="120650" y="3657600"/>
          <a:ext cx="4197350" cy="1892300"/>
        </a:xfrm>
        <a:prstGeom prst="round2DiagRect">
          <a:avLst>
            <a:gd name="adj1" fmla="val 8260"/>
            <a:gd name="adj2" fmla="val 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228600</xdr:colOff>
      <xdr:row>4</xdr:row>
      <xdr:rowOff>63500</xdr:rowOff>
    </xdr:from>
    <xdr:to>
      <xdr:col>16</xdr:col>
      <xdr:colOff>457200</xdr:colOff>
      <xdr:row>30</xdr:row>
      <xdr:rowOff>25400</xdr:rowOff>
    </xdr:to>
    <xdr:sp macro="" textlink="">
      <xdr:nvSpPr>
        <xdr:cNvPr id="2" name="Round Diagonal Corner Rectangle 3">
          <a:extLst>
            <a:ext uri="{FF2B5EF4-FFF2-40B4-BE49-F238E27FC236}">
              <a16:creationId xmlns:a16="http://schemas.microsoft.com/office/drawing/2014/main" id="{9129A40B-3D26-42BB-9278-471BDF679395}"/>
            </a:ext>
          </a:extLst>
        </xdr:cNvPr>
        <xdr:cNvSpPr/>
      </xdr:nvSpPr>
      <xdr:spPr>
        <a:xfrm>
          <a:off x="4495800" y="800100"/>
          <a:ext cx="5715000" cy="4749800"/>
        </a:xfrm>
        <a:prstGeom prst="round2DiagRect">
          <a:avLst>
            <a:gd name="adj1" fmla="val 8260"/>
            <a:gd name="adj2" fmla="val 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69850</xdr:colOff>
      <xdr:row>0</xdr:row>
      <xdr:rowOff>0</xdr:rowOff>
    </xdr:from>
    <xdr:to>
      <xdr:col>21</xdr:col>
      <xdr:colOff>279400</xdr:colOff>
      <xdr:row>30</xdr:row>
      <xdr:rowOff>104394</xdr:rowOff>
    </xdr:to>
    <xdr:sp macro="" textlink="">
      <xdr:nvSpPr>
        <xdr:cNvPr id="4" name="Moon 3">
          <a:extLst>
            <a:ext uri="{FF2B5EF4-FFF2-40B4-BE49-F238E27FC236}">
              <a16:creationId xmlns:a16="http://schemas.microsoft.com/office/drawing/2014/main" id="{1542F180-3311-40CE-9EB3-4E4C1FC749D7}"/>
            </a:ext>
          </a:extLst>
        </xdr:cNvPr>
        <xdr:cNvSpPr/>
      </xdr:nvSpPr>
      <xdr:spPr>
        <a:xfrm flipH="1">
          <a:off x="9823450" y="0"/>
          <a:ext cx="3257550" cy="5628894"/>
        </a:xfrm>
        <a:prstGeom prst="moon">
          <a:avLst>
            <a:gd name="adj" fmla="val 57407"/>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355600</xdr:colOff>
      <xdr:row>0</xdr:row>
      <xdr:rowOff>0</xdr:rowOff>
    </xdr:from>
    <xdr:to>
      <xdr:col>20</xdr:col>
      <xdr:colOff>158750</xdr:colOff>
      <xdr:row>1</xdr:row>
      <xdr:rowOff>19050</xdr:rowOff>
    </xdr:to>
    <xdr:sp macro="" textlink="">
      <xdr:nvSpPr>
        <xdr:cNvPr id="5" name="Snip Diagonal Corner Rectangle 7">
          <a:extLst>
            <a:ext uri="{FF2B5EF4-FFF2-40B4-BE49-F238E27FC236}">
              <a16:creationId xmlns:a16="http://schemas.microsoft.com/office/drawing/2014/main" id="{5B240513-7F17-41F4-9DB0-3E7B62A4DCA5}"/>
            </a:ext>
          </a:extLst>
        </xdr:cNvPr>
        <xdr:cNvSpPr/>
      </xdr:nvSpPr>
      <xdr:spPr>
        <a:xfrm>
          <a:off x="10109200" y="0"/>
          <a:ext cx="2241550" cy="203200"/>
        </a:xfrm>
        <a:prstGeom prst="snip2Diag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18</xdr:col>
      <xdr:colOff>50800</xdr:colOff>
      <xdr:row>0</xdr:row>
      <xdr:rowOff>107950</xdr:rowOff>
    </xdr:from>
    <xdr:to>
      <xdr:col>19</xdr:col>
      <xdr:colOff>571500</xdr:colOff>
      <xdr:row>3</xdr:row>
      <xdr:rowOff>177800</xdr:rowOff>
    </xdr:to>
    <xdr:sp macro="" textlink="">
      <xdr:nvSpPr>
        <xdr:cNvPr id="6" name="Round Same Side Corner Rectangle 8">
          <a:extLst>
            <a:ext uri="{FF2B5EF4-FFF2-40B4-BE49-F238E27FC236}">
              <a16:creationId xmlns:a16="http://schemas.microsoft.com/office/drawing/2014/main" id="{433DD59B-A55B-4EE9-8E6F-A66649ADA3F4}"/>
            </a:ext>
          </a:extLst>
        </xdr:cNvPr>
        <xdr:cNvSpPr/>
      </xdr:nvSpPr>
      <xdr:spPr>
        <a:xfrm>
          <a:off x="11023600" y="107950"/>
          <a:ext cx="1130300" cy="622300"/>
        </a:xfrm>
        <a:prstGeom prst="round2Same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120650</xdr:colOff>
      <xdr:row>0</xdr:row>
      <xdr:rowOff>38100</xdr:rowOff>
    </xdr:from>
    <xdr:to>
      <xdr:col>16</xdr:col>
      <xdr:colOff>133350</xdr:colOff>
      <xdr:row>3</xdr:row>
      <xdr:rowOff>31750</xdr:rowOff>
    </xdr:to>
    <xdr:sp macro="" textlink="">
      <xdr:nvSpPr>
        <xdr:cNvPr id="7" name="Rectangle 6">
          <a:extLst>
            <a:ext uri="{FF2B5EF4-FFF2-40B4-BE49-F238E27FC236}">
              <a16:creationId xmlns:a16="http://schemas.microsoft.com/office/drawing/2014/main" id="{EA8E66FD-046E-46AC-9C89-622A47EA1152}"/>
            </a:ext>
          </a:extLst>
        </xdr:cNvPr>
        <xdr:cNvSpPr/>
      </xdr:nvSpPr>
      <xdr:spPr>
        <a:xfrm>
          <a:off x="120650" y="38100"/>
          <a:ext cx="9766300" cy="546100"/>
        </a:xfrm>
        <a:prstGeom prst="rect">
          <a:avLst/>
        </a:prstGeom>
        <a:gradFill flip="none" rotWithShape="1">
          <a:gsLst>
            <a:gs pos="0">
              <a:schemeClr val="bg1">
                <a:lumMod val="95000"/>
              </a:schemeClr>
            </a:gs>
            <a:gs pos="49000">
              <a:schemeClr val="bg1"/>
            </a:gs>
            <a:gs pos="100000">
              <a:schemeClr val="bg1">
                <a:lumMod val="95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xdr:col>
      <xdr:colOff>31750</xdr:colOff>
      <xdr:row>23</xdr:row>
      <xdr:rowOff>38100</xdr:rowOff>
    </xdr:from>
    <xdr:to>
      <xdr:col>4</xdr:col>
      <xdr:colOff>114300</xdr:colOff>
      <xdr:row>25</xdr:row>
      <xdr:rowOff>63500</xdr:rowOff>
    </xdr:to>
    <xdr:sp macro="" textlink="">
      <xdr:nvSpPr>
        <xdr:cNvPr id="14" name="Round Diagonal Corner Rectangle 10">
          <a:extLst>
            <a:ext uri="{FF2B5EF4-FFF2-40B4-BE49-F238E27FC236}">
              <a16:creationId xmlns:a16="http://schemas.microsoft.com/office/drawing/2014/main" id="{5DFC6C86-C750-4E33-BF16-F0D684E276B2}"/>
            </a:ext>
          </a:extLst>
        </xdr:cNvPr>
        <xdr:cNvSpPr/>
      </xdr:nvSpPr>
      <xdr:spPr>
        <a:xfrm>
          <a:off x="641350" y="4273550"/>
          <a:ext cx="1911350" cy="393700"/>
        </a:xfrm>
        <a:prstGeom prst="round2DiagRect">
          <a:avLst>
            <a:gd name="adj1" fmla="val 8260"/>
            <a:gd name="adj2" fmla="val 0"/>
          </a:avLst>
        </a:prstGeom>
        <a:solidFill>
          <a:schemeClr val="bg1">
            <a:lumMod val="95000"/>
          </a:schemeClr>
        </a:solidFill>
        <a:ln>
          <a:noFill/>
        </a:ln>
        <a:effectLst>
          <a:outerShdw blurRad="63500" sx="102000" sy="102000" algn="ctr" rotWithShape="0">
            <a:prstClr val="black">
              <a:alpha val="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editAs="oneCell">
    <xdr:from>
      <xdr:col>16</xdr:col>
      <xdr:colOff>0</xdr:colOff>
      <xdr:row>13</xdr:row>
      <xdr:rowOff>0</xdr:rowOff>
    </xdr:from>
    <xdr:to>
      <xdr:col>16</xdr:col>
      <xdr:colOff>579170</xdr:colOff>
      <xdr:row>14</xdr:row>
      <xdr:rowOff>78001</xdr:rowOff>
    </xdr:to>
    <xdr:pic>
      <xdr:nvPicPr>
        <xdr:cNvPr id="24" name="Picture 23">
          <a:extLst>
            <a:ext uri="{FF2B5EF4-FFF2-40B4-BE49-F238E27FC236}">
              <a16:creationId xmlns:a16="http://schemas.microsoft.com/office/drawing/2014/main" id="{2E282CE0-9E24-4F04-8D77-07092656336E}"/>
            </a:ext>
          </a:extLst>
        </xdr:cNvPr>
        <xdr:cNvPicPr>
          <a:picLocks noChangeAspect="1"/>
        </xdr:cNvPicPr>
      </xdr:nvPicPr>
      <xdr:blipFill>
        <a:blip xmlns:r="http://schemas.openxmlformats.org/officeDocument/2006/relationships" r:embed="rId1"/>
        <a:stretch>
          <a:fillRect/>
        </a:stretch>
      </xdr:blipFill>
      <xdr:spPr>
        <a:xfrm>
          <a:off x="9753600" y="2393950"/>
          <a:ext cx="579170" cy="262151"/>
        </a:xfrm>
        <a:prstGeom prst="rect">
          <a:avLst/>
        </a:prstGeom>
      </xdr:spPr>
    </xdr:pic>
    <xdr:clientData/>
  </xdr:twoCellAnchor>
  <xdr:twoCellAnchor>
    <xdr:from>
      <xdr:col>7</xdr:col>
      <xdr:colOff>298450</xdr:colOff>
      <xdr:row>18</xdr:row>
      <xdr:rowOff>69850</xdr:rowOff>
    </xdr:from>
    <xdr:to>
      <xdr:col>16</xdr:col>
      <xdr:colOff>323850</xdr:colOff>
      <xdr:row>29</xdr:row>
      <xdr:rowOff>152400</xdr:rowOff>
    </xdr:to>
    <xdr:graphicFrame macro="">
      <xdr:nvGraphicFramePr>
        <xdr:cNvPr id="3" name="Chart 2">
          <a:extLst>
            <a:ext uri="{FF2B5EF4-FFF2-40B4-BE49-F238E27FC236}">
              <a16:creationId xmlns:a16="http://schemas.microsoft.com/office/drawing/2014/main" id="{114E37D1-FAA2-4F24-893F-B6335C6AED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196850</xdr:colOff>
      <xdr:row>9</xdr:row>
      <xdr:rowOff>165100</xdr:rowOff>
    </xdr:from>
    <xdr:to>
      <xdr:col>16</xdr:col>
      <xdr:colOff>82550</xdr:colOff>
      <xdr:row>17</xdr:row>
      <xdr:rowOff>177800</xdr:rowOff>
    </xdr:to>
    <xdr:graphicFrame macro="">
      <xdr:nvGraphicFramePr>
        <xdr:cNvPr id="9" name="Chart 8">
          <a:extLst>
            <a:ext uri="{FF2B5EF4-FFF2-40B4-BE49-F238E27FC236}">
              <a16:creationId xmlns:a16="http://schemas.microsoft.com/office/drawing/2014/main" id="{E294F901-388C-4828-8B09-76CCC20DDB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317500</xdr:colOff>
      <xdr:row>10</xdr:row>
      <xdr:rowOff>12700</xdr:rowOff>
    </xdr:from>
    <xdr:to>
      <xdr:col>10</xdr:col>
      <xdr:colOff>406400</xdr:colOff>
      <xdr:row>12</xdr:row>
      <xdr:rowOff>25400</xdr:rowOff>
    </xdr:to>
    <xdr:sp macro="" textlink="">
      <xdr:nvSpPr>
        <xdr:cNvPr id="10" name="TextBox 9">
          <a:extLst>
            <a:ext uri="{FF2B5EF4-FFF2-40B4-BE49-F238E27FC236}">
              <a16:creationId xmlns:a16="http://schemas.microsoft.com/office/drawing/2014/main" id="{7B8DC706-7EDC-219A-B647-8DA80697A920}"/>
            </a:ext>
          </a:extLst>
        </xdr:cNvPr>
        <xdr:cNvSpPr txBox="1"/>
      </xdr:nvSpPr>
      <xdr:spPr>
        <a:xfrm>
          <a:off x="4584700" y="1854200"/>
          <a:ext cx="1917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Revenue vs Target By Month</a:t>
          </a:r>
        </a:p>
      </xdr:txBody>
    </xdr:sp>
    <xdr:clientData/>
  </xdr:twoCellAnchor>
  <xdr:twoCellAnchor editAs="oneCell">
    <xdr:from>
      <xdr:col>17</xdr:col>
      <xdr:colOff>25400</xdr:colOff>
      <xdr:row>4</xdr:row>
      <xdr:rowOff>57150</xdr:rowOff>
    </xdr:from>
    <xdr:to>
      <xdr:col>19</xdr:col>
      <xdr:colOff>304800</xdr:colOff>
      <xdr:row>21</xdr:row>
      <xdr:rowOff>19050</xdr:rowOff>
    </xdr:to>
    <mc:AlternateContent xmlns:mc="http://schemas.openxmlformats.org/markup-compatibility/2006" xmlns:a14="http://schemas.microsoft.com/office/drawing/2010/main">
      <mc:Choice Requires="a14">
        <xdr:graphicFrame macro="">
          <xdr:nvGraphicFramePr>
            <xdr:cNvPr id="11" name="Store Name">
              <a:extLst>
                <a:ext uri="{FF2B5EF4-FFF2-40B4-BE49-F238E27FC236}">
                  <a16:creationId xmlns:a16="http://schemas.microsoft.com/office/drawing/2014/main" id="{86D667F0-6BE1-4ECA-B8C1-1791B33A3F1D}"/>
                </a:ext>
              </a:extLst>
            </xdr:cNvPr>
            <xdr:cNvGraphicFramePr/>
          </xdr:nvGraphicFramePr>
          <xdr:xfrm>
            <a:off x="0" y="0"/>
            <a:ext cx="0" cy="0"/>
          </xdr:xfrm>
          <a:graphic>
            <a:graphicData uri="http://schemas.microsoft.com/office/drawing/2010/slicer">
              <sle:slicer xmlns:sle="http://schemas.microsoft.com/office/drawing/2010/slicer" name="Store Name"/>
            </a:graphicData>
          </a:graphic>
        </xdr:graphicFrame>
      </mc:Choice>
      <mc:Fallback xmlns="">
        <xdr:sp macro="" textlink="">
          <xdr:nvSpPr>
            <xdr:cNvPr id="0" name=""/>
            <xdr:cNvSpPr>
              <a:spLocks noTextEdit="1"/>
            </xdr:cNvSpPr>
          </xdr:nvSpPr>
          <xdr:spPr>
            <a:xfrm>
              <a:off x="10394282" y="792413"/>
              <a:ext cx="1499268" cy="30867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14</xdr:col>
          <xdr:colOff>63499</xdr:colOff>
          <xdr:row>6</xdr:row>
          <xdr:rowOff>146050</xdr:rowOff>
        </xdr:from>
        <xdr:to>
          <xdr:col>15</xdr:col>
          <xdr:colOff>483446</xdr:colOff>
          <xdr:row>8</xdr:row>
          <xdr:rowOff>19050</xdr:rowOff>
        </xdr:to>
        <xdr:pic>
          <xdr:nvPicPr>
            <xdr:cNvPr id="12" name="Picture 11">
              <a:extLst>
                <a:ext uri="{FF2B5EF4-FFF2-40B4-BE49-F238E27FC236}">
                  <a16:creationId xmlns:a16="http://schemas.microsoft.com/office/drawing/2014/main" id="{92654678-518D-A6ED-A4AE-31451260D8CE}"/>
                </a:ext>
              </a:extLst>
            </xdr:cNvPr>
            <xdr:cNvPicPr>
              <a:picLocks noChangeAspect="1" noChangeArrowheads="1"/>
              <a:extLst>
                <a:ext uri="{84589F7E-364E-4C9E-8A38-B11213B215E9}">
                  <a14:cameraTool cellRange="'Analysis 2'!$U$9" spid="_x0000_s4729"/>
                </a:ext>
              </a:extLst>
            </xdr:cNvPicPr>
          </xdr:nvPicPr>
          <xdr:blipFill>
            <a:blip xmlns:r="http://schemas.openxmlformats.org/officeDocument/2006/relationships" r:embed="rId4"/>
            <a:srcRect/>
            <a:stretch>
              <a:fillRect/>
            </a:stretch>
          </xdr:blipFill>
          <xdr:spPr bwMode="auto">
            <a:xfrm>
              <a:off x="8597899" y="1250950"/>
              <a:ext cx="1029547" cy="2413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120650</xdr:colOff>
      <xdr:row>5</xdr:row>
      <xdr:rowOff>127000</xdr:rowOff>
    </xdr:from>
    <xdr:to>
      <xdr:col>9</xdr:col>
      <xdr:colOff>565150</xdr:colOff>
      <xdr:row>7</xdr:row>
      <xdr:rowOff>25400</xdr:rowOff>
    </xdr:to>
    <xdr:sp macro="" textlink="">
      <xdr:nvSpPr>
        <xdr:cNvPr id="13" name="TextBox 12">
          <a:extLst>
            <a:ext uri="{FF2B5EF4-FFF2-40B4-BE49-F238E27FC236}">
              <a16:creationId xmlns:a16="http://schemas.microsoft.com/office/drawing/2014/main" id="{F26EE798-EFE8-839A-2EF5-BF856384408C}"/>
            </a:ext>
          </a:extLst>
        </xdr:cNvPr>
        <xdr:cNvSpPr txBox="1"/>
      </xdr:nvSpPr>
      <xdr:spPr>
        <a:xfrm>
          <a:off x="4997450" y="1047750"/>
          <a:ext cx="10541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en-US" sz="1100" b="1"/>
            <a:t>Total Revenue </a:t>
          </a:r>
        </a:p>
      </xdr:txBody>
    </xdr:sp>
    <xdr:clientData/>
  </xdr:twoCellAnchor>
  <xdr:twoCellAnchor>
    <xdr:from>
      <xdr:col>11</xdr:col>
      <xdr:colOff>50800</xdr:colOff>
      <xdr:row>4</xdr:row>
      <xdr:rowOff>165100</xdr:rowOff>
    </xdr:from>
    <xdr:to>
      <xdr:col>12</xdr:col>
      <xdr:colOff>482600</xdr:colOff>
      <xdr:row>6</xdr:row>
      <xdr:rowOff>177800</xdr:rowOff>
    </xdr:to>
    <xdr:sp macro="" textlink="">
      <xdr:nvSpPr>
        <xdr:cNvPr id="16" name="TextBox 15">
          <a:extLst>
            <a:ext uri="{FF2B5EF4-FFF2-40B4-BE49-F238E27FC236}">
              <a16:creationId xmlns:a16="http://schemas.microsoft.com/office/drawing/2014/main" id="{B0F4921E-B650-EABC-04DA-C550BE4E66A5}"/>
            </a:ext>
          </a:extLst>
        </xdr:cNvPr>
        <xdr:cNvSpPr txBox="1"/>
      </xdr:nvSpPr>
      <xdr:spPr>
        <a:xfrm>
          <a:off x="6756400" y="901700"/>
          <a:ext cx="10414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en-US" sz="1100" b="1"/>
            <a:t>Total Target </a:t>
          </a:r>
        </a:p>
      </xdr:txBody>
    </xdr:sp>
    <xdr:clientData/>
  </xdr:twoCellAnchor>
  <xdr:twoCellAnchor>
    <xdr:from>
      <xdr:col>13</xdr:col>
      <xdr:colOff>590550</xdr:colOff>
      <xdr:row>4</xdr:row>
      <xdr:rowOff>165100</xdr:rowOff>
    </xdr:from>
    <xdr:to>
      <xdr:col>15</xdr:col>
      <xdr:colOff>412750</xdr:colOff>
      <xdr:row>6</xdr:row>
      <xdr:rowOff>177800</xdr:rowOff>
    </xdr:to>
    <xdr:sp macro="" textlink="">
      <xdr:nvSpPr>
        <xdr:cNvPr id="21" name="TextBox 20">
          <a:extLst>
            <a:ext uri="{FF2B5EF4-FFF2-40B4-BE49-F238E27FC236}">
              <a16:creationId xmlns:a16="http://schemas.microsoft.com/office/drawing/2014/main" id="{2CC4CE48-3E99-5EF0-3012-087AD27DFF51}"/>
            </a:ext>
          </a:extLst>
        </xdr:cNvPr>
        <xdr:cNvSpPr txBox="1"/>
      </xdr:nvSpPr>
      <xdr:spPr>
        <a:xfrm>
          <a:off x="8515350" y="901700"/>
          <a:ext cx="10414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r>
            <a:rPr lang="en-US" sz="1100" b="1"/>
            <a:t>Variance %</a:t>
          </a:r>
        </a:p>
      </xdr:txBody>
    </xdr:sp>
    <xdr:clientData/>
  </xdr:twoCellAnchor>
  <xdr:twoCellAnchor>
    <xdr:from>
      <xdr:col>8</xdr:col>
      <xdr:colOff>285750</xdr:colOff>
      <xdr:row>6</xdr:row>
      <xdr:rowOff>76200</xdr:rowOff>
    </xdr:from>
    <xdr:to>
      <xdr:col>9</xdr:col>
      <xdr:colOff>438150</xdr:colOff>
      <xdr:row>7</xdr:row>
      <xdr:rowOff>139700</xdr:rowOff>
    </xdr:to>
    <xdr:sp macro="" textlink="'Analysis 2'!S6">
      <xdr:nvSpPr>
        <xdr:cNvPr id="22" name="TextBox 21">
          <a:extLst>
            <a:ext uri="{FF2B5EF4-FFF2-40B4-BE49-F238E27FC236}">
              <a16:creationId xmlns:a16="http://schemas.microsoft.com/office/drawing/2014/main" id="{C9FD77B9-29F5-5B05-B5AD-E7E550FF47F5}"/>
            </a:ext>
          </a:extLst>
        </xdr:cNvPr>
        <xdr:cNvSpPr txBox="1"/>
      </xdr:nvSpPr>
      <xdr:spPr>
        <a:xfrm>
          <a:off x="5162550" y="1181100"/>
          <a:ext cx="7620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2EA420B-6FAF-43F2-810E-650A19636DB6}" type="TxLink">
            <a:rPr lang="en-US" sz="1600" b="0" i="0" u="none" strike="noStrike">
              <a:solidFill>
                <a:srgbClr val="1F8CB3"/>
              </a:solidFill>
              <a:latin typeface="Calibri"/>
              <a:ea typeface="Calibri"/>
              <a:cs typeface="Calibri"/>
            </a:rPr>
            <a:pPr/>
            <a:t>$5M</a:t>
          </a:fld>
          <a:endParaRPr lang="en-US" sz="1600" b="1">
            <a:solidFill>
              <a:srgbClr val="1F8CB3"/>
            </a:solidFill>
          </a:endParaRPr>
        </a:p>
      </xdr:txBody>
    </xdr:sp>
    <xdr:clientData/>
  </xdr:twoCellAnchor>
  <xdr:twoCellAnchor>
    <xdr:from>
      <xdr:col>11</xdr:col>
      <xdr:colOff>152400</xdr:colOff>
      <xdr:row>6</xdr:row>
      <xdr:rowOff>76200</xdr:rowOff>
    </xdr:from>
    <xdr:to>
      <xdr:col>12</xdr:col>
      <xdr:colOff>266700</xdr:colOff>
      <xdr:row>8</xdr:row>
      <xdr:rowOff>0</xdr:rowOff>
    </xdr:to>
    <xdr:sp macro="" textlink="'Analysis 2'!T6">
      <xdr:nvSpPr>
        <xdr:cNvPr id="23" name="TextBox 22">
          <a:extLst>
            <a:ext uri="{FF2B5EF4-FFF2-40B4-BE49-F238E27FC236}">
              <a16:creationId xmlns:a16="http://schemas.microsoft.com/office/drawing/2014/main" id="{F345C014-8A83-D4E5-6D61-5AF9C18C63B6}"/>
            </a:ext>
          </a:extLst>
        </xdr:cNvPr>
        <xdr:cNvSpPr txBox="1"/>
      </xdr:nvSpPr>
      <xdr:spPr>
        <a:xfrm>
          <a:off x="6858000" y="1181100"/>
          <a:ext cx="7239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9CDB0F2-798E-4D15-932B-A1784E7226FD}" type="TxLink">
            <a:rPr lang="en-US" sz="1600" b="0" i="0" u="none" strike="noStrike">
              <a:solidFill>
                <a:schemeClr val="bg2">
                  <a:lumMod val="50000"/>
                </a:schemeClr>
              </a:solidFill>
              <a:latin typeface="Calibri"/>
              <a:ea typeface="Calibri"/>
              <a:cs typeface="Calibri"/>
            </a:rPr>
            <a:pPr/>
            <a:t>$5M</a:t>
          </a:fld>
          <a:endParaRPr lang="en-US" sz="1600" b="1">
            <a:solidFill>
              <a:schemeClr val="bg2">
                <a:lumMod val="50000"/>
              </a:schemeClr>
            </a:solidFill>
          </a:endParaRPr>
        </a:p>
      </xdr:txBody>
    </xdr:sp>
    <xdr:clientData/>
  </xdr:twoCellAnchor>
  <xdr:twoCellAnchor>
    <xdr:from>
      <xdr:col>13</xdr:col>
      <xdr:colOff>501650</xdr:colOff>
      <xdr:row>6</xdr:row>
      <xdr:rowOff>76200</xdr:rowOff>
    </xdr:from>
    <xdr:to>
      <xdr:col>15</xdr:col>
      <xdr:colOff>323850</xdr:colOff>
      <xdr:row>8</xdr:row>
      <xdr:rowOff>88900</xdr:rowOff>
    </xdr:to>
    <xdr:sp macro="" textlink="">
      <xdr:nvSpPr>
        <xdr:cNvPr id="25" name="TextBox 24">
          <a:extLst>
            <a:ext uri="{FF2B5EF4-FFF2-40B4-BE49-F238E27FC236}">
              <a16:creationId xmlns:a16="http://schemas.microsoft.com/office/drawing/2014/main" id="{C89BB714-A0E8-FDE1-D01C-10C282D133C1}"/>
            </a:ext>
          </a:extLst>
        </xdr:cNvPr>
        <xdr:cNvSpPr txBox="1"/>
      </xdr:nvSpPr>
      <xdr:spPr>
        <a:xfrm>
          <a:off x="8426450" y="1181100"/>
          <a:ext cx="10414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 </a:t>
          </a:r>
        </a:p>
      </xdr:txBody>
    </xdr:sp>
    <xdr:clientData/>
  </xdr:twoCellAnchor>
  <xdr:twoCellAnchor>
    <xdr:from>
      <xdr:col>8</xdr:col>
      <xdr:colOff>139700</xdr:colOff>
      <xdr:row>6</xdr:row>
      <xdr:rowOff>44450</xdr:rowOff>
    </xdr:from>
    <xdr:to>
      <xdr:col>8</xdr:col>
      <xdr:colOff>196850</xdr:colOff>
      <xdr:row>8</xdr:row>
      <xdr:rowOff>31750</xdr:rowOff>
    </xdr:to>
    <xdr:sp macro="" textlink="">
      <xdr:nvSpPr>
        <xdr:cNvPr id="26" name="Rectangle 25">
          <a:extLst>
            <a:ext uri="{FF2B5EF4-FFF2-40B4-BE49-F238E27FC236}">
              <a16:creationId xmlns:a16="http://schemas.microsoft.com/office/drawing/2014/main" id="{3ACF7F4D-3C8A-AE98-7685-27EC61DA17D1}"/>
            </a:ext>
          </a:extLst>
        </xdr:cNvPr>
        <xdr:cNvSpPr/>
      </xdr:nvSpPr>
      <xdr:spPr>
        <a:xfrm>
          <a:off x="5016500" y="1149350"/>
          <a:ext cx="57150" cy="355600"/>
        </a:xfrm>
        <a:prstGeom prst="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76200</xdr:colOff>
      <xdr:row>6</xdr:row>
      <xdr:rowOff>6350</xdr:rowOff>
    </xdr:from>
    <xdr:to>
      <xdr:col>11</xdr:col>
      <xdr:colOff>133350</xdr:colOff>
      <xdr:row>7</xdr:row>
      <xdr:rowOff>177800</xdr:rowOff>
    </xdr:to>
    <xdr:sp macro="" textlink="">
      <xdr:nvSpPr>
        <xdr:cNvPr id="27" name="Rectangle 26">
          <a:extLst>
            <a:ext uri="{FF2B5EF4-FFF2-40B4-BE49-F238E27FC236}">
              <a16:creationId xmlns:a16="http://schemas.microsoft.com/office/drawing/2014/main" id="{D2434EEE-81AE-72A3-06D6-29EB44B000C4}"/>
            </a:ext>
          </a:extLst>
        </xdr:cNvPr>
        <xdr:cNvSpPr/>
      </xdr:nvSpPr>
      <xdr:spPr>
        <a:xfrm>
          <a:off x="6781800" y="1111250"/>
          <a:ext cx="57150" cy="355600"/>
        </a:xfrm>
        <a:prstGeom prst="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13</xdr:col>
      <xdr:colOff>603250</xdr:colOff>
      <xdr:row>6</xdr:row>
      <xdr:rowOff>6350</xdr:rowOff>
    </xdr:from>
    <xdr:to>
      <xdr:col>14</xdr:col>
      <xdr:colOff>50800</xdr:colOff>
      <xdr:row>7</xdr:row>
      <xdr:rowOff>177800</xdr:rowOff>
    </xdr:to>
    <xdr:sp macro="" textlink="">
      <xdr:nvSpPr>
        <xdr:cNvPr id="28" name="Rectangle 27">
          <a:extLst>
            <a:ext uri="{FF2B5EF4-FFF2-40B4-BE49-F238E27FC236}">
              <a16:creationId xmlns:a16="http://schemas.microsoft.com/office/drawing/2014/main" id="{DDA48015-DC95-073E-374D-586BBCBA759C}"/>
            </a:ext>
          </a:extLst>
        </xdr:cNvPr>
        <xdr:cNvSpPr/>
      </xdr:nvSpPr>
      <xdr:spPr>
        <a:xfrm>
          <a:off x="8528050" y="1111250"/>
          <a:ext cx="57150" cy="355600"/>
        </a:xfrm>
        <a:prstGeom prst="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107950</xdr:colOff>
      <xdr:row>4</xdr:row>
      <xdr:rowOff>63500</xdr:rowOff>
    </xdr:from>
    <xdr:to>
      <xdr:col>3</xdr:col>
      <xdr:colOff>290830</xdr:colOff>
      <xdr:row>19</xdr:row>
      <xdr:rowOff>44450</xdr:rowOff>
    </xdr:to>
    <xdr:sp macro="" textlink="">
      <xdr:nvSpPr>
        <xdr:cNvPr id="29" name="Round Diagonal Corner Rectangle 3">
          <a:extLst>
            <a:ext uri="{FF2B5EF4-FFF2-40B4-BE49-F238E27FC236}">
              <a16:creationId xmlns:a16="http://schemas.microsoft.com/office/drawing/2014/main" id="{3E89B134-91FF-602E-D35F-38F0111BE48C}"/>
            </a:ext>
          </a:extLst>
        </xdr:cNvPr>
        <xdr:cNvSpPr/>
      </xdr:nvSpPr>
      <xdr:spPr>
        <a:xfrm>
          <a:off x="107950" y="800100"/>
          <a:ext cx="2011680" cy="2743200"/>
        </a:xfrm>
        <a:prstGeom prst="round2DiagRect">
          <a:avLst>
            <a:gd name="adj1" fmla="val 8260"/>
            <a:gd name="adj2" fmla="val 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463550</xdr:colOff>
      <xdr:row>4</xdr:row>
      <xdr:rowOff>63500</xdr:rowOff>
    </xdr:from>
    <xdr:to>
      <xdr:col>7</xdr:col>
      <xdr:colOff>36830</xdr:colOff>
      <xdr:row>19</xdr:row>
      <xdr:rowOff>6350</xdr:rowOff>
    </xdr:to>
    <xdr:sp macro="" textlink="">
      <xdr:nvSpPr>
        <xdr:cNvPr id="33" name="Round Diagonal Corner Rectangle 3">
          <a:extLst>
            <a:ext uri="{FF2B5EF4-FFF2-40B4-BE49-F238E27FC236}">
              <a16:creationId xmlns:a16="http://schemas.microsoft.com/office/drawing/2014/main" id="{686ECC23-C6CE-551F-5155-81A6B548E417}"/>
            </a:ext>
          </a:extLst>
        </xdr:cNvPr>
        <xdr:cNvSpPr/>
      </xdr:nvSpPr>
      <xdr:spPr>
        <a:xfrm>
          <a:off x="2292350" y="800100"/>
          <a:ext cx="2011680" cy="2705100"/>
        </a:xfrm>
        <a:prstGeom prst="round2DiagRect">
          <a:avLst>
            <a:gd name="adj1" fmla="val 8260"/>
            <a:gd name="adj2" fmla="val 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3</xdr:col>
          <xdr:colOff>508000</xdr:colOff>
          <xdr:row>13</xdr:row>
          <xdr:rowOff>69850</xdr:rowOff>
        </xdr:from>
        <xdr:to>
          <xdr:col>5</xdr:col>
          <xdr:colOff>374650</xdr:colOff>
          <xdr:row>18</xdr:row>
          <xdr:rowOff>107950</xdr:rowOff>
        </xdr:to>
        <xdr:pic>
          <xdr:nvPicPr>
            <xdr:cNvPr id="35" name="Picture 34">
              <a:extLst>
                <a:ext uri="{FF2B5EF4-FFF2-40B4-BE49-F238E27FC236}">
                  <a16:creationId xmlns:a16="http://schemas.microsoft.com/office/drawing/2014/main" id="{60BB6BB5-2A8F-AB59-8528-41382C873EAD}"/>
                </a:ext>
              </a:extLst>
            </xdr:cNvPr>
            <xdr:cNvPicPr>
              <a:picLocks noChangeAspect="1" noChangeArrowheads="1"/>
              <a:extLst>
                <a:ext uri="{84589F7E-364E-4C9E-8A38-B11213B215E9}">
                  <a14:cameraTool cellRange="'Wafle Chart'!$D$12:$M$21" spid="_x0000_s4730"/>
                </a:ext>
              </a:extLst>
            </xdr:cNvPicPr>
          </xdr:nvPicPr>
          <xdr:blipFill>
            <a:blip xmlns:r="http://schemas.openxmlformats.org/officeDocument/2006/relationships" r:embed="rId5"/>
            <a:srcRect/>
            <a:stretch>
              <a:fillRect/>
            </a:stretch>
          </xdr:blipFill>
          <xdr:spPr bwMode="auto">
            <a:xfrm>
              <a:off x="2336800" y="2463800"/>
              <a:ext cx="1085850" cy="9588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552450</xdr:colOff>
          <xdr:row>6</xdr:row>
          <xdr:rowOff>57150</xdr:rowOff>
        </xdr:from>
        <xdr:to>
          <xdr:col>5</xdr:col>
          <xdr:colOff>419100</xdr:colOff>
          <xdr:row>11</xdr:row>
          <xdr:rowOff>95250</xdr:rowOff>
        </xdr:to>
        <xdr:pic>
          <xdr:nvPicPr>
            <xdr:cNvPr id="37" name="Picture 36">
              <a:extLst>
                <a:ext uri="{FF2B5EF4-FFF2-40B4-BE49-F238E27FC236}">
                  <a16:creationId xmlns:a16="http://schemas.microsoft.com/office/drawing/2014/main" id="{02BA581E-B3EE-22AE-68CF-7AAC947FA184}"/>
                </a:ext>
              </a:extLst>
            </xdr:cNvPr>
            <xdr:cNvPicPr>
              <a:picLocks noChangeAspect="1" noChangeArrowheads="1"/>
              <a:extLst>
                <a:ext uri="{84589F7E-364E-4C9E-8A38-B11213B215E9}">
                  <a14:cameraTool cellRange="'Wafle Chart'!$D$25:$M$34" spid="_x0000_s4731"/>
                </a:ext>
              </a:extLst>
            </xdr:cNvPicPr>
          </xdr:nvPicPr>
          <xdr:blipFill>
            <a:blip xmlns:r="http://schemas.openxmlformats.org/officeDocument/2006/relationships" r:embed="rId6"/>
            <a:srcRect/>
            <a:stretch>
              <a:fillRect/>
            </a:stretch>
          </xdr:blipFill>
          <xdr:spPr bwMode="auto">
            <a:xfrm>
              <a:off x="2381250" y="1162050"/>
              <a:ext cx="1085850" cy="9588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495300</xdr:colOff>
      <xdr:row>4</xdr:row>
      <xdr:rowOff>31750</xdr:rowOff>
    </xdr:from>
    <xdr:to>
      <xdr:col>5</xdr:col>
      <xdr:colOff>82550</xdr:colOff>
      <xdr:row>7</xdr:row>
      <xdr:rowOff>19050</xdr:rowOff>
    </xdr:to>
    <xdr:sp macro="" textlink="">
      <xdr:nvSpPr>
        <xdr:cNvPr id="38" name="TextBox 37">
          <a:extLst>
            <a:ext uri="{FF2B5EF4-FFF2-40B4-BE49-F238E27FC236}">
              <a16:creationId xmlns:a16="http://schemas.microsoft.com/office/drawing/2014/main" id="{3A650733-11BF-2A21-411B-FC63730E29C6}"/>
            </a:ext>
          </a:extLst>
        </xdr:cNvPr>
        <xdr:cNvSpPr txBox="1"/>
      </xdr:nvSpPr>
      <xdr:spPr>
        <a:xfrm>
          <a:off x="2324100" y="768350"/>
          <a:ext cx="806450" cy="539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Revenue</a:t>
          </a:r>
          <a:r>
            <a:rPr lang="en-US" sz="1100" b="0" i="0" u="none" strike="noStrike">
              <a:solidFill>
                <a:schemeClr val="dk1"/>
              </a:solidFill>
              <a:effectLst/>
              <a:latin typeface="+mn-lt"/>
              <a:ea typeface="+mn-ea"/>
              <a:cs typeface="+mn-cs"/>
            </a:rPr>
            <a:t> </a:t>
          </a:r>
          <a:r>
            <a:rPr lang="en-US" b="0"/>
            <a:t>  Generated</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endParaRPr lang="en-US" sz="1100" b="1"/>
        </a:p>
      </xdr:txBody>
    </xdr:sp>
    <xdr:clientData/>
  </xdr:twoCellAnchor>
  <xdr:twoCellAnchor>
    <xdr:from>
      <xdr:col>5</xdr:col>
      <xdr:colOff>349250</xdr:colOff>
      <xdr:row>6</xdr:row>
      <xdr:rowOff>6350</xdr:rowOff>
    </xdr:from>
    <xdr:to>
      <xdr:col>7</xdr:col>
      <xdr:colOff>38100</xdr:colOff>
      <xdr:row>8</xdr:row>
      <xdr:rowOff>139700</xdr:rowOff>
    </xdr:to>
    <xdr:sp macro="" textlink="">
      <xdr:nvSpPr>
        <xdr:cNvPr id="39" name="TextBox 38">
          <a:extLst>
            <a:ext uri="{FF2B5EF4-FFF2-40B4-BE49-F238E27FC236}">
              <a16:creationId xmlns:a16="http://schemas.microsoft.com/office/drawing/2014/main" id="{D89F2918-3B29-42E3-C9E1-C45FCD6374D8}"/>
            </a:ext>
          </a:extLst>
        </xdr:cNvPr>
        <xdr:cNvSpPr txBox="1"/>
      </xdr:nvSpPr>
      <xdr:spPr>
        <a:xfrm>
          <a:off x="3397250" y="1111250"/>
          <a:ext cx="90805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Revenue By</a:t>
          </a:r>
          <a:r>
            <a:rPr lang="en-US" sz="1100" b="0" i="0" u="none" strike="noStrike">
              <a:solidFill>
                <a:schemeClr val="dk1"/>
              </a:solidFill>
              <a:effectLst/>
              <a:latin typeface="+mn-lt"/>
              <a:ea typeface="+mn-ea"/>
              <a:cs typeface="+mn-cs"/>
            </a:rPr>
            <a:t> </a:t>
          </a:r>
          <a:r>
            <a:rPr lang="en-US" b="0"/>
            <a:t>  </a:t>
          </a:r>
        </a:p>
        <a:p>
          <a:r>
            <a:rPr lang="en-US" sz="1100" b="0" i="0" u="none" strike="noStrike">
              <a:solidFill>
                <a:srgbClr val="1F8CB3"/>
              </a:solidFill>
              <a:effectLst/>
              <a:latin typeface="+mn-lt"/>
              <a:ea typeface="+mn-ea"/>
              <a:cs typeface="+mn-cs"/>
            </a:rPr>
            <a:t>Weekends</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endParaRPr lang="en-US" sz="1100" b="1"/>
        </a:p>
      </xdr:txBody>
    </xdr:sp>
    <xdr:clientData/>
  </xdr:twoCellAnchor>
  <xdr:twoCellAnchor>
    <xdr:from>
      <xdr:col>5</xdr:col>
      <xdr:colOff>374650</xdr:colOff>
      <xdr:row>13</xdr:row>
      <xdr:rowOff>69850</xdr:rowOff>
    </xdr:from>
    <xdr:to>
      <xdr:col>7</xdr:col>
      <xdr:colOff>44450</xdr:colOff>
      <xdr:row>16</xdr:row>
      <xdr:rowOff>57150</xdr:rowOff>
    </xdr:to>
    <xdr:sp macro="" textlink="">
      <xdr:nvSpPr>
        <xdr:cNvPr id="40" name="TextBox 39">
          <a:extLst>
            <a:ext uri="{FF2B5EF4-FFF2-40B4-BE49-F238E27FC236}">
              <a16:creationId xmlns:a16="http://schemas.microsoft.com/office/drawing/2014/main" id="{B44A462B-3CA9-4847-C109-B86C423CF6C4}"/>
            </a:ext>
          </a:extLst>
        </xdr:cNvPr>
        <xdr:cNvSpPr txBox="1"/>
      </xdr:nvSpPr>
      <xdr:spPr>
        <a:xfrm>
          <a:off x="3422650" y="2463800"/>
          <a:ext cx="889000" cy="53975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Revenue By</a:t>
          </a:r>
          <a:r>
            <a:rPr lang="en-US" sz="1100" b="0" i="0" u="none" strike="noStrike">
              <a:solidFill>
                <a:schemeClr val="dk1"/>
              </a:solidFill>
              <a:effectLst/>
              <a:latin typeface="+mn-lt"/>
              <a:ea typeface="+mn-ea"/>
              <a:cs typeface="+mn-cs"/>
            </a:rPr>
            <a:t> </a:t>
          </a:r>
          <a:r>
            <a:rPr lang="en-US" b="0"/>
            <a:t>  </a:t>
          </a:r>
        </a:p>
        <a:p>
          <a:r>
            <a:rPr lang="en-US" sz="1100" b="0" i="0" u="none" strike="noStrike">
              <a:solidFill>
                <a:schemeClr val="bg2">
                  <a:lumMod val="50000"/>
                </a:schemeClr>
              </a:solidFill>
              <a:effectLst/>
              <a:latin typeface="+mn-lt"/>
              <a:ea typeface="+mn-ea"/>
              <a:cs typeface="+mn-cs"/>
            </a:rPr>
            <a:t>Weekdays</a:t>
          </a:r>
          <a:r>
            <a:rPr lang="en-US" sz="1100" b="0" i="0" u="none" strike="noStrike">
              <a:solidFill>
                <a:schemeClr val="bg1">
                  <a:lumMod val="50000"/>
                </a:schemeClr>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endParaRPr lang="en-US" sz="1100" b="1"/>
        </a:p>
      </xdr:txBody>
    </xdr:sp>
    <xdr:clientData/>
  </xdr:twoCellAnchor>
  <xdr:twoCellAnchor>
    <xdr:from>
      <xdr:col>5</xdr:col>
      <xdr:colOff>425450</xdr:colOff>
      <xdr:row>15</xdr:row>
      <xdr:rowOff>82550</xdr:rowOff>
    </xdr:from>
    <xdr:to>
      <xdr:col>6</xdr:col>
      <xdr:colOff>577850</xdr:colOff>
      <xdr:row>16</xdr:row>
      <xdr:rowOff>146050</xdr:rowOff>
    </xdr:to>
    <xdr:sp macro="" textlink="'Analysis 2'!Z6">
      <xdr:nvSpPr>
        <xdr:cNvPr id="41" name="TextBox 40">
          <a:extLst>
            <a:ext uri="{FF2B5EF4-FFF2-40B4-BE49-F238E27FC236}">
              <a16:creationId xmlns:a16="http://schemas.microsoft.com/office/drawing/2014/main" id="{80B94E81-7FC7-9390-46BC-2712951A4420}"/>
            </a:ext>
          </a:extLst>
        </xdr:cNvPr>
        <xdr:cNvSpPr txBox="1"/>
      </xdr:nvSpPr>
      <xdr:spPr>
        <a:xfrm>
          <a:off x="3473450" y="2844800"/>
          <a:ext cx="7620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B519CAE-9440-4985-A80D-12266039766C}" type="TxLink">
            <a:rPr lang="en-US" sz="1400" b="0" i="0" u="none" strike="noStrike">
              <a:solidFill>
                <a:schemeClr val="bg2">
                  <a:lumMod val="50000"/>
                </a:schemeClr>
              </a:solidFill>
              <a:latin typeface="Calibri"/>
              <a:ea typeface="Calibri"/>
              <a:cs typeface="Calibri"/>
            </a:rPr>
            <a:pPr/>
            <a:t>71%</a:t>
          </a:fld>
          <a:endParaRPr lang="en-US" sz="2000" b="1">
            <a:solidFill>
              <a:schemeClr val="bg2">
                <a:lumMod val="50000"/>
              </a:schemeClr>
            </a:solidFill>
          </a:endParaRPr>
        </a:p>
      </xdr:txBody>
    </xdr:sp>
    <xdr:clientData/>
  </xdr:twoCellAnchor>
  <xdr:twoCellAnchor>
    <xdr:from>
      <xdr:col>5</xdr:col>
      <xdr:colOff>457200</xdr:colOff>
      <xdr:row>8</xdr:row>
      <xdr:rowOff>25400</xdr:rowOff>
    </xdr:from>
    <xdr:to>
      <xdr:col>7</xdr:col>
      <xdr:colOff>0</xdr:colOff>
      <xdr:row>9</xdr:row>
      <xdr:rowOff>88900</xdr:rowOff>
    </xdr:to>
    <xdr:sp macro="" textlink="'Analysis 2'!Z7">
      <xdr:nvSpPr>
        <xdr:cNvPr id="42" name="TextBox 41">
          <a:extLst>
            <a:ext uri="{FF2B5EF4-FFF2-40B4-BE49-F238E27FC236}">
              <a16:creationId xmlns:a16="http://schemas.microsoft.com/office/drawing/2014/main" id="{37B0787F-7583-C691-2E1D-8CCE0CB12192}"/>
            </a:ext>
          </a:extLst>
        </xdr:cNvPr>
        <xdr:cNvSpPr txBox="1"/>
      </xdr:nvSpPr>
      <xdr:spPr>
        <a:xfrm>
          <a:off x="3505200" y="1498600"/>
          <a:ext cx="7620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F0AAB5-573F-4889-9710-BE8823CD10E9}" type="TxLink">
            <a:rPr lang="en-US" sz="1600" b="0" i="0" u="none" strike="noStrike">
              <a:solidFill>
                <a:srgbClr val="1F8CB3"/>
              </a:solidFill>
              <a:latin typeface="Calibri"/>
              <a:ea typeface="Calibri"/>
              <a:cs typeface="Calibri"/>
            </a:rPr>
            <a:pPr/>
            <a:t>29%</a:t>
          </a:fld>
          <a:endParaRPr lang="en-US" sz="2400" b="1">
            <a:solidFill>
              <a:srgbClr val="1F8CB3"/>
            </a:solidFill>
          </a:endParaRPr>
        </a:p>
      </xdr:txBody>
    </xdr:sp>
    <xdr:clientData/>
  </xdr:twoCellAnchor>
  <xdr:twoCellAnchor>
    <xdr:from>
      <xdr:col>4</xdr:col>
      <xdr:colOff>514350</xdr:colOff>
      <xdr:row>12</xdr:row>
      <xdr:rowOff>50800</xdr:rowOff>
    </xdr:from>
    <xdr:to>
      <xdr:col>6</xdr:col>
      <xdr:colOff>57150</xdr:colOff>
      <xdr:row>13</xdr:row>
      <xdr:rowOff>114300</xdr:rowOff>
    </xdr:to>
    <xdr:sp macro="" textlink="'Analysis 2'!Y6">
      <xdr:nvSpPr>
        <xdr:cNvPr id="43" name="TextBox 42">
          <a:extLst>
            <a:ext uri="{FF2B5EF4-FFF2-40B4-BE49-F238E27FC236}">
              <a16:creationId xmlns:a16="http://schemas.microsoft.com/office/drawing/2014/main" id="{2D6A8533-9B7A-7A60-A344-237089FAF127}"/>
            </a:ext>
          </a:extLst>
        </xdr:cNvPr>
        <xdr:cNvSpPr txBox="1"/>
      </xdr:nvSpPr>
      <xdr:spPr>
        <a:xfrm>
          <a:off x="2952750" y="2260600"/>
          <a:ext cx="7620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46EBEB-53D5-4F74-A3B1-D6CF788FA50D}" type="TxLink">
            <a:rPr lang="en-US" sz="1100" b="0" i="0" u="none" strike="noStrike">
              <a:solidFill>
                <a:srgbClr val="000000"/>
              </a:solidFill>
              <a:latin typeface="Calibri"/>
              <a:ea typeface="Calibri"/>
              <a:cs typeface="Calibri"/>
            </a:rPr>
            <a:pPr/>
            <a:t>$4M</a:t>
          </a:fld>
          <a:endParaRPr lang="en-US" sz="2400" b="1">
            <a:solidFill>
              <a:srgbClr val="1F8CB3"/>
            </a:solidFill>
          </a:endParaRPr>
        </a:p>
      </xdr:txBody>
    </xdr:sp>
    <xdr:clientData/>
  </xdr:twoCellAnchor>
  <xdr:twoCellAnchor>
    <xdr:from>
      <xdr:col>4</xdr:col>
      <xdr:colOff>596900</xdr:colOff>
      <xdr:row>5</xdr:row>
      <xdr:rowOff>19050</xdr:rowOff>
    </xdr:from>
    <xdr:to>
      <xdr:col>6</xdr:col>
      <xdr:colOff>139700</xdr:colOff>
      <xdr:row>6</xdr:row>
      <xdr:rowOff>82550</xdr:rowOff>
    </xdr:to>
    <xdr:sp macro="" textlink="'Analysis 2'!Y7">
      <xdr:nvSpPr>
        <xdr:cNvPr id="44" name="TextBox 43">
          <a:extLst>
            <a:ext uri="{FF2B5EF4-FFF2-40B4-BE49-F238E27FC236}">
              <a16:creationId xmlns:a16="http://schemas.microsoft.com/office/drawing/2014/main" id="{EE037DA9-38A2-6D0E-6F46-9F8B81F555DA}"/>
            </a:ext>
          </a:extLst>
        </xdr:cNvPr>
        <xdr:cNvSpPr txBox="1"/>
      </xdr:nvSpPr>
      <xdr:spPr>
        <a:xfrm>
          <a:off x="3035300" y="939800"/>
          <a:ext cx="7620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A8E092-7812-4B91-A1ED-7FAA558FF994}" type="TxLink">
            <a:rPr lang="en-US" sz="1100" b="0" i="0" u="none" strike="noStrike">
              <a:solidFill>
                <a:srgbClr val="000000"/>
              </a:solidFill>
              <a:latin typeface="Calibri"/>
              <a:ea typeface="Calibri"/>
              <a:cs typeface="Calibri"/>
            </a:rPr>
            <a:pPr/>
            <a:t>$2M</a:t>
          </a:fld>
          <a:endParaRPr lang="en-US" sz="2400" b="1">
            <a:solidFill>
              <a:srgbClr val="1F8CB3"/>
            </a:solidFill>
          </a:endParaRPr>
        </a:p>
      </xdr:txBody>
    </xdr:sp>
    <xdr:clientData/>
  </xdr:twoCellAnchor>
  <xdr:twoCellAnchor>
    <xdr:from>
      <xdr:col>3</xdr:col>
      <xdr:colOff>444500</xdr:colOff>
      <xdr:row>11</xdr:row>
      <xdr:rowOff>57150</xdr:rowOff>
    </xdr:from>
    <xdr:to>
      <xdr:col>5</xdr:col>
      <xdr:colOff>31750</xdr:colOff>
      <xdr:row>14</xdr:row>
      <xdr:rowOff>44450</xdr:rowOff>
    </xdr:to>
    <xdr:sp macro="" textlink="">
      <xdr:nvSpPr>
        <xdr:cNvPr id="45" name="TextBox 44">
          <a:extLst>
            <a:ext uri="{FF2B5EF4-FFF2-40B4-BE49-F238E27FC236}">
              <a16:creationId xmlns:a16="http://schemas.microsoft.com/office/drawing/2014/main" id="{29FD1C88-E575-5FBF-68B7-C036E11FDCD1}"/>
            </a:ext>
          </a:extLst>
        </xdr:cNvPr>
        <xdr:cNvSpPr txBox="1"/>
      </xdr:nvSpPr>
      <xdr:spPr>
        <a:xfrm>
          <a:off x="2273300" y="2082800"/>
          <a:ext cx="806450" cy="539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Revenue</a:t>
          </a:r>
          <a:r>
            <a:rPr lang="en-US" sz="1100" b="0" i="0" u="none" strike="noStrike">
              <a:solidFill>
                <a:schemeClr val="dk1"/>
              </a:solidFill>
              <a:effectLst/>
              <a:latin typeface="+mn-lt"/>
              <a:ea typeface="+mn-ea"/>
              <a:cs typeface="+mn-cs"/>
            </a:rPr>
            <a:t> </a:t>
          </a:r>
          <a:r>
            <a:rPr lang="en-US" b="0"/>
            <a:t>  Generated</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 </a:t>
          </a:r>
          <a:r>
            <a:rPr lang="en-US"/>
            <a:t> </a:t>
          </a:r>
          <a:endParaRPr lang="en-US" sz="1100" b="1"/>
        </a:p>
      </xdr:txBody>
    </xdr:sp>
    <xdr:clientData/>
  </xdr:twoCellAnchor>
  <xdr:twoCellAnchor>
    <xdr:from>
      <xdr:col>0</xdr:col>
      <xdr:colOff>0</xdr:colOff>
      <xdr:row>8</xdr:row>
      <xdr:rowOff>44450</xdr:rowOff>
    </xdr:from>
    <xdr:to>
      <xdr:col>3</xdr:col>
      <xdr:colOff>273050</xdr:colOff>
      <xdr:row>16</xdr:row>
      <xdr:rowOff>139700</xdr:rowOff>
    </xdr:to>
    <xdr:graphicFrame macro="">
      <xdr:nvGraphicFramePr>
        <xdr:cNvPr id="46" name="Chart 45">
          <a:extLst>
            <a:ext uri="{FF2B5EF4-FFF2-40B4-BE49-F238E27FC236}">
              <a16:creationId xmlns:a16="http://schemas.microsoft.com/office/drawing/2014/main" id="{61C10B54-5225-45AF-A869-4147E9915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4</xdr:row>
      <xdr:rowOff>12700</xdr:rowOff>
    </xdr:from>
    <xdr:to>
      <xdr:col>2</xdr:col>
      <xdr:colOff>425450</xdr:colOff>
      <xdr:row>6</xdr:row>
      <xdr:rowOff>158750</xdr:rowOff>
    </xdr:to>
    <xdr:sp macro="" textlink="">
      <xdr:nvSpPr>
        <xdr:cNvPr id="47" name="TextBox 46">
          <a:extLst>
            <a:ext uri="{FF2B5EF4-FFF2-40B4-BE49-F238E27FC236}">
              <a16:creationId xmlns:a16="http://schemas.microsoft.com/office/drawing/2014/main" id="{C8B2C7FB-336B-2194-00D7-6E299F03B18A}"/>
            </a:ext>
          </a:extLst>
        </xdr:cNvPr>
        <xdr:cNvSpPr txBox="1"/>
      </xdr:nvSpPr>
      <xdr:spPr>
        <a:xfrm>
          <a:off x="133350" y="749300"/>
          <a:ext cx="15113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Revenue by</a:t>
          </a:r>
          <a:r>
            <a:rPr lang="en-US" sz="1100" b="1" baseline="0"/>
            <a:t> quater vs Percentage change</a:t>
          </a:r>
          <a:endParaRPr lang="en-US" sz="1100" b="1"/>
        </a:p>
      </xdr:txBody>
    </xdr:sp>
    <xdr:clientData/>
  </xdr:twoCellAnchor>
  <xdr:twoCellAnchor>
    <xdr:from>
      <xdr:col>0</xdr:col>
      <xdr:colOff>0</xdr:colOff>
      <xdr:row>0</xdr:row>
      <xdr:rowOff>165100</xdr:rowOff>
    </xdr:from>
    <xdr:to>
      <xdr:col>0</xdr:col>
      <xdr:colOff>0</xdr:colOff>
      <xdr:row>2</xdr:row>
      <xdr:rowOff>177800</xdr:rowOff>
    </xdr:to>
    <xdr:sp macro="" textlink="">
      <xdr:nvSpPr>
        <xdr:cNvPr id="48" name="TextBox 47">
          <a:extLst>
            <a:ext uri="{FF2B5EF4-FFF2-40B4-BE49-F238E27FC236}">
              <a16:creationId xmlns:a16="http://schemas.microsoft.com/office/drawing/2014/main" id="{0A3ACA54-C448-0E6C-B746-8BC918DD0C3B}"/>
            </a:ext>
          </a:extLst>
        </xdr:cNvPr>
        <xdr:cNvSpPr txBox="1"/>
      </xdr:nvSpPr>
      <xdr:spPr>
        <a:xfrm>
          <a:off x="0" y="165100"/>
          <a:ext cx="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Revenue vs Target By Month</a:t>
          </a:r>
        </a:p>
      </xdr:txBody>
    </xdr:sp>
    <xdr:clientData/>
  </xdr:twoCellAnchor>
  <xdr:twoCellAnchor>
    <xdr:from>
      <xdr:col>0</xdr:col>
      <xdr:colOff>82550</xdr:colOff>
      <xdr:row>5</xdr:row>
      <xdr:rowOff>171450</xdr:rowOff>
    </xdr:from>
    <xdr:to>
      <xdr:col>3</xdr:col>
      <xdr:colOff>152400</xdr:colOff>
      <xdr:row>8</xdr:row>
      <xdr:rowOff>139700</xdr:rowOff>
    </xdr:to>
    <xdr:sp macro="" textlink="'Analysis 2'!AE25">
      <xdr:nvSpPr>
        <xdr:cNvPr id="49" name="TextBox 48">
          <a:extLst>
            <a:ext uri="{FF2B5EF4-FFF2-40B4-BE49-F238E27FC236}">
              <a16:creationId xmlns:a16="http://schemas.microsoft.com/office/drawing/2014/main" id="{519068DE-0953-B89C-9F17-5BF33A3F6BF1}"/>
            </a:ext>
          </a:extLst>
        </xdr:cNvPr>
        <xdr:cNvSpPr txBox="1"/>
      </xdr:nvSpPr>
      <xdr:spPr>
        <a:xfrm>
          <a:off x="82550" y="1092200"/>
          <a:ext cx="189865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498521-C5FE-45A3-B965-6A9A6BE78D46}" type="TxLink">
            <a:rPr lang="en-US" sz="1100" b="0" i="1" u="none" strike="noStrike">
              <a:solidFill>
                <a:srgbClr val="000000"/>
              </a:solidFill>
              <a:latin typeface="Calibri"/>
              <a:ea typeface="Calibri"/>
              <a:cs typeface="Calibri"/>
            </a:rPr>
            <a:pPr/>
            <a:t>The line in the chart indicates $1,361,702 average revenue</a:t>
          </a:fld>
          <a:endParaRPr lang="en-US" sz="1100" b="1" i="1"/>
        </a:p>
      </xdr:txBody>
    </xdr:sp>
    <xdr:clientData/>
  </xdr:twoCellAnchor>
  <xdr:twoCellAnchor>
    <xdr:from>
      <xdr:col>0</xdr:col>
      <xdr:colOff>171450</xdr:colOff>
      <xdr:row>18</xdr:row>
      <xdr:rowOff>31750</xdr:rowOff>
    </xdr:from>
    <xdr:to>
      <xdr:col>0</xdr:col>
      <xdr:colOff>292100</xdr:colOff>
      <xdr:row>18</xdr:row>
      <xdr:rowOff>133350</xdr:rowOff>
    </xdr:to>
    <xdr:sp macro="" textlink="">
      <xdr:nvSpPr>
        <xdr:cNvPr id="50" name="Oval 49">
          <a:extLst>
            <a:ext uri="{FF2B5EF4-FFF2-40B4-BE49-F238E27FC236}">
              <a16:creationId xmlns:a16="http://schemas.microsoft.com/office/drawing/2014/main" id="{6CE74F02-51E2-3382-E430-42354EC1A587}"/>
            </a:ext>
          </a:extLst>
        </xdr:cNvPr>
        <xdr:cNvSpPr/>
      </xdr:nvSpPr>
      <xdr:spPr>
        <a:xfrm>
          <a:off x="171450" y="3346450"/>
          <a:ext cx="120650" cy="101600"/>
        </a:xfrm>
        <a:prstGeom prst="ellipse">
          <a:avLst/>
        </a:prstGeom>
        <a:solidFill>
          <a:srgbClr val="1F8CB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177800</xdr:colOff>
      <xdr:row>16</xdr:row>
      <xdr:rowOff>133350</xdr:rowOff>
    </xdr:from>
    <xdr:to>
      <xdr:col>0</xdr:col>
      <xdr:colOff>298450</xdr:colOff>
      <xdr:row>17</xdr:row>
      <xdr:rowOff>50800</xdr:rowOff>
    </xdr:to>
    <xdr:sp macro="" textlink="">
      <xdr:nvSpPr>
        <xdr:cNvPr id="51" name="Oval 50">
          <a:extLst>
            <a:ext uri="{FF2B5EF4-FFF2-40B4-BE49-F238E27FC236}">
              <a16:creationId xmlns:a16="http://schemas.microsoft.com/office/drawing/2014/main" id="{9BD938D7-831B-A384-42A4-3D552A915ECF}"/>
            </a:ext>
          </a:extLst>
        </xdr:cNvPr>
        <xdr:cNvSpPr/>
      </xdr:nvSpPr>
      <xdr:spPr>
        <a:xfrm>
          <a:off x="177800" y="3079750"/>
          <a:ext cx="120650" cy="101600"/>
        </a:xfrm>
        <a:prstGeom prst="ellipse">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1F8CB3"/>
            </a:solidFill>
          </a:endParaRPr>
        </a:p>
      </xdr:txBody>
    </xdr:sp>
    <xdr:clientData/>
  </xdr:twoCellAnchor>
  <xdr:twoCellAnchor>
    <xdr:from>
      <xdr:col>0</xdr:col>
      <xdr:colOff>273050</xdr:colOff>
      <xdr:row>16</xdr:row>
      <xdr:rowOff>95250</xdr:rowOff>
    </xdr:from>
    <xdr:to>
      <xdr:col>1</xdr:col>
      <xdr:colOff>488950</xdr:colOff>
      <xdr:row>18</xdr:row>
      <xdr:rowOff>0</xdr:rowOff>
    </xdr:to>
    <xdr:sp macro="" textlink="">
      <xdr:nvSpPr>
        <xdr:cNvPr id="52" name="TextBox 51">
          <a:extLst>
            <a:ext uri="{FF2B5EF4-FFF2-40B4-BE49-F238E27FC236}">
              <a16:creationId xmlns:a16="http://schemas.microsoft.com/office/drawing/2014/main" id="{2322A9B1-5B34-331D-D301-9CF8EB68E585}"/>
            </a:ext>
          </a:extLst>
        </xdr:cNvPr>
        <xdr:cNvSpPr txBox="1"/>
      </xdr:nvSpPr>
      <xdr:spPr>
        <a:xfrm>
          <a:off x="273050" y="3041650"/>
          <a:ext cx="82550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a:t>Below</a:t>
          </a:r>
          <a:r>
            <a:rPr lang="en-US" sz="800" b="0" baseline="0"/>
            <a:t> average</a:t>
          </a:r>
          <a:endParaRPr lang="en-US" sz="800" b="0"/>
        </a:p>
      </xdr:txBody>
    </xdr:sp>
    <xdr:clientData/>
  </xdr:twoCellAnchor>
  <xdr:twoCellAnchor>
    <xdr:from>
      <xdr:col>0</xdr:col>
      <xdr:colOff>0</xdr:colOff>
      <xdr:row>30</xdr:row>
      <xdr:rowOff>0</xdr:rowOff>
    </xdr:from>
    <xdr:to>
      <xdr:col>0</xdr:col>
      <xdr:colOff>0</xdr:colOff>
      <xdr:row>31</xdr:row>
      <xdr:rowOff>107950</xdr:rowOff>
    </xdr:to>
    <xdr:sp macro="" textlink="">
      <xdr:nvSpPr>
        <xdr:cNvPr id="53" name="TextBox 52">
          <a:extLst>
            <a:ext uri="{FF2B5EF4-FFF2-40B4-BE49-F238E27FC236}">
              <a16:creationId xmlns:a16="http://schemas.microsoft.com/office/drawing/2014/main" id="{F961700E-6BC5-451D-BF85-7F01186F2344}"/>
            </a:ext>
          </a:extLst>
        </xdr:cNvPr>
        <xdr:cNvSpPr txBox="1"/>
      </xdr:nvSpPr>
      <xdr:spPr>
        <a:xfrm>
          <a:off x="0" y="5524500"/>
          <a:ext cx="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Below</a:t>
          </a:r>
          <a:r>
            <a:rPr lang="en-US" sz="1100" b="0" baseline="0"/>
            <a:t> average</a:t>
          </a:r>
          <a:endParaRPr lang="en-US" sz="1100" b="0"/>
        </a:p>
      </xdr:txBody>
    </xdr:sp>
    <xdr:clientData/>
  </xdr:twoCellAnchor>
  <xdr:twoCellAnchor>
    <xdr:from>
      <xdr:col>0</xdr:col>
      <xdr:colOff>254000</xdr:colOff>
      <xdr:row>17</xdr:row>
      <xdr:rowOff>146050</xdr:rowOff>
    </xdr:from>
    <xdr:to>
      <xdr:col>1</xdr:col>
      <xdr:colOff>463550</xdr:colOff>
      <xdr:row>19</xdr:row>
      <xdr:rowOff>69850</xdr:rowOff>
    </xdr:to>
    <xdr:sp macro="" textlink="">
      <xdr:nvSpPr>
        <xdr:cNvPr id="54" name="TextBox 53">
          <a:extLst>
            <a:ext uri="{FF2B5EF4-FFF2-40B4-BE49-F238E27FC236}">
              <a16:creationId xmlns:a16="http://schemas.microsoft.com/office/drawing/2014/main" id="{059D13BB-9FDC-D36E-1D78-F220565C8707}"/>
            </a:ext>
          </a:extLst>
        </xdr:cNvPr>
        <xdr:cNvSpPr txBox="1"/>
      </xdr:nvSpPr>
      <xdr:spPr>
        <a:xfrm>
          <a:off x="254000" y="3276600"/>
          <a:ext cx="8191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baseline="0"/>
            <a:t>Above average</a:t>
          </a:r>
          <a:endParaRPr lang="en-US" sz="800" b="0"/>
        </a:p>
      </xdr:txBody>
    </xdr:sp>
    <xdr:clientData/>
  </xdr:twoCellAnchor>
  <xdr:twoCellAnchor>
    <xdr:from>
      <xdr:col>2</xdr:col>
      <xdr:colOff>40105</xdr:colOff>
      <xdr:row>18</xdr:row>
      <xdr:rowOff>71187</xdr:rowOff>
    </xdr:from>
    <xdr:to>
      <xdr:col>2</xdr:col>
      <xdr:colOff>554455</xdr:colOff>
      <xdr:row>18</xdr:row>
      <xdr:rowOff>71187</xdr:rowOff>
    </xdr:to>
    <xdr:cxnSp macro="">
      <xdr:nvCxnSpPr>
        <xdr:cNvPr id="64" name="Straight Connector 63">
          <a:extLst>
            <a:ext uri="{FF2B5EF4-FFF2-40B4-BE49-F238E27FC236}">
              <a16:creationId xmlns:a16="http://schemas.microsoft.com/office/drawing/2014/main" id="{DDADBB20-3793-EB3E-43CA-0ED0790FE34D}"/>
            </a:ext>
          </a:extLst>
        </xdr:cNvPr>
        <xdr:cNvCxnSpPr/>
      </xdr:nvCxnSpPr>
      <xdr:spPr>
        <a:xfrm>
          <a:off x="1259973" y="3379871"/>
          <a:ext cx="514350" cy="0"/>
        </a:xfrm>
        <a:prstGeom prst="line">
          <a:avLst/>
        </a:prstGeom>
        <a:ln w="22225">
          <a:solidFill>
            <a:schemeClr val="bg1">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548440</xdr:colOff>
      <xdr:row>16</xdr:row>
      <xdr:rowOff>116305</xdr:rowOff>
    </xdr:from>
    <xdr:to>
      <xdr:col>3</xdr:col>
      <xdr:colOff>269040</xdr:colOff>
      <xdr:row>18</xdr:row>
      <xdr:rowOff>21055</xdr:rowOff>
    </xdr:to>
    <xdr:sp macro="" textlink="">
      <xdr:nvSpPr>
        <xdr:cNvPr id="68" name="TextBox 67">
          <a:extLst>
            <a:ext uri="{FF2B5EF4-FFF2-40B4-BE49-F238E27FC236}">
              <a16:creationId xmlns:a16="http://schemas.microsoft.com/office/drawing/2014/main" id="{63D6091E-FA70-4F7D-CC1F-DC756A5E3182}"/>
            </a:ext>
          </a:extLst>
        </xdr:cNvPr>
        <xdr:cNvSpPr txBox="1"/>
      </xdr:nvSpPr>
      <xdr:spPr>
        <a:xfrm>
          <a:off x="1158374" y="3057358"/>
          <a:ext cx="940469" cy="272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0" baseline="0"/>
            <a:t>Average line</a:t>
          </a:r>
          <a:endParaRPr lang="en-US" sz="800" b="0"/>
        </a:p>
      </xdr:txBody>
    </xdr:sp>
    <xdr:clientData/>
  </xdr:twoCellAnchor>
  <xdr:twoCellAnchor>
    <xdr:from>
      <xdr:col>0</xdr:col>
      <xdr:colOff>12700</xdr:colOff>
      <xdr:row>22</xdr:row>
      <xdr:rowOff>107950</xdr:rowOff>
    </xdr:from>
    <xdr:to>
      <xdr:col>6</xdr:col>
      <xdr:colOff>482600</xdr:colOff>
      <xdr:row>29</xdr:row>
      <xdr:rowOff>177800</xdr:rowOff>
    </xdr:to>
    <xdr:graphicFrame macro="">
      <xdr:nvGraphicFramePr>
        <xdr:cNvPr id="8" name="Chart 7">
          <a:extLst>
            <a:ext uri="{FF2B5EF4-FFF2-40B4-BE49-F238E27FC236}">
              <a16:creationId xmlns:a16="http://schemas.microsoft.com/office/drawing/2014/main" id="{C218B8D8-190C-49F6-934B-7A3CBBFE6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177800</xdr:colOff>
      <xdr:row>19</xdr:row>
      <xdr:rowOff>158750</xdr:rowOff>
    </xdr:from>
    <xdr:to>
      <xdr:col>4</xdr:col>
      <xdr:colOff>501650</xdr:colOff>
      <xdr:row>21</xdr:row>
      <xdr:rowOff>171450</xdr:rowOff>
    </xdr:to>
    <xdr:sp macro="" textlink="">
      <xdr:nvSpPr>
        <xdr:cNvPr id="18" name="TextBox 17">
          <a:extLst>
            <a:ext uri="{FF2B5EF4-FFF2-40B4-BE49-F238E27FC236}">
              <a16:creationId xmlns:a16="http://schemas.microsoft.com/office/drawing/2014/main" id="{F046D5BA-366A-456F-2508-F01BB371031F}"/>
            </a:ext>
          </a:extLst>
        </xdr:cNvPr>
        <xdr:cNvSpPr txBox="1"/>
      </xdr:nvSpPr>
      <xdr:spPr>
        <a:xfrm>
          <a:off x="177800" y="3657600"/>
          <a:ext cx="276225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Revenue by</a:t>
          </a:r>
          <a:r>
            <a:rPr lang="en-US" sz="1100" b="1" baseline="0"/>
            <a:t> weekdays vs Percentage change</a:t>
          </a:r>
          <a:endParaRPr lang="en-US" sz="1100" b="1"/>
        </a:p>
      </xdr:txBody>
    </xdr:sp>
    <xdr:clientData/>
  </xdr:twoCellAnchor>
  <xdr:twoCellAnchor>
    <xdr:from>
      <xdr:col>0</xdr:col>
      <xdr:colOff>158750</xdr:colOff>
      <xdr:row>21</xdr:row>
      <xdr:rowOff>12700</xdr:rowOff>
    </xdr:from>
    <xdr:to>
      <xdr:col>5</xdr:col>
      <xdr:colOff>527050</xdr:colOff>
      <xdr:row>22</xdr:row>
      <xdr:rowOff>139700</xdr:rowOff>
    </xdr:to>
    <xdr:sp macro="" textlink="'Analysis 2'!AL30">
      <xdr:nvSpPr>
        <xdr:cNvPr id="19" name="TextBox 18">
          <a:extLst>
            <a:ext uri="{FF2B5EF4-FFF2-40B4-BE49-F238E27FC236}">
              <a16:creationId xmlns:a16="http://schemas.microsoft.com/office/drawing/2014/main" id="{F684A328-CAD4-5480-271E-592DD1F2767C}"/>
            </a:ext>
          </a:extLst>
        </xdr:cNvPr>
        <xdr:cNvSpPr txBox="1"/>
      </xdr:nvSpPr>
      <xdr:spPr>
        <a:xfrm>
          <a:off x="158750" y="3879850"/>
          <a:ext cx="341630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711C80-CB5F-4E7C-8968-AB04C3622977}" type="TxLink">
            <a:rPr lang="en-US" sz="1100" b="0" i="1" u="none" strike="noStrike">
              <a:solidFill>
                <a:srgbClr val="000000"/>
              </a:solidFill>
              <a:latin typeface="Calibri"/>
              <a:ea typeface="Calibri"/>
              <a:cs typeface="Calibri"/>
            </a:rPr>
            <a:pPr/>
            <a:t>The line in the chart indicates $778,116 average revenue</a:t>
          </a:fld>
          <a:endParaRPr lang="en-US" sz="1100" b="1" i="1"/>
        </a:p>
      </xdr:txBody>
    </xdr:sp>
    <xdr:clientData/>
  </xdr:twoCellAnchor>
  <xdr:twoCellAnchor>
    <xdr:from>
      <xdr:col>0</xdr:col>
      <xdr:colOff>120650</xdr:colOff>
      <xdr:row>0</xdr:row>
      <xdr:rowOff>38100</xdr:rowOff>
    </xdr:from>
    <xdr:to>
      <xdr:col>3</xdr:col>
      <xdr:colOff>107950</xdr:colOff>
      <xdr:row>1</xdr:row>
      <xdr:rowOff>165100</xdr:rowOff>
    </xdr:to>
    <xdr:sp macro="" textlink="'Analysis 3'!P18">
      <xdr:nvSpPr>
        <xdr:cNvPr id="15" name="TextBox 14">
          <a:extLst>
            <a:ext uri="{FF2B5EF4-FFF2-40B4-BE49-F238E27FC236}">
              <a16:creationId xmlns:a16="http://schemas.microsoft.com/office/drawing/2014/main" id="{745FFC97-A120-43AF-BB14-4B8B2C60636E}"/>
            </a:ext>
          </a:extLst>
        </xdr:cNvPr>
        <xdr:cNvSpPr txBox="1"/>
      </xdr:nvSpPr>
      <xdr:spPr>
        <a:xfrm>
          <a:off x="120650" y="38100"/>
          <a:ext cx="181610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en-US" sz="1100" b="1">
            <a:solidFill>
              <a:schemeClr val="tx1">
                <a:lumMod val="75000"/>
                <a:lumOff val="25000"/>
              </a:schemeClr>
            </a:solidFill>
          </a:endParaRPr>
        </a:p>
      </xdr:txBody>
    </xdr:sp>
    <xdr:clientData/>
  </xdr:twoCellAnchor>
  <xdr:twoCellAnchor>
    <xdr:from>
      <xdr:col>0</xdr:col>
      <xdr:colOff>120650</xdr:colOff>
      <xdr:row>0</xdr:row>
      <xdr:rowOff>38100</xdr:rowOff>
    </xdr:from>
    <xdr:to>
      <xdr:col>6</xdr:col>
      <xdr:colOff>139700</xdr:colOff>
      <xdr:row>2</xdr:row>
      <xdr:rowOff>139700</xdr:rowOff>
    </xdr:to>
    <xdr:sp macro="" textlink="">
      <xdr:nvSpPr>
        <xdr:cNvPr id="31" name="TextBox 30">
          <a:extLst>
            <a:ext uri="{FF2B5EF4-FFF2-40B4-BE49-F238E27FC236}">
              <a16:creationId xmlns:a16="http://schemas.microsoft.com/office/drawing/2014/main" id="{705735F4-95BF-422C-BAFC-E4FAABC765FD}"/>
            </a:ext>
          </a:extLst>
        </xdr:cNvPr>
        <xdr:cNvSpPr txBox="1"/>
      </xdr:nvSpPr>
      <xdr:spPr>
        <a:xfrm>
          <a:off x="120650" y="38100"/>
          <a:ext cx="367665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t>Kix </a:t>
          </a:r>
          <a:r>
            <a:rPr lang="en-US" sz="2800">
              <a:gradFill>
                <a:gsLst>
                  <a:gs pos="100000">
                    <a:srgbClr val="333F50"/>
                  </a:gs>
                  <a:gs pos="0">
                    <a:srgbClr val="1F8CB3"/>
                  </a:gs>
                </a:gsLst>
                <a:lin ang="0" scaled="1"/>
              </a:gradFill>
            </a:rPr>
            <a:t>Business</a:t>
          </a:r>
          <a:r>
            <a:rPr lang="en-US" sz="2800"/>
            <a:t> </a:t>
          </a:r>
          <a:r>
            <a:rPr lang="en-US" sz="2800">
              <a:gradFill>
                <a:gsLst>
                  <a:gs pos="41000">
                    <a:srgbClr val="1F8CB3"/>
                  </a:gs>
                  <a:gs pos="100000">
                    <a:srgbClr val="333F50"/>
                  </a:gs>
                  <a:gs pos="2000">
                    <a:srgbClr val="1F8CB3"/>
                  </a:gs>
                </a:gsLst>
                <a:lin ang="0" scaled="1"/>
              </a:gradFill>
            </a:rPr>
            <a:t>Dashboard</a:t>
          </a:r>
        </a:p>
      </xdr:txBody>
    </xdr:sp>
    <xdr:clientData/>
  </xdr:twoCellAnchor>
  <xdr:twoCellAnchor>
    <xdr:from>
      <xdr:col>8</xdr:col>
      <xdr:colOff>406400</xdr:colOff>
      <xdr:row>0</xdr:row>
      <xdr:rowOff>177800</xdr:rowOff>
    </xdr:from>
    <xdr:to>
      <xdr:col>10</xdr:col>
      <xdr:colOff>76200</xdr:colOff>
      <xdr:row>2</xdr:row>
      <xdr:rowOff>88900</xdr:rowOff>
    </xdr:to>
    <xdr:sp macro="" textlink="">
      <xdr:nvSpPr>
        <xdr:cNvPr id="30" name="Rectangle: Rounded Corners 29">
          <a:hlinkClick xmlns:r="http://schemas.openxmlformats.org/officeDocument/2006/relationships" r:id="rId9"/>
          <a:extLst>
            <a:ext uri="{FF2B5EF4-FFF2-40B4-BE49-F238E27FC236}">
              <a16:creationId xmlns:a16="http://schemas.microsoft.com/office/drawing/2014/main" id="{3BB6E874-976A-4540-B7AB-75FEA86AADFC}"/>
            </a:ext>
          </a:extLst>
        </xdr:cNvPr>
        <xdr:cNvSpPr/>
      </xdr:nvSpPr>
      <xdr:spPr>
        <a:xfrm>
          <a:off x="5283200" y="177800"/>
          <a:ext cx="889000" cy="279400"/>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TimeFrame</a:t>
          </a:r>
        </a:p>
      </xdr:txBody>
    </xdr:sp>
    <xdr:clientData/>
  </xdr:twoCellAnchor>
  <xdr:twoCellAnchor>
    <xdr:from>
      <xdr:col>12</xdr:col>
      <xdr:colOff>203200</xdr:colOff>
      <xdr:row>1</xdr:row>
      <xdr:rowOff>0</xdr:rowOff>
    </xdr:from>
    <xdr:to>
      <xdr:col>13</xdr:col>
      <xdr:colOff>482600</xdr:colOff>
      <xdr:row>2</xdr:row>
      <xdr:rowOff>95250</xdr:rowOff>
    </xdr:to>
    <xdr:sp macro="" textlink="">
      <xdr:nvSpPr>
        <xdr:cNvPr id="32" name="Rectangle: Rounded Corners 31">
          <a:hlinkClick xmlns:r="http://schemas.openxmlformats.org/officeDocument/2006/relationships" r:id="rId10"/>
          <a:extLst>
            <a:ext uri="{FF2B5EF4-FFF2-40B4-BE49-F238E27FC236}">
              <a16:creationId xmlns:a16="http://schemas.microsoft.com/office/drawing/2014/main" id="{7862111E-EB55-4650-86F5-A294E2401C73}"/>
            </a:ext>
          </a:extLst>
        </xdr:cNvPr>
        <xdr:cNvSpPr/>
      </xdr:nvSpPr>
      <xdr:spPr>
        <a:xfrm>
          <a:off x="7518400" y="184150"/>
          <a:ext cx="889000" cy="2794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Profit</a:t>
          </a:r>
          <a:r>
            <a:rPr lang="en-US" sz="1100" baseline="0"/>
            <a:t> View</a:t>
          </a:r>
        </a:p>
        <a:p>
          <a:pPr algn="l"/>
          <a:endParaRPr lang="en-US" sz="1100"/>
        </a:p>
      </xdr:txBody>
    </xdr:sp>
    <xdr:clientData/>
  </xdr:twoCellAnchor>
  <xdr:twoCellAnchor>
    <xdr:from>
      <xdr:col>10</xdr:col>
      <xdr:colOff>317500</xdr:colOff>
      <xdr:row>0</xdr:row>
      <xdr:rowOff>177800</xdr:rowOff>
    </xdr:from>
    <xdr:to>
      <xdr:col>11</xdr:col>
      <xdr:colOff>520700</xdr:colOff>
      <xdr:row>2</xdr:row>
      <xdr:rowOff>88900</xdr:rowOff>
    </xdr:to>
    <xdr:sp macro="" textlink="">
      <xdr:nvSpPr>
        <xdr:cNvPr id="34" name="Rectangle: Rounded Corners 33">
          <a:hlinkClick xmlns:r="http://schemas.openxmlformats.org/officeDocument/2006/relationships" r:id="rId11"/>
          <a:extLst>
            <a:ext uri="{FF2B5EF4-FFF2-40B4-BE49-F238E27FC236}">
              <a16:creationId xmlns:a16="http://schemas.microsoft.com/office/drawing/2014/main" id="{B0FF6BD1-774D-4316-AEB6-D295071CC2BC}"/>
            </a:ext>
          </a:extLst>
        </xdr:cNvPr>
        <xdr:cNvSpPr/>
      </xdr:nvSpPr>
      <xdr:spPr>
        <a:xfrm>
          <a:off x="6413500" y="177800"/>
          <a:ext cx="812800" cy="2794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Store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234950</xdr:colOff>
      <xdr:row>27</xdr:row>
      <xdr:rowOff>88900</xdr:rowOff>
    </xdr:from>
    <xdr:to>
      <xdr:col>6</xdr:col>
      <xdr:colOff>95250</xdr:colOff>
      <xdr:row>36</xdr:row>
      <xdr:rowOff>120650</xdr:rowOff>
    </xdr:to>
    <xdr:graphicFrame macro="">
      <xdr:nvGraphicFramePr>
        <xdr:cNvPr id="2" name="Chart 1">
          <a:extLst>
            <a:ext uri="{FF2B5EF4-FFF2-40B4-BE49-F238E27FC236}">
              <a16:creationId xmlns:a16="http://schemas.microsoft.com/office/drawing/2014/main" id="{D5BBF9C2-F43B-9E12-AB59-C9D9DB5396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215900</xdr:colOff>
      <xdr:row>4</xdr:row>
      <xdr:rowOff>57150</xdr:rowOff>
    </xdr:from>
    <xdr:to>
      <xdr:col>15</xdr:col>
      <xdr:colOff>406400</xdr:colOff>
      <xdr:row>27</xdr:row>
      <xdr:rowOff>127000</xdr:rowOff>
    </xdr:to>
    <xdr:sp macro="" textlink="">
      <xdr:nvSpPr>
        <xdr:cNvPr id="4" name="Round Diagonal Corner Rectangle 3">
          <a:extLst>
            <a:ext uri="{FF2B5EF4-FFF2-40B4-BE49-F238E27FC236}">
              <a16:creationId xmlns:a16="http://schemas.microsoft.com/office/drawing/2014/main" id="{00000000-0008-0000-0100-000004000000}"/>
            </a:ext>
          </a:extLst>
        </xdr:cNvPr>
        <xdr:cNvSpPr/>
      </xdr:nvSpPr>
      <xdr:spPr>
        <a:xfrm>
          <a:off x="215900" y="793750"/>
          <a:ext cx="9334500" cy="4305300"/>
        </a:xfrm>
        <a:prstGeom prst="round2DiagRect">
          <a:avLst>
            <a:gd name="adj1" fmla="val 8260"/>
            <a:gd name="adj2" fmla="val 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4</xdr:col>
      <xdr:colOff>82550</xdr:colOff>
      <xdr:row>13</xdr:row>
      <xdr:rowOff>127000</xdr:rowOff>
    </xdr:to>
    <xdr:sp macro="" textlink="">
      <xdr:nvSpPr>
        <xdr:cNvPr id="6" name="Oval 5">
          <a:extLst>
            <a:ext uri="{FF2B5EF4-FFF2-40B4-BE49-F238E27FC236}">
              <a16:creationId xmlns:a16="http://schemas.microsoft.com/office/drawing/2014/main" id="{00000000-0008-0000-0100-000006000000}"/>
            </a:ext>
          </a:extLst>
        </xdr:cNvPr>
        <xdr:cNvSpPr/>
      </xdr:nvSpPr>
      <xdr:spPr>
        <a:xfrm>
          <a:off x="0" y="0"/>
          <a:ext cx="2520950" cy="2520950"/>
        </a:xfrm>
        <a:prstGeom prst="ellipse">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69850</xdr:colOff>
      <xdr:row>0</xdr:row>
      <xdr:rowOff>0</xdr:rowOff>
    </xdr:from>
    <xdr:to>
      <xdr:col>21</xdr:col>
      <xdr:colOff>279400</xdr:colOff>
      <xdr:row>30</xdr:row>
      <xdr:rowOff>104394</xdr:rowOff>
    </xdr:to>
    <xdr:sp macro="" textlink="">
      <xdr:nvSpPr>
        <xdr:cNvPr id="2" name="Moon 1">
          <a:extLst>
            <a:ext uri="{FF2B5EF4-FFF2-40B4-BE49-F238E27FC236}">
              <a16:creationId xmlns:a16="http://schemas.microsoft.com/office/drawing/2014/main" id="{00000000-0008-0000-0100-000002000000}"/>
            </a:ext>
          </a:extLst>
        </xdr:cNvPr>
        <xdr:cNvSpPr/>
      </xdr:nvSpPr>
      <xdr:spPr>
        <a:xfrm flipH="1">
          <a:off x="9823450" y="0"/>
          <a:ext cx="3257550" cy="5628894"/>
        </a:xfrm>
        <a:prstGeom prst="moon">
          <a:avLst>
            <a:gd name="adj" fmla="val 57407"/>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355600</xdr:colOff>
      <xdr:row>0</xdr:row>
      <xdr:rowOff>0</xdr:rowOff>
    </xdr:from>
    <xdr:to>
      <xdr:col>20</xdr:col>
      <xdr:colOff>158750</xdr:colOff>
      <xdr:row>1</xdr:row>
      <xdr:rowOff>19050</xdr:rowOff>
    </xdr:to>
    <xdr:sp macro="" textlink="">
      <xdr:nvSpPr>
        <xdr:cNvPr id="8" name="Snip Diagonal Corner Rectangle 7">
          <a:extLst>
            <a:ext uri="{FF2B5EF4-FFF2-40B4-BE49-F238E27FC236}">
              <a16:creationId xmlns:a16="http://schemas.microsoft.com/office/drawing/2014/main" id="{00000000-0008-0000-0100-000008000000}"/>
            </a:ext>
          </a:extLst>
        </xdr:cNvPr>
        <xdr:cNvSpPr/>
      </xdr:nvSpPr>
      <xdr:spPr>
        <a:xfrm>
          <a:off x="10109200" y="0"/>
          <a:ext cx="2241550" cy="203200"/>
        </a:xfrm>
        <a:prstGeom prst="snip2Diag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18</xdr:col>
      <xdr:colOff>50800</xdr:colOff>
      <xdr:row>0</xdr:row>
      <xdr:rowOff>107950</xdr:rowOff>
    </xdr:from>
    <xdr:to>
      <xdr:col>19</xdr:col>
      <xdr:colOff>571500</xdr:colOff>
      <xdr:row>3</xdr:row>
      <xdr:rowOff>177800</xdr:rowOff>
    </xdr:to>
    <xdr:sp macro="" textlink="">
      <xdr:nvSpPr>
        <xdr:cNvPr id="9" name="Round Same Side Corner Rectangle 8">
          <a:extLst>
            <a:ext uri="{FF2B5EF4-FFF2-40B4-BE49-F238E27FC236}">
              <a16:creationId xmlns:a16="http://schemas.microsoft.com/office/drawing/2014/main" id="{00000000-0008-0000-0100-000009000000}"/>
            </a:ext>
          </a:extLst>
        </xdr:cNvPr>
        <xdr:cNvSpPr/>
      </xdr:nvSpPr>
      <xdr:spPr>
        <a:xfrm>
          <a:off x="11023600" y="107950"/>
          <a:ext cx="1130300" cy="622300"/>
        </a:xfrm>
        <a:prstGeom prst="round2Same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120650</xdr:colOff>
      <xdr:row>0</xdr:row>
      <xdr:rowOff>38100</xdr:rowOff>
    </xdr:from>
    <xdr:to>
      <xdr:col>16</xdr:col>
      <xdr:colOff>133350</xdr:colOff>
      <xdr:row>3</xdr:row>
      <xdr:rowOff>31750</xdr:rowOff>
    </xdr:to>
    <xdr:sp macro="" textlink="">
      <xdr:nvSpPr>
        <xdr:cNvPr id="3" name="Rectangle 2">
          <a:extLst>
            <a:ext uri="{FF2B5EF4-FFF2-40B4-BE49-F238E27FC236}">
              <a16:creationId xmlns:a16="http://schemas.microsoft.com/office/drawing/2014/main" id="{00000000-0008-0000-0100-000003000000}"/>
            </a:ext>
          </a:extLst>
        </xdr:cNvPr>
        <xdr:cNvSpPr/>
      </xdr:nvSpPr>
      <xdr:spPr>
        <a:xfrm>
          <a:off x="120650" y="38100"/>
          <a:ext cx="9766300" cy="546100"/>
        </a:xfrm>
        <a:prstGeom prst="rect">
          <a:avLst/>
        </a:prstGeom>
        <a:gradFill flip="none" rotWithShape="1">
          <a:gsLst>
            <a:gs pos="0">
              <a:schemeClr val="bg1">
                <a:lumMod val="95000"/>
              </a:schemeClr>
            </a:gs>
            <a:gs pos="49000">
              <a:schemeClr val="bg1"/>
            </a:gs>
            <a:gs pos="100000">
              <a:schemeClr val="bg1">
                <a:lumMod val="95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xdr:col>
      <xdr:colOff>25400</xdr:colOff>
      <xdr:row>5</xdr:row>
      <xdr:rowOff>120650</xdr:rowOff>
    </xdr:from>
    <xdr:to>
      <xdr:col>15</xdr:col>
      <xdr:colOff>177800</xdr:colOff>
      <xdr:row>26</xdr:row>
      <xdr:rowOff>95250</xdr:rowOff>
    </xdr:to>
    <xdr:sp macro="" textlink="">
      <xdr:nvSpPr>
        <xdr:cNvPr id="10" name="Round Diagonal Corner Rectangle 9">
          <a:extLst>
            <a:ext uri="{FF2B5EF4-FFF2-40B4-BE49-F238E27FC236}">
              <a16:creationId xmlns:a16="http://schemas.microsoft.com/office/drawing/2014/main" id="{00000000-0008-0000-0100-00000A000000}"/>
            </a:ext>
          </a:extLst>
        </xdr:cNvPr>
        <xdr:cNvSpPr/>
      </xdr:nvSpPr>
      <xdr:spPr>
        <a:xfrm>
          <a:off x="635000" y="1041400"/>
          <a:ext cx="8686800" cy="3841750"/>
        </a:xfrm>
        <a:prstGeom prst="round2DiagRect">
          <a:avLst>
            <a:gd name="adj1" fmla="val 8260"/>
            <a:gd name="adj2" fmla="val 0"/>
          </a:avLst>
        </a:prstGeom>
        <a:solidFill>
          <a:schemeClr val="bg1"/>
        </a:solidFill>
        <a:ln>
          <a:noFill/>
        </a:ln>
        <a:effectLst>
          <a:outerShdw blurRad="63500" sx="102000" sy="102000" algn="ctr" rotWithShape="0">
            <a:prstClr val="black">
              <a:alpha val="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4</xdr:col>
      <xdr:colOff>285750</xdr:colOff>
      <xdr:row>6</xdr:row>
      <xdr:rowOff>158750</xdr:rowOff>
    </xdr:from>
    <xdr:to>
      <xdr:col>14</xdr:col>
      <xdr:colOff>463550</xdr:colOff>
      <xdr:row>25</xdr:row>
      <xdr:rowOff>69850</xdr:rowOff>
    </xdr:to>
    <xdr:sp macro="" textlink="">
      <xdr:nvSpPr>
        <xdr:cNvPr id="11" name="Round Diagonal Corner Rectangle 10">
          <a:extLst>
            <a:ext uri="{FF2B5EF4-FFF2-40B4-BE49-F238E27FC236}">
              <a16:creationId xmlns:a16="http://schemas.microsoft.com/office/drawing/2014/main" id="{00000000-0008-0000-0100-00000B000000}"/>
            </a:ext>
          </a:extLst>
        </xdr:cNvPr>
        <xdr:cNvSpPr/>
      </xdr:nvSpPr>
      <xdr:spPr>
        <a:xfrm>
          <a:off x="2724150" y="1263650"/>
          <a:ext cx="6273800" cy="3409950"/>
        </a:xfrm>
        <a:prstGeom prst="round2DiagRect">
          <a:avLst>
            <a:gd name="adj1" fmla="val 8260"/>
            <a:gd name="adj2" fmla="val 0"/>
          </a:avLst>
        </a:prstGeom>
        <a:solidFill>
          <a:schemeClr val="bg1"/>
        </a:solidFill>
        <a:ln>
          <a:noFill/>
        </a:ln>
        <a:effectLst>
          <a:outerShdw blurRad="63500" sx="102000" sy="102000" algn="ctr" rotWithShape="0">
            <a:prstClr val="black">
              <a:alpha val="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4</xdr:col>
      <xdr:colOff>501650</xdr:colOff>
      <xdr:row>7</xdr:row>
      <xdr:rowOff>177800</xdr:rowOff>
    </xdr:from>
    <xdr:to>
      <xdr:col>14</xdr:col>
      <xdr:colOff>317500</xdr:colOff>
      <xdr:row>24</xdr:row>
      <xdr:rowOff>165100</xdr:rowOff>
    </xdr:to>
    <mc:AlternateContent xmlns:mc="http://schemas.openxmlformats.org/markup-compatibility/2006">
      <mc:Choice xmlns:we="http://schemas.microsoft.com/office/webextensions/webextension/2010/11" Requires="we">
        <xdr:graphicFrame macro="">
          <xdr:nvGraphicFramePr>
            <xdr:cNvPr id="13" name="Add-in 12">
              <a:extLst>
                <a:ext uri="{FF2B5EF4-FFF2-40B4-BE49-F238E27FC236}">
                  <a16:creationId xmlns:a16="http://schemas.microsoft.com/office/drawing/2014/main" id="{D8B966A7-A6DD-4DBF-B17C-932DDC66F66F}"/>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13" name="Add-in 12">
              <a:extLst>
                <a:ext uri="{FF2B5EF4-FFF2-40B4-BE49-F238E27FC236}">
                  <a16:creationId xmlns:a16="http://schemas.microsoft.com/office/drawing/2014/main" id="{D8B966A7-A6DD-4DBF-B17C-932DDC66F66F}"/>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twoCellAnchor editAs="oneCell">
    <xdr:from>
      <xdr:col>1</xdr:col>
      <xdr:colOff>82550</xdr:colOff>
      <xdr:row>8</xdr:row>
      <xdr:rowOff>69850</xdr:rowOff>
    </xdr:from>
    <xdr:to>
      <xdr:col>4</xdr:col>
      <xdr:colOff>184150</xdr:colOff>
      <xdr:row>16</xdr:row>
      <xdr:rowOff>171450</xdr:rowOff>
    </xdr:to>
    <mc:AlternateContent xmlns:mc="http://schemas.openxmlformats.org/markup-compatibility/2006" xmlns:a14="http://schemas.microsoft.com/office/drawing/2010/main">
      <mc:Choice Requires="a14">
        <xdr:graphicFrame macro="">
          <xdr:nvGraphicFramePr>
            <xdr:cNvPr id="14" name="Month">
              <a:extLst>
                <a:ext uri="{FF2B5EF4-FFF2-40B4-BE49-F238E27FC236}">
                  <a16:creationId xmlns:a16="http://schemas.microsoft.com/office/drawing/2014/main" id="{278D992D-36AA-4913-ABB7-8DF4F21488B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92150" y="1543050"/>
              <a:ext cx="1930400" cy="1574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76200</xdr:colOff>
      <xdr:row>17</xdr:row>
      <xdr:rowOff>139700</xdr:rowOff>
    </xdr:from>
    <xdr:to>
      <xdr:col>4</xdr:col>
      <xdr:colOff>158750</xdr:colOff>
      <xdr:row>19</xdr:row>
      <xdr:rowOff>165100</xdr:rowOff>
    </xdr:to>
    <xdr:sp macro="" textlink="">
      <xdr:nvSpPr>
        <xdr:cNvPr id="15" name="Round Diagonal Corner Rectangle 10">
          <a:extLst>
            <a:ext uri="{FF2B5EF4-FFF2-40B4-BE49-F238E27FC236}">
              <a16:creationId xmlns:a16="http://schemas.microsoft.com/office/drawing/2014/main" id="{EA8C6247-5FD3-ECCF-E75F-6F60B6EEB1CB}"/>
            </a:ext>
          </a:extLst>
        </xdr:cNvPr>
        <xdr:cNvSpPr/>
      </xdr:nvSpPr>
      <xdr:spPr>
        <a:xfrm>
          <a:off x="685800" y="3270250"/>
          <a:ext cx="1911350" cy="393700"/>
        </a:xfrm>
        <a:prstGeom prst="round2DiagRect">
          <a:avLst>
            <a:gd name="adj1" fmla="val 8260"/>
            <a:gd name="adj2" fmla="val 0"/>
          </a:avLst>
        </a:prstGeom>
        <a:solidFill>
          <a:schemeClr val="bg1">
            <a:lumMod val="95000"/>
          </a:schemeClr>
        </a:solidFill>
        <a:ln>
          <a:noFill/>
        </a:ln>
        <a:effectLst>
          <a:outerShdw blurRad="63500" sx="102000" sy="102000" algn="ctr" rotWithShape="0">
            <a:prstClr val="black">
              <a:alpha val="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xdr:col>
      <xdr:colOff>50800</xdr:colOff>
      <xdr:row>20</xdr:row>
      <xdr:rowOff>76200</xdr:rowOff>
    </xdr:from>
    <xdr:to>
      <xdr:col>4</xdr:col>
      <xdr:colOff>133350</xdr:colOff>
      <xdr:row>22</xdr:row>
      <xdr:rowOff>101600</xdr:rowOff>
    </xdr:to>
    <xdr:sp macro="" textlink="">
      <xdr:nvSpPr>
        <xdr:cNvPr id="16" name="Round Diagonal Corner Rectangle 10">
          <a:extLst>
            <a:ext uri="{FF2B5EF4-FFF2-40B4-BE49-F238E27FC236}">
              <a16:creationId xmlns:a16="http://schemas.microsoft.com/office/drawing/2014/main" id="{91908713-C613-290B-72BC-3DBA97DDB2BB}"/>
            </a:ext>
          </a:extLst>
        </xdr:cNvPr>
        <xdr:cNvSpPr/>
      </xdr:nvSpPr>
      <xdr:spPr>
        <a:xfrm>
          <a:off x="660400" y="3759200"/>
          <a:ext cx="1911350" cy="393700"/>
        </a:xfrm>
        <a:prstGeom prst="round2DiagRect">
          <a:avLst>
            <a:gd name="adj1" fmla="val 8260"/>
            <a:gd name="adj2" fmla="val 0"/>
          </a:avLst>
        </a:prstGeom>
        <a:solidFill>
          <a:schemeClr val="bg1">
            <a:lumMod val="95000"/>
          </a:schemeClr>
        </a:solidFill>
        <a:ln>
          <a:noFill/>
        </a:ln>
        <a:effectLst>
          <a:outerShdw blurRad="63500" sx="102000" sy="102000" algn="ctr" rotWithShape="0">
            <a:prstClr val="black">
              <a:alpha val="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xdr:col>
      <xdr:colOff>31750</xdr:colOff>
      <xdr:row>23</xdr:row>
      <xdr:rowOff>38100</xdr:rowOff>
    </xdr:from>
    <xdr:to>
      <xdr:col>4</xdr:col>
      <xdr:colOff>114300</xdr:colOff>
      <xdr:row>25</xdr:row>
      <xdr:rowOff>63500</xdr:rowOff>
    </xdr:to>
    <xdr:sp macro="" textlink="">
      <xdr:nvSpPr>
        <xdr:cNvPr id="17" name="Round Diagonal Corner Rectangle 10">
          <a:extLst>
            <a:ext uri="{FF2B5EF4-FFF2-40B4-BE49-F238E27FC236}">
              <a16:creationId xmlns:a16="http://schemas.microsoft.com/office/drawing/2014/main" id="{1043ECB8-F22E-9192-1F31-0C56D3CF9A3D}"/>
            </a:ext>
          </a:extLst>
        </xdr:cNvPr>
        <xdr:cNvSpPr/>
      </xdr:nvSpPr>
      <xdr:spPr>
        <a:xfrm>
          <a:off x="641350" y="4273550"/>
          <a:ext cx="1911350" cy="393700"/>
        </a:xfrm>
        <a:prstGeom prst="round2DiagRect">
          <a:avLst>
            <a:gd name="adj1" fmla="val 8260"/>
            <a:gd name="adj2" fmla="val 0"/>
          </a:avLst>
        </a:prstGeom>
        <a:solidFill>
          <a:schemeClr val="bg1">
            <a:lumMod val="95000"/>
          </a:schemeClr>
        </a:solidFill>
        <a:ln>
          <a:noFill/>
        </a:ln>
        <a:effectLst>
          <a:outerShdw blurRad="63500" sx="102000" sy="102000" algn="ctr" rotWithShape="0">
            <a:prstClr val="black">
              <a:alpha val="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xdr:col>
      <xdr:colOff>158750</xdr:colOff>
      <xdr:row>18</xdr:row>
      <xdr:rowOff>82550</xdr:rowOff>
    </xdr:from>
    <xdr:to>
      <xdr:col>1</xdr:col>
      <xdr:colOff>279400</xdr:colOff>
      <xdr:row>19</xdr:row>
      <xdr:rowOff>25400</xdr:rowOff>
    </xdr:to>
    <xdr:sp macro="" textlink="">
      <xdr:nvSpPr>
        <xdr:cNvPr id="18" name="Oval 17">
          <a:extLst>
            <a:ext uri="{FF2B5EF4-FFF2-40B4-BE49-F238E27FC236}">
              <a16:creationId xmlns:a16="http://schemas.microsoft.com/office/drawing/2014/main" id="{2550CE94-F0E3-E9CE-CEFB-E42AAFB79BA9}"/>
            </a:ext>
          </a:extLst>
        </xdr:cNvPr>
        <xdr:cNvSpPr/>
      </xdr:nvSpPr>
      <xdr:spPr>
        <a:xfrm>
          <a:off x="768350" y="3397250"/>
          <a:ext cx="120650" cy="127000"/>
        </a:xfrm>
        <a:prstGeom prst="ellipse">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171450</xdr:colOff>
      <xdr:row>21</xdr:row>
      <xdr:rowOff>25400</xdr:rowOff>
    </xdr:from>
    <xdr:to>
      <xdr:col>1</xdr:col>
      <xdr:colOff>292100</xdr:colOff>
      <xdr:row>21</xdr:row>
      <xdr:rowOff>152400</xdr:rowOff>
    </xdr:to>
    <xdr:sp macro="" textlink="">
      <xdr:nvSpPr>
        <xdr:cNvPr id="19" name="Oval 18">
          <a:extLst>
            <a:ext uri="{FF2B5EF4-FFF2-40B4-BE49-F238E27FC236}">
              <a16:creationId xmlns:a16="http://schemas.microsoft.com/office/drawing/2014/main" id="{216C26BB-40C0-F306-1030-85890195325B}"/>
            </a:ext>
          </a:extLst>
        </xdr:cNvPr>
        <xdr:cNvSpPr/>
      </xdr:nvSpPr>
      <xdr:spPr>
        <a:xfrm>
          <a:off x="781050" y="3892550"/>
          <a:ext cx="120650" cy="127000"/>
        </a:xfrm>
        <a:prstGeom prst="ellipse">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177800</xdr:colOff>
      <xdr:row>24</xdr:row>
      <xdr:rowOff>6350</xdr:rowOff>
    </xdr:from>
    <xdr:to>
      <xdr:col>1</xdr:col>
      <xdr:colOff>298450</xdr:colOff>
      <xdr:row>24</xdr:row>
      <xdr:rowOff>133350</xdr:rowOff>
    </xdr:to>
    <xdr:sp macro="" textlink="">
      <xdr:nvSpPr>
        <xdr:cNvPr id="20" name="Oval 19">
          <a:extLst>
            <a:ext uri="{FF2B5EF4-FFF2-40B4-BE49-F238E27FC236}">
              <a16:creationId xmlns:a16="http://schemas.microsoft.com/office/drawing/2014/main" id="{070AC575-DA09-878B-661E-56AA5A0CDBBA}"/>
            </a:ext>
          </a:extLst>
        </xdr:cNvPr>
        <xdr:cNvSpPr/>
      </xdr:nvSpPr>
      <xdr:spPr>
        <a:xfrm>
          <a:off x="787400" y="4425950"/>
          <a:ext cx="120650" cy="127000"/>
        </a:xfrm>
        <a:prstGeom prst="ellipse">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457200</xdr:colOff>
      <xdr:row>9</xdr:row>
      <xdr:rowOff>69850</xdr:rowOff>
    </xdr:from>
    <xdr:to>
      <xdr:col>5</xdr:col>
      <xdr:colOff>387350</xdr:colOff>
      <xdr:row>10</xdr:row>
      <xdr:rowOff>133350</xdr:rowOff>
    </xdr:to>
    <xdr:sp macro="" textlink="">
      <xdr:nvSpPr>
        <xdr:cNvPr id="5" name="TextBox 4">
          <a:extLst>
            <a:ext uri="{FF2B5EF4-FFF2-40B4-BE49-F238E27FC236}">
              <a16:creationId xmlns:a16="http://schemas.microsoft.com/office/drawing/2014/main" id="{1D7C0A5A-14A6-D9A2-5689-49D68B553C02}"/>
            </a:ext>
          </a:extLst>
        </xdr:cNvPr>
        <xdr:cNvSpPr txBox="1"/>
      </xdr:nvSpPr>
      <xdr:spPr>
        <a:xfrm>
          <a:off x="2895600" y="1727200"/>
          <a:ext cx="5397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rPr>
            <a:t>Store</a:t>
          </a:r>
        </a:p>
      </xdr:txBody>
    </xdr:sp>
    <xdr:clientData/>
  </xdr:twoCellAnchor>
  <xdr:twoCellAnchor>
    <xdr:from>
      <xdr:col>1</xdr:col>
      <xdr:colOff>412750</xdr:colOff>
      <xdr:row>18</xdr:row>
      <xdr:rowOff>57150</xdr:rowOff>
    </xdr:from>
    <xdr:to>
      <xdr:col>3</xdr:col>
      <xdr:colOff>196850</xdr:colOff>
      <xdr:row>19</xdr:row>
      <xdr:rowOff>127000</xdr:rowOff>
    </xdr:to>
    <xdr:sp macro="" textlink="">
      <xdr:nvSpPr>
        <xdr:cNvPr id="7" name="TextBox 6">
          <a:extLst>
            <a:ext uri="{FF2B5EF4-FFF2-40B4-BE49-F238E27FC236}">
              <a16:creationId xmlns:a16="http://schemas.microsoft.com/office/drawing/2014/main" id="{6FDDE24E-3A43-43F2-D180-E6414A68C6A4}"/>
            </a:ext>
          </a:extLst>
        </xdr:cNvPr>
        <xdr:cNvSpPr txBox="1"/>
      </xdr:nvSpPr>
      <xdr:spPr>
        <a:xfrm>
          <a:off x="1022350" y="3371850"/>
          <a:ext cx="10033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Revenue</a:t>
          </a:r>
        </a:p>
      </xdr:txBody>
    </xdr:sp>
    <xdr:clientData/>
  </xdr:twoCellAnchor>
  <xdr:twoCellAnchor>
    <xdr:from>
      <xdr:col>1</xdr:col>
      <xdr:colOff>412750</xdr:colOff>
      <xdr:row>20</xdr:row>
      <xdr:rowOff>165100</xdr:rowOff>
    </xdr:from>
    <xdr:to>
      <xdr:col>3</xdr:col>
      <xdr:colOff>63500</xdr:colOff>
      <xdr:row>22</xdr:row>
      <xdr:rowOff>63500</xdr:rowOff>
    </xdr:to>
    <xdr:sp macro="" textlink="">
      <xdr:nvSpPr>
        <xdr:cNvPr id="12" name="TextBox 11">
          <a:extLst>
            <a:ext uri="{FF2B5EF4-FFF2-40B4-BE49-F238E27FC236}">
              <a16:creationId xmlns:a16="http://schemas.microsoft.com/office/drawing/2014/main" id="{4D99F25D-787C-BCE1-EEDA-63C376906F2E}"/>
            </a:ext>
          </a:extLst>
        </xdr:cNvPr>
        <xdr:cNvSpPr txBox="1"/>
      </xdr:nvSpPr>
      <xdr:spPr>
        <a:xfrm>
          <a:off x="1022350" y="3848100"/>
          <a:ext cx="8699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Target</a:t>
          </a:r>
        </a:p>
      </xdr:txBody>
    </xdr:sp>
    <xdr:clientData/>
  </xdr:twoCellAnchor>
  <xdr:twoCellAnchor>
    <xdr:from>
      <xdr:col>1</xdr:col>
      <xdr:colOff>438150</xdr:colOff>
      <xdr:row>23</xdr:row>
      <xdr:rowOff>101600</xdr:rowOff>
    </xdr:from>
    <xdr:to>
      <xdr:col>3</xdr:col>
      <xdr:colOff>38100</xdr:colOff>
      <xdr:row>25</xdr:row>
      <xdr:rowOff>38100</xdr:rowOff>
    </xdr:to>
    <xdr:sp macro="" textlink="">
      <xdr:nvSpPr>
        <xdr:cNvPr id="21" name="TextBox 20">
          <a:extLst>
            <a:ext uri="{FF2B5EF4-FFF2-40B4-BE49-F238E27FC236}">
              <a16:creationId xmlns:a16="http://schemas.microsoft.com/office/drawing/2014/main" id="{5001075F-BD88-A1BB-F967-C7D8F03EA49E}"/>
            </a:ext>
          </a:extLst>
        </xdr:cNvPr>
        <xdr:cNvSpPr txBox="1"/>
      </xdr:nvSpPr>
      <xdr:spPr>
        <a:xfrm>
          <a:off x="1047750" y="4337050"/>
          <a:ext cx="8191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Variance%</a:t>
          </a:r>
        </a:p>
      </xdr:txBody>
    </xdr:sp>
    <xdr:clientData/>
  </xdr:twoCellAnchor>
  <xdr:twoCellAnchor>
    <xdr:from>
      <xdr:col>3</xdr:col>
      <xdr:colOff>88900</xdr:colOff>
      <xdr:row>18</xdr:row>
      <xdr:rowOff>63500</xdr:rowOff>
    </xdr:from>
    <xdr:to>
      <xdr:col>4</xdr:col>
      <xdr:colOff>133350</xdr:colOff>
      <xdr:row>19</xdr:row>
      <xdr:rowOff>158750</xdr:rowOff>
    </xdr:to>
    <xdr:sp macro="" textlink="'Analysis 01'!E11">
      <xdr:nvSpPr>
        <xdr:cNvPr id="22" name="TextBox 21">
          <a:extLst>
            <a:ext uri="{FF2B5EF4-FFF2-40B4-BE49-F238E27FC236}">
              <a16:creationId xmlns:a16="http://schemas.microsoft.com/office/drawing/2014/main" id="{F5094B32-981C-6FB1-A6C4-614681176DBE}"/>
            </a:ext>
          </a:extLst>
        </xdr:cNvPr>
        <xdr:cNvSpPr txBox="1"/>
      </xdr:nvSpPr>
      <xdr:spPr>
        <a:xfrm>
          <a:off x="1917700" y="3378200"/>
          <a:ext cx="65405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18A1FD-D300-4C5D-90B4-641C03D4CB9B}" type="TxLink">
            <a:rPr lang="en-US" sz="1100" b="0" i="0" u="none" strike="noStrike">
              <a:solidFill>
                <a:srgbClr val="000000"/>
              </a:solidFill>
              <a:latin typeface="Calibri"/>
              <a:ea typeface="Calibri"/>
              <a:cs typeface="Calibri"/>
            </a:rPr>
            <a:pPr/>
            <a:t>$459.0K</a:t>
          </a:fld>
          <a:endParaRPr lang="en-US" sz="1100"/>
        </a:p>
      </xdr:txBody>
    </xdr:sp>
    <xdr:clientData/>
  </xdr:twoCellAnchor>
  <xdr:twoCellAnchor>
    <xdr:from>
      <xdr:col>3</xdr:col>
      <xdr:colOff>6350</xdr:colOff>
      <xdr:row>20</xdr:row>
      <xdr:rowOff>146050</xdr:rowOff>
    </xdr:from>
    <xdr:to>
      <xdr:col>4</xdr:col>
      <xdr:colOff>120650</xdr:colOff>
      <xdr:row>22</xdr:row>
      <xdr:rowOff>6350</xdr:rowOff>
    </xdr:to>
    <xdr:sp macro="" textlink="'Analysis 01'!F11">
      <xdr:nvSpPr>
        <xdr:cNvPr id="23" name="TextBox 22">
          <a:extLst>
            <a:ext uri="{FF2B5EF4-FFF2-40B4-BE49-F238E27FC236}">
              <a16:creationId xmlns:a16="http://schemas.microsoft.com/office/drawing/2014/main" id="{21BD2F91-DC9E-EC57-9316-948319FE81DC}"/>
            </a:ext>
          </a:extLst>
        </xdr:cNvPr>
        <xdr:cNvSpPr txBox="1"/>
      </xdr:nvSpPr>
      <xdr:spPr>
        <a:xfrm>
          <a:off x="1835150" y="3829050"/>
          <a:ext cx="7239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DB9132-2530-4AD8-A9DC-DD28FC24AE09}" type="TxLink">
            <a:rPr lang="en-US" sz="1100" b="0" i="0" u="none" strike="noStrike">
              <a:solidFill>
                <a:srgbClr val="000000"/>
              </a:solidFill>
              <a:latin typeface="Calibri"/>
              <a:ea typeface="Calibri"/>
              <a:cs typeface="Calibri"/>
            </a:rPr>
            <a:pPr/>
            <a:t>$414.4K</a:t>
          </a:fld>
          <a:endParaRPr lang="en-US" sz="1100"/>
        </a:p>
      </xdr:txBody>
    </xdr:sp>
    <xdr:clientData/>
  </xdr:twoCellAnchor>
  <xdr:twoCellAnchor editAs="oneCell">
    <xdr:from>
      <xdr:col>16</xdr:col>
      <xdr:colOff>0</xdr:colOff>
      <xdr:row>13</xdr:row>
      <xdr:rowOff>0</xdr:rowOff>
    </xdr:from>
    <xdr:to>
      <xdr:col>16</xdr:col>
      <xdr:colOff>579170</xdr:colOff>
      <xdr:row>14</xdr:row>
      <xdr:rowOff>78001</xdr:rowOff>
    </xdr:to>
    <xdr:pic>
      <xdr:nvPicPr>
        <xdr:cNvPr id="30" name="Picture 29">
          <a:extLst>
            <a:ext uri="{FF2B5EF4-FFF2-40B4-BE49-F238E27FC236}">
              <a16:creationId xmlns:a16="http://schemas.microsoft.com/office/drawing/2014/main" id="{92E85E3B-07B7-81A6-1E39-C85F26B64EEA}"/>
            </a:ext>
          </a:extLst>
        </xdr:cNvPr>
        <xdr:cNvPicPr>
          <a:picLocks noChangeAspect="1"/>
        </xdr:cNvPicPr>
      </xdr:nvPicPr>
      <xdr:blipFill>
        <a:blip xmlns:r="http://schemas.openxmlformats.org/officeDocument/2006/relationships" r:embed="rId3"/>
        <a:stretch>
          <a:fillRect/>
        </a:stretch>
      </xdr:blipFill>
      <xdr:spPr>
        <a:xfrm>
          <a:off x="9753600" y="2393950"/>
          <a:ext cx="579170" cy="26215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577849</xdr:colOff>
          <xdr:row>23</xdr:row>
          <xdr:rowOff>120650</xdr:rowOff>
        </xdr:from>
        <xdr:to>
          <xdr:col>4</xdr:col>
          <xdr:colOff>132454</xdr:colOff>
          <xdr:row>25</xdr:row>
          <xdr:rowOff>6350</xdr:rowOff>
        </xdr:to>
        <xdr:pic>
          <xdr:nvPicPr>
            <xdr:cNvPr id="39" name="Picture 38">
              <a:extLst>
                <a:ext uri="{FF2B5EF4-FFF2-40B4-BE49-F238E27FC236}">
                  <a16:creationId xmlns:a16="http://schemas.microsoft.com/office/drawing/2014/main" id="{8C1DCE7F-DA43-B0FE-7D29-AD7C5CDD7F04}"/>
                </a:ext>
              </a:extLst>
            </xdr:cNvPr>
            <xdr:cNvPicPr>
              <a:picLocks noChangeAspect="1" noChangeArrowheads="1"/>
              <a:extLst>
                <a:ext uri="{84589F7E-364E-4C9E-8A38-B11213B215E9}">
                  <a14:cameraTool cellRange="'Analysis 01'!$E$16" spid="_x0000_s1294"/>
                </a:ext>
              </a:extLst>
            </xdr:cNvPicPr>
          </xdr:nvPicPr>
          <xdr:blipFill>
            <a:blip xmlns:r="http://schemas.openxmlformats.org/officeDocument/2006/relationships" r:embed="rId4"/>
            <a:srcRect/>
            <a:stretch>
              <a:fillRect/>
            </a:stretch>
          </xdr:blipFill>
          <xdr:spPr bwMode="auto">
            <a:xfrm>
              <a:off x="1797049" y="4356100"/>
              <a:ext cx="773805" cy="2540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120650</xdr:colOff>
      <xdr:row>0</xdr:row>
      <xdr:rowOff>38100</xdr:rowOff>
    </xdr:from>
    <xdr:to>
      <xdr:col>6</xdr:col>
      <xdr:colOff>139700</xdr:colOff>
      <xdr:row>2</xdr:row>
      <xdr:rowOff>139700</xdr:rowOff>
    </xdr:to>
    <xdr:sp macro="" textlink="">
      <xdr:nvSpPr>
        <xdr:cNvPr id="24" name="TextBox 23">
          <a:extLst>
            <a:ext uri="{FF2B5EF4-FFF2-40B4-BE49-F238E27FC236}">
              <a16:creationId xmlns:a16="http://schemas.microsoft.com/office/drawing/2014/main" id="{65DE9481-04E8-43BB-A65B-7C0355EBE389}"/>
            </a:ext>
          </a:extLst>
        </xdr:cNvPr>
        <xdr:cNvSpPr txBox="1"/>
      </xdr:nvSpPr>
      <xdr:spPr>
        <a:xfrm>
          <a:off x="120650" y="38100"/>
          <a:ext cx="367665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t>Kix </a:t>
          </a:r>
          <a:r>
            <a:rPr lang="en-US" sz="2800">
              <a:gradFill>
                <a:gsLst>
                  <a:gs pos="100000">
                    <a:srgbClr val="333F50"/>
                  </a:gs>
                  <a:gs pos="0">
                    <a:srgbClr val="1F8CB3"/>
                  </a:gs>
                </a:gsLst>
                <a:lin ang="0" scaled="1"/>
              </a:gradFill>
            </a:rPr>
            <a:t>Business</a:t>
          </a:r>
          <a:r>
            <a:rPr lang="en-US" sz="2800"/>
            <a:t> </a:t>
          </a:r>
          <a:r>
            <a:rPr lang="en-US" sz="2800">
              <a:gradFill>
                <a:gsLst>
                  <a:gs pos="41000">
                    <a:srgbClr val="1F8CB3"/>
                  </a:gs>
                  <a:gs pos="100000">
                    <a:srgbClr val="333F50"/>
                  </a:gs>
                  <a:gs pos="2000">
                    <a:srgbClr val="1F8CB3"/>
                  </a:gs>
                </a:gsLst>
                <a:lin ang="0" scaled="1"/>
              </a:gradFill>
            </a:rPr>
            <a:t>Dashboard</a:t>
          </a:r>
        </a:p>
      </xdr:txBody>
    </xdr:sp>
    <xdr:clientData/>
  </xdr:twoCellAnchor>
  <xdr:twoCellAnchor>
    <xdr:from>
      <xdr:col>7</xdr:col>
      <xdr:colOff>387350</xdr:colOff>
      <xdr:row>0</xdr:row>
      <xdr:rowOff>146050</xdr:rowOff>
    </xdr:from>
    <xdr:to>
      <xdr:col>9</xdr:col>
      <xdr:colOff>57150</xdr:colOff>
      <xdr:row>2</xdr:row>
      <xdr:rowOff>57150</xdr:rowOff>
    </xdr:to>
    <xdr:sp macro="" textlink="">
      <xdr:nvSpPr>
        <xdr:cNvPr id="25" name="Rectangle: Rounded Corners 24">
          <a:hlinkClick xmlns:r="http://schemas.openxmlformats.org/officeDocument/2006/relationships" r:id="rId5"/>
          <a:extLst>
            <a:ext uri="{FF2B5EF4-FFF2-40B4-BE49-F238E27FC236}">
              <a16:creationId xmlns:a16="http://schemas.microsoft.com/office/drawing/2014/main" id="{2B636F95-91F1-41F6-B55E-9CCC8CC1E14F}"/>
            </a:ext>
          </a:extLst>
        </xdr:cNvPr>
        <xdr:cNvSpPr/>
      </xdr:nvSpPr>
      <xdr:spPr>
        <a:xfrm>
          <a:off x="4654550" y="146050"/>
          <a:ext cx="889000" cy="2794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TimeFrame</a:t>
          </a:r>
        </a:p>
      </xdr:txBody>
    </xdr:sp>
    <xdr:clientData/>
  </xdr:twoCellAnchor>
  <xdr:twoCellAnchor>
    <xdr:from>
      <xdr:col>11</xdr:col>
      <xdr:colOff>127000</xdr:colOff>
      <xdr:row>0</xdr:row>
      <xdr:rowOff>133350</xdr:rowOff>
    </xdr:from>
    <xdr:to>
      <xdr:col>12</xdr:col>
      <xdr:colOff>406400</xdr:colOff>
      <xdr:row>2</xdr:row>
      <xdr:rowOff>44450</xdr:rowOff>
    </xdr:to>
    <xdr:sp macro="" textlink="">
      <xdr:nvSpPr>
        <xdr:cNvPr id="26" name="Rectangle: Rounded Corners 25">
          <a:hlinkClick xmlns:r="http://schemas.openxmlformats.org/officeDocument/2006/relationships" r:id="rId6"/>
          <a:extLst>
            <a:ext uri="{FF2B5EF4-FFF2-40B4-BE49-F238E27FC236}">
              <a16:creationId xmlns:a16="http://schemas.microsoft.com/office/drawing/2014/main" id="{0AC46291-97F8-4F41-9E01-730D5D54D111}"/>
            </a:ext>
          </a:extLst>
        </xdr:cNvPr>
        <xdr:cNvSpPr/>
      </xdr:nvSpPr>
      <xdr:spPr>
        <a:xfrm>
          <a:off x="6832600" y="133350"/>
          <a:ext cx="889000" cy="2794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Profit</a:t>
          </a:r>
          <a:r>
            <a:rPr lang="en-US" sz="1100" baseline="0"/>
            <a:t> View</a:t>
          </a:r>
        </a:p>
        <a:p>
          <a:pPr algn="l"/>
          <a:endParaRPr lang="en-US" sz="1100"/>
        </a:p>
      </xdr:txBody>
    </xdr:sp>
    <xdr:clientData/>
  </xdr:twoCellAnchor>
  <xdr:twoCellAnchor>
    <xdr:from>
      <xdr:col>9</xdr:col>
      <xdr:colOff>317500</xdr:colOff>
      <xdr:row>0</xdr:row>
      <xdr:rowOff>133350</xdr:rowOff>
    </xdr:from>
    <xdr:to>
      <xdr:col>10</xdr:col>
      <xdr:colOff>520700</xdr:colOff>
      <xdr:row>2</xdr:row>
      <xdr:rowOff>44450</xdr:rowOff>
    </xdr:to>
    <xdr:sp macro="" textlink="">
      <xdr:nvSpPr>
        <xdr:cNvPr id="27" name="Rectangle: Rounded Corners 26">
          <a:extLst>
            <a:ext uri="{FF2B5EF4-FFF2-40B4-BE49-F238E27FC236}">
              <a16:creationId xmlns:a16="http://schemas.microsoft.com/office/drawing/2014/main" id="{476586EB-321A-4E81-8B6E-DFD4B70C517F}"/>
            </a:ext>
          </a:extLst>
        </xdr:cNvPr>
        <xdr:cNvSpPr/>
      </xdr:nvSpPr>
      <xdr:spPr>
        <a:xfrm>
          <a:off x="5803900" y="133350"/>
          <a:ext cx="812800" cy="279400"/>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Store</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4.982234722222" createdVersion="8" refreshedVersion="8" minRefreshableVersion="3" recordCount="0" supportSubquery="1" supportAdvancedDrill="1" xr:uid="{CF0D42E8-5A73-4BAB-8F78-F448CABEE5A6}">
  <cacheSource type="external" connectionId="8"/>
  <cacheFields count="5">
    <cacheField name="[Dim_Customer].[FullName].[FullName]" caption="Full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Profit_Margin]" caption="Profit_Margin" numFmtId="0" hierarchy="39" level="32767"/>
    <cacheField name="[Date].[Month].[Month]" caption="Month" numFmtId="0" hierarchy="3" level="1">
      <sharedItems count="12">
        <s v="Jan"/>
        <s v="Feb"/>
        <s v="Mar"/>
        <s v="Apr"/>
        <s v="May"/>
        <s v="Jun"/>
        <s v="Jul"/>
        <s v="Aug"/>
        <s v="Sep"/>
        <s v="Oct"/>
        <s v="Nov"/>
        <s v="Dec"/>
      </sharedItems>
    </cacheField>
    <cacheField name="[products_table].[Category].[Category]" caption="Category" numFmtId="0" hierarchy="31"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_Margin]" caption="Profit_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4.982237384262" createdVersion="8" refreshedVersion="8" minRefreshableVersion="3" recordCount="0" supportSubquery="1" supportAdvancedDrill="1" xr:uid="{C5B0558D-3066-453D-8DED-D105B135CAA9}">
  <cacheSource type="external" connectionId="8"/>
  <cacheFields count="5">
    <cacheField name="[Dim_Customer].[FullName].[FullName]" caption="Full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Profit_Margin]" caption="Profit_Margin" numFmtId="0" hierarchy="39" level="32767"/>
    <cacheField name="[Date].[Month].[Month]" caption="Month" numFmtId="0" hierarchy="3" level="1">
      <sharedItems count="12">
        <s v="Jan"/>
        <s v="Feb"/>
        <s v="Mar"/>
        <s v="Apr"/>
        <s v="May"/>
        <s v="Jun"/>
        <s v="Jul"/>
        <s v="Aug"/>
        <s v="Sep"/>
        <s v="Oct"/>
        <s v="Nov"/>
        <s v="Dec"/>
      </sharedItems>
    </cacheField>
    <cacheField name="[products_table].[Category].[Category]" caption="Category" numFmtId="0" hierarchy="31"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_Margin]" caption="Profit_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5.034616666664" createdVersion="8" refreshedVersion="8" minRefreshableVersion="3" recordCount="0" supportSubquery="1" supportAdvancedDrill="1" xr:uid="{C9050E1A-4B67-4623-BA00-5E2377D2B351}">
  <cacheSource type="external" connectionId="8"/>
  <cacheFields count="6">
    <cacheField name="[Dim_Customer].[FullName].[FullName]" caption="Full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Profit_Margin]" caption="Profit_Margin" numFmtId="0" hierarchy="39" level="32767"/>
    <cacheField name="[products_table].[Product Name].[Product Name]" caption="Product Name" numFmtId="0" hierarchy="30" level="1">
      <sharedItems count="5">
        <s v="Attorney Mist"/>
        <s v="Begin Brew"/>
        <s v="Common Splash"/>
        <s v="Eight Brew"/>
        <s v="Onto Dew"/>
      </sharedItems>
    </cacheField>
    <cacheField name="[products_table].[Category].[Category]" caption="Category" numFmtId="0" hierarchy="31" level="1">
      <sharedItems count="8">
        <s v="Alcoholic Beverage"/>
        <s v="Coffee"/>
        <s v="Energy Drink"/>
        <s v="Juice"/>
        <s v="Soft Drink"/>
        <s v="Sports Drink"/>
        <s v="Tea"/>
        <s v="Water"/>
      </sharedItems>
    </cacheField>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2" memberValueDatatype="130" unbalanced="0"/>
    <cacheHierarchy uniqueName="[Date].[Order Date]" caption="Order Date" attribute="1" time="1" defaultMemberUniqueName="[Date].[Order Date].[All]" allUniqueName="[Date].[Order Date].[All]" dimensionUniqueName="[Date]" displayFolder="" count="2" memberValueDatatype="7" unbalanced="0"/>
    <cacheHierarchy uniqueName="[Date].[Year]" caption="Year" attribute="1" defaultMemberUniqueName="[Date].[Year].[All]" allUniqueName="[Date].[Year].[All]" dimensionUniqueName="[Date]" displayFolder="" count="2"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5"/>
      </fieldsUsage>
    </cacheHierarchy>
    <cacheHierarchy uniqueName="[Date].[MonthNum]" caption="MonthNum" attribute="1" defaultMemberUniqueName="[Date].[MonthNum].[All]" allUniqueName="[Date].[MonthNum].[All]" dimensionUniqueName="[Date]" displayFolder="" count="2" memberValueDatatype="20" unbalanced="0"/>
    <cacheHierarchy uniqueName="[Date].[WeekDay]" caption="WeekDay" attribute="1" defaultMemberUniqueName="[Date].[WeekDay].[All]" allUniqueName="[Date].[WeekDay].[All]" dimensionUniqueName="[Date]" displayFolder="" count="2" memberValueDatatype="130" unbalanced="0"/>
    <cacheHierarchy uniqueName="[Date].[Day of Week]" caption="Day of Week" attribute="1" defaultMemberUniqueName="[Date].[Day of Week].[All]" allUniqueName="[Date].[Day of Week].[All]" dimensionUniqueName="[Date]" displayFolder="" count="2" memberValueDatatype="20" unbalanced="0"/>
    <cacheHierarchy uniqueName="[Date].[WeekType]" caption="WeekType" attribute="1" defaultMemberUniqueName="[Date].[WeekType].[All]" allUniqueName="[Date].[WeekType].[All]" dimensionUniqueName="[Date]" displayFolder="" count="2" memberValueDatatype="130" unbalanced="0"/>
    <cacheHierarchy uniqueName="[Date].[Quarter]" caption="Quarter" attribute="1" defaultMemberUniqueName="[Date].[Quarter].[All]" allUniqueName="[Date].[Quarter].[All]" dimensionUniqueName="[Date]" displayFolder="" count="2" memberValueDatatype="130" unbalanced="0"/>
    <cacheHierarchy uniqueName="[Dim_Customer].[Customer ID]" caption="Customer ID" attribute="1" defaultMemberUniqueName="[Dim_Customer].[Customer ID].[All]" allUniqueName="[Dim_Customer].[Customer ID].[All]" dimensionUniqueName="[Dim_Customer]" displayFolder="" count="2" memberValueDatatype="20" unbalanced="0"/>
    <cacheHierarchy uniqueName="[Dim_Customer].[FullName]" caption="FullName" attribute="1" defaultMemberUniqueName="[Dim_Customer].[FullName].[All]" allUniqueName="[Dim_Customer].[Full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2"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2"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2"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2" memberValueDatatype="20" unbalanced="0"/>
    <cacheHierarchy uniqueName="[Dim_SalesPerson].[FullName]" caption="FullName" attribute="1" defaultMemberUniqueName="[Dim_SalesPerson].[FullName].[All]" allUniqueName="[Dim_SalesPerson].[FullName].[All]" dimensionUniqueName="[Dim_SalesPerson]" displayFolder="" count="2"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SalesPerson Age]" caption="SalesPerson Age" attribute="1" defaultMemberUniqueName="[Dim_SalesPerson].[SalesPerson Age].[All]" allUniqueName="[Dim_SalesPerson].[SalesPerson Age].[All]" dimensionUniqueName="[Dim_SalesPerson]" displayFolder="" count="2" memberValueDatatype="20" unbalanced="0"/>
    <cacheHierarchy uniqueName="[fact_table].[Product ID]" caption="Product ID" attribute="1" defaultMemberUniqueName="[fact_table].[Product ID].[All]" allUniqueName="[fact_table].[Product ID].[All]" dimensionUniqueName="[fact_table]" displayFolder="" count="2" memberValueDatatype="20" unbalanced="0"/>
    <cacheHierarchy uniqueName="[fact_table].[Customer ID]" caption="Customer ID" attribute="1" defaultMemberUniqueName="[fact_table].[Customer ID].[All]" allUniqueName="[fact_table].[Customer ID].[All]" dimensionUniqueName="[fact_table]" displayFolder="" count="2" memberValueDatatype="20" unbalanced="0"/>
    <cacheHierarchy uniqueName="[fact_table].[Sales Person ID]" caption="Sales Person ID" attribute="1" defaultMemberUniqueName="[fact_table].[Sales Person ID].[All]" allUniqueName="[fact_table].[Sales Person ID].[All]" dimensionUniqueName="[fact_table]" displayFolder="" count="2" memberValueDatatype="20" unbalanced="0"/>
    <cacheHierarchy uniqueName="[fact_table].[Quantity Sold]" caption="Quantity Sold" attribute="1" defaultMemberUniqueName="[fact_table].[Quantity Sold].[All]" allUniqueName="[fact_table].[Quantity Sold].[All]" dimensionUniqueName="[fact_table]" displayFolder="" count="2" memberValueDatatype="20" unbalanced="0"/>
    <cacheHierarchy uniqueName="[fact_table].[Payment Method]" caption="Payment Method" attribute="1" defaultMemberUniqueName="[fact_table].[Payment Method].[All]" allUniqueName="[fact_table].[Payment Method].[All]" dimensionUniqueName="[fact_table]" displayFolder="" count="2" memberValueDatatype="130" unbalanced="0"/>
    <cacheHierarchy uniqueName="[fact_table].[Quantity Returned]" caption="Quantity Returned" attribute="1" defaultMemberUniqueName="[fact_table].[Quantity Returned].[All]" allUniqueName="[fact_table].[Quantity Returned].[All]" dimensionUniqueName="[fact_table]" displayFolder="" count="2" memberValueDatatype="20" unbalanced="0"/>
    <cacheHierarchy uniqueName="[fact_table].[Order Date]" caption="Order Date" attribute="1" time="1" defaultMemberUniqueName="[fact_table].[Order Date].[All]" allUniqueName="[fact_table].[Order Date].[All]" dimensionUniqueName="[fact_table]" displayFolder="" count="2" memberValueDatatype="7" unbalanced="0"/>
    <cacheHierarchy uniqueName="[monthly_store_targets].[Store ID]" caption="Store ID" attribute="1" defaultMemberUniqueName="[monthly_store_targets].[Store ID].[All]" allUniqueName="[monthly_store_targets].[Store ID].[All]" dimensionUniqueName="[monthly_store_targets]" displayFolder="" count="2" memberValueDatatype="20" unbalanced="0"/>
    <cacheHierarchy uniqueName="[monthly_store_targets].[Date]" caption="Date" attribute="1" time="1" defaultMemberUniqueName="[monthly_store_targets].[Date].[All]" allUniqueName="[monthly_store_targets].[Date].[All]" dimensionUniqueName="[monthly_store_targets]" displayFolder="" count="2"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2" memberValueDatatype="20" unbalanced="0"/>
    <cacheHierarchy uniqueName="[products_table].[Product ID]" caption="Product ID" attribute="1" defaultMemberUniqueName="[products_table].[Product ID].[All]" allUniqueName="[products_table].[Product ID].[All]" dimensionUniqueName="[products_table]" displayFolder="" count="2"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3"/>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fieldsUsage count="2">
        <fieldUsage x="-1"/>
        <fieldUsage x="4"/>
      </fieldsUsage>
    </cacheHierarchy>
    <cacheHierarchy uniqueName="[products_table].[Sales Price]" caption="Sales Price" attribute="1" defaultMemberUniqueName="[products_table].[Sales Price].[All]" allUniqueName="[products_table].[Sales Price].[All]" dimensionUniqueName="[products_table]" displayFolder="" count="2" memberValueDatatype="5" unbalanced="0"/>
    <cacheHierarchy uniqueName="[products_table].[Cost Price]" caption="Cost Price" attribute="1" defaultMemberUniqueName="[products_table].[Cost Price].[All]" allUniqueName="[products_table].[Cost Price].[All]" dimensionUniqueName="[products_table]" displayFolder="" count="2"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_Margin]" caption="Profit_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5.034618750004" createdVersion="8" refreshedVersion="8" minRefreshableVersion="3" recordCount="0" supportSubquery="1" supportAdvancedDrill="1" xr:uid="{30F95708-6940-48A6-8B47-18861FB53270}">
  <cacheSource type="external" connectionId="8"/>
  <cacheFields count="6">
    <cacheField name="[Dim_Customer].[FullName].[FullName]" caption="Full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Profit_Margin]" caption="Profit_Margin" numFmtId="0" hierarchy="39" level="32767"/>
    <cacheField name="[products_table].[Product Name].[Product Name]" caption="Product Name" numFmtId="0" hierarchy="30" level="1">
      <sharedItems count="100">
        <s v="A Splash"/>
        <s v="Above Brew"/>
        <s v="Administration Fusion"/>
        <s v="Against Rush"/>
        <s v="Alone Splash"/>
        <s v="Animal Breeze"/>
        <s v="Any Brew"/>
        <s v="Assume Mist"/>
        <s v="Attorney Mist"/>
        <s v="Audience Fusion"/>
        <s v="Bar Drop"/>
        <s v="Begin Brew"/>
        <s v="Boy Splash"/>
        <s v="Build Brew"/>
        <s v="Center Mist"/>
        <s v="Century Dew"/>
        <s v="Choice Mist"/>
        <s v="Clearly Brew"/>
        <s v="Common Splash"/>
        <s v="Dark Brew"/>
        <s v="Debate Rush"/>
        <s v="Democrat Dew"/>
        <s v="Despite Rush"/>
        <s v="Develop Breeze"/>
        <s v="Different Dew"/>
        <s v="Discussion Fusion"/>
        <s v="Door Brew"/>
        <s v="Eight Brew"/>
        <s v="Few Dew"/>
        <s v="For Splash"/>
        <s v="Friend Splash"/>
        <s v="Ground Rush"/>
        <s v="Heavy Rush"/>
        <s v="Hold Brew"/>
        <s v="Hotel Splash"/>
        <s v="Husband Rush"/>
        <s v="Include Breeze"/>
        <s v="Indeed Splash"/>
        <s v="Into Mist"/>
        <s v="Its Dew"/>
        <s v="Itself Breeze"/>
        <s v="Large Fusion"/>
        <s v="Left Breeze"/>
        <s v="Leg Rush"/>
        <s v="Let Dew"/>
        <s v="Level Splash"/>
        <s v="Majority Rush"/>
        <s v="Management Drop"/>
        <s v="Method Mist"/>
        <s v="Might Mist"/>
        <s v="Mind Dew"/>
        <s v="Minute Rush"/>
        <s v="Name Rush"/>
        <s v="Nice Mist"/>
        <s v="Note Splash"/>
        <s v="Now Mist"/>
        <s v="Of Rush"/>
        <s v="Only Dew"/>
        <s v="Onto Dew"/>
        <s v="Over Splash"/>
        <s v="Own Drop"/>
        <s v="Pay Mist"/>
        <s v="Piece Dew"/>
        <s v="Pm Fusion"/>
        <s v="Point Splash"/>
        <s v="Poor Breeze"/>
        <s v="Property Mist"/>
        <s v="Protect Rush"/>
        <s v="Question Breeze"/>
        <s v="Race Rush"/>
        <s v="Recent Splash"/>
        <s v="Record Fusion"/>
        <s v="Relate Mist"/>
        <s v="Represent Drop"/>
        <s v="Result Splash"/>
        <s v="Return Mist"/>
        <s v="Reveal Rush"/>
        <s v="Sea Drop"/>
        <s v="Second Splash"/>
        <s v="Series Mist"/>
        <s v="Side Brew"/>
        <s v="Society Rush"/>
        <s v="Soldier Splash"/>
        <s v="Somebody Fusion"/>
        <s v="Sometimes Dew"/>
        <s v="Street Breeze"/>
        <s v="Threat Mist"/>
        <s v="Throughout Fusion"/>
        <s v="Too Splash"/>
        <s v="Training Mist"/>
        <s v="Tv Breeze"/>
        <s v="Two Breeze"/>
        <s v="Value Fusion"/>
        <s v="Wait Drop"/>
        <s v="Way Splash"/>
        <s v="West Rush"/>
        <s v="What Rush"/>
        <s v="Window Dew"/>
        <s v="Woman Dew"/>
        <s v="Would Rush"/>
      </sharedItems>
    </cacheField>
    <cacheField name="[Measures].[Total Quantity]" caption="Total Quantity" numFmtId="0" hierarchy="46" level="32767"/>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5"/>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3"/>
      </fieldsUsage>
    </cacheHierarchy>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_Margin]" caption="Profit_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oneField="1">
      <fieldsUsage count="1">
        <fieldUsage x="4"/>
      </fieldsUsage>
    </cacheHierarchy>
    <cacheHierarchy uniqueName="[Measures].[Total Target]" caption="Total Target" measure="1" displayFolder="" measureGroup="Calculations" count="0"/>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5.034620601851" createdVersion="8" refreshedVersion="8" minRefreshableVersion="3" recordCount="0" supportSubquery="1" supportAdvancedDrill="1" xr:uid="{BC7330AC-E5B8-49D9-B793-F06F12F92788}">
  <cacheSource type="external" connectionId="8"/>
  <cacheFields count="3">
    <cacheField name="[Dim_Customer].[FullName].[FullName]" caption="FullName" numFmtId="0" hierarchy="10" level="1">
      <sharedItems count="5">
        <s v="Bobby Abbott"/>
        <s v="Christine Hawkins"/>
        <s v="Jeffery Powell"/>
        <s v="Lisa West"/>
        <s v="Travis Ewing"/>
      </sharedItems>
    </cacheField>
    <cacheField name="[Measures].[Profit_Margin]" caption="Profit_Margin" numFmtId="0" hierarchy="39" level="32767"/>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_Margin]" caption="Profit_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5.03462233796" createdVersion="8" refreshedVersion="8" minRefreshableVersion="3" recordCount="0" supportSubquery="1" supportAdvancedDrill="1" xr:uid="{6D635EDC-DCA0-4A62-A843-8B1278F4364D}">
  <cacheSource type="external" connectionId="8"/>
  <cacheFields count="3">
    <cacheField name="[Dim_Customer].[FullName].[FullName]" caption="FullName" numFmtId="0" hierarchy="10" level="1">
      <sharedItems count="5">
        <s v="John Brown"/>
        <s v="Judith Simmons"/>
        <s v="Kristine Barrett"/>
        <s v="Laura Gross"/>
        <s v="Paul Noble"/>
      </sharedItems>
    </cacheField>
    <cacheField name="[Measures].[Profit_Margin]" caption="Profit_Margin" numFmtId="0" hierarchy="39" level="32767"/>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2"/>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_Margin]" caption="Profit_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5.034624189815" createdVersion="8" refreshedVersion="8" minRefreshableVersion="3" recordCount="0" supportSubquery="1" supportAdvancedDrill="1" xr:uid="{D5073A87-1C81-4265-A3A4-98FC1014B48E}">
  <cacheSource type="external" connectionId="8"/>
  <cacheFields count="4">
    <cacheField name="[Dim_Customer].[FullName].[FullName]" caption="FullName" numFmtId="0" hierarchy="10" level="1">
      <sharedItems count="5">
        <s v="Bobby Abbott"/>
        <s v="Christine Hawkins"/>
        <s v="Jeffery Powell"/>
        <s v="Lisa West"/>
        <s v="Travis Ewing"/>
      </sharedItems>
    </cacheField>
    <cacheField name="[Measures].[Profit_Margin]" caption="Profit_Margin" numFmtId="0" hierarchy="39" level="32767"/>
    <cacheField name="[Dim_Customer].[Location].[Location]" caption="Location" numFmtId="0" hierarchy="12" level="1">
      <sharedItems count="5">
        <s v="Florida"/>
        <s v="Indiana"/>
        <s v="Maryland"/>
        <s v="New York"/>
        <s v="Wisconsin"/>
      </sharedItems>
    </cacheField>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_Margin]" caption="Profit_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5.03462604167" createdVersion="8" refreshedVersion="8" minRefreshableVersion="3" recordCount="0" supportSubquery="1" supportAdvancedDrill="1" xr:uid="{1B0BED23-7F60-48C3-90F6-1B06DDFB160D}">
  <cacheSource type="external" connectionId="8"/>
  <cacheFields count="5">
    <cacheField name="[Dim_Customer].[FullName].[FullName]" caption="FullName" numFmtId="0" hierarchy="10" level="1">
      <sharedItems count="5">
        <s v="Bobby Abbott"/>
        <s v="Christine Hawkins"/>
        <s v="Jeffery Powell"/>
        <s v="Lisa West"/>
        <s v="Travis Ewing"/>
      </sharedItems>
    </cacheField>
    <cacheField name="[Measures].[Profit_Margin]" caption="Profit_Margin" numFmtId="0" hierarchy="39" level="32767"/>
    <cacheField name="[Dim_Customer].[Location].[Location]" caption="Location" numFmtId="0" hierarchy="12" level="1">
      <sharedItems count="5">
        <s v="Florida"/>
        <s v="Indiana"/>
        <s v="Maryland"/>
        <s v="New York"/>
        <s v="Wisconsin"/>
      </sharedItems>
    </cacheField>
    <cacheField name="[Dim_Customer].[Customer Age Group].[Customer Age Group]" caption="Customer Age Group" numFmtId="0" hierarchy="14" level="1">
      <sharedItems count="5">
        <s v="0-20"/>
        <s v="21-30"/>
        <s v="31-40"/>
        <s v="41-50"/>
        <s v="51 +"/>
      </sharedItems>
    </cacheField>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2" memberValueDatatype="130" unbalanced="0">
      <fieldsUsage count="2">
        <fieldUsage x="-1"/>
        <fieldUsage x="3"/>
      </fieldsUsage>
    </cacheHierarchy>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_Margin]" caption="Profit_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5.034628009256" createdVersion="8" refreshedVersion="8" minRefreshableVersion="3" recordCount="0" supportSubquery="1" supportAdvancedDrill="1" xr:uid="{2AAABAB3-8A6E-4DF3-9B29-6CF1B24019D4}">
  <cacheSource type="external" connectionId="8"/>
  <cacheFields count="5">
    <cacheField name="[Dim_Customer].[FullName].[FullName]" caption="Full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Profit_Margin]" caption="Profit_Margin" numFmtId="0" hierarchy="39" level="32767"/>
    <cacheField name="[Dim_Customer].[Gender].[Gender]" caption="Gender" numFmtId="0" hierarchy="11" level="1">
      <sharedItems count="2">
        <s v="Female"/>
        <s v="Male"/>
      </sharedItems>
    </cacheField>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2" memberValueDatatype="130" unbalanced="0">
      <fieldsUsage count="2">
        <fieldUsage x="-1"/>
        <fieldUsage x="3"/>
      </fieldsUsage>
    </cacheHierarchy>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_Margin]" caption="Profit_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5.034630208334" createdVersion="8" refreshedVersion="8" minRefreshableVersion="3" recordCount="0" supportSubquery="1" supportAdvancedDrill="1" xr:uid="{188C5737-6916-45FC-A45C-814D938C5CDD}">
  <cacheSource type="external" connectionId="8"/>
  <cacheFields count="6">
    <cacheField name="[Dim_Customer].[FullName].[FullName]" caption="Full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 Products]" caption="# Products" numFmtId="0" hierarchy="44" level="32767"/>
    <cacheField name="[Measures].[Return Rates]" caption="Return Rates" numFmtId="0" hierarchy="50" level="32767"/>
    <cacheField name="[Measures].[Refund Rate]" caption="Refund Rate" numFmtId="0" hierarchy="43" level="32767"/>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5"/>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_Margin]" caption="Profit_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oneField="1">
      <fieldsUsage count="1">
        <fieldUsage x="4"/>
      </fieldsUsage>
    </cacheHierarchy>
    <cacheHierarchy uniqueName="[Measures].[# Products]" caption="# Products" measure="1" displayFolder="" measureGroup="Calculations" count="0" oneField="1">
      <fieldsUsage count="1">
        <fieldUsage x="2"/>
      </fieldsUsage>
    </cacheHierarchy>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oneField="1">
      <fieldsUsage count="1">
        <fieldUsage x="3"/>
      </fieldsUsage>
    </cacheHierarchy>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5.034631944443" createdVersion="8" refreshedVersion="8" minRefreshableVersion="3" recordCount="0" supportSubquery="1" supportAdvancedDrill="1" xr:uid="{10F74633-795B-4074-9457-490891E8D732}">
  <cacheSource type="external" connectionId="8"/>
  <cacheFields count="4">
    <cacheField name="[Dim_Customer].[FullName].[FullName]" caption="Full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Average of Customer Age]" caption="Average of Customer Age" numFmtId="0" hierarchy="36" level="32767"/>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oneField="1">
      <fieldsUsage count="1">
        <fieldUsage x="2"/>
      </fieldsUsage>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_Margin]" caption="Profit_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5.034633912037" createdVersion="8" refreshedVersion="8" minRefreshableVersion="3" recordCount="0" supportSubquery="1" supportAdvancedDrill="1" xr:uid="{60668F02-E6B3-4E71-8DAD-D4626F7ED18D}">
  <cacheSource type="external" connectionId="8"/>
  <cacheFields count="9">
    <cacheField name="[Dim_Customer].[FullName].[FullName]" caption="Full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 Customers]" caption="# Customers" numFmtId="0" hierarchy="48" level="32767"/>
    <cacheField name="[Measures].[#l Location]" caption="#l Location" numFmtId="0" hierarchy="49" level="32767"/>
    <cacheField name="[Measures].[COGS]" caption="COGS" numFmtId="0" hierarchy="38" level="32767"/>
    <cacheField name="[Measures].[Total Revenue]" caption="Total Revenue" numFmtId="0" hierarchy="37" level="32767"/>
    <cacheField name="[Measures].[Profit_Margin]" caption="Profit_Margin" numFmtId="0" hierarchy="39" level="32767"/>
    <cacheField name="[Measures].[% Profit Margin]" caption="% Profit Margin" numFmtId="0" hierarchy="40" level="32767"/>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8"/>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5"/>
      </fieldsUsage>
    </cacheHierarchy>
    <cacheHierarchy uniqueName="[Measures].[COGS]" caption="COGS" measure="1" displayFolder="" measureGroup="Calculations" count="0" oneField="1">
      <fieldsUsage count="1">
        <fieldUsage x="4"/>
      </fieldsUsage>
    </cacheHierarchy>
    <cacheHierarchy uniqueName="[Measures].[Profit_Margin]" caption="Profit_Margin" measure="1" displayFolder="" measureGroup="Calculations" count="0" oneField="1">
      <fieldsUsage count="1">
        <fieldUsage x="6"/>
      </fieldsUsage>
    </cacheHierarchy>
    <cacheHierarchy uniqueName="[Measures].[% Profit Margin]" caption="% Profit Margin" measure="1" displayFolder="" measureGroup="Calculations" count="0" oneField="1">
      <fieldsUsage count="1">
        <fieldUsage x="7"/>
      </fieldsUsage>
    </cacheHierarchy>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oneField="1">
      <fieldsUsage count="1">
        <fieldUsage x="2"/>
      </fieldsUsage>
    </cacheHierarchy>
    <cacheHierarchy uniqueName="[Measures].[#l Location]" caption="#l Location" measure="1" displayFolder="" measureGroup="Calculations" count="0" oneField="1">
      <fieldsUsage count="1">
        <fieldUsage x="3"/>
      </fieldsUsage>
    </cacheHierarchy>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5.034635995369" createdVersion="8" refreshedVersion="8" minRefreshableVersion="3" recordCount="0" supportSubquery="1" supportAdvancedDrill="1" xr:uid="{7E3BB65A-1D89-4708-9614-08880FA980E2}">
  <cacheSource type="external" connectionId="8"/>
  <cacheFields count="5">
    <cacheField name="[Dim_Customer].[FullName].[FullName]" caption="Full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Profit_Margin]" caption="Profit_Margin" numFmtId="0" hierarchy="39" level="32767"/>
    <cacheField name="[Date].[WeekDay].[WeekDay]" caption="WeekDay" numFmtId="0" hierarchy="5" level="1">
      <sharedItems count="7">
        <s v="Sun"/>
        <s v="Mon"/>
        <s v="Tue"/>
        <s v="Wed"/>
        <s v="Thu"/>
        <s v="Fri"/>
        <s v="Sat"/>
      </sharedItems>
    </cacheField>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2" memberValueDatatype="130" unbalanced="0">
      <fieldsUsage count="2">
        <fieldUsage x="-1"/>
        <fieldUsage x="3"/>
      </fieldsUsage>
    </cacheHierarchy>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_Margin]" caption="Profit_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5.034637847224" createdVersion="8" refreshedVersion="8" minRefreshableVersion="3" recordCount="0" supportSubquery="1" supportAdvancedDrill="1" xr:uid="{71B7706F-2056-4D6B-848E-203EB20DA868}">
  <cacheSource type="external" connectionId="8"/>
  <cacheFields count="5">
    <cacheField name="[Dim_Customer].[FullName].[FullName]" caption="FullName" numFmtId="0" hierarchy="10" level="1">
      <sharedItems count="5">
        <s v="Bobby Abbott"/>
        <s v="Christine Hawkins"/>
        <s v="Jeffery Powell"/>
        <s v="Lisa West"/>
        <s v="Travis Ewing"/>
      </sharedItems>
    </cacheField>
    <cacheField name="[Dim_Customer].[Location].[Location]" caption="Location" numFmtId="0" hierarchy="12" level="1">
      <sharedItems count="5">
        <s v="Florida"/>
        <s v="Indiana"/>
        <s v="Maryland"/>
        <s v="New York"/>
        <s v="Wisconsin"/>
      </sharedItems>
    </cacheField>
    <cacheField name="[Measures].[Profit_Margin]" caption="Profit_Margin" numFmtId="0" hierarchy="39" level="32767"/>
    <cacheField name="[products_table].[Product Name].[Product Name]" caption="Product Name" numFmtId="0" hierarchy="30" level="1">
      <sharedItems count="5">
        <s v="Attorney Mist"/>
        <s v="Begin Brew"/>
        <s v="Common Splash"/>
        <s v="Eight Brew"/>
        <s v="Onto Dew"/>
      </sharedItems>
    </cacheField>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4"/>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1"/>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3"/>
      </fieldsUsage>
    </cacheHierarchy>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_Margin]" caption="Profit_Margin" measure="1" displayFolder="" measureGroup="Calculations" count="0" oneField="1">
      <fieldsUsage count="1">
        <fieldUsage x="2"/>
      </fieldsUsage>
    </cacheHierarchy>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5.034639699072" createdVersion="8" refreshedVersion="8" minRefreshableVersion="3" recordCount="0" supportSubquery="1" supportAdvancedDrill="1" xr:uid="{C304C647-7545-4DCA-9EA4-5B56CA1B0CDC}">
  <cacheSource type="external" connectionId="8"/>
  <cacheFields count="4">
    <cacheField name="[Dim_Customer].[FullName].[FullName]" caption="FullName" numFmtId="0" hierarchy="10" level="1">
      <sharedItems count="5">
        <s v="Bobby Abbott"/>
        <s v="Christine Hawkins"/>
        <s v="Jeffery Powell"/>
        <s v="Lisa West"/>
        <s v="Travis Ewing"/>
      </sharedItems>
    </cacheField>
    <cacheField name="[Measures].[Profit_Margin]" caption="Profit_Margin" numFmtId="0" hierarchy="39" level="32767"/>
    <cacheField name="[Dim_Customer].[Location].[Location]" caption="Location" numFmtId="0" hierarchy="12" level="1">
      <sharedItems count="5">
        <s v="California"/>
        <s v="Michigan"/>
        <s v="Missouri"/>
        <s v="Virginia"/>
        <s v="Washington"/>
      </sharedItems>
    </cacheField>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2" memberValueDatatype="130" unbalanced="0">
      <fieldsUsage count="2">
        <fieldUsage x="-1"/>
        <fieldUsage x="0"/>
      </fieldsUsage>
    </cacheHierarchy>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2" memberValueDatatype="130" unbalanced="0">
      <fieldsUsage count="2">
        <fieldUsage x="-1"/>
        <fieldUsage x="2"/>
      </fieldsUsage>
    </cacheHierarchy>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_Margin]" caption="Profit_Margin" measure="1" displayFolder="" measureGroup="Calculations" count="0" oneField="1">
      <fieldsUsage count="1">
        <fieldUsage x="1"/>
      </fieldsUsage>
    </cacheHierarchy>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8.837514930558" createdVersion="5" refreshedVersion="8" minRefreshableVersion="3" recordCount="0" supportSubquery="1" supportAdvancedDrill="1" xr:uid="{237FCE04-7E03-419A-8617-AE46AC4E2CFB}">
  <cacheSource type="external" connectionId="8"/>
  <cacheFields count="2">
    <cacheField name="[Date].[Month].[Month]" caption="Month" numFmtId="0" hierarchy="3" level="1">
      <sharedItems count="1">
        <s v="Oct"/>
      </sharedItems>
    </cacheField>
    <cacheField name="[Measures].[Total Revenue]" caption="Total Revenue" numFmtId="0" hierarchy="37" level="32767"/>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0"/>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1"/>
      </fieldsUsage>
    </cacheHierarchy>
    <cacheHierarchy uniqueName="[Measures].[COGS]" caption="COGS" measure="1" displayFolder="" measureGroup="Calculations" count="0"/>
    <cacheHierarchy uniqueName="[Measures].[Profit_Margin]" caption="Profit_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8.837516435182" createdVersion="5" refreshedVersion="8" minRefreshableVersion="3" recordCount="0" supportSubquery="1" supportAdvancedDrill="1" xr:uid="{00000000-000A-0000-FFFF-FFFF23000000}">
  <cacheSource type="external" connectionId="8"/>
  <cacheFields count="4">
    <cacheField name="[Measures].[Total Revenue]" caption="Total Revenue" numFmtId="0" hierarchy="37" level="32767"/>
    <cacheField name="[Measures].[Total Target]" caption="Total Target" numFmtId="0" hierarchy="47" level="32767"/>
    <cacheField name="[Dim_SalesPerson].[Store Name].[Store Name]" caption="Store Name" numFmtId="0" hierarchy="17" level="1">
      <sharedItems count="10">
        <s v="Barron-Fleming"/>
        <s v="Berg-Trujillo"/>
        <s v="Lee-Myers"/>
        <s v="Lopez"/>
        <s v="Martinez"/>
        <s v="Miller"/>
        <s v="Myers-Lopez"/>
        <s v="Novak PLC"/>
        <s v="Thomas"/>
        <s v="Valdez"/>
      </sharedItems>
    </cacheField>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_Margin]" caption="Profit_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oneField="1">
      <fieldsUsage count="1">
        <fieldUsage x="1"/>
      </fieldsUsage>
    </cacheHierarchy>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8.837517939814" createdVersion="5" refreshedVersion="8" minRefreshableVersion="3" recordCount="0" supportSubquery="1" supportAdvancedDrill="1" xr:uid="{00000000-000A-0000-FFFF-FFFF00000000}">
  <cacheSource type="external" connectionId="8"/>
  <cacheFields count="12">
    <cacheField name="[Measures].[Total Revenue]" caption="Total Revenue" numFmtId="0" hierarchy="37" level="32767"/>
    <cacheField name="[Measures].[COGS]" caption="COGS" numFmtId="0" hierarchy="38" level="32767"/>
    <cacheField name="[Measures].[Profit_Margin]" caption="Profit_Margin" numFmtId="0" hierarchy="39" level="32767"/>
    <cacheField name="[Measures].[% Profit Margin]" caption="% Profit Margin" numFmtId="0" hierarchy="40" level="32767"/>
    <cacheField name="[Measures].[Total Refund]" caption="Total Refund" numFmtId="0" hierarchy="42" level="32767"/>
    <cacheField name="[Measures].[Refund Rate]" caption="Refund Rate" numFmtId="0" hierarchy="43" level="32767"/>
    <cacheField name="[Measures].[# Transactions]" caption="# Transactions" numFmtId="0" hierarchy="41" level="32767"/>
    <cacheField name="[Measures].[# Products]" caption="# Products" numFmtId="0" hierarchy="44" level="32767"/>
    <cacheField name="[Measures].[Qty Returned]" caption="Qty Returned" numFmtId="0" hierarchy="45" level="32767"/>
    <cacheField name="[Measures].[Total Quantity]" caption="Total Quantity" numFmtId="0" hierarchy="46" level="32767"/>
    <cacheField name="[Measures].[Total Target]" caption="Total Target" numFmtId="0" hierarchy="47" level="32767"/>
    <cacheField name="[Date].[Month].[Month]" caption="Month" numFmtId="0" hierarchy="3"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11"/>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oneField="1">
      <fieldsUsage count="1">
        <fieldUsage x="1"/>
      </fieldsUsage>
    </cacheHierarchy>
    <cacheHierarchy uniqueName="[Measures].[Profit_Margin]" caption="Profit_Margin" measure="1" displayFolder="" measureGroup="Calculations" count="0" oneField="1">
      <fieldsUsage count="1">
        <fieldUsage x="2"/>
      </fieldsUsage>
    </cacheHierarchy>
    <cacheHierarchy uniqueName="[Measures].[% Profit Margin]" caption="% Profit Margin" measure="1" displayFolder="" measureGroup="Calculations" count="0" oneField="1">
      <fieldsUsage count="1">
        <fieldUsage x="3"/>
      </fieldsUsage>
    </cacheHierarchy>
    <cacheHierarchy uniqueName="[Measures].[# Transactions]" caption="# Transactions" measure="1" displayFolder="" measureGroup="Dim_Customer" count="0" oneField="1">
      <fieldsUsage count="1">
        <fieldUsage x="6"/>
      </fieldsUsage>
    </cacheHierarchy>
    <cacheHierarchy uniqueName="[Measures].[Total Refund]" caption="Total Refund" measure="1" displayFolder="" measureGroup="Calculations" count="0" oneField="1">
      <fieldsUsage count="1">
        <fieldUsage x="4"/>
      </fieldsUsage>
    </cacheHierarchy>
    <cacheHierarchy uniqueName="[Measures].[Refund Rate]" caption="Refund Rate" measure="1" displayFolder="" measureGroup="Calculations" count="0" oneField="1">
      <fieldsUsage count="1">
        <fieldUsage x="5"/>
      </fieldsUsage>
    </cacheHierarchy>
    <cacheHierarchy uniqueName="[Measures].[# Products]" caption="# Products" measure="1" displayFolder="" measureGroup="Calculations" count="0" oneField="1">
      <fieldsUsage count="1">
        <fieldUsage x="7"/>
      </fieldsUsage>
    </cacheHierarchy>
    <cacheHierarchy uniqueName="[Measures].[Qty Returned]" caption="Qty Returned" measure="1" displayFolder="" measureGroup="Calculations" count="0" oneField="1">
      <fieldsUsage count="1">
        <fieldUsage x="8"/>
      </fieldsUsage>
    </cacheHierarchy>
    <cacheHierarchy uniqueName="[Measures].[Total Quantity]" caption="Total Quantity" measure="1" displayFolder="" measureGroup="Calculations" count="0" oneField="1">
      <fieldsUsage count="1">
        <fieldUsage x="9"/>
      </fieldsUsage>
    </cacheHierarchy>
    <cacheHierarchy uniqueName="[Measures].[Total Target]" caption="Total Target" measure="1" displayFolder="" measureGroup="Calculations" count="0" oneField="1">
      <fieldsUsage count="1">
        <fieldUsage x="10"/>
      </fieldsUsage>
    </cacheHierarchy>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8.845808101854" createdVersion="8" refreshedVersion="8" minRefreshableVersion="3" recordCount="0" supportSubquery="1" supportAdvancedDrill="1" xr:uid="{6667E933-1400-4FFD-AE42-9CB3839237F2}">
  <cacheSource type="external" connectionId="8"/>
  <cacheFields count="4">
    <cacheField name="[Date].[Month].[Month]" caption="Month" numFmtId="0" hierarchy="3" level="1">
      <sharedItems count="12">
        <s v="Jan"/>
        <s v="Feb"/>
        <s v="Mar"/>
        <s v="Apr"/>
        <s v="May"/>
        <s v="Jun"/>
        <s v="Jul"/>
        <s v="Aug"/>
        <s v="Sep"/>
        <s v="Oct"/>
        <s v="Nov"/>
        <s v="Dec"/>
      </sharedItems>
    </cacheField>
    <cacheField name="[Measures].[Total Revenue]" caption="Total Revenue" numFmtId="0" hierarchy="37" level="32767"/>
    <cacheField name="[Measures].[Total Target]" caption="Total Target" numFmtId="0" hierarchy="47" level="32767"/>
    <cacheField name="[Dim_SalesPerson].[Store Name].[Store Name]" caption="Store Name" numFmtId="0" hierarchy="17"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fieldsUsage count="2">
        <fieldUsage x="-1"/>
        <fieldUsage x="0"/>
      </fieldsUsage>
    </cacheHierarchy>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3"/>
      </fieldsUsage>
    </cacheHierarchy>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1"/>
      </fieldsUsage>
    </cacheHierarchy>
    <cacheHierarchy uniqueName="[Measures].[COGS]" caption="COGS" measure="1" displayFolder="" measureGroup="Calculations" count="0"/>
    <cacheHierarchy uniqueName="[Measures].[Profit_Margin]" caption="Profit_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oneField="1">
      <fieldsUsage count="1">
        <fieldUsage x="2"/>
      </fieldsUsage>
    </cacheHierarchy>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8.845809722225" createdVersion="8" refreshedVersion="8" minRefreshableVersion="3" recordCount="0" supportSubquery="1" supportAdvancedDrill="1" xr:uid="{100BAC63-322C-4B6A-BD2D-58284009CB99}">
  <cacheSource type="external" connectionId="8"/>
  <cacheFields count="3">
    <cacheField name="[Measures].[Total Revenue]" caption="Total Revenue" numFmtId="0" hierarchy="37" level="32767"/>
    <cacheField name="[Measures].[Total Target]" caption="Total Target" numFmtId="0" hierarchy="47" level="32767"/>
    <cacheField name="[Dim_SalesPerson].[Store Name].[Store Name]" caption="Store Name" numFmtId="0" hierarchy="17" level="1">
      <sharedItems containsSemiMixedTypes="0" containsNonDate="0" containsString="0"/>
    </cacheField>
  </cacheFields>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_Margin]" caption="Profit_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oneField="1">
      <fieldsUsage count="1">
        <fieldUsage x="1"/>
      </fieldsUsage>
    </cacheHierarchy>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8.845811226849" createdVersion="8" refreshedVersion="8" minRefreshableVersion="3" recordCount="0" supportSubquery="1" supportAdvancedDrill="1" xr:uid="{5B5EA401-6428-4C64-9CF3-79793A51AD5F}">
  <cacheSource type="external" connectionId="8"/>
  <cacheFields count="4">
    <cacheField name="[Measures].[Total Revenue]" caption="Total Revenue" numFmtId="0" hierarchy="37" level="32767"/>
    <cacheField name="[Date].[WeekType].[WeekType]" caption="WeekType" numFmtId="0" hierarchy="7" level="1">
      <sharedItems count="2">
        <s v="Weekday"/>
        <s v="Weekend"/>
      </sharedItems>
    </cacheField>
    <cacheField name="[Dim_SalesPerson].[Store Name].[Store Name]" caption="Store Name" numFmtId="0" hierarchy="17" level="1">
      <sharedItems containsSemiMixedTypes="0" containsNonDate="0" containsString="0"/>
    </cacheField>
    <cacheField name="Dummy0" numFmtId="0" hierarchy="59" level="32767">
      <extLst>
        <ext xmlns:x14="http://schemas.microsoft.com/office/spreadsheetml/2009/9/main" uri="{63CAB8AC-B538-458d-9737-405883B0398D}">
          <x14:cacheField ignore="1"/>
        </ext>
      </extLst>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2" memberValueDatatype="130" unbalanced="0">
      <fieldsUsage count="2">
        <fieldUsage x="-1"/>
        <fieldUsage x="1"/>
      </fieldsUsage>
    </cacheHierarchy>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_Margin]" caption="Profit_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8.845812962965" createdVersion="8" refreshedVersion="8" minRefreshableVersion="3" recordCount="0" supportSubquery="1" supportAdvancedDrill="1" xr:uid="{D3966010-DEE8-47FB-9C4B-85826ED78888}">
  <cacheSource type="external" connectionId="8"/>
  <cacheFields count="4">
    <cacheField name="[Measures].[Total Revenue]" caption="Total Revenue" numFmtId="0" hierarchy="37" level="32767"/>
    <cacheField name="[Dim_SalesPerson].[Store Name].[Store Name]" caption="Store Name" numFmtId="0" hierarchy="17" level="1">
      <sharedItems containsSemiMixedTypes="0" containsNonDate="0" containsString="0"/>
    </cacheField>
    <cacheField name="[Date].[Quarter].[Quarter]" caption="Quarter" numFmtId="0" hierarchy="8" level="1">
      <sharedItems count="4">
        <s v="Q-1"/>
        <s v="Q-2"/>
        <s v="Q-3"/>
        <s v="Q-4"/>
      </sharedItems>
    </cacheField>
    <cacheField name="Dummy0" numFmtId="0" hierarchy="59" level="32767">
      <extLst>
        <ext xmlns:x14="http://schemas.microsoft.com/office/spreadsheetml/2009/9/main" uri="{63CAB8AC-B538-458d-9737-405883B0398D}">
          <x14:cacheField ignore="1"/>
        </ext>
      </extLst>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2" memberValueDatatype="130" unbalanced="0">
      <fieldsUsage count="2">
        <fieldUsage x="-1"/>
        <fieldUsage x="2"/>
      </fieldsUsage>
    </cacheHierarchy>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1"/>
      </fieldsUsage>
    </cacheHierarchy>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_Margin]" caption="Profit_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98.84581446759" createdVersion="8" refreshedVersion="8" minRefreshableVersion="3" recordCount="0" supportSubquery="1" supportAdvancedDrill="1" xr:uid="{FE753DD3-5C5D-4E46-9E38-73EF299EEB1E}">
  <cacheSource type="external" connectionId="8"/>
  <cacheFields count="4">
    <cacheField name="[Measures].[Total Revenue]" caption="Total Revenue" numFmtId="0" hierarchy="37" level="32767"/>
    <cacheField name="[Date].[WeekDay].[WeekDay]" caption="WeekDay" numFmtId="0" hierarchy="5" level="1">
      <sharedItems count="7">
        <s v="Sun"/>
        <s v="Mon"/>
        <s v="Tue"/>
        <s v="Wed"/>
        <s v="Thu"/>
        <s v="Fri"/>
        <s v="Sat"/>
      </sharedItems>
    </cacheField>
    <cacheField name="[Dim_SalesPerson].[Store Name].[Store Name]" caption="Store Name" numFmtId="0" hierarchy="17" level="1">
      <sharedItems containsSemiMixedTypes="0" containsNonDate="0" containsString="0"/>
    </cacheField>
    <cacheField name="Dummy0" numFmtId="0" hierarchy="59" level="32767">
      <extLst>
        <ext xmlns:x14="http://schemas.microsoft.com/office/spreadsheetml/2009/9/main" uri="{63CAB8AC-B538-458d-9737-405883B0398D}">
          <x14:cacheField ignore="1"/>
        </ext>
      </extLst>
    </cacheField>
  </cacheFields>
  <cacheHierarchies count="60">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2" memberValueDatatype="130" unbalanced="0">
      <fieldsUsage count="2">
        <fieldUsage x="-1"/>
        <fieldUsage x="1"/>
      </fieldsUsage>
    </cacheHierarchy>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oneField="1">
      <fieldsUsage count="1">
        <fieldUsage x="0"/>
      </fieldsUsage>
    </cacheHierarchy>
    <cacheHierarchy uniqueName="[Measures].[COGS]" caption="COGS" measure="1" displayFolder="" measureGroup="Calculations" count="0"/>
    <cacheHierarchy uniqueName="[Measures].[Profit_Margin]" caption="Profit_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Date" uniqueName="[Date]" caption="Date"/>
    <dimension name="Dim_Customer" uniqueName="[Dim_Customer]" caption="Dim_Customer"/>
    <dimension name="Dim_SalesPerson" uniqueName="[Dim_SalesPerson]" caption="Dim_SalesPerson"/>
    <dimension name="fact_table" uniqueName="[fact_table]" caption="fact_table"/>
    <dimension measure="1" name="Measures" uniqueName="[Measures]" caption="Measures"/>
    <dimension name="monthly_store_targets" uniqueName="[monthly_store_targets]" caption="monthly_store_targets"/>
    <dimension name="products_table" uniqueName="[products_table]" caption="products_table"/>
  </dimensions>
  <measureGroups count="7">
    <measureGroup name="Calculations" caption="Calculations"/>
    <measureGroup name="Date" caption="Date"/>
    <measureGroup name="Dim_Customer" caption="Dim_Customer"/>
    <measureGroup name="Dim_SalesPerson" caption="Dim_SalesPerson"/>
    <measureGroup name="fact_table" caption="fact_table"/>
    <measureGroup name="monthly_store_targets" caption="monthly_store_targets"/>
    <measureGroup name="products_table" caption="products_table"/>
  </measureGroups>
  <maps count="13">
    <map measureGroup="0" dimension="0"/>
    <map measureGroup="1" dimension="1"/>
    <map measureGroup="2" dimension="2"/>
    <map measureGroup="3" dimension="3"/>
    <map measureGroup="4" dimension="1"/>
    <map measureGroup="4" dimension="2"/>
    <map measureGroup="4" dimension="3"/>
    <map measureGroup="4" dimension="4"/>
    <map measureGroup="4" dimension="7"/>
    <map measureGroup="5" dimension="1"/>
    <map measureGroup="5" dimension="3"/>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89.955280555558" createdVersion="3" refreshedVersion="8" minRefreshableVersion="3" recordCount="0" supportSubquery="1" supportAdvancedDrill="1" xr:uid="{9D97B793-72C2-4E7C-8A1D-E0929185A8B0}">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2"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_Margin]" caption="Profit_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56647296"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89.95530509259" createdVersion="3" refreshedVersion="8" minRefreshableVersion="3" recordCount="0" supportSubquery="1" supportAdvancedDrill="1" xr:uid="{F4763B3A-FFE9-4254-8375-B6BBD915F326}">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Calculations].[Measures]" caption="Measures" attribute="1" defaultMemberUniqueName="[Calculations].[Measures].[All]" allUniqueName="[Calculations].[Measures].[All]" dimensionUniqueName="[Calculations]" displayFolder="" count="0" memberValueDatatype="130" unbalanced="0"/>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caption="Month" attribute="1" defaultMemberUniqueName="[Date].[Month].[All]" allUniqueName="[Date].[Month].[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Day]" caption="WeekDay" attribute="1" defaultMemberUniqueName="[Date].[WeekDay].[All]" allUniqueName="[Date].[WeekDay].[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Customer ID]" caption="Customer ID" attribute="1" defaultMemberUniqueName="[Dim_Customer].[Customer ID].[All]" allUniqueName="[Dim_Customer].[Customer ID].[All]" dimensionUniqueName="[Dim_Customer]" displayFolder="" count="0" memberValueDatatype="20" unbalanced="0"/>
    <cacheHierarchy uniqueName="[Dim_Customer].[FullName]" caption="FullName" attribute="1" defaultMemberUniqueName="[Dim_Customer].[FullName].[All]" allUniqueName="[Dim_Customer].[FullName].[All]" dimensionUniqueName="[Dim_Customer]" displayFolder="" count="0" memberValueDatatype="130" unbalanced="0"/>
    <cacheHierarchy uniqueName="[Dim_Customer].[Gender]" caption="Gender" attribute="1" defaultMemberUniqueName="[Dim_Customer].[Gender].[All]" allUniqueName="[Dim_Customer].[Gender].[All]" dimensionUniqueName="[Dim_Customer]" displayFolder="" count="0" memberValueDatatype="130" unbalanced="0"/>
    <cacheHierarchy uniqueName="[Dim_Customer].[Location]" caption="Location" attribute="1" defaultMemberUniqueName="[Dim_Customer].[Location].[All]" allUniqueName="[Dim_Customer].[Location].[All]" dimensionUniqueName="[Dim_Customer]" displayFolder="" count="0" memberValueDatatype="130" unbalanced="0"/>
    <cacheHierarchy uniqueName="[Dim_Customer].[Customer Age]" caption="Customer Age" attribute="1" defaultMemberUniqueName="[Dim_Customer].[Customer Age].[All]" allUniqueName="[Dim_Customer].[Customer Age].[All]" dimensionUniqueName="[Dim_Customer]" displayFolder="" count="0" memberValueDatatype="20" unbalanced="0"/>
    <cacheHierarchy uniqueName="[Dim_Customer].[Customer Age Group]" caption="Customer Age Group" attribute="1" defaultMemberUniqueName="[Dim_Customer].[Customer Age Group].[All]" allUniqueName="[Dim_Customer].[Customer Age Group].[All]" dimensionUniqueName="[Dim_Customer]"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SalesPerson Age]" caption="SalesPerson Age" attribute="1" defaultMemberUniqueName="[Dim_SalesPerson].[SalesPerson Age].[All]" allUniqueName="[Dim_SalesPerson].[SalesPerson Age].[All]" dimensionUniqueName="[Dim_SalesPerson]" displayFolder="" count="0" memberValueDatatype="2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products_table].[Product ID]" caption="Product ID" attribute="1" defaultMemberUniqueName="[products_table].[Product ID].[All]" allUniqueName="[products_table].[Product ID].[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Category]" caption="Category" attribute="1" defaultMemberUniqueName="[products_table].[Category].[All]" allUniqueName="[products_table].[Category].[All]" dimensionUniqueName="[products_table]" displayFolder="" count="0" memberValueDatatype="130" unbalanced="0"/>
    <cacheHierarchy uniqueName="[products_table].[Sales Price]" caption="Sales Price" attribute="1" defaultMemberUniqueName="[products_table].[Sales Price].[All]" allUniqueName="[products_table].[Sales Price].[All]" dimensionUniqueName="[products_table]" displayFolder="" count="0" memberValueDatatype="5" unbalanced="0"/>
    <cacheHierarchy uniqueName="[products_table].[Cost Price]" caption="Cost Price" attribute="1" defaultMemberUniqueName="[products_table].[Cost Price].[All]" allUniqueName="[products_table].[Cost Price].[All]" dimensionUniqueName="[products_table]" displayFolder="" count="0" memberValueDatatype="5"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Age]" caption="Sum of Customer Age" measure="1" displayFolder="" measureGroup="Dim_Customer" count="0">
      <extLst>
        <ext xmlns:x15="http://schemas.microsoft.com/office/spreadsheetml/2010/11/main" uri="{B97F6D7D-B522-45F9-BDA1-12C45D357490}">
          <x15:cacheHierarchy aggregatedColumn="13"/>
        </ext>
      </extLst>
    </cacheHierarchy>
    <cacheHierarchy uniqueName="[Measures].[Average of Customer Age]" caption="Average of Customer Age" measure="1" displayFolder="" measureGroup="Dim_Customer" count="0">
      <extLst>
        <ext xmlns:x15="http://schemas.microsoft.com/office/spreadsheetml/2010/11/main" uri="{B97F6D7D-B522-45F9-BDA1-12C45D357490}">
          <x15:cacheHierarchy aggregatedColumn="13"/>
        </ext>
      </extLst>
    </cacheHierarchy>
    <cacheHierarchy uniqueName="[Measures].[Total Revenue]" caption="Total Revenue" measure="1" displayFolder="" measureGroup="Calculations" count="0"/>
    <cacheHierarchy uniqueName="[Measures].[COGS]" caption="COGS" measure="1" displayFolder="" measureGroup="Calculations" count="0"/>
    <cacheHierarchy uniqueName="[Measures].[Profit_Margin]" caption="Profit_Margin" measure="1" displayFolder="" measureGroup="Calculations" count="0"/>
    <cacheHierarchy uniqueName="[Measures].[% Profit Margin]" caption="% Profit Margin" measure="1" displayFolder="" measureGroup="Calculations" count="0"/>
    <cacheHierarchy uniqueName="[Measures].[# Transactions]" caption="# Transactions" measure="1" displayFolder="" measureGroup="Dim_Customer"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 Products]" caption="# Products" measure="1" displayFolder="" measureGroup="Calculations" count="0"/>
    <cacheHierarchy uniqueName="[Measures].[Qty Returned]" caption="Qty Returned" measure="1" displayFolder="" measureGroup="Calculations" count="0"/>
    <cacheHierarchy uniqueName="[Measures].[Total Quantity]" caption="Total Quantity" measure="1" displayFolder="" measureGroup="Calculations" count="0"/>
    <cacheHierarchy uniqueName="[Measures].[Total Target]" caption="Total Target" measure="1" displayFolder="" measureGroup="Calculations" count="0"/>
    <cacheHierarchy uniqueName="[Measures].[# Customers]" caption="# Customers" measure="1" displayFolder="" measureGroup="Calculations" count="0"/>
    <cacheHierarchy uniqueName="[Measures].[#l Location]" caption="#l Location" measure="1" displayFolder="" measureGroup="Calculations" count="0"/>
    <cacheHierarchy uniqueName="[Measures].[Return Rates]" caption="Return Rates" measure="1" displayFolder="" measureGroup="Calculations" count="0"/>
    <cacheHierarchy uniqueName="[Measures].[__XL_Count Dim_Customer]" caption="__XL_Count Dim_Customer" measure="1" displayFolder="" measureGroup="Dim_Customer" count="0" hidden="1"/>
    <cacheHierarchy uniqueName="[Measures].[__XL_Count fact_table]" caption="__XL_Count fact_table" measure="1" displayFolder="" measureGroup="fact_table" count="0" hidden="1"/>
    <cacheHierarchy uniqueName="[Measures].[__XL_Count monthly_store_targets]" caption="__XL_Count monthly_store_targets" measure="1" displayFolder="" measureGroup="monthly_store_targets" count="0" hidden="1"/>
    <cacheHierarchy uniqueName="[Measures].[__XL_Count products_table]" caption="__XL_Count products_table" measure="1" displayFolder="" measureGroup="products_table"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4338100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99E428-0E50-4544-A1FC-9E863F051582}" name="ProductKPI2" cacheId="10" applyNumberFormats="0" applyBorderFormats="0" applyFontFormats="0" applyPatternFormats="0" applyAlignmentFormats="0" applyWidthHeightFormats="1" dataCaption="Values" tag="a0df08ed-2475-44f2-81a6-72304f416d5e" updatedVersion="8" minRefreshableVersion="3" useAutoFormatting="1" subtotalHiddenItems="1" rowGrandTotals="0" colGrandTotals="0" itemPrintTitles="1" createdVersion="8" indent="0" compact="0" compactData="0" multipleFieldFilters="0">
  <location ref="AB7:AB8" firstHeaderRow="1" firstDataRow="1" firstDataCol="0"/>
  <pivotFields count="4">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dataField="1" compact="0" outline="0" showAll="0"/>
    <pivotField compact="0" allDrilled="1" outline="0" showAll="0" dataSourceSort="1" defaultAttributeDrillState="1"/>
  </pivotFields>
  <rowItems count="1">
    <i/>
  </rowItems>
  <colItems count="1">
    <i/>
  </colItems>
  <dataFields count="1">
    <dataField name="Average of Customer Age" fld="2" subtotal="average" baseField="0" baseItem="0" numFmtId="1"/>
  </dataFields>
  <formats count="1">
    <format dxfId="62">
      <pivotArea outline="0" collapsedLevelsAreSubtotals="1" fieldPosition="0"/>
    </format>
  </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772B14-F400-4E09-A74B-61399FFEC703}" name="Productweekday" cacheId="12" applyNumberFormats="0" applyBorderFormats="0" applyFontFormats="0" applyPatternFormats="0" applyAlignmentFormats="0" applyWidthHeightFormats="1" dataCaption="Values" tag="f25142e8-93dd-4789-aabf-6dc9cc231701" updatedVersion="8" minRefreshableVersion="3" useAutoFormatting="1" subtotalHiddenItems="1" rowGrandTotals="0" colGrandTotals="0" itemPrintTitles="1" createdVersion="8" indent="0" compact="0" compactData="0" multipleFieldFilters="0" chartFormat="13">
  <location ref="AV8:AW15" firstHeaderRow="1" firstDataRow="1" firstDataCol="1"/>
  <pivotFields count="5">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dataField="1" compact="0" outline="0" showAll="0"/>
    <pivotField axis="axisRow" compact="0" allDrilled="1" outline="0" showAll="0" dataSourceSort="1" defaultAttributeDrillState="1">
      <items count="8">
        <item x="0"/>
        <item x="1"/>
        <item x="2"/>
        <item x="3"/>
        <item x="4"/>
        <item x="5"/>
        <item x="6"/>
        <item t="default"/>
      </items>
    </pivotField>
    <pivotField compact="0" allDrilled="1" outline="0" showAll="0" dataSourceSort="1" defaultAttributeDrillState="1"/>
  </pivotFields>
  <rowFields count="1">
    <field x="3"/>
  </rowFields>
  <rowItems count="7">
    <i>
      <x/>
    </i>
    <i>
      <x v="1"/>
    </i>
    <i>
      <x v="2"/>
    </i>
    <i>
      <x v="3"/>
    </i>
    <i>
      <x v="4"/>
    </i>
    <i>
      <x v="5"/>
    </i>
    <i>
      <x v="6"/>
    </i>
  </rowItems>
  <colItems count="1">
    <i/>
  </colItems>
  <dataFields count="1">
    <dataField fld="2" subtotal="count" baseField="0" baseItem="0" numFmtId="169"/>
  </dataFields>
  <formats count="2">
    <format dxfId="64">
      <pivotArea outline="0" fieldPosition="0">
        <references count="1">
          <reference field="4294967294" count="1">
            <x v="0"/>
          </reference>
        </references>
      </pivotArea>
    </format>
    <format dxfId="63">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CE99B9-3235-4124-9EF3-3579F6062475}" name="TPlocation" cacheId="1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I7:J12" firstHeaderRow="1" firstDataRow="1" firstDataCol="1"/>
  <pivotFields count="4">
    <pivotField compact="0" allDrilled="1" outline="0" showAll="0" measureFilter="1" dataSourceSort="1" defaultAttributeDrillState="1">
      <items count="6">
        <item x="0"/>
        <item x="1"/>
        <item x="2"/>
        <item x="3"/>
        <item x="4"/>
        <item t="default"/>
      </items>
    </pivotField>
    <pivotField dataField="1" compact="0" outline="0" showAll="0"/>
    <pivotField axis="axisRow" compact="0" allDrilled="1" outline="0"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compact="0" allDrilled="1" outline="0" showAll="0" dataSourceSort="1" defaultAttributeDrillState="1"/>
  </pivotFields>
  <rowFields count="1">
    <field x="2"/>
  </rowFields>
  <rowItems count="5">
    <i>
      <x v="4"/>
    </i>
    <i>
      <x/>
    </i>
    <i>
      <x v="1"/>
    </i>
    <i>
      <x v="3"/>
    </i>
    <i>
      <x v="2"/>
    </i>
  </rowItems>
  <colItems count="1">
    <i/>
  </colItems>
  <dataFields count="1">
    <dataField fld="1" subtotal="count" baseField="0" baseItem="0"/>
  </dataField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2" type="count" id="3" iMeasureHier="39">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Customer]"/>
        <x15:activeTabTopLevelEntity name="[Calculation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26E9BD-56D9-47C2-8518-2DF52186DCD5}" name="Top5Products" cacheId="13" applyNumberFormats="0" applyBorderFormats="0" applyFontFormats="0" applyPatternFormats="0" applyAlignmentFormats="0" applyWidthHeightFormats="1" dataCaption="Values" tag="6548e26b-fe9d-4c23-a967-5c5f839188ad" updatedVersion="8" minRefreshableVersion="3" useAutoFormatting="1" subtotalHiddenItems="1" rowGrandTotals="0" colGrandTotals="0" itemPrintTitles="1" createdVersion="8" indent="0" compact="0" compactData="0" multipleFieldFilters="0" chartFormat="11">
  <location ref="BI7:BJ12" firstHeaderRow="1" firstDataRow="1" firstDataCol="1"/>
  <pivotFields count="5">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dataField="1" compact="0" outline="0" showAll="0"/>
    <pivotField axis="axisRow" compact="0" allDrilled="1" outline="0"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compact="0" allDrilled="1" outline="0" showAll="0" dataSourceSort="1" defaultAttributeDrillState="1"/>
  </pivotFields>
  <rowFields count="1">
    <field x="3"/>
  </rowFields>
  <rowItems count="5">
    <i>
      <x v="1"/>
    </i>
    <i>
      <x v="2"/>
    </i>
    <i>
      <x v="4"/>
    </i>
    <i>
      <x v="3"/>
    </i>
    <i>
      <x/>
    </i>
  </rowItems>
  <colItems count="1">
    <i/>
  </colItems>
  <dataFields count="1">
    <dataField fld="2" subtotal="count" baseField="0" baseItem="0"/>
  </dataFields>
  <formats count="1">
    <format dxfId="65">
      <pivotArea outline="0" collapsedLevelsAreSubtotals="1" fieldPosition="0"/>
    </format>
  </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2" iMeasureHier="39">
      <autoFilter ref="A1">
        <filterColumn colId="0">
          <top10 top="0" val="5" filterVal="5"/>
        </filterColumn>
      </autoFilter>
    </filter>
    <filter fld="1" type="count" id="4" iMeasureHier="39">
      <autoFilter ref="A1">
        <filterColumn colId="0">
          <top10 top="0" val="5" filterVal="5"/>
        </filterColumn>
      </autoFilter>
    </filter>
    <filter fld="3" type="count" id="5" iMeasureHier="39">
      <autoFilter ref="A1">
        <filterColumn colId="0">
          <top10 val="5" filterVal="5"/>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activeTabTopLevelEntity name="[products_table]"/>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5521AA-D927-4FAC-A7CE-B4C485655812}" name="CustomerAgeGroup" cacheId="7" applyNumberFormats="0" applyBorderFormats="0" applyFontFormats="0" applyPatternFormats="0" applyAlignmentFormats="0" applyWidthHeightFormats="1" dataCaption="Values" tag="c13233c9-ca07-47d8-b77f-f5f59ba75a0b" updatedVersion="8" minRefreshableVersion="3" useAutoFormatting="1" subtotalHiddenItems="1" rowGrandTotals="0" colGrandTotals="0" itemPrintTitles="1" createdVersion="8" indent="0" compact="0" compactData="0" multipleFieldFilters="0" chartFormat="4">
  <location ref="X7:Y12" firstHeaderRow="1" firstDataRow="1" firstDataCol="1"/>
  <pivotFields count="5">
    <pivotField compact="0" allDrilled="1" outline="0" showAll="0" measureFilter="1" dataSourceSort="1" defaultAttributeDrillState="1">
      <items count="6">
        <item x="0"/>
        <item x="1"/>
        <item x="2"/>
        <item x="3"/>
        <item x="4"/>
        <item t="default"/>
      </items>
    </pivotField>
    <pivotField dataField="1" compact="0" outline="0" showAll="0"/>
    <pivotField compact="0" allDrilled="1" outline="0" showAll="0" measureFilter="1" sortType="a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axis="axisRow" compact="0" allDrilled="1" outline="0" showAll="0" sortType="ascending" defaultAttributeDrillState="1">
      <items count="6">
        <item x="0"/>
        <item x="1"/>
        <item x="2"/>
        <item x="3"/>
        <item x="4"/>
        <item t="default"/>
      </items>
    </pivotField>
    <pivotField compact="0" allDrilled="1" outline="0" showAll="0" dataSourceSort="1" defaultAttributeDrillState="1"/>
  </pivotFields>
  <rowFields count="1">
    <field x="3"/>
  </rowFields>
  <rowItems count="5">
    <i>
      <x/>
    </i>
    <i>
      <x v="1"/>
    </i>
    <i>
      <x v="2"/>
    </i>
    <i>
      <x v="3"/>
    </i>
    <i>
      <x v="4"/>
    </i>
  </rowItems>
  <colItems count="1">
    <i/>
  </colItems>
  <dataFields count="1">
    <dataField fld="1" subtotal="count" baseField="0" baseItem="0" numFmtId="169"/>
  </dataFields>
  <formats count="1">
    <format dxfId="66">
      <pivotArea outline="0" collapsedLevelsAreSubtotals="1" fieldPosition="0"/>
    </format>
  </format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2" type="count" id="4" iMeasureHier="39">
      <autoFilter ref="A1">
        <filterColumn colId="0">
          <top10 top="0" val="5" filterVal="5"/>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20F318-452D-47A3-A09D-2EFFBD7CF4DF}" name="Allproducts" cacheId="3" applyNumberFormats="0" applyBorderFormats="0" applyFontFormats="0" applyPatternFormats="0" applyAlignmentFormats="0" applyWidthHeightFormats="1" dataCaption="Values" tag="6548e26b-fe9d-4c23-a967-5c5f839188ad" updatedVersion="8" minRefreshableVersion="3" useAutoFormatting="1" subtotalHiddenItems="1" rowGrandTotals="0" colGrandTotals="0" itemPrintTitles="1" createdVersion="8" indent="0" compact="0" compactData="0" multipleFieldFilters="0" chartFormat="11">
  <location ref="BM7:BO107" firstHeaderRow="0" firstDataRow="1" firstDataCol="1"/>
  <pivotFields count="6">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dataField="1" compact="0" outline="0" showAll="0"/>
    <pivotField axis="axisRow" compact="0" allDrilled="1" outline="0" showAll="0" dataSourceSort="1" defaultAttributeDrillState="1">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dataField="1" compact="0" outline="0" showAll="0"/>
    <pivotField compact="0" allDrilled="1" outline="0" showAll="0" dataSourceSort="1" defaultAttributeDrillState="1"/>
  </pivotFields>
  <rowFields count="1">
    <field x="3"/>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Fields count="1">
    <field x="-2"/>
  </colFields>
  <colItems count="2">
    <i>
      <x/>
    </i>
    <i i="1">
      <x v="1"/>
    </i>
  </colItems>
  <dataFields count="2">
    <dataField fld="2" subtotal="count" baseField="0" baseItem="0"/>
    <dataField fld="4" subtotal="count" baseField="0" baseItem="0"/>
  </dataFields>
  <formats count="1">
    <format dxfId="67">
      <pivotArea outline="0" collapsedLevelsAreSubtotals="1" fieldPosition="0"/>
    </format>
  </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Customer]"/>
        <x15:activeTabTopLevelEntity name="[Calculations]"/>
        <x15:activeTabTopLevelEntity name="[Date]"/>
        <x15:activeTabTopLevelEntity name="[products_table]"/>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7A153D-034D-4363-BD66-F5031156AF53}" name="ProductKPI" cacheId="9" applyNumberFormats="0" applyBorderFormats="0" applyFontFormats="0" applyPatternFormats="0" applyAlignmentFormats="0" applyWidthHeightFormats="1" dataCaption="Values" tag="6548e26b-fe9d-4c23-a967-5c5f839188ad" updatedVersion="8" minRefreshableVersion="3" useAutoFormatting="1" subtotalHiddenItems="1" rowGrandTotals="0" colGrandTotals="0" itemPrintTitles="1" createdVersion="8" indent="0" compact="0" compactData="0" multipleFieldFilters="0" chartFormat="11">
  <location ref="BB7:BD8" firstHeaderRow="0" firstDataRow="1" firstDataCol="0"/>
  <pivotFields count="6">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dataField="1" compact="0" outline="0" showAll="0"/>
    <pivotField dataField="1" compact="0" outline="0" showAll="0"/>
    <pivotField dataField="1" compact="0" outline="0" showAll="0"/>
    <pivotField compact="0" allDrilled="1" outline="0" showAll="0" dataSourceSort="1" defaultAttributeDrillState="1"/>
  </pivotFields>
  <rowItems count="1">
    <i/>
  </rowItems>
  <colFields count="1">
    <field x="-2"/>
  </colFields>
  <colItems count="3">
    <i>
      <x/>
    </i>
    <i i="1">
      <x v="1"/>
    </i>
    <i i="2">
      <x v="2"/>
    </i>
  </colItems>
  <dataFields count="3">
    <dataField fld="2" subtotal="count" baseField="0" baseItem="0"/>
    <dataField fld="3" subtotal="count" baseField="0" baseItem="0" numFmtId="10"/>
    <dataField fld="4" subtotal="count" baseField="0" baseItem="0" numFmtId="10"/>
  </dataFields>
  <formats count="3">
    <format dxfId="70">
      <pivotArea outline="0" collapsedLevelsAreSubtotals="1" fieldPosition="0"/>
    </format>
    <format dxfId="69">
      <pivotArea outline="0" fieldPosition="0">
        <references count="1">
          <reference field="4294967294" count="1" selected="0">
            <x v="1"/>
          </reference>
        </references>
      </pivotArea>
    </format>
    <format dxfId="68">
      <pivotArea outline="0" fieldPosition="0">
        <references count="1">
          <reference field="4294967294" count="1" selected="0">
            <x v="2"/>
          </reference>
        </references>
      </pivotArea>
    </format>
  </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71E1DC-9666-473A-89B2-40CBAC645767}" name="BTcustomer" cacheId="4" applyNumberFormats="0" applyBorderFormats="0" applyFontFormats="0" applyPatternFormats="0" applyAlignmentFormats="0" applyWidthHeightFormats="1" dataCaption="Values" tag="717d16e3-9234-471e-827e-5c45c5827e92" updatedVersion="8" minRefreshableVersion="3" useAutoFormatting="1" subtotalHiddenItems="1" rowGrandTotals="0" colGrandTotals="0" itemPrintTitles="1" createdVersion="8" indent="0" compact="0" compactData="0" multipleFieldFilters="0">
  <location ref="F7:G12" firstHeaderRow="1" firstDataRow="1" firstDataCol="1"/>
  <pivotFields count="3">
    <pivotField axis="axisRow" compact="0" allDrilled="1" outline="0" showAll="0" measureFilter="1" sortType="a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compact="0" outline="0" showAll="0"/>
    <pivotField compact="0" allDrilled="1" outline="0" showAll="0" dataSourceSort="1" defaultAttributeDrillState="1"/>
  </pivotFields>
  <rowFields count="1">
    <field x="0"/>
  </rowFields>
  <rowItems count="5">
    <i>
      <x v="4"/>
    </i>
    <i>
      <x v="3"/>
    </i>
    <i>
      <x/>
    </i>
    <i>
      <x v="1"/>
    </i>
    <i>
      <x v="2"/>
    </i>
  </rowItems>
  <colItems count="1">
    <i/>
  </colItems>
  <dataFields count="1">
    <dataField fld="1" subtotal="count" baseField="0" baseItem="0"/>
  </dataField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39">
      <autoFilter ref="A1">
        <filterColumn colId="0">
          <top10 top="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Customer]"/>
        <x15:activeTabTopLevelEntity name="[Calculation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18368B4-7AEB-4E88-A06B-16915F63687A}" name="PivotTable10" cacheId="1" applyNumberFormats="0" applyBorderFormats="0" applyFontFormats="0" applyPatternFormats="0" applyAlignmentFormats="0" applyWidthHeightFormats="1" dataCaption="Values" tag="33c9d6ae-da4f-48c4-a408-624f3368c04a" updatedVersion="8" minRefreshableVersion="3" useAutoFormatting="1" subtotalHiddenItems="1" rowGrandTotals="0" colGrandTotals="0" itemPrintTitles="1" createdVersion="8" indent="0" compact="0" compactData="0" multipleFieldFilters="0" chartFormat="11">
  <location ref="AK8:AL20" firstHeaderRow="1" firstDataRow="1" firstDataCol="1"/>
  <pivotFields count="5">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dataField="1" compact="0" outline="0" showAll="0"/>
    <pivotField axis="axisRow" compact="0" allDrilled="1" outline="0" showAll="0" dataSourceSort="1" defaultAttributeDrillState="1">
      <items count="13">
        <item x="0"/>
        <item x="1"/>
        <item x="2"/>
        <item x="3"/>
        <item x="4"/>
        <item x="5"/>
        <item x="6"/>
        <item x="7"/>
        <item x="8"/>
        <item x="9"/>
        <item x="10"/>
        <item x="11"/>
        <item t="default"/>
      </items>
    </pivotField>
    <pivotField compact="0" allDrilled="1" outline="0" showAll="0" dataSourceSort="1" defaultAttributeDrillState="1"/>
  </pivotFields>
  <rowFields count="1">
    <field x="3"/>
  </rowFields>
  <rowItems count="12">
    <i>
      <x/>
    </i>
    <i>
      <x v="1"/>
    </i>
    <i>
      <x v="2"/>
    </i>
    <i>
      <x v="3"/>
    </i>
    <i>
      <x v="4"/>
    </i>
    <i>
      <x v="5"/>
    </i>
    <i>
      <x v="6"/>
    </i>
    <i>
      <x v="7"/>
    </i>
    <i>
      <x v="8"/>
    </i>
    <i>
      <x v="9"/>
    </i>
    <i>
      <x v="10"/>
    </i>
    <i>
      <x v="11"/>
    </i>
  </rowItems>
  <colItems count="1">
    <i/>
  </colItems>
  <dataFields count="1">
    <dataField fld="2" subtotal="count" baseField="0" baseItem="0" numFmtId="166"/>
  </dataFields>
  <formats count="3">
    <format dxfId="73">
      <pivotArea outline="0" fieldPosition="0">
        <references count="1">
          <reference field="4294967294" count="1">
            <x v="0"/>
          </reference>
        </references>
      </pivotArea>
    </format>
    <format dxfId="72">
      <pivotArea outline="0" fieldPosition="0">
        <references count="1">
          <reference field="3" count="1" selected="0">
            <x v="0"/>
          </reference>
        </references>
      </pivotArea>
    </format>
    <format dxfId="7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61EF171-B326-47EA-96B6-5B8D5A84E93C}" name="PivotTable13" cacheId="2" applyNumberFormats="0" applyBorderFormats="0" applyFontFormats="0" applyPatternFormats="0" applyAlignmentFormats="0" applyWidthHeightFormats="1" dataCaption="Values" tag="6548e26b-fe9d-4c23-a967-5c5f839188ad" updatedVersion="8" minRefreshableVersion="3" useAutoFormatting="1" subtotalHiddenItems="1" rowGrandTotals="0" colGrandTotals="0" itemPrintTitles="1" createdVersion="8" indent="0" compact="0" compactData="0" multipleFieldFilters="0" chartFormat="17">
  <location ref="BQ7:BR15" firstHeaderRow="1" firstDataRow="1" firstDataCol="1"/>
  <pivotFields count="6">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dataField="1" compact="0" outline="0" showAll="0"/>
    <pivotField compact="0" allDrilled="1" outline="0"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axis="axisRow" compact="0" allDrilled="1" outline="0" showAll="0" sortType="descending" defaultAttributeDrillState="1">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compact="0" allDrilled="1" outline="0" showAll="0" dataSourceSort="1" defaultAttributeDrillState="1"/>
  </pivotFields>
  <rowFields count="1">
    <field x="4"/>
  </rowFields>
  <rowItems count="8">
    <i>
      <x v="4"/>
    </i>
    <i>
      <x v="5"/>
    </i>
    <i>
      <x v="6"/>
    </i>
    <i>
      <x v="7"/>
    </i>
    <i>
      <x v="2"/>
    </i>
    <i>
      <x v="1"/>
    </i>
    <i>
      <x/>
    </i>
    <i>
      <x v="3"/>
    </i>
  </rowItems>
  <colItems count="1">
    <i/>
  </colItems>
  <dataFields count="1">
    <dataField fld="2" subtotal="count" baseField="0" baseItem="0"/>
  </dataFields>
  <formats count="1">
    <format dxfId="74">
      <pivotArea outline="0" collapsedLevelsAreSubtotals="1" fieldPosition="0"/>
    </format>
  </formats>
  <chartFormats count="1">
    <chartFormat chart="16"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2" iMeasureHier="39">
      <autoFilter ref="A1">
        <filterColumn colId="0">
          <top10 top="0" val="5" filterVal="5"/>
        </filterColumn>
      </autoFilter>
    </filter>
    <filter fld="1" type="count" id="4" iMeasureHier="39">
      <autoFilter ref="A1">
        <filterColumn colId="0">
          <top10 top="0" val="5" filterVal="5"/>
        </filterColumn>
      </autoFilter>
    </filter>
    <filter fld="3" type="count" id="5" iMeasureHier="39">
      <autoFilter ref="A1">
        <filterColumn colId="0">
          <top10 val="5" filterVal="5"/>
        </filterColumn>
      </autoFilter>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activeTabTopLevelEntity name="[products_table]"/>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152D908-4DE3-4E63-8F4A-7B3DA033D6AC}" name="ProductKPI3" cacheId="11" applyNumberFormats="0" applyBorderFormats="0" applyFontFormats="0" applyPatternFormats="0" applyAlignmentFormats="0" applyWidthHeightFormats="1" dataCaption="Values" tag="0d1d6a4e-1ab9-454a-8612-0ea26af40000" updatedVersion="8" minRefreshableVersion="3" useAutoFormatting="1" subtotalHiddenItems="1" rowGrandTotals="0" colGrandTotals="0" itemPrintTitles="1" createdVersion="8" indent="0" compact="0" compactData="0" multipleFieldFilters="0">
  <location ref="P7:U8" firstHeaderRow="0" firstDataRow="1" firstDataCol="0"/>
  <pivotFields count="9">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compact="0" allDrilled="1" outline="0" showAll="0" dataSourceSort="1" defaultAttributeDrillState="1"/>
  </pivotFields>
  <rowItems count="1">
    <i/>
  </rowItems>
  <colFields count="1">
    <field x="-2"/>
  </colFields>
  <colItems count="6">
    <i>
      <x/>
    </i>
    <i i="1">
      <x v="1"/>
    </i>
    <i i="2">
      <x v="2"/>
    </i>
    <i i="3">
      <x v="3"/>
    </i>
    <i i="4">
      <x v="4"/>
    </i>
    <i i="5">
      <x v="5"/>
    </i>
  </colItems>
  <dataFields count="6">
    <dataField fld="2" subtotal="count" baseField="0" baseItem="0"/>
    <dataField fld="3" subtotal="count" baseField="0" baseItem="0"/>
    <dataField fld="4" subtotal="count" baseField="0" baseItem="0" numFmtId="166"/>
    <dataField fld="5" subtotal="count" baseField="0" baseItem="0" numFmtId="166"/>
    <dataField fld="6" subtotal="count" baseField="0" baseItem="0" numFmtId="166"/>
    <dataField fld="7" subtotal="count" baseField="0" baseItem="0"/>
  </dataFields>
  <formats count="1">
    <format dxfId="75">
      <pivotArea outline="0" fieldPosition="0">
        <references count="1">
          <reference field="4294967294" count="3" selected="0">
            <x v="2"/>
            <x v="3"/>
            <x v="4"/>
          </reference>
        </references>
      </pivotArea>
    </format>
  </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8AE769E-DEF6-41E1-AAE4-ADC0E2AC4D7B}" name="CustomerGender" cacheId="8" applyNumberFormats="0" applyBorderFormats="0" applyFontFormats="0" applyPatternFormats="0" applyAlignmentFormats="0" applyWidthHeightFormats="1" dataCaption="Values" tag="e95517aa-fc6a-4a24-ab85-db4a62a29354" updatedVersion="8" minRefreshableVersion="3" useAutoFormatting="1" subtotalHiddenItems="1" rowGrandTotals="0" colGrandTotals="0" itemPrintTitles="1" createdVersion="8" indent="0" compact="0" compactData="0" multipleFieldFilters="0">
  <location ref="AB13:AC15" firstHeaderRow="1" firstDataRow="1" firstDataCol="1"/>
  <pivotFields count="5">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dataField="1" compact="0" outline="0" showAll="0"/>
    <pivotField axis="axisRow" compact="0" allDrilled="1" outline="0" showAll="0" dataSourceSort="1" defaultAttributeDrillState="1">
      <items count="3">
        <item x="0"/>
        <item x="1"/>
        <item t="default"/>
      </items>
    </pivotField>
    <pivotField compact="0" allDrilled="1" outline="0" showAll="0" dataSourceSort="1" defaultAttributeDrillState="1"/>
  </pivotFields>
  <rowFields count="1">
    <field x="3"/>
  </rowFields>
  <rowItems count="2">
    <i>
      <x/>
    </i>
    <i>
      <x v="1"/>
    </i>
  </rowItems>
  <colItems count="1">
    <i/>
  </colItems>
  <dataFields count="1">
    <dataField fld="2" subtotal="count" showDataAs="percentOfTotal" baseField="0" baseItem="0" numFmtId="10"/>
  </dataFields>
  <formats count="2">
    <format dxfId="77">
      <pivotArea outline="0" collapsedLevelsAreSubtotals="1" fieldPosition="0"/>
    </format>
    <format dxfId="76">
      <pivotArea outline="0" fieldPosition="0">
        <references count="1">
          <reference field="4294967294" count="1">
            <x v="0"/>
          </reference>
        </references>
      </pivotArea>
    </format>
  </format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603694D-A01D-4E51-9E52-1E6EF6BD0E22}" name="BTCustomer2" cacheId="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C7:D12" firstHeaderRow="1" firstDataRow="1" firstDataCol="1"/>
  <pivotFields count="3">
    <pivotField axis="axisRow" compact="0" allDrilled="1" outline="0"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compact="0" outline="0" showAll="0"/>
    <pivotField compact="0" allDrilled="1" outline="0" showAll="0" dataSourceSort="1" defaultAttributeDrillState="1"/>
  </pivotFields>
  <rowFields count="1">
    <field x="0"/>
  </rowFields>
  <rowItems count="5">
    <i>
      <x/>
    </i>
    <i>
      <x v="4"/>
    </i>
    <i>
      <x v="3"/>
    </i>
    <i>
      <x v="1"/>
    </i>
    <i>
      <x v="2"/>
    </i>
  </rowItems>
  <colItems count="1">
    <i/>
  </colItems>
  <dataFields count="1">
    <dataField fld="1" subtotal="count" baseField="0" baseItem="0"/>
  </dataField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9">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63776A7-1A09-4353-9D4E-429BB458317D}" name="BTlocation" cacheId="6" applyNumberFormats="0" applyBorderFormats="0" applyFontFormats="0" applyPatternFormats="0" applyAlignmentFormats="0" applyWidthHeightFormats="1" dataCaption="Values" tag="d5367c93-9db3-47f0-941b-91f83e614336" updatedVersion="8" minRefreshableVersion="3" useAutoFormatting="1" subtotalHiddenItems="1" rowGrandTotals="0" colGrandTotals="0" itemPrintTitles="1" createdVersion="8" indent="0" compact="0" compactData="0" multipleFieldFilters="0">
  <location ref="L7:M12" firstHeaderRow="1" firstDataRow="1" firstDataCol="1"/>
  <pivotFields count="4">
    <pivotField compact="0" allDrilled="1" outline="0" showAll="0" measureFilter="1" dataSourceSort="1" defaultAttributeDrillState="1">
      <items count="6">
        <item x="0"/>
        <item x="1"/>
        <item x="2"/>
        <item x="3"/>
        <item x="4"/>
        <item t="default"/>
      </items>
    </pivotField>
    <pivotField dataField="1" compact="0" outline="0" showAll="0"/>
    <pivotField axis="axisRow" compact="0" allDrilled="1" outline="0" showAll="0" measureFilter="1" sortType="a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compact="0" allDrilled="1" outline="0" showAll="0" dataSourceSort="1" defaultAttributeDrillState="1"/>
  </pivotFields>
  <rowFields count="1">
    <field x="2"/>
  </rowFields>
  <rowItems count="5">
    <i>
      <x v="3"/>
    </i>
    <i>
      <x v="2"/>
    </i>
    <i>
      <x v="4"/>
    </i>
    <i>
      <x v="1"/>
    </i>
    <i>
      <x/>
    </i>
  </rowItems>
  <colItems count="1">
    <i/>
  </colItems>
  <dataFields count="1">
    <dataField fld="1" subtotal="count" baseField="0" baseItem="0"/>
  </dataField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4" iMeasureHier="39">
      <autoFilter ref="A1">
        <filterColumn colId="0">
          <top10 top="0" val="5" filterVal="5"/>
        </filterColumn>
      </autoFilter>
    </filter>
    <filter fld="0" type="count" id="2" iMeasureHier="39">
      <autoFilter ref="A1">
        <filterColumn colId="0">
          <top10 top="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3CD4466-3AC8-4693-9602-828B6F51D5D3}" name="PivotTable9" cacheId="0" applyNumberFormats="0" applyBorderFormats="0" applyFontFormats="0" applyPatternFormats="0" applyAlignmentFormats="0" applyWidthHeightFormats="1" dataCaption="Values" tag="f303093b-e787-40fd-a793-04488ebb4561" updatedVersion="8" minRefreshableVersion="3" useAutoFormatting="1" subtotalHiddenItems="1" rowGrandTotals="0" colGrandTotals="0" itemPrintTitles="1" createdVersion="8" indent="0" compact="0" compactData="0" multipleFieldFilters="0" chartFormat="6">
  <location ref="AG8:AH20" firstHeaderRow="1" firstDataRow="1" firstDataCol="1"/>
  <pivotFields count="5">
    <pivotField compact="0" allDrilled="1" outline="0" showAll="0" measureFilter="1" dataSourceSort="1" defaultAttributeDrillState="1">
      <items count="6">
        <item x="0"/>
        <item x="1"/>
        <item x="2"/>
        <item x="3"/>
        <item x="4"/>
        <item t="default"/>
      </items>
    </pivotField>
    <pivotField compact="0" allDrilled="1" outline="0" showAll="0" measureFilter="1" defaultAttributeDrillState="1">
      <items count="6">
        <item x="0"/>
        <item x="1"/>
        <item x="2"/>
        <item x="3"/>
        <item x="4"/>
        <item t="default"/>
      </items>
    </pivotField>
    <pivotField dataField="1" compact="0" outline="0" showAll="0"/>
    <pivotField axis="axisRow" compact="0" allDrilled="1" outline="0" showAll="0" dataSourceSort="1" defaultAttributeDrillState="1">
      <items count="13">
        <item x="0"/>
        <item x="1"/>
        <item x="2"/>
        <item x="3"/>
        <item x="4"/>
        <item x="5"/>
        <item x="6"/>
        <item x="7"/>
        <item x="8"/>
        <item x="9"/>
        <item x="10"/>
        <item x="11"/>
        <item t="default"/>
      </items>
    </pivotField>
    <pivotField compact="0" allDrilled="1" outline="0" showAll="0" dataSourceSort="1" defaultAttributeDrillState="1"/>
  </pivotFields>
  <rowFields count="1">
    <field x="3"/>
  </rowFields>
  <rowItems count="12">
    <i>
      <x/>
    </i>
    <i>
      <x v="1"/>
    </i>
    <i>
      <x v="2"/>
    </i>
    <i>
      <x v="3"/>
    </i>
    <i>
      <x v="4"/>
    </i>
    <i>
      <x v="5"/>
    </i>
    <i>
      <x v="6"/>
    </i>
    <i>
      <x v="7"/>
    </i>
    <i>
      <x v="8"/>
    </i>
    <i>
      <x v="9"/>
    </i>
    <i>
      <x v="10"/>
    </i>
    <i>
      <x v="11"/>
    </i>
  </rowItems>
  <colItems count="1">
    <i/>
  </colItems>
  <dataFields count="1">
    <dataField fld="2" subtotal="count" showDataAs="percentDiff" baseField="3" baseItem="1048828" numFmtId="168"/>
  </dataFields>
  <formats count="3">
    <format dxfId="80">
      <pivotArea outline="0" fieldPosition="0">
        <references count="1">
          <reference field="3" count="1" selected="0">
            <x v="0"/>
          </reference>
        </references>
      </pivotArea>
    </format>
    <format dxfId="79">
      <pivotArea outline="0" fieldPosition="0">
        <references count="1">
          <reference field="4294967294" count="1">
            <x v="0"/>
          </reference>
        </references>
      </pivotArea>
    </format>
    <format dxfId="78">
      <pivotArea outline="0" collapsedLevelsAreSubtotals="1"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Average of Customer A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39">
      <autoFilter ref="A1">
        <filterColumn colId="0">
          <top10 top="0" val="5" filterVal="5"/>
        </filterColumn>
      </autoFilter>
    </filter>
    <filter fld="1" type="count" id="4" iMeasureHier="39">
      <autoFilter ref="A1">
        <filterColumn colId="0">
          <top10 top="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Calculations]"/>
        <x15:activeTabTopLevelEntity name="[Date]"/>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B134D67-E5B0-4105-9C90-717732F921FD}" name="PivotTable1" cacheId="1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1">
  <location ref="C5:E17" firstHeaderRow="0" firstDataRow="1" firstDataCol="1"/>
  <pivotFields count="4">
    <pivotField axis="axisRow" compact="0" allDrilled="1" outline="0" showAll="0" dataSourceSort="1" defaultAttributeDrillState="1">
      <items count="13">
        <item x="0"/>
        <item x="1"/>
        <item x="2"/>
        <item x="3"/>
        <item x="4"/>
        <item x="5"/>
        <item x="6"/>
        <item x="7"/>
        <item x="8"/>
        <item x="9"/>
        <item x="10"/>
        <item x="11"/>
        <item t="default"/>
      </items>
    </pivotField>
    <pivotField dataField="1" compact="0" outline="0" showAll="0"/>
    <pivotField dataField="1" compact="0" outline="0" showAll="0"/>
    <pivotField compact="0" allDrilled="1" outline="0" showAll="0" dataSourceSort="1" defaultAttributeDrillState="1"/>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fld="1" subtotal="count" baseField="0" baseItem="0"/>
    <dataField fld="2" subtotal="count" baseField="0" baseItem="0"/>
  </dataFields>
  <formats count="11">
    <format dxfId="27">
      <pivotArea type="all" dataOnly="0" outline="0" fieldPosition="0"/>
    </format>
    <format dxfId="26">
      <pivotArea outline="0" collapsedLevelsAreSubtotals="1" fieldPosition="0"/>
    </format>
    <format dxfId="25">
      <pivotArea field="0" type="button" dataOnly="0" labelOnly="1" outline="0" axis="axisRow" fieldPosition="0"/>
    </format>
    <format dxfId="24">
      <pivotArea dataOnly="0" labelOnly="1" outline="0" fieldPosition="0">
        <references count="1">
          <reference field="0" count="0"/>
        </references>
      </pivotArea>
    </format>
    <format dxfId="23">
      <pivotArea dataOnly="0" labelOnly="1" outline="0" fieldPosition="0">
        <references count="1">
          <reference field="4294967294" count="2">
            <x v="0"/>
            <x v="1"/>
          </reference>
        </references>
      </pivotArea>
    </format>
    <format dxfId="22">
      <pivotArea outline="0" collapsedLevelsAreSubtotals="1" fieldPosition="0"/>
    </format>
    <format dxfId="21">
      <pivotArea type="all" dataOnly="0" outline="0" fieldPosition="0"/>
    </format>
    <format dxfId="20">
      <pivotArea outline="0" collapsedLevelsAreSubtotals="1" fieldPosition="0"/>
    </format>
    <format dxfId="19">
      <pivotArea field="0" type="button" dataOnly="0" labelOnly="1" outline="0" axis="axisRow" fieldPosition="0"/>
    </format>
    <format dxfId="18">
      <pivotArea dataOnly="0" labelOnly="1" outline="0" fieldPosition="0">
        <references count="1">
          <reference field="0" count="0"/>
        </references>
      </pivotArea>
    </format>
    <format dxfId="17">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90C3DC6-65FC-41D9-A628-7F640516F7F3}" name="PivotTable5" cacheId="2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1">
  <location ref="AL5:AN12" firstHeaderRow="0" firstDataRow="1" firstDataCol="1"/>
  <pivotFields count="4">
    <pivotField dataField="1" compact="0" outline="0" showAll="0"/>
    <pivotField axis="axisRow" compact="0" allDrilled="1" outline="0" showAll="0" dataSourceSort="1" defaultAttributeDrillState="1">
      <items count="8">
        <item x="0"/>
        <item x="1"/>
        <item x="2"/>
        <item x="3"/>
        <item x="4"/>
        <item x="5"/>
        <item x="6"/>
        <item t="default"/>
      </items>
    </pivotField>
    <pivotField compact="0" allDrilled="1" outline="0" showAll="0" dataSourceSort="1"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7">
    <i>
      <x/>
    </i>
    <i>
      <x v="1"/>
    </i>
    <i>
      <x v="2"/>
    </i>
    <i>
      <x v="3"/>
    </i>
    <i>
      <x v="4"/>
    </i>
    <i>
      <x v="5"/>
    </i>
    <i>
      <x v="6"/>
    </i>
  </rowItems>
  <colFields count="1">
    <field x="-2"/>
  </colFields>
  <colItems count="2">
    <i>
      <x/>
    </i>
    <i i="1">
      <x v="1"/>
    </i>
  </colItems>
  <dataFields count="2">
    <dataField fld="0" subtotal="count" baseField="0" baseItem="0"/>
    <dataField name="Total Revenue2" fld="3" subtotal="count" showDataAs="percentDiff" baseField="1" baseItem="1048828" numFmtId="168">
      <extLst>
        <ext xmlns:x14="http://schemas.microsoft.com/office/spreadsheetml/2009/9/main" uri="{E15A36E0-9728-4e99-A89B-3F7291B0FE68}">
          <x14:dataField sourceField="0" uniqueName="[__Xl2].[Measures].[Total Revenue]"/>
        </ext>
      </extLst>
    </dataField>
  </dataFields>
  <formats count="9">
    <format dxfId="36">
      <pivotArea type="all" dataOnly="0" outline="0" fieldPosition="0"/>
    </format>
    <format dxfId="35">
      <pivotArea outline="0" collapsedLevelsAreSubtotals="1" fieldPosition="0"/>
    </format>
    <format dxfId="34">
      <pivotArea dataOnly="0" labelOnly="1" outline="0" fieldPosition="0">
        <references count="1">
          <reference field="4294967294" count="1">
            <x v="0"/>
          </reference>
        </references>
      </pivotArea>
    </format>
    <format dxfId="33">
      <pivotArea outline="0" collapsedLevelsAreSubtotals="1" fieldPosition="0"/>
    </format>
    <format dxfId="32">
      <pivotArea type="all" dataOnly="0" outline="0" fieldPosition="0"/>
    </format>
    <format dxfId="31">
      <pivotArea outline="0" collapsedLevelsAreSubtotals="1" fieldPosition="0"/>
    </format>
    <format dxfId="30">
      <pivotArea dataOnly="0" labelOnly="1" outline="0" fieldPosition="0">
        <references count="1">
          <reference field="4294967294" count="1">
            <x v="0"/>
          </reference>
        </references>
      </pivotArea>
    </format>
    <format dxfId="29">
      <pivotArea outline="0" fieldPosition="0">
        <references count="1">
          <reference field="4294967294" count="1">
            <x v="1"/>
          </reference>
        </references>
      </pivotArea>
    </format>
    <format dxfId="28">
      <pivotArea outline="0" fieldPosition="0">
        <references count="1">
          <reference field="4294967294" count="1" selected="0">
            <x v="1"/>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F3A84FD-084A-4308-BEF4-C905E13B22FF}" name="PivotTable4" cacheId="2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1">
  <location ref="AE5:AG9" firstHeaderRow="0" firstDataRow="1" firstDataCol="1"/>
  <pivotFields count="4">
    <pivotField dataField="1" compact="0" outline="0" showAll="0"/>
    <pivotField compact="0" allDrilled="1" outline="0" showAll="0" dataSourceSort="1" defaultAttributeDrillState="1"/>
    <pivotField axis="axisRow" compact="0" allDrilled="1" outline="0" showAll="0" dataSourceSort="1" defaultAttributeDrillState="1">
      <items count="5">
        <item x="0"/>
        <item x="1"/>
        <item x="2"/>
        <item x="3"/>
        <item t="default"/>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fld="0" subtotal="count" baseField="0" baseItem="0"/>
    <dataField name="Total Revenue2" fld="3" subtotal="count" showDataAs="percentDiff" baseField="2" baseItem="1048828" numFmtId="168">
      <extLst>
        <ext xmlns:x14="http://schemas.microsoft.com/office/spreadsheetml/2009/9/main" uri="{E15A36E0-9728-4e99-A89B-3F7291B0FE68}">
          <x14:dataField sourceField="0" uniqueName="[__Xl2].[Measures].[Total Revenue]"/>
        </ext>
      </extLst>
    </dataField>
  </dataFields>
  <formats count="9">
    <format dxfId="45">
      <pivotArea type="all" dataOnly="0" outline="0" fieldPosition="0"/>
    </format>
    <format dxfId="44">
      <pivotArea outline="0" collapsedLevelsAreSubtotals="1" fieldPosition="0"/>
    </format>
    <format dxfId="43">
      <pivotArea dataOnly="0" labelOnly="1" outline="0" fieldPosition="0">
        <references count="1">
          <reference field="4294967294" count="1">
            <x v="0"/>
          </reference>
        </references>
      </pivotArea>
    </format>
    <format dxfId="42">
      <pivotArea outline="0" collapsedLevelsAreSubtotals="1" fieldPosition="0"/>
    </format>
    <format dxfId="41">
      <pivotArea type="all" dataOnly="0" outline="0" fieldPosition="0"/>
    </format>
    <format dxfId="40">
      <pivotArea outline="0" collapsedLevelsAreSubtotals="1" fieldPosition="0"/>
    </format>
    <format dxfId="39">
      <pivotArea dataOnly="0" labelOnly="1" outline="0" fieldPosition="0">
        <references count="1">
          <reference field="4294967294" count="1">
            <x v="0"/>
          </reference>
        </references>
      </pivotArea>
    </format>
    <format dxfId="38">
      <pivotArea outline="0" fieldPosition="0">
        <references count="1">
          <reference field="4294967294" count="1">
            <x v="1"/>
          </reference>
        </references>
      </pivotArea>
    </format>
    <format dxfId="37">
      <pivotArea outline="0" fieldPosition="0">
        <references count="1">
          <reference field="4294967294" count="1" selected="0">
            <x v="1"/>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1C68ABF-E2FC-4920-8BD5-6B9D96BB0FB9}" name="PivotTable2" cacheId="2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1">
  <location ref="X5:Z7" firstHeaderRow="0" firstDataRow="1" firstDataCol="1"/>
  <pivotFields count="4">
    <pivotField dataField="1" compact="0" outline="0" showAll="0"/>
    <pivotField axis="axisRow" compact="0" allDrilled="1" outline="0" showAll="0" dataSourceSort="1" defaultAttributeDrillState="1">
      <items count="3">
        <item x="0"/>
        <item x="1"/>
        <item t="default"/>
      </items>
    </pivotField>
    <pivotField compact="0" allDrilled="1" outline="0" showAll="0" dataSourceSort="1"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2">
    <i>
      <x/>
    </i>
    <i>
      <x v="1"/>
    </i>
  </rowItems>
  <colFields count="1">
    <field x="-2"/>
  </colFields>
  <colItems count="2">
    <i>
      <x/>
    </i>
    <i i="1">
      <x v="1"/>
    </i>
  </colItems>
  <dataFields count="2">
    <dataField fld="0" subtotal="count" baseField="0" baseItem="0"/>
    <dataField name="Total Revenue2" fld="3" subtotal="count" showDataAs="percentOfTotal" baseField="0" baseItem="0" numFmtId="9">
      <extLst>
        <ext xmlns:x14="http://schemas.microsoft.com/office/spreadsheetml/2009/9/main" uri="{E15A36E0-9728-4e99-A89B-3F7291B0FE68}">
          <x14:dataField sourceField="0" uniqueName="[__Xl2].[Measures].[Total Revenue]"/>
        </ext>
      </extLst>
    </dataField>
  </dataFields>
  <formats count="9">
    <format dxfId="54">
      <pivotArea type="all" dataOnly="0" outline="0" fieldPosition="0"/>
    </format>
    <format dxfId="53">
      <pivotArea outline="0" collapsedLevelsAreSubtotals="1" fieldPosition="0"/>
    </format>
    <format dxfId="52">
      <pivotArea dataOnly="0" labelOnly="1" outline="0" fieldPosition="0">
        <references count="1">
          <reference field="4294967294" count="1">
            <x v="0"/>
          </reference>
        </references>
      </pivotArea>
    </format>
    <format dxfId="51">
      <pivotArea outline="0" collapsedLevelsAreSubtotals="1" fieldPosition="0"/>
    </format>
    <format dxfId="50">
      <pivotArea type="all" dataOnly="0" outline="0" fieldPosition="0"/>
    </format>
    <format dxfId="49">
      <pivotArea outline="0" collapsedLevelsAreSubtotals="1" fieldPosition="0"/>
    </format>
    <format dxfId="48">
      <pivotArea dataOnly="0" labelOnly="1" outline="0" fieldPosition="0">
        <references count="1">
          <reference field="4294967294" count="1">
            <x v="0"/>
          </reference>
        </references>
      </pivotArea>
    </format>
    <format dxfId="47">
      <pivotArea outline="0" fieldPosition="0">
        <references count="1">
          <reference field="4294967294" count="1">
            <x v="1"/>
          </reference>
        </references>
      </pivotArea>
    </format>
    <format dxfId="46">
      <pivotArea outline="0" fieldPosition="0">
        <references count="1">
          <reference field="4294967294" count="1" selected="0">
            <x v="1"/>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A507720-2E7E-49B5-9ACE-CF33FDA6543E}" name="PivotTable3" cacheId="1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1">
  <location ref="S5:T6" firstHeaderRow="0" firstDataRow="1" firstDataCol="0"/>
  <pivotFields count="3">
    <pivotField dataField="1" compact="0" outline="0" showAll="0"/>
    <pivotField dataField="1" compact="0" outline="0" showAll="0"/>
    <pivotField compact="0" allDrilled="1" outline="0" showAll="0" dataSourceSort="1" defaultAttributeDrillState="1"/>
  </pivotFields>
  <rowItems count="1">
    <i/>
  </rowItems>
  <colFields count="1">
    <field x="-2"/>
  </colFields>
  <colItems count="2">
    <i>
      <x/>
    </i>
    <i i="1">
      <x v="1"/>
    </i>
  </colItems>
  <dataFields count="2">
    <dataField fld="0" subtotal="count" baseField="0" baseItem="0"/>
    <dataField fld="1" subtotal="count" baseField="0" baseItem="0"/>
  </dataFields>
  <formats count="7">
    <format dxfId="61">
      <pivotArea type="all" dataOnly="0" outline="0" fieldPosition="0"/>
    </format>
    <format dxfId="60">
      <pivotArea outline="0" collapsedLevelsAreSubtotals="1" fieldPosition="0"/>
    </format>
    <format dxfId="59">
      <pivotArea dataOnly="0" labelOnly="1" outline="0" fieldPosition="0">
        <references count="1">
          <reference field="4294967294" count="2">
            <x v="0"/>
            <x v="1"/>
          </reference>
        </references>
      </pivotArea>
    </format>
    <format dxfId="58">
      <pivotArea outline="0" collapsedLevelsAreSubtotals="1" fieldPosition="0"/>
    </format>
    <format dxfId="57">
      <pivotArea type="all" dataOnly="0" outline="0" fieldPosition="0"/>
    </format>
    <format dxfId="56">
      <pivotArea outline="0" collapsedLevelsAreSubtotals="1" fieldPosition="0"/>
    </format>
    <format dxfId="55">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Calculations]"/>
        <x15:activeTabTopLevelEntity name="[Dim_SalesPerson]"/>
      </x15:pivotTableUISettings>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Store_RevenueTarget" cacheId="16" applyNumberFormats="0" applyBorderFormats="0" applyFontFormats="0" applyPatternFormats="0" applyAlignmentFormats="0" applyWidthHeightFormats="1" dataCaption="Values" tag="96a5d335-794f-4018-bd1f-9bebd239aa21" updatedVersion="8" minRefreshableVersion="3" useAutoFormatting="1" subtotalHiddenItems="1" itemPrintTitles="1" createdVersion="5" indent="0" compact="0" compactData="0" multipleFieldFilters="0">
  <location ref="R3:T14" firstHeaderRow="0" firstDataRow="1" firstDataCol="1"/>
  <pivotFields count="4">
    <pivotField dataField="1" compact="0" outline="0" showAll="0"/>
    <pivotField dataField="1" compact="0" outline="0" showAll="0"/>
    <pivotField axis="axisRow" compact="0" allDrilled="1" outline="0" showAll="0" dataSourceSort="1" defaultAttributeDrillState="1">
      <items count="11">
        <item x="0"/>
        <item x="1"/>
        <item x="2"/>
        <item x="3"/>
        <item x="4"/>
        <item x="5"/>
        <item x="6"/>
        <item x="7"/>
        <item x="8"/>
        <item x="9"/>
        <item t="default"/>
      </items>
    </pivotField>
    <pivotField compact="0" allDrilled="1" outline="0" showAll="0" dataSourceSort="1" defaultAttributeDrillState="1"/>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fld="0" subtotal="count" baseField="0" baseItem="0"/>
    <dataField fld="1" subtotal="count" baseField="0" baseItem="0"/>
  </dataFields>
  <pivotHierarchies count="59">
    <pivotHierarchy dragToData="1"/>
    <pivotHierarchy dragToData="1"/>
    <pivotHierarchy dragToData="1"/>
    <pivotHierarchy multipleItemSelectionAllowed="1" dragToData="1">
      <members count="1" level="1">
        <member name="[Date].[Month].&amp;[Oc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im_Customer]"/>
        <x15:activeTabTopLevelEntity name="[Dim_SalesPerson]"/>
        <x15:activeTabTopLevelEntity name="[Date]"/>
      </x15:pivotTableUISettings>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830C31F-D592-470D-B5CF-DDF0EAB1FDF4}" name="PivotTable3" cacheId="15" applyNumberFormats="0" applyBorderFormats="0" applyFontFormats="0" applyPatternFormats="0" applyAlignmentFormats="0" applyWidthHeightFormats="1" dataCaption="Values" tag="a96f1b68-3619-4464-bd71-8e5996f10153" updatedVersion="8" minRefreshableVersion="3" useAutoFormatting="1" subtotalHiddenItems="1" itemPrintTitles="1" createdVersion="5" indent="0" compact="0" compactData="0" multipleFieldFilters="0">
  <location ref="AA3:AB5" firstHeaderRow="1" firstDataRow="1" firstDataCol="1"/>
  <pivotFields count="2">
    <pivotField axis="axisRow" compact="0" allDrilled="1" outline="0" showAll="0" dataSourceSort="1" defaultAttributeDrillState="1">
      <items count="2">
        <item s="1" x="0"/>
        <item t="default"/>
      </items>
    </pivotField>
    <pivotField dataField="1" compact="0" outline="0" showAll="0"/>
  </pivotFields>
  <rowFields count="1">
    <field x="0"/>
  </rowFields>
  <rowItems count="2">
    <i>
      <x/>
    </i>
    <i t="grand">
      <x/>
    </i>
  </rowItems>
  <colItems count="1">
    <i/>
  </colItems>
  <dataFields count="1">
    <dataField fld="1" subtotal="count" baseField="0" baseItem="0"/>
  </dataFields>
  <pivotHierarchies count="5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alculations]"/>
        <x15:activeTabTopLevelEntity name="[Dim_Customer]"/>
        <x15:activeTabTopLevelEntity name="[Dim_SalesPerson]"/>
        <x15:activeTabTopLevelEntity name="[Date]"/>
      </x15:pivotTableUISettings>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KPI" cacheId="17" applyNumberFormats="0" applyBorderFormats="0" applyFontFormats="0" applyPatternFormats="0" applyAlignmentFormats="0" applyWidthHeightFormats="1" dataCaption="Values" tag="7c2a8229-5bca-4b2b-b188-9875cc30a687" updatedVersion="8" minRefreshableVersion="3" useAutoFormatting="1" subtotalHiddenItems="1" itemPrintTitles="1" createdVersion="5" indent="0" outline="1" outlineData="1" multipleFieldFilters="0">
  <location ref="B3:L4" firstHeaderRow="0" firstDataRow="1" firstDataCol="0"/>
  <pivotFields count="12">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Items count="1">
    <i/>
  </rowItems>
  <colFields count="1">
    <field x="-2"/>
  </colFields>
  <colItems count="11">
    <i>
      <x/>
    </i>
    <i i="1">
      <x v="1"/>
    </i>
    <i i="2">
      <x v="2"/>
    </i>
    <i i="3">
      <x v="3"/>
    </i>
    <i i="4">
      <x v="4"/>
    </i>
    <i i="5">
      <x v="5"/>
    </i>
    <i i="6">
      <x v="6"/>
    </i>
    <i i="7">
      <x v="7"/>
    </i>
    <i i="8">
      <x v="8"/>
    </i>
    <i i="9">
      <x v="9"/>
    </i>
    <i i="10">
      <x v="10"/>
    </i>
  </colItems>
  <dataFields count="11">
    <dataField fld="0" subtotal="count" baseField="0" baseItem="0" numFmtId="166"/>
    <dataField fld="1" subtotal="count" baseField="0" baseItem="0" numFmtId="166"/>
    <dataField fld="2" subtotal="count" baseField="0" baseItem="0"/>
    <dataField fld="3" subtotal="count" baseField="0" baseItem="0"/>
    <dataField fld="4" subtotal="count" baseField="0" baseItem="0" numFmtId="166"/>
    <dataField fld="5" subtotal="count" baseField="0" baseItem="0"/>
    <dataField fld="6" subtotal="count" baseField="0" baseItem="0" numFmtId="167"/>
    <dataField fld="7" subtotal="count" baseField="0" baseItem="0" numFmtId="167"/>
    <dataField fld="8" subtotal="count" baseField="0" baseItem="0" numFmtId="167"/>
    <dataField fld="9" subtotal="count" baseField="0" baseItem="0" numFmtId="167"/>
    <dataField fld="10" subtotal="count" baseField="0" baseItem="0" numFmtId="166"/>
  </dataFields>
  <formats count="8">
    <format dxfId="16">
      <pivotArea outline="0" collapsedLevelsAreSubtotals="1" fieldPosition="0">
        <references count="1">
          <reference field="4294967294" count="1" selected="0">
            <x v="0"/>
          </reference>
        </references>
      </pivotArea>
    </format>
    <format dxfId="15">
      <pivotArea outline="0" collapsedLevelsAreSubtotals="1" fieldPosition="0">
        <references count="1">
          <reference field="4294967294" count="1" selected="0">
            <x v="1"/>
          </reference>
        </references>
      </pivotArea>
    </format>
    <format dxfId="14">
      <pivotArea outline="0" collapsedLevelsAreSubtotals="1" fieldPosition="0">
        <references count="1">
          <reference field="4294967294" count="1" selected="0">
            <x v="4"/>
          </reference>
        </references>
      </pivotArea>
    </format>
    <format dxfId="13">
      <pivotArea outline="0" collapsedLevelsAreSubtotals="1" fieldPosition="0">
        <references count="1">
          <reference field="4294967294" count="1" selected="0">
            <x v="10"/>
          </reference>
        </references>
      </pivotArea>
    </format>
    <format dxfId="12">
      <pivotArea outline="0" collapsedLevelsAreSubtotals="1" fieldPosition="0">
        <references count="1">
          <reference field="4294967294" count="1" selected="0">
            <x v="9"/>
          </reference>
        </references>
      </pivotArea>
    </format>
    <format dxfId="11">
      <pivotArea outline="0" collapsedLevelsAreSubtotals="1" fieldPosition="0">
        <references count="1">
          <reference field="4294967294" count="1" selected="0">
            <x v="8"/>
          </reference>
        </references>
      </pivotArea>
    </format>
    <format dxfId="10">
      <pivotArea outline="0" collapsedLevelsAreSubtotals="1" fieldPosition="0">
        <references count="1">
          <reference field="4294967294" count="1" selected="0">
            <x v="7"/>
          </reference>
        </references>
      </pivotArea>
    </format>
    <format dxfId="9">
      <pivotArea outline="0" collapsedLevelsAreSubtotals="1" fieldPosition="0">
        <references count="1">
          <reference field="4294967294" count="1" selected="0">
            <x v="6"/>
          </reference>
        </references>
      </pivotArea>
    </format>
  </formats>
  <pivotHierarchies count="59">
    <pivotHierarchy dragToData="1"/>
    <pivotHierarchy dragToData="1"/>
    <pivotHierarchy dragToData="1"/>
    <pivotHierarchy multipleItemSelectionAllowed="1" dragToData="1">
      <members count="1" level="1">
        <member name="[Date].[Month].&amp;[Oc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im_Customer]"/>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470D60B-9BB8-40C4-8FFB-4194A5D1AA4F}" sourceName="[Date].[Month]">
  <pivotTables>
    <pivotTable tabId="3" name="PivotTable3"/>
    <pivotTable tabId="3" name="Store_RevenueTarget"/>
    <pivotTable tabId="3" name="KPI"/>
  </pivotTables>
  <data>
    <olap pivotCacheId="2043381004">
      <levels count="2">
        <level uniqueName="[Date].[Month].[(All)]" sourceCaption="(All)" count="0"/>
        <level uniqueName="[Date].[Month].[Month]" sourceCaption="Month" count="12">
          <ranges>
            <range startItem="0">
              <i n="[Date].[Month].&amp;[Jan]" c="Jan"/>
              <i n="[Date].[Month].&amp;[Feb]" c="Feb"/>
              <i n="[Date].[Month].&amp;[Mar]" c="Mar"/>
              <i n="[Date].[Month].&amp;[Apr]" c="Apr"/>
              <i n="[Date].[Month].&amp;[May]" c="May"/>
              <i n="[Date].[Month].&amp;[Jun]" c="Jun"/>
              <i n="[Date].[Month].&amp;[Jul]" c="Jul"/>
              <i n="[Date].[Month].&amp;[Aug]" c="Aug"/>
              <i n="[Date].[Month].&amp;[Sep]" c="Sep"/>
              <i n="[Date].[Month].&amp;[Oct]" c="Oct"/>
              <i n="[Date].[Month].&amp;[Nov]" c="Nov"/>
              <i n="[Date].[Month].&amp;[Dec]" c="Dec"/>
            </range>
          </ranges>
        </level>
      </levels>
      <selections count="1">
        <selection n="[Date].[Month].&amp;[Oc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C36FF9A2-D8AF-4D46-9315-FF5CA7F80DAF}" sourceName="[Dim_SalesPerson].[Store Name]">
  <pivotTables>
    <pivotTable tabId="7" name="PivotTable1"/>
    <pivotTable tabId="7" name="PivotTable3"/>
    <pivotTable tabId="7" name="PivotTable2"/>
    <pivotTable tabId="7" name="PivotTable4"/>
    <pivotTable tabId="7" name="PivotTable5"/>
  </pivotTables>
  <data>
    <olap pivotCacheId="1856647296">
      <levels count="2">
        <level uniqueName="[Dim_SalesPerson].[Store Name].[(All)]" sourceCaption="(All)" count="0"/>
        <level uniqueName="[Dim_SalesPerson].[Store Name].[Store Name]" sourceCaption="Store Name" count="10">
          <ranges>
            <range startItem="0">
              <i n="[Dim_SalesPerson].[Store Name].&amp;[Barron-Fleming]" c="Barron-Fleming"/>
              <i n="[Dim_SalesPerson].[Store Name].&amp;[Berg-Trujillo]" c="Berg-Trujillo"/>
              <i n="[Dim_SalesPerson].[Store Name].&amp;[Lee-Myers]" c="Lee-Myers"/>
              <i n="[Dim_SalesPerson].[Store Name].&amp;[Lopez]" c="Lopez"/>
              <i n="[Dim_SalesPerson].[Store Name].&amp;[Martinez]" c="Martinez"/>
              <i n="[Dim_SalesPerson].[Store Name].&amp;[Miller]" c="Miller"/>
              <i n="[Dim_SalesPerson].[Store Name].&amp;[Myers-Lopez]" c="Myers-Lopez"/>
              <i n="[Dim_SalesPerson].[Store Name].&amp;[Novak PLC]" c="Novak PLC"/>
              <i n="[Dim_SalesPerson].[Store Name].&amp;[Thomas]" c="Thomas"/>
              <i n="[Dim_SalesPerson].[Store Name].&amp;[Valdez]" c="Valdez"/>
            </range>
          </ranges>
        </level>
      </levels>
      <selections count="1">
        <selection n="[Dim_SalesPerson].[Store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50300F68-AD96-4F46-89D7-D7BA2716C596}" sourceName="[Date].[Month]">
  <pivotTables>
    <pivotTable tabId="10" name="PivotTable13"/>
    <pivotTable tabId="10" name="Allproducts"/>
    <pivotTable tabId="10" name="BTcustomer"/>
    <pivotTable tabId="10" name="BTCustomer2"/>
    <pivotTable tabId="10" name="BTlocation"/>
    <pivotTable tabId="10" name="CustomerAgeGroup"/>
    <pivotTable tabId="10" name="CustomerGender"/>
    <pivotTable tabId="10" name="ProductKPI"/>
    <pivotTable tabId="10" name="ProductKPI2"/>
    <pivotTable tabId="10" name="ProductKPI3"/>
    <pivotTable tabId="10" name="Productweekday"/>
    <pivotTable tabId="10" name="Top5Products"/>
    <pivotTable tabId="10" name="TPlocation"/>
  </pivotTables>
  <data>
    <olap pivotCacheId="1856647296">
      <levels count="2">
        <level uniqueName="[Date].[Month].[(All)]" sourceCaption="(All)" count="0"/>
        <level uniqueName="[Date].[Month].[Month]" sourceCaption="Month" count="12">
          <ranges>
            <range startItem="0">
              <i n="[Date].[Month].&amp;[Jan]" c="Jan"/>
              <i n="[Date].[Month].&amp;[Feb]" c="Feb"/>
              <i n="[Date].[Month].&amp;[Mar]" c="Mar"/>
              <i n="[Date].[Month].&amp;[Apr]" c="Apr"/>
              <i n="[Date].[Month].&amp;[May]" c="May"/>
              <i n="[Date].[Month].&amp;[Jun]" c="Jun"/>
              <i n="[Date].[Month].&amp;[Jul]" c="Jul"/>
              <i n="[Date].[Month].&amp;[Aug]" c="Aug"/>
              <i n="[Date].[Month].&amp;[Sep]" c="Sep"/>
              <i n="[Date].[Month].&amp;[Oct]" c="Oct"/>
              <i n="[Date].[Month].&amp;[Nov]" c="Nov"/>
              <i n="[Date].[Month].&amp;[Dec]" c="Dec"/>
            </range>
          </ranges>
        </level>
      </levels>
      <selections count="1">
        <selection n="[Date].[Month].[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ACD4156-AFF0-46B3-94C6-04E76BEC2D4B}" sourceName="[products_table].[Category]">
  <pivotTables>
    <pivotTable tabId="10" name="PivotTable13"/>
    <pivotTable tabId="10" name="BTcustomer"/>
    <pivotTable tabId="10" name="BTCustomer2"/>
    <pivotTable tabId="10" name="BTlocation"/>
    <pivotTable tabId="10" name="CustomerAgeGroup"/>
    <pivotTable tabId="10" name="CustomerGender"/>
    <pivotTable tabId="10" name="ProductKPI"/>
    <pivotTable tabId="10" name="ProductKPI2"/>
    <pivotTable tabId="10" name="ProductKPI3"/>
    <pivotTable tabId="10" name="Productweekday"/>
    <pivotTable tabId="10" name="Top5Products"/>
    <pivotTable tabId="10" name="TPlocation"/>
    <pivotTable tabId="10" name="PivotTable9"/>
    <pivotTable tabId="10" name="PivotTable10"/>
  </pivotTables>
  <data>
    <olap pivotCacheId="1856647296">
      <levels count="2">
        <level uniqueName="[products_table].[Category].[(All)]" sourceCaption="(All)" count="0"/>
        <level uniqueName="[products_table].[Category].[Category]" sourceCaption="Category" count="8">
          <ranges>
            <range startItem="0">
              <i n="[products_table].[Category].&amp;[Alcoholic Beverage]" c="Alcoholic Beverage"/>
              <i n="[products_table].[Category].&amp;[Coffee]" c="Coffee"/>
              <i n="[products_table].[Category].&amp;[Energy Drink]" c="Energy Drink"/>
              <i n="[products_table].[Category].&amp;[Juice]" c="Juice"/>
              <i n="[products_table].[Category].&amp;[Soft Drink]" c="Soft Drink"/>
              <i n="[products_table].[Category].&amp;[Sports Drink]" c="Sports Drink"/>
              <i n="[products_table].[Category].&amp;[Tea]" c="Tea"/>
              <i n="[products_table].[Category].&amp;[Water]" c="Water"/>
            </range>
          </ranges>
        </level>
      </levels>
      <selections count="1">
        <selection n="[products_table].[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1878D885-0BF7-4BDA-BB3A-91E0EAB7C195}" cache="Slicer_Month1" caption="Month" columnCount="2" level="1" style="SlicerStyleLight1 2 2" rowHeight="241300"/>
  <slicer name="Category" xr10:uid="{08C07731-C4AC-48B9-88A9-927F0240487E}" cache="Slicer_Category" caption="Category" level="1" style="SlicerStyleLight1 2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Name" xr10:uid="{4EC51077-3A45-4B12-A0AE-C5C185A0BB51}" cache="Slicer_Store_Name" caption="Store Name" level="1" style="SlicerStyleLight1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4505D293-9B21-4EAD-AAAB-175CDA35ABEC}" cache="Slicer_Month" caption="Filter by Month" columnCount="3" level="1" style="SlicerStyleLight1 2"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4.png"/></Relationships>
</file>

<file path=xl/webextensions/webextension1.xml><?xml version="1.0" encoding="utf-8"?>
<we:webextension xmlns:we="http://schemas.microsoft.com/office/webextensions/webextension/2010/11" id="{D8B966A7-A6DD-4DBF-B17C-932DDC66F66F}">
  <we:reference id="wa200004689" version="1.0.0.0" store="en-US" storeType="OMEX"/>
  <we:alternateReferences>
    <we:reference id="WA200004689" version="1.0.0.0" store="" storeType="OMEX"/>
  </we:alternateReferences>
  <we:properties>
    <we:property name="SourceData" value="{&quot;range&quot;:&quot;'Analysis 01'!V3:X13&quot;,&quot;worksheetId&quot;:&quot;{00000000-0001-0000-0000-000000000000}&quot;}"/>
    <we:property name="ZBILicenseSettings" value="{&quot;userInfo&quot;:{&quot;name&quot;:&quot;ngozi nwajiogoli&quot;,&quot;email&quot;:&quot;ngozinwaji222@outlook.com&quot;,&quot;userId&quot;:&quot;00000000-0000-0000-2a8e-70a2fa4ffa50&quot;,&quot;organizationId&quot;:&quot;9188040d-6c67-4c5b-b112-36a304b66dad&quot;,&quot;isViewer&quot;:false}}"/>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false,&quot;showColumnGrandTotal&quot;:false,&quot;freezeGrandTotal&quot;:true,&quot;grandTotalGap&quot;:false,&quot;rowGrandTotalLabel&quot;:&quot;Total&quot;,&quot;columnGrandTotalLabel&quot;:&quot;Total&quot;,&quot;absoluteChart&quot;:0,&quot;valueChart&quot;:0,&quot;valueChartIntegrated&quot;:fals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fals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Target&quot;,&quot;actual&quot;:&quot;Total Revenue&quot;,&quot;forecast&quot;:null,&quot;plan&quot;:null,&quot;plan2&quot;:null,&quot;plan3&quot;:null,&quot;forecast2&quot;:null,&quot;forecast3&quot;:null,&quot;actual-previousYear&quot;:&quot;Variance&quot;,&quot;actual-previousYear-percent&quot;:&quot;Variance%&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true,&quot;showTitle&quot;:true,&quot;titleWrap&quot;:true,&quot;titleAlignment&quot;:&quot;left&quot;,&quot;titleFontSize&quot;:12,&quot;titleFontColor&quot;:&quot;#000&quot;,&quot;titleText&quot;:&quot;Total Revenue and Total Target by Store&quot;,&quot;titleFontFamily&quot;:&quot;Calibri, helvetica, arial, sans-serif&quot;,&quot;titleFontWeight&quot;:&quot;normal&quot;,&quot;titleFontStyle&quot;:&quot;normal&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0,&quot;categoriesHeight&quot;:20,&quot;categoriesIndent&quot;:16,&quot;topNType&quot;:0,&quot;topNDataProperty&quot;:0,&quot;plottedDataProperties&quot;:[&quot;1&quot;,&quot;0&quot;,&quot;2&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0,&quot;showDataLabels&quot;:true,&quot;labelFontColor&quot;:&quot;#000&quot;,&quot;displayUnits&quot;:&quot;Auto&quot;,&quot;showUnits&quot;:0,&quot;decimalPlaces&quot;:1,&quot;decimalPlacesPercentage&quot;:1,&quot;suppressSmallValues&quot;:true,&quot;labelFontSize&quot;:10,&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previousYear&quot;,&quot;chartSort&quot;:1,&quot;categorySort&quot;:1,&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quot;categoryFormatSettingsString&quot;:&quot;&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Total Revenue&quot;,&quot;position&quot;:null},&quot;reference&quot;:{&quot;index&quot;:1,&quot;scenario&quot;:1,&quot;fieldName&quot;:&quot;Total Target&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quot;dragStarted&quot;:false}"/>
  </we:properties>
  <we:bindings>
    <we:binding id="tablesRangeChanged" type="matrix" appref="{E6309773-14D1-4B52-9A7D-F28166463667}"/>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10" Type="http://schemas.microsoft.com/office/2007/relationships/slicer" Target="../slicers/slicer1.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8.xml"/><Relationship Id="rId7" Type="http://schemas.openxmlformats.org/officeDocument/2006/relationships/drawing" Target="../drawings/drawing3.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rinterSettings" Target="../printerSettings/printerSettings2.bin"/><Relationship Id="rId5" Type="http://schemas.openxmlformats.org/officeDocument/2006/relationships/pivotTable" Target="../pivotTables/pivotTable20.xml"/><Relationship Id="rId4" Type="http://schemas.openxmlformats.org/officeDocument/2006/relationships/pivotTable" Target="../pivotTables/pivotTable19.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C6BB9-F4D8-469F-934F-253CBBCA2AF4}">
  <sheetPr codeName="Sheet1"/>
  <dimension ref="A1"/>
  <sheetViews>
    <sheetView showGridLines="0" showRowColHeaders="0" zoomScale="76" zoomScaleNormal="76" workbookViewId="0">
      <selection activeCell="S22" sqref="S22"/>
    </sheetView>
  </sheetViews>
  <sheetFormatPr defaultRowHeight="14.5" x14ac:dyDescent="0.35"/>
  <cols>
    <col min="1" max="16384" width="8.7265625" style="3"/>
  </cols>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220" r:id="rId4" name="Option Button 4">
              <controlPr defaultSize="0" autoFill="0" autoLine="0" autoPict="0">
                <anchor moveWithCells="1">
                  <from>
                    <xdr:col>9</xdr:col>
                    <xdr:colOff>50800</xdr:colOff>
                    <xdr:row>9</xdr:row>
                    <xdr:rowOff>82550</xdr:rowOff>
                  </from>
                  <to>
                    <xdr:col>9</xdr:col>
                    <xdr:colOff>285750</xdr:colOff>
                    <xdr:row>11</xdr:row>
                    <xdr:rowOff>57150</xdr:rowOff>
                  </to>
                </anchor>
              </controlPr>
            </control>
          </mc:Choice>
        </mc:AlternateContent>
        <mc:AlternateContent xmlns:mc="http://schemas.openxmlformats.org/markup-compatibility/2006">
          <mc:Choice Requires="x14">
            <control shapeId="9221" r:id="rId5" name="Option Button 5">
              <controlPr defaultSize="0" autoFill="0" autoLine="0" autoPict="0">
                <anchor moveWithCells="1">
                  <from>
                    <xdr:col>11</xdr:col>
                    <xdr:colOff>114300</xdr:colOff>
                    <xdr:row>9</xdr:row>
                    <xdr:rowOff>69850</xdr:rowOff>
                  </from>
                  <to>
                    <xdr:col>11</xdr:col>
                    <xdr:colOff>457200</xdr:colOff>
                    <xdr:row>11</xdr:row>
                    <xdr:rowOff>50800</xdr:rowOff>
                  </to>
                </anchor>
              </controlPr>
            </control>
          </mc:Choice>
        </mc:AlternateContent>
        <mc:AlternateContent xmlns:mc="http://schemas.openxmlformats.org/markup-compatibility/2006">
          <mc:Choice Requires="x14">
            <control shapeId="9222" r:id="rId6" name="Drop Down 6">
              <controlPr defaultSize="0" autoLine="0" autoPict="0">
                <anchor moveWithCells="1">
                  <from>
                    <xdr:col>12</xdr:col>
                    <xdr:colOff>298450</xdr:colOff>
                    <xdr:row>9</xdr:row>
                    <xdr:rowOff>133350</xdr:rowOff>
                  </from>
                  <to>
                    <xdr:col>13</xdr:col>
                    <xdr:colOff>552450</xdr:colOff>
                    <xdr:row>10</xdr:row>
                    <xdr:rowOff>158750</xdr:rowOff>
                  </to>
                </anchor>
              </controlPr>
            </control>
          </mc:Choice>
        </mc:AlternateContent>
        <mc:AlternateContent xmlns:mc="http://schemas.openxmlformats.org/markup-compatibility/2006">
          <mc:Choice Requires="x14">
            <control shapeId="9275" r:id="rId7" name="Option Button 59">
              <controlPr defaultSize="0" autoFill="0" autoLine="0" autoPict="0">
                <anchor moveWithCells="1">
                  <from>
                    <xdr:col>15</xdr:col>
                    <xdr:colOff>120650</xdr:colOff>
                    <xdr:row>12</xdr:row>
                    <xdr:rowOff>12700</xdr:rowOff>
                  </from>
                  <to>
                    <xdr:col>15</xdr:col>
                    <xdr:colOff>355600</xdr:colOff>
                    <xdr:row>13</xdr:row>
                    <xdr:rowOff>171450</xdr:rowOff>
                  </to>
                </anchor>
              </controlPr>
            </control>
          </mc:Choice>
        </mc:AlternateContent>
        <mc:AlternateContent xmlns:mc="http://schemas.openxmlformats.org/markup-compatibility/2006">
          <mc:Choice Requires="x14">
            <control shapeId="9276" r:id="rId8" name="Option Button 60">
              <controlPr defaultSize="0" autoFill="0" autoLine="0" autoPict="0">
                <anchor moveWithCells="1">
                  <from>
                    <xdr:col>17</xdr:col>
                    <xdr:colOff>228600</xdr:colOff>
                    <xdr:row>12</xdr:row>
                    <xdr:rowOff>25400</xdr:rowOff>
                  </from>
                  <to>
                    <xdr:col>17</xdr:col>
                    <xdr:colOff>463550</xdr:colOff>
                    <xdr:row>14</xdr:row>
                    <xdr:rowOff>0</xdr:rowOff>
                  </to>
                </anchor>
              </controlPr>
            </control>
          </mc:Choice>
        </mc:AlternateContent>
        <mc:AlternateContent xmlns:mc="http://schemas.openxmlformats.org/markup-compatibility/2006">
          <mc:Choice Requires="x14">
            <control shapeId="9347" r:id="rId9" name="Group Box 131">
              <controlPr defaultSize="0" autoFill="0" autoPict="0">
                <anchor moveWithCells="1">
                  <from>
                    <xdr:col>14</xdr:col>
                    <xdr:colOff>285750</xdr:colOff>
                    <xdr:row>12</xdr:row>
                    <xdr:rowOff>19050</xdr:rowOff>
                  </from>
                  <to>
                    <xdr:col>17</xdr:col>
                    <xdr:colOff>603250</xdr:colOff>
                    <xdr:row>14</xdr:row>
                    <xdr:rowOff>0</xdr:rowOff>
                  </to>
                </anchor>
              </controlPr>
            </control>
          </mc:Choice>
        </mc:AlternateContent>
      </controls>
    </mc:Choice>
  </mc:AlternateContent>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EEB0C-132D-4D70-B1CA-EC49DE7343A6}">
  <sheetPr codeName="Sheet2"/>
  <dimension ref="C3:BR107"/>
  <sheetViews>
    <sheetView topLeftCell="BG1" workbookViewId="0">
      <selection activeCell="BM6" sqref="BM6:BT107"/>
    </sheetView>
  </sheetViews>
  <sheetFormatPr defaultRowHeight="14.5" x14ac:dyDescent="0.35"/>
  <cols>
    <col min="3" max="3" width="14" bestFit="1" customWidth="1"/>
    <col min="4" max="4" width="12.453125" bestFit="1" customWidth="1"/>
    <col min="6" max="6" width="15.7265625" bestFit="1" customWidth="1"/>
    <col min="7" max="7" width="12.453125" bestFit="1" customWidth="1"/>
    <col min="8" max="8" width="12.26953125" bestFit="1" customWidth="1"/>
    <col min="9" max="9" width="10.81640625" bestFit="1" customWidth="1"/>
    <col min="10" max="10" width="12.453125" bestFit="1" customWidth="1"/>
    <col min="11" max="11" width="13" bestFit="1" customWidth="1"/>
    <col min="12" max="12" width="10.1796875" bestFit="1" customWidth="1"/>
    <col min="13" max="13" width="12.453125" bestFit="1" customWidth="1"/>
    <col min="14" max="14" width="12.26953125" bestFit="1" customWidth="1"/>
    <col min="16" max="16" width="11.26953125" bestFit="1" customWidth="1"/>
    <col min="17" max="17" width="9.81640625" bestFit="1" customWidth="1"/>
    <col min="18" max="18" width="6.08984375" bestFit="1" customWidth="1"/>
    <col min="19" max="19" width="12.7265625" bestFit="1" customWidth="1"/>
    <col min="20" max="20" width="12.453125" bestFit="1" customWidth="1"/>
    <col min="21" max="21" width="13.90625" bestFit="1" customWidth="1"/>
    <col min="24" max="24" width="20.7265625" bestFit="1" customWidth="1"/>
    <col min="25" max="25" width="12.453125" bestFit="1" customWidth="1"/>
    <col min="28" max="28" width="22.1796875" bestFit="1" customWidth="1"/>
    <col min="29" max="29" width="12.453125" bestFit="1" customWidth="1"/>
    <col min="30" max="30" width="19" bestFit="1" customWidth="1"/>
    <col min="31" max="31" width="8.7265625" style="39"/>
    <col min="33" max="33" width="8.81640625" bestFit="1" customWidth="1"/>
    <col min="34" max="34" width="12.453125" bestFit="1" customWidth="1"/>
    <col min="37" max="37" width="8.81640625" bestFit="1" customWidth="1"/>
    <col min="38" max="38" width="12.453125" bestFit="1" customWidth="1"/>
    <col min="45" max="45" width="8.7265625" style="40"/>
    <col min="48" max="48" width="11.08984375" bestFit="1" customWidth="1"/>
    <col min="49" max="49" width="12.453125" bestFit="1" customWidth="1"/>
    <col min="52" max="52" width="8.7265625" style="40"/>
    <col min="54" max="54" width="9.7265625" bestFit="1" customWidth="1"/>
    <col min="55" max="55" width="11.6328125" bestFit="1" customWidth="1"/>
    <col min="56" max="56" width="11.08984375" bestFit="1" customWidth="1"/>
    <col min="59" max="59" width="11" bestFit="1" customWidth="1"/>
    <col min="61" max="61" width="15.1796875" bestFit="1" customWidth="1"/>
    <col min="62" max="62" width="12.453125" bestFit="1" customWidth="1"/>
    <col min="65" max="65" width="19.26953125" bestFit="1" customWidth="1"/>
    <col min="66" max="66" width="12.453125" bestFit="1" customWidth="1"/>
    <col min="67" max="67" width="13" bestFit="1" customWidth="1"/>
    <col min="69" max="69" width="16.453125" bestFit="1" customWidth="1"/>
    <col min="70" max="70" width="12.453125" bestFit="1" customWidth="1"/>
  </cols>
  <sheetData>
    <row r="3" spans="3:70" x14ac:dyDescent="0.35">
      <c r="F3" t="s">
        <v>63</v>
      </c>
      <c r="G3" s="33">
        <v>1</v>
      </c>
      <c r="I3" s="34" t="s">
        <v>66</v>
      </c>
    </row>
    <row r="4" spans="3:70" x14ac:dyDescent="0.35">
      <c r="F4" t="s">
        <v>64</v>
      </c>
      <c r="G4" s="33">
        <v>1</v>
      </c>
      <c r="I4" s="34" t="s">
        <v>65</v>
      </c>
      <c r="BG4" t="s">
        <v>111</v>
      </c>
      <c r="BI4" s="41" t="s">
        <v>63</v>
      </c>
      <c r="BJ4" s="42">
        <v>0</v>
      </c>
      <c r="BM4" t="str">
        <f>_xlfn.TEXTJOIN(" ",,IF(BJ4=1,"Top-5 Profitable products","Quantity Contributing to Profit"))</f>
        <v>Quantity Contributing to Profit</v>
      </c>
    </row>
    <row r="5" spans="3:70" x14ac:dyDescent="0.35">
      <c r="BG5" t="s">
        <v>6</v>
      </c>
      <c r="BJ5" s="43"/>
    </row>
    <row r="6" spans="3:70" x14ac:dyDescent="0.35">
      <c r="C6" t="s">
        <v>78</v>
      </c>
      <c r="F6" t="s">
        <v>79</v>
      </c>
      <c r="I6" t="s">
        <v>90</v>
      </c>
      <c r="L6" t="s">
        <v>91</v>
      </c>
    </row>
    <row r="7" spans="3:70" x14ac:dyDescent="0.35">
      <c r="C7" s="4" t="s">
        <v>77</v>
      </c>
      <c r="D7" t="s">
        <v>2</v>
      </c>
      <c r="F7" s="4" t="s">
        <v>77</v>
      </c>
      <c r="G7" t="s">
        <v>2</v>
      </c>
      <c r="I7" s="4" t="s">
        <v>65</v>
      </c>
      <c r="J7" t="s">
        <v>2</v>
      </c>
      <c r="L7" s="4" t="s">
        <v>65</v>
      </c>
      <c r="M7" t="s">
        <v>2</v>
      </c>
      <c r="P7" t="s">
        <v>95</v>
      </c>
      <c r="Q7" t="s">
        <v>96</v>
      </c>
      <c r="R7" t="s">
        <v>1</v>
      </c>
      <c r="S7" t="s">
        <v>0</v>
      </c>
      <c r="T7" t="s">
        <v>2</v>
      </c>
      <c r="U7" t="s">
        <v>3</v>
      </c>
      <c r="X7" s="4" t="s">
        <v>102</v>
      </c>
      <c r="Y7" t="s">
        <v>2</v>
      </c>
      <c r="AB7" t="s">
        <v>103</v>
      </c>
      <c r="BB7" t="s">
        <v>7</v>
      </c>
      <c r="BC7" t="s">
        <v>112</v>
      </c>
      <c r="BD7" t="s">
        <v>6</v>
      </c>
      <c r="BI7" s="4" t="s">
        <v>113</v>
      </c>
      <c r="BJ7" t="s">
        <v>2</v>
      </c>
      <c r="BK7" t="s">
        <v>214</v>
      </c>
      <c r="BM7" s="4" t="s">
        <v>113</v>
      </c>
      <c r="BN7" t="s">
        <v>2</v>
      </c>
      <c r="BO7" t="s">
        <v>9</v>
      </c>
      <c r="BQ7" s="4" t="s">
        <v>215</v>
      </c>
      <c r="BR7" t="s">
        <v>2</v>
      </c>
    </row>
    <row r="8" spans="3:70" x14ac:dyDescent="0.35">
      <c r="C8" t="s">
        <v>70</v>
      </c>
      <c r="D8" s="1">
        <v>8477.4799999999977</v>
      </c>
      <c r="F8" t="s">
        <v>76</v>
      </c>
      <c r="G8" s="1">
        <v>130.20000000000073</v>
      </c>
      <c r="I8" t="s">
        <v>88</v>
      </c>
      <c r="J8" s="1">
        <v>134907.56</v>
      </c>
      <c r="L8" t="s">
        <v>81</v>
      </c>
      <c r="M8" s="1">
        <v>86589.619999999952</v>
      </c>
      <c r="P8" s="35">
        <v>600</v>
      </c>
      <c r="Q8" s="35">
        <v>20</v>
      </c>
      <c r="R8" s="5">
        <v>3149297.4099999927</v>
      </c>
      <c r="S8" s="5">
        <v>5446809.4700000202</v>
      </c>
      <c r="T8" s="5">
        <v>2297512.0600000275</v>
      </c>
      <c r="U8" s="2">
        <v>0.42180878047126164</v>
      </c>
      <c r="X8" t="s">
        <v>97</v>
      </c>
      <c r="Y8" s="14">
        <v>64579.969999999928</v>
      </c>
      <c r="AB8" s="36">
        <v>46.244999999999997</v>
      </c>
      <c r="AG8" s="4" t="s">
        <v>23</v>
      </c>
      <c r="AH8" t="s">
        <v>2</v>
      </c>
      <c r="AK8" s="4" t="s">
        <v>23</v>
      </c>
      <c r="AL8" t="s">
        <v>2</v>
      </c>
      <c r="AO8" t="str">
        <f>AK8</f>
        <v>Month</v>
      </c>
      <c r="AP8" t="str">
        <f>AL8</f>
        <v>Profit_Margin</v>
      </c>
      <c r="AQ8" t="s">
        <v>110</v>
      </c>
      <c r="AV8" s="4" t="s">
        <v>54</v>
      </c>
      <c r="AW8" t="s">
        <v>2</v>
      </c>
      <c r="BB8" s="14">
        <v>100</v>
      </c>
      <c r="BC8" s="7">
        <v>8.0280723519668459E-2</v>
      </c>
      <c r="BD8" s="7">
        <v>8.0468669303389667E-2</v>
      </c>
      <c r="BI8" t="s">
        <v>125</v>
      </c>
      <c r="BJ8" s="14">
        <v>95024.850000000035</v>
      </c>
      <c r="BK8">
        <f>_xlfn.XLOOKUP(BI8,$BM$8:$BM$107,$BO$8:$BO$107,0)</f>
        <v>6861</v>
      </c>
      <c r="BM8" t="s">
        <v>114</v>
      </c>
      <c r="BN8" s="14">
        <v>32486.640000000032</v>
      </c>
      <c r="BO8" s="14">
        <v>5352</v>
      </c>
      <c r="BQ8" t="s">
        <v>220</v>
      </c>
      <c r="BR8" s="14">
        <v>718216.26999999932</v>
      </c>
    </row>
    <row r="9" spans="3:70" x14ac:dyDescent="0.35">
      <c r="C9" t="s">
        <v>75</v>
      </c>
      <c r="D9" s="1">
        <v>7569.0199999999959</v>
      </c>
      <c r="F9" t="s">
        <v>74</v>
      </c>
      <c r="G9" s="1">
        <v>912.82000000000062</v>
      </c>
      <c r="I9" t="s">
        <v>82</v>
      </c>
      <c r="J9" s="1">
        <v>132555.79000000024</v>
      </c>
      <c r="L9" t="s">
        <v>84</v>
      </c>
      <c r="M9" s="1">
        <v>91811.079999999856</v>
      </c>
      <c r="X9" t="s">
        <v>98</v>
      </c>
      <c r="Y9" s="14">
        <v>377720.06000000006</v>
      </c>
      <c r="AG9" t="s">
        <v>28</v>
      </c>
      <c r="AH9" s="8"/>
      <c r="AK9" t="s">
        <v>28</v>
      </c>
      <c r="AL9" s="5">
        <v>177715.37999999989</v>
      </c>
      <c r="AO9" t="str">
        <f t="shared" ref="AO9:AP20" si="0">AK9</f>
        <v>Jan</v>
      </c>
      <c r="AP9" s="5">
        <f t="shared" si="0"/>
        <v>177715.37999999989</v>
      </c>
      <c r="AQ9" s="5">
        <v>177715.38000000006</v>
      </c>
      <c r="AV9" t="s">
        <v>55</v>
      </c>
      <c r="AW9" s="14">
        <v>313403.34999999951</v>
      </c>
      <c r="BI9" t="s">
        <v>132</v>
      </c>
      <c r="BJ9" s="14">
        <v>84506.489999999932</v>
      </c>
      <c r="BK9">
        <f t="shared" ref="BK9:BK12" si="1">_xlfn.XLOOKUP(BI9,$BM$8:$BM$107,$BO$8:$BO$107,0)</f>
        <v>6137</v>
      </c>
      <c r="BM9" t="s">
        <v>115</v>
      </c>
      <c r="BN9" s="14">
        <v>45964.799999999974</v>
      </c>
      <c r="BO9" s="14">
        <v>6080</v>
      </c>
      <c r="BQ9" t="s">
        <v>221</v>
      </c>
      <c r="BR9" s="14">
        <v>417457.830000002</v>
      </c>
    </row>
    <row r="10" spans="3:70" x14ac:dyDescent="0.35">
      <c r="C10" t="s">
        <v>73</v>
      </c>
      <c r="D10" s="1">
        <v>7236.9200000000019</v>
      </c>
      <c r="F10" t="s">
        <v>67</v>
      </c>
      <c r="G10" s="1">
        <v>992.27999999999975</v>
      </c>
      <c r="I10" t="s">
        <v>85</v>
      </c>
      <c r="J10" s="1">
        <v>132061.01999999973</v>
      </c>
      <c r="L10" t="s">
        <v>89</v>
      </c>
      <c r="M10" s="1">
        <v>96221.15</v>
      </c>
      <c r="X10" t="s">
        <v>99</v>
      </c>
      <c r="Y10" s="14">
        <v>425694.42999999807</v>
      </c>
      <c r="AG10" t="s">
        <v>27</v>
      </c>
      <c r="AH10" s="8">
        <v>2.3177510016167156E-4</v>
      </c>
      <c r="AK10" t="s">
        <v>27</v>
      </c>
      <c r="AL10" s="5">
        <v>177756.56999999966</v>
      </c>
      <c r="AO10" t="str">
        <f t="shared" si="0"/>
        <v>Feb</v>
      </c>
      <c r="AP10" s="5">
        <f t="shared" si="0"/>
        <v>177756.56999999966</v>
      </c>
      <c r="AQ10" s="5">
        <v>177756.57000000004</v>
      </c>
      <c r="AV10" t="s">
        <v>56</v>
      </c>
      <c r="AW10" s="14">
        <v>342889.85000000324</v>
      </c>
      <c r="BI10" t="s">
        <v>172</v>
      </c>
      <c r="BJ10" s="14">
        <v>83284.599999999977</v>
      </c>
      <c r="BK10">
        <f t="shared" si="1"/>
        <v>6262</v>
      </c>
      <c r="BM10" t="s">
        <v>116</v>
      </c>
      <c r="BN10" s="14">
        <v>48243.930000000008</v>
      </c>
      <c r="BO10" s="14">
        <v>6209</v>
      </c>
      <c r="BQ10" t="s">
        <v>222</v>
      </c>
      <c r="BR10" s="14">
        <v>367414.25000000041</v>
      </c>
    </row>
    <row r="11" spans="3:70" x14ac:dyDescent="0.35">
      <c r="C11" t="s">
        <v>71</v>
      </c>
      <c r="D11" s="1">
        <v>7191.9699999999975</v>
      </c>
      <c r="F11" t="s">
        <v>68</v>
      </c>
      <c r="G11" s="1">
        <v>1362.7800000000007</v>
      </c>
      <c r="I11" t="s">
        <v>87</v>
      </c>
      <c r="J11" s="1">
        <v>131335.97000000015</v>
      </c>
      <c r="L11" t="s">
        <v>80</v>
      </c>
      <c r="M11" s="1">
        <v>101212.63000000015</v>
      </c>
      <c r="X11" t="s">
        <v>100</v>
      </c>
      <c r="Y11" s="14">
        <v>496045.26000000106</v>
      </c>
      <c r="AG11" t="s">
        <v>31</v>
      </c>
      <c r="AH11" s="8">
        <v>0.15053902086431981</v>
      </c>
      <c r="AK11" t="s">
        <v>31</v>
      </c>
      <c r="AL11" s="5">
        <v>204515.86999999953</v>
      </c>
      <c r="AO11" t="str">
        <f t="shared" si="0"/>
        <v>Mar</v>
      </c>
      <c r="AP11" s="5">
        <f t="shared" si="0"/>
        <v>204515.86999999953</v>
      </c>
      <c r="AQ11" s="5">
        <v>204515.86999999941</v>
      </c>
      <c r="AV11" t="s">
        <v>57</v>
      </c>
      <c r="AW11" s="14">
        <v>324340.81999999884</v>
      </c>
      <c r="BI11" t="s">
        <v>141</v>
      </c>
      <c r="BJ11" s="14">
        <v>82987.239999999991</v>
      </c>
      <c r="BK11">
        <f t="shared" si="1"/>
        <v>6671</v>
      </c>
      <c r="BM11" t="s">
        <v>117</v>
      </c>
      <c r="BN11" s="14">
        <v>51917.31</v>
      </c>
      <c r="BO11" s="14">
        <v>5529</v>
      </c>
      <c r="BQ11" t="s">
        <v>223</v>
      </c>
      <c r="BR11" s="14">
        <v>339210.4900000029</v>
      </c>
    </row>
    <row r="12" spans="3:70" x14ac:dyDescent="0.35">
      <c r="C12" t="s">
        <v>72</v>
      </c>
      <c r="D12" s="1">
        <v>6966.5800000000008</v>
      </c>
      <c r="F12" t="s">
        <v>69</v>
      </c>
      <c r="G12" s="1">
        <v>1387.2399999999998</v>
      </c>
      <c r="I12" t="s">
        <v>86</v>
      </c>
      <c r="J12" s="1">
        <v>128176.22000000032</v>
      </c>
      <c r="L12" t="s">
        <v>83</v>
      </c>
      <c r="M12" s="1">
        <v>104453.84999999986</v>
      </c>
      <c r="X12" t="s">
        <v>101</v>
      </c>
      <c r="Y12" s="14">
        <v>933472.3399999924</v>
      </c>
      <c r="AG12" t="s">
        <v>24</v>
      </c>
      <c r="AH12" s="8">
        <v>-5.6420218147371026E-2</v>
      </c>
      <c r="AK12" t="s">
        <v>24</v>
      </c>
      <c r="AL12" s="5">
        <v>192977.04000000018</v>
      </c>
      <c r="AO12" t="str">
        <f t="shared" si="0"/>
        <v>Apr</v>
      </c>
      <c r="AP12" s="5">
        <f t="shared" si="0"/>
        <v>192977.04000000018</v>
      </c>
      <c r="AQ12" s="5">
        <v>192977.04000000018</v>
      </c>
      <c r="AV12" t="s">
        <v>58</v>
      </c>
      <c r="AW12" s="14">
        <v>324189.0599999979</v>
      </c>
      <c r="BI12" t="s">
        <v>122</v>
      </c>
      <c r="BJ12" s="14">
        <v>78081.849999999962</v>
      </c>
      <c r="BK12">
        <f t="shared" si="1"/>
        <v>6545</v>
      </c>
      <c r="BM12" t="s">
        <v>118</v>
      </c>
      <c r="BN12" s="14">
        <v>4089.289999999979</v>
      </c>
      <c r="BO12" s="14">
        <v>6931</v>
      </c>
      <c r="BQ12" t="s">
        <v>218</v>
      </c>
      <c r="BR12" s="14">
        <v>174072.76000000042</v>
      </c>
    </row>
    <row r="13" spans="3:70" x14ac:dyDescent="0.35">
      <c r="AB13" s="4" t="s">
        <v>104</v>
      </c>
      <c r="AC13" t="s">
        <v>2</v>
      </c>
      <c r="AG13" t="s">
        <v>32</v>
      </c>
      <c r="AH13" s="8">
        <v>6.5633766586948014E-2</v>
      </c>
      <c r="AK13" t="s">
        <v>32</v>
      </c>
      <c r="AL13" s="5">
        <v>205642.85000000033</v>
      </c>
      <c r="AO13" t="str">
        <f t="shared" si="0"/>
        <v>May</v>
      </c>
      <c r="AP13" s="5">
        <f t="shared" si="0"/>
        <v>205642.85000000033</v>
      </c>
      <c r="AQ13" s="5">
        <v>205642.85000000033</v>
      </c>
      <c r="AV13" t="s">
        <v>59</v>
      </c>
      <c r="AW13" s="14">
        <v>340665.27999999869</v>
      </c>
      <c r="BM13" t="s">
        <v>119</v>
      </c>
      <c r="BN13" s="14">
        <v>18856.529999999948</v>
      </c>
      <c r="BO13" s="14">
        <v>6349</v>
      </c>
      <c r="BQ13" t="s">
        <v>217</v>
      </c>
      <c r="BR13" s="14">
        <v>142236.05999999959</v>
      </c>
    </row>
    <row r="14" spans="3:70" x14ac:dyDescent="0.35">
      <c r="AB14" t="s">
        <v>105</v>
      </c>
      <c r="AC14" s="7">
        <v>0.48527656041986861</v>
      </c>
      <c r="AG14" t="s">
        <v>30</v>
      </c>
      <c r="AH14" s="8">
        <v>-4.9371519603039399E-2</v>
      </c>
      <c r="AK14" t="s">
        <v>30</v>
      </c>
      <c r="AL14" s="5">
        <v>195489.95000000042</v>
      </c>
      <c r="AO14" t="str">
        <f t="shared" si="0"/>
        <v>Jun</v>
      </c>
      <c r="AP14" s="5">
        <f t="shared" si="0"/>
        <v>195489.95000000042</v>
      </c>
      <c r="AQ14" s="5">
        <v>195489.95000000042</v>
      </c>
      <c r="AV14" t="s">
        <v>60</v>
      </c>
      <c r="AW14" s="14">
        <v>319564.96000000124</v>
      </c>
      <c r="BM14" t="s">
        <v>120</v>
      </c>
      <c r="BN14" s="14">
        <v>53319.199999999997</v>
      </c>
      <c r="BO14" s="14">
        <v>5840</v>
      </c>
      <c r="BQ14" t="s">
        <v>216</v>
      </c>
      <c r="BR14" s="14">
        <v>86449.160000000265</v>
      </c>
    </row>
    <row r="15" spans="3:70" x14ac:dyDescent="0.35">
      <c r="G15" s="31" t="s">
        <v>92</v>
      </c>
      <c r="J15" s="31" t="s">
        <v>93</v>
      </c>
      <c r="M15" s="31" t="s">
        <v>94</v>
      </c>
      <c r="P15" s="31" t="s">
        <v>53</v>
      </c>
      <c r="AB15" t="s">
        <v>106</v>
      </c>
      <c r="AC15" s="7">
        <v>0.51472343958010647</v>
      </c>
      <c r="AG15" t="s">
        <v>29</v>
      </c>
      <c r="AH15" s="8">
        <v>-6.5234862457123372E-2</v>
      </c>
      <c r="AK15" t="s">
        <v>29</v>
      </c>
      <c r="AL15" s="5">
        <v>182737.19000000047</v>
      </c>
      <c r="AO15" t="str">
        <f t="shared" si="0"/>
        <v>Jul</v>
      </c>
      <c r="AP15" s="5">
        <f t="shared" si="0"/>
        <v>182737.19000000047</v>
      </c>
      <c r="AQ15" s="5">
        <v>182737.19000000047</v>
      </c>
      <c r="AV15" t="s">
        <v>61</v>
      </c>
      <c r="AW15" s="14">
        <v>332458.74000000069</v>
      </c>
      <c r="BJ15" s="14"/>
      <c r="BM15" t="s">
        <v>121</v>
      </c>
      <c r="BN15" s="14">
        <v>11872.29999999993</v>
      </c>
      <c r="BO15" s="14">
        <v>5522</v>
      </c>
      <c r="BQ15" t="s">
        <v>219</v>
      </c>
      <c r="BR15" s="14">
        <v>52455.239999999467</v>
      </c>
    </row>
    <row r="16" spans="3:70" x14ac:dyDescent="0.35">
      <c r="AG16" t="s">
        <v>25</v>
      </c>
      <c r="AH16" s="8">
        <v>0.14152658251995559</v>
      </c>
      <c r="AK16" t="s">
        <v>25</v>
      </c>
      <c r="AL16" s="5">
        <v>208599.36000000034</v>
      </c>
      <c r="AO16" t="str">
        <f t="shared" si="0"/>
        <v>Aug</v>
      </c>
      <c r="AP16" s="5">
        <f t="shared" si="0"/>
        <v>208599.36000000034</v>
      </c>
      <c r="AQ16" s="5">
        <v>208599.36000000034</v>
      </c>
      <c r="BJ16" s="14"/>
      <c r="BM16" t="s">
        <v>122</v>
      </c>
      <c r="BN16" s="14">
        <v>78081.849999999962</v>
      </c>
      <c r="BO16" s="14">
        <v>6545</v>
      </c>
    </row>
    <row r="17" spans="7:67" x14ac:dyDescent="0.35">
      <c r="G17" t="str">
        <f>IF($G$3=1,C7,F7)</f>
        <v>FullName</v>
      </c>
      <c r="H17" t="str">
        <f>IF($G$3=1,D7,G7)</f>
        <v>Profit_Margin</v>
      </c>
      <c r="J17" t="str">
        <f>IF($G$3=1,I7,L7)</f>
        <v>Location</v>
      </c>
      <c r="K17" t="str">
        <f>IF($G$3=1,J7,M7)</f>
        <v>Profit_Margin</v>
      </c>
      <c r="M17" s="5" t="str">
        <f>IF($G$4=1,G17,J17)</f>
        <v>FullName</v>
      </c>
      <c r="N17" s="5" t="str">
        <f>IF($G$4=1,H17,K17)</f>
        <v>Profit_Margin</v>
      </c>
      <c r="P17" t="str">
        <f>_xlfn.TEXTJOIN(" ",,IF(G3=1,"Top-5 Profitable","Less-5 Profitable"),IF(G4=1,"Customer","Location"))</f>
        <v>Top-5 Profitable Customer</v>
      </c>
      <c r="AG17" t="s">
        <v>35</v>
      </c>
      <c r="AH17" s="8">
        <v>-8.8756456395647235E-2</v>
      </c>
      <c r="AK17" t="s">
        <v>35</v>
      </c>
      <c r="AL17" s="5">
        <v>190084.82000000039</v>
      </c>
      <c r="AO17" t="str">
        <f t="shared" si="0"/>
        <v>Sep</v>
      </c>
      <c r="AP17" s="5">
        <f t="shared" si="0"/>
        <v>190084.82000000039</v>
      </c>
      <c r="AQ17" s="5">
        <v>190084.82000000039</v>
      </c>
      <c r="BI17" t="str">
        <f>BI7</f>
        <v>Product Name</v>
      </c>
      <c r="BJ17" s="14" t="str">
        <f>IF($BJ$4=1,BJ7,BK7)</f>
        <v>Quantity</v>
      </c>
      <c r="BM17" t="s">
        <v>123</v>
      </c>
      <c r="BN17" s="14">
        <v>2366.7600000000239</v>
      </c>
      <c r="BO17" s="14">
        <v>5379</v>
      </c>
    </row>
    <row r="18" spans="7:67" x14ac:dyDescent="0.35">
      <c r="G18" t="str">
        <f t="shared" ref="G18:H22" si="2">IF($G$3=1,C8,F8)</f>
        <v>John Brown</v>
      </c>
      <c r="H18" s="1">
        <f t="shared" si="2"/>
        <v>8477.4799999999977</v>
      </c>
      <c r="J18" s="1" t="str">
        <f>IF($G$3=1,I8,L8)</f>
        <v>Washington</v>
      </c>
      <c r="K18" s="1">
        <f>IF($G$3=1,J8,M8)</f>
        <v>134907.56</v>
      </c>
      <c r="M18" s="5" t="str">
        <f t="shared" ref="M18:N22" si="3">IF($G$4=1,G18,J18)</f>
        <v>John Brown</v>
      </c>
      <c r="N18" s="5">
        <f t="shared" si="3"/>
        <v>8477.4799999999977</v>
      </c>
      <c r="P18" t="str">
        <f>_xlfn.TEXTJOIN(" ",,IF(G4=1,"Customer Overtime","Total Sales Location"))</f>
        <v>Customer Overtime</v>
      </c>
      <c r="AG18" t="s">
        <v>34</v>
      </c>
      <c r="AH18" s="8">
        <v>1.5750863219866535E-3</v>
      </c>
      <c r="AK18" t="s">
        <v>34</v>
      </c>
      <c r="AL18" s="5">
        <v>190384.21999999968</v>
      </c>
      <c r="AO18" t="str">
        <f t="shared" si="0"/>
        <v>Oct</v>
      </c>
      <c r="AP18" s="5">
        <f t="shared" si="0"/>
        <v>190384.21999999968</v>
      </c>
      <c r="AQ18" s="5">
        <v>190384.21999999968</v>
      </c>
      <c r="BI18" t="str">
        <f t="shared" ref="BI18:BI22" si="4">BI8</f>
        <v>Begin Brew</v>
      </c>
      <c r="BJ18" s="14">
        <f t="shared" ref="BJ18:BJ22" si="5">IF($BJ$4=1,BJ8,BK8)</f>
        <v>6861</v>
      </c>
      <c r="BM18" t="s">
        <v>124</v>
      </c>
      <c r="BN18" s="14">
        <v>-10037.319999999978</v>
      </c>
      <c r="BO18" s="14">
        <v>5339</v>
      </c>
    </row>
    <row r="19" spans="7:67" x14ac:dyDescent="0.35">
      <c r="G19" t="str">
        <f t="shared" si="2"/>
        <v>Paul Noble</v>
      </c>
      <c r="H19" s="1">
        <f t="shared" si="2"/>
        <v>7569.0199999999959</v>
      </c>
      <c r="J19" s="1" t="str">
        <f t="shared" ref="J19:K22" si="6">IF($G$3=1,I9,L9)</f>
        <v>California</v>
      </c>
      <c r="K19" s="1">
        <f t="shared" si="6"/>
        <v>132555.79000000024</v>
      </c>
      <c r="M19" s="5" t="str">
        <f t="shared" si="3"/>
        <v>Paul Noble</v>
      </c>
      <c r="N19" s="5">
        <f t="shared" si="3"/>
        <v>7569.0199999999959</v>
      </c>
      <c r="P19">
        <f>IF(G4=1,P8,Q8)</f>
        <v>600</v>
      </c>
      <c r="AG19" t="s">
        <v>33</v>
      </c>
      <c r="AH19" s="8">
        <v>9.8171476606608472E-3</v>
      </c>
      <c r="AK19" t="s">
        <v>33</v>
      </c>
      <c r="AL19" s="5">
        <v>192253.24999999942</v>
      </c>
      <c r="AO19" t="str">
        <f t="shared" si="0"/>
        <v>Nov</v>
      </c>
      <c r="AP19" s="5">
        <f t="shared" si="0"/>
        <v>192253.24999999942</v>
      </c>
      <c r="AQ19" s="5">
        <v>192253.24999999942</v>
      </c>
      <c r="BI19" t="str">
        <f t="shared" si="4"/>
        <v>Common Splash</v>
      </c>
      <c r="BJ19" s="14">
        <f t="shared" si="5"/>
        <v>6137</v>
      </c>
      <c r="BM19" t="s">
        <v>125</v>
      </c>
      <c r="BN19" s="14">
        <v>95024.850000000035</v>
      </c>
      <c r="BO19" s="14">
        <v>6861</v>
      </c>
    </row>
    <row r="20" spans="7:67" x14ac:dyDescent="0.35">
      <c r="G20" t="str">
        <f t="shared" si="2"/>
        <v>Laura Gross</v>
      </c>
      <c r="H20" s="1">
        <f t="shared" si="2"/>
        <v>7236.9200000000019</v>
      </c>
      <c r="J20" s="1" t="str">
        <f t="shared" si="6"/>
        <v>Michigan</v>
      </c>
      <c r="K20" s="1">
        <f t="shared" si="6"/>
        <v>132061.01999999973</v>
      </c>
      <c r="M20" s="5" t="str">
        <f t="shared" si="3"/>
        <v>Laura Gross</v>
      </c>
      <c r="N20" s="5">
        <f t="shared" si="3"/>
        <v>7236.9200000000019</v>
      </c>
      <c r="AG20" t="s">
        <v>26</v>
      </c>
      <c r="AH20" s="8">
        <v>-6.7086980324126341E-2</v>
      </c>
      <c r="AK20" t="s">
        <v>26</v>
      </c>
      <c r="AL20" s="5">
        <v>179355.56000000011</v>
      </c>
      <c r="AO20" t="str">
        <f t="shared" si="0"/>
        <v>Dec</v>
      </c>
      <c r="AP20" s="5">
        <f t="shared" si="0"/>
        <v>179355.56000000011</v>
      </c>
      <c r="AQ20" s="5">
        <v>179355.56000000011</v>
      </c>
      <c r="BI20" t="str">
        <f t="shared" si="4"/>
        <v>Onto Dew</v>
      </c>
      <c r="BJ20" s="14">
        <f t="shared" si="5"/>
        <v>6262</v>
      </c>
      <c r="BM20" t="s">
        <v>126</v>
      </c>
      <c r="BN20" s="14">
        <v>38203.169999999984</v>
      </c>
      <c r="BO20" s="14">
        <v>6621</v>
      </c>
    </row>
    <row r="21" spans="7:67" x14ac:dyDescent="0.35">
      <c r="G21" t="str">
        <f t="shared" si="2"/>
        <v>Judith Simmons</v>
      </c>
      <c r="H21" s="1">
        <f t="shared" si="2"/>
        <v>7191.9699999999975</v>
      </c>
      <c r="J21" s="1" t="str">
        <f t="shared" si="6"/>
        <v>Virginia</v>
      </c>
      <c r="K21" s="1">
        <f t="shared" si="6"/>
        <v>131335.97000000015</v>
      </c>
      <c r="M21" s="5" t="str">
        <f t="shared" si="3"/>
        <v>Judith Simmons</v>
      </c>
      <c r="N21" s="5">
        <f t="shared" si="3"/>
        <v>7191.9699999999975</v>
      </c>
      <c r="BI21" t="str">
        <f t="shared" si="4"/>
        <v>Eight Brew</v>
      </c>
      <c r="BJ21" s="14">
        <f t="shared" si="5"/>
        <v>6671</v>
      </c>
      <c r="BM21" t="s">
        <v>127</v>
      </c>
      <c r="BN21" s="14">
        <v>53613.000000000022</v>
      </c>
      <c r="BO21" s="14">
        <v>6475</v>
      </c>
    </row>
    <row r="22" spans="7:67" x14ac:dyDescent="0.35">
      <c r="G22" t="str">
        <f t="shared" si="2"/>
        <v>Kristine Barrett</v>
      </c>
      <c r="H22" s="1">
        <f t="shared" si="2"/>
        <v>6966.5800000000008</v>
      </c>
      <c r="J22" s="1" t="str">
        <f t="shared" si="6"/>
        <v>Missouri</v>
      </c>
      <c r="K22" s="1">
        <f t="shared" si="6"/>
        <v>128176.22000000032</v>
      </c>
      <c r="M22" s="5" t="str">
        <f t="shared" si="3"/>
        <v>Kristine Barrett</v>
      </c>
      <c r="N22" s="5">
        <f t="shared" si="3"/>
        <v>6966.5800000000008</v>
      </c>
      <c r="BI22" t="str">
        <f t="shared" si="4"/>
        <v>Attorney Mist</v>
      </c>
      <c r="BJ22" s="14">
        <f t="shared" si="5"/>
        <v>6545</v>
      </c>
      <c r="BM22" t="s">
        <v>128</v>
      </c>
      <c r="BN22" s="14">
        <v>-29069.040000000001</v>
      </c>
      <c r="BO22" s="14">
        <v>6776</v>
      </c>
    </row>
    <row r="23" spans="7:67" x14ac:dyDescent="0.35">
      <c r="BM23" t="s">
        <v>129</v>
      </c>
      <c r="BN23" s="14">
        <v>44743.859999999971</v>
      </c>
      <c r="BO23" s="14">
        <v>5586</v>
      </c>
    </row>
    <row r="24" spans="7:67" x14ac:dyDescent="0.35">
      <c r="BM24" t="s">
        <v>130</v>
      </c>
      <c r="BN24" s="14">
        <v>-9326.5600000000122</v>
      </c>
      <c r="BO24" s="14">
        <v>6568</v>
      </c>
    </row>
    <row r="25" spans="7:67" x14ac:dyDescent="0.35">
      <c r="BM25" t="s">
        <v>131</v>
      </c>
      <c r="BN25" s="14">
        <v>-2557.7999999999956</v>
      </c>
      <c r="BO25" s="14">
        <v>5220</v>
      </c>
    </row>
    <row r="26" spans="7:67" x14ac:dyDescent="0.35">
      <c r="BM26" t="s">
        <v>132</v>
      </c>
      <c r="BN26" s="14">
        <v>84506.489999999932</v>
      </c>
      <c r="BO26" s="14">
        <v>6137</v>
      </c>
    </row>
    <row r="27" spans="7:67" x14ac:dyDescent="0.35">
      <c r="BM27" t="s">
        <v>133</v>
      </c>
      <c r="BN27" s="14">
        <v>5787.580000000009</v>
      </c>
      <c r="BO27" s="14">
        <v>6157</v>
      </c>
    </row>
    <row r="28" spans="7:67" x14ac:dyDescent="0.35">
      <c r="BM28" t="s">
        <v>134</v>
      </c>
      <c r="BN28" s="14">
        <v>-14038.900000000009</v>
      </c>
      <c r="BO28" s="14">
        <v>6815</v>
      </c>
    </row>
    <row r="29" spans="7:67" x14ac:dyDescent="0.35">
      <c r="BM29" t="s">
        <v>135</v>
      </c>
      <c r="BN29" s="14">
        <v>18729.619999999988</v>
      </c>
      <c r="BO29" s="14">
        <v>6526</v>
      </c>
    </row>
    <row r="30" spans="7:67" x14ac:dyDescent="0.35">
      <c r="BM30" t="s">
        <v>136</v>
      </c>
      <c r="BN30" s="14">
        <v>31367.100000000009</v>
      </c>
      <c r="BO30" s="14">
        <v>5503</v>
      </c>
    </row>
    <row r="31" spans="7:67" x14ac:dyDescent="0.35">
      <c r="BM31" t="s">
        <v>137</v>
      </c>
      <c r="BN31" s="14">
        <v>13233.920000000009</v>
      </c>
      <c r="BO31" s="14">
        <v>5908</v>
      </c>
    </row>
    <row r="32" spans="7:67" x14ac:dyDescent="0.35">
      <c r="BM32" t="s">
        <v>138</v>
      </c>
      <c r="BN32" s="14">
        <v>34303.500000000022</v>
      </c>
      <c r="BO32" s="14">
        <v>5775</v>
      </c>
    </row>
    <row r="33" spans="65:67" x14ac:dyDescent="0.35">
      <c r="BM33" t="s">
        <v>139</v>
      </c>
      <c r="BN33" s="14">
        <v>31380.58</v>
      </c>
      <c r="BO33" s="14">
        <v>5822</v>
      </c>
    </row>
    <row r="34" spans="65:67" x14ac:dyDescent="0.35">
      <c r="BM34" t="s">
        <v>140</v>
      </c>
      <c r="BN34" s="14">
        <v>-1947.5200000000059</v>
      </c>
      <c r="BO34" s="14">
        <v>5728</v>
      </c>
    </row>
    <row r="35" spans="65:67" x14ac:dyDescent="0.35">
      <c r="BM35" t="s">
        <v>141</v>
      </c>
      <c r="BN35" s="14">
        <v>82987.239999999991</v>
      </c>
      <c r="BO35" s="14">
        <v>6671</v>
      </c>
    </row>
    <row r="36" spans="65:67" x14ac:dyDescent="0.35">
      <c r="BM36" t="s">
        <v>142</v>
      </c>
      <c r="BN36" s="14">
        <v>39498.199999999997</v>
      </c>
      <c r="BO36" s="14">
        <v>6230</v>
      </c>
    </row>
    <row r="37" spans="65:67" x14ac:dyDescent="0.35">
      <c r="BM37" t="s">
        <v>143</v>
      </c>
      <c r="BN37" s="14">
        <v>50200.709999999963</v>
      </c>
      <c r="BO37" s="14">
        <v>5817</v>
      </c>
    </row>
    <row r="38" spans="65:67" x14ac:dyDescent="0.35">
      <c r="BM38" t="s">
        <v>144</v>
      </c>
      <c r="BN38" s="14">
        <v>43165.919999999984</v>
      </c>
      <c r="BO38" s="14">
        <v>6202</v>
      </c>
    </row>
    <row r="39" spans="65:67" x14ac:dyDescent="0.35">
      <c r="BM39" t="s">
        <v>145</v>
      </c>
      <c r="BN39" s="14">
        <v>13602.679999999986</v>
      </c>
      <c r="BO39" s="14">
        <v>5252</v>
      </c>
    </row>
    <row r="40" spans="65:67" x14ac:dyDescent="0.35">
      <c r="BM40" t="s">
        <v>146</v>
      </c>
      <c r="BN40" s="14">
        <v>2004.299999999952</v>
      </c>
      <c r="BO40" s="14">
        <v>6681</v>
      </c>
    </row>
    <row r="41" spans="65:67" x14ac:dyDescent="0.35">
      <c r="BM41" t="s">
        <v>147</v>
      </c>
      <c r="BN41" s="14">
        <v>13022.850000000009</v>
      </c>
      <c r="BO41" s="14">
        <v>5107</v>
      </c>
    </row>
    <row r="42" spans="65:67" x14ac:dyDescent="0.35">
      <c r="BM42" t="s">
        <v>148</v>
      </c>
      <c r="BN42" s="14">
        <v>16381.75</v>
      </c>
      <c r="BO42" s="14">
        <v>6325</v>
      </c>
    </row>
    <row r="43" spans="65:67" x14ac:dyDescent="0.35">
      <c r="BM43" t="s">
        <v>149</v>
      </c>
      <c r="BN43" s="14">
        <v>43903.63</v>
      </c>
      <c r="BO43" s="14">
        <v>6263</v>
      </c>
    </row>
    <row r="44" spans="65:67" x14ac:dyDescent="0.35">
      <c r="BM44" t="s">
        <v>150</v>
      </c>
      <c r="BN44" s="14">
        <v>10907.520000000008</v>
      </c>
      <c r="BO44" s="14">
        <v>6992</v>
      </c>
    </row>
    <row r="45" spans="65:67" x14ac:dyDescent="0.35">
      <c r="BM45" t="s">
        <v>151</v>
      </c>
      <c r="BN45" s="14">
        <v>28777.41</v>
      </c>
      <c r="BO45" s="14">
        <v>6033</v>
      </c>
    </row>
    <row r="46" spans="65:67" x14ac:dyDescent="0.35">
      <c r="BM46" t="s">
        <v>152</v>
      </c>
      <c r="BN46" s="14">
        <v>-1571.1300000000556</v>
      </c>
      <c r="BO46" s="14">
        <v>5819</v>
      </c>
    </row>
    <row r="47" spans="65:67" x14ac:dyDescent="0.35">
      <c r="BM47" t="s">
        <v>153</v>
      </c>
      <c r="BN47" s="14">
        <v>-21740.939999999981</v>
      </c>
      <c r="BO47" s="14">
        <v>6194</v>
      </c>
    </row>
    <row r="48" spans="65:67" x14ac:dyDescent="0.35">
      <c r="BM48" t="s">
        <v>154</v>
      </c>
      <c r="BN48" s="14">
        <v>6318.1299999999919</v>
      </c>
      <c r="BO48" s="14">
        <v>6943</v>
      </c>
    </row>
    <row r="49" spans="65:67" x14ac:dyDescent="0.35">
      <c r="BM49" t="s">
        <v>155</v>
      </c>
      <c r="BN49" s="14">
        <v>-13781.949999999986</v>
      </c>
      <c r="BO49" s="14">
        <v>5915</v>
      </c>
    </row>
    <row r="50" spans="65:67" x14ac:dyDescent="0.35">
      <c r="BM50" t="s">
        <v>156</v>
      </c>
      <c r="BN50" s="14">
        <v>-8467.2000000000335</v>
      </c>
      <c r="BO50" s="14">
        <v>5760</v>
      </c>
    </row>
    <row r="51" spans="65:67" x14ac:dyDescent="0.35">
      <c r="BM51" t="s">
        <v>157</v>
      </c>
      <c r="BN51" s="14">
        <v>24069.160000000011</v>
      </c>
      <c r="BO51" s="14">
        <v>6761</v>
      </c>
    </row>
    <row r="52" spans="65:67" x14ac:dyDescent="0.35">
      <c r="BM52" t="s">
        <v>158</v>
      </c>
      <c r="BN52" s="14">
        <v>15387.719999999994</v>
      </c>
      <c r="BO52" s="14">
        <v>6749</v>
      </c>
    </row>
    <row r="53" spans="65:67" x14ac:dyDescent="0.35">
      <c r="BM53" t="s">
        <v>159</v>
      </c>
      <c r="BN53" s="14">
        <v>11575.520000000019</v>
      </c>
      <c r="BO53" s="14">
        <v>6577</v>
      </c>
    </row>
    <row r="54" spans="65:67" x14ac:dyDescent="0.35">
      <c r="BM54" t="s">
        <v>160</v>
      </c>
      <c r="BN54" s="14">
        <v>12376.54</v>
      </c>
      <c r="BO54" s="14">
        <v>6127</v>
      </c>
    </row>
    <row r="55" spans="65:67" x14ac:dyDescent="0.35">
      <c r="BM55" t="s">
        <v>161</v>
      </c>
      <c r="BN55" s="14">
        <v>2761.2499999999782</v>
      </c>
      <c r="BO55" s="14">
        <v>5875</v>
      </c>
    </row>
    <row r="56" spans="65:67" x14ac:dyDescent="0.35">
      <c r="BM56" t="s">
        <v>162</v>
      </c>
      <c r="BN56" s="14">
        <v>63904.020000000055</v>
      </c>
      <c r="BO56" s="14">
        <v>6063</v>
      </c>
    </row>
    <row r="57" spans="65:67" x14ac:dyDescent="0.35">
      <c r="BM57" t="s">
        <v>163</v>
      </c>
      <c r="BN57" s="14">
        <v>43574.720000000016</v>
      </c>
      <c r="BO57" s="14">
        <v>5558</v>
      </c>
    </row>
    <row r="58" spans="65:67" x14ac:dyDescent="0.35">
      <c r="BM58" t="s">
        <v>164</v>
      </c>
      <c r="BN58" s="14">
        <v>31736.320000000058</v>
      </c>
      <c r="BO58" s="14">
        <v>5888</v>
      </c>
    </row>
    <row r="59" spans="65:67" x14ac:dyDescent="0.35">
      <c r="BM59" t="s">
        <v>165</v>
      </c>
      <c r="BN59" s="14">
        <v>-1112.8299999999945</v>
      </c>
      <c r="BO59" s="14">
        <v>5857</v>
      </c>
    </row>
    <row r="60" spans="65:67" x14ac:dyDescent="0.35">
      <c r="BM60" t="s">
        <v>166</v>
      </c>
      <c r="BN60" s="14">
        <v>36733.600000000057</v>
      </c>
      <c r="BO60" s="14">
        <v>6290</v>
      </c>
    </row>
    <row r="61" spans="65:67" x14ac:dyDescent="0.35">
      <c r="BM61" t="s">
        <v>167</v>
      </c>
      <c r="BN61" s="14">
        <v>-18969.600000000046</v>
      </c>
      <c r="BO61" s="14">
        <v>5928</v>
      </c>
    </row>
    <row r="62" spans="65:67" x14ac:dyDescent="0.35">
      <c r="BM62" t="s">
        <v>168</v>
      </c>
      <c r="BN62" s="14">
        <v>42187.60000000002</v>
      </c>
      <c r="BO62" s="14">
        <v>5795</v>
      </c>
    </row>
    <row r="63" spans="65:67" x14ac:dyDescent="0.35">
      <c r="BM63" t="s">
        <v>169</v>
      </c>
      <c r="BN63" s="14">
        <v>11787.310000000005</v>
      </c>
      <c r="BO63" s="14">
        <v>4891</v>
      </c>
    </row>
    <row r="64" spans="65:67" x14ac:dyDescent="0.35">
      <c r="BM64" t="s">
        <v>170</v>
      </c>
      <c r="BN64" s="14">
        <v>26067.999999999978</v>
      </c>
      <c r="BO64" s="14">
        <v>6860</v>
      </c>
    </row>
    <row r="65" spans="65:67" x14ac:dyDescent="0.35">
      <c r="BM65" t="s">
        <v>171</v>
      </c>
      <c r="BN65" s="14">
        <v>8106.2399999999907</v>
      </c>
      <c r="BO65" s="14">
        <v>6333</v>
      </c>
    </row>
    <row r="66" spans="65:67" x14ac:dyDescent="0.35">
      <c r="BM66" t="s">
        <v>172</v>
      </c>
      <c r="BN66" s="14">
        <v>83284.599999999977</v>
      </c>
      <c r="BO66" s="14">
        <v>6262</v>
      </c>
    </row>
    <row r="67" spans="65:67" x14ac:dyDescent="0.35">
      <c r="BM67" t="s">
        <v>173</v>
      </c>
      <c r="BN67" s="14">
        <v>51479.960000000043</v>
      </c>
      <c r="BO67" s="14">
        <v>6938</v>
      </c>
    </row>
    <row r="68" spans="65:67" x14ac:dyDescent="0.35">
      <c r="BM68" t="s">
        <v>174</v>
      </c>
      <c r="BN68" s="14">
        <v>10467.999999999993</v>
      </c>
      <c r="BO68" s="14">
        <v>5234</v>
      </c>
    </row>
    <row r="69" spans="65:67" x14ac:dyDescent="0.35">
      <c r="BM69" t="s">
        <v>175</v>
      </c>
      <c r="BN69" s="14">
        <v>25255.650000000016</v>
      </c>
      <c r="BO69" s="14">
        <v>5385</v>
      </c>
    </row>
    <row r="70" spans="65:67" x14ac:dyDescent="0.35">
      <c r="BM70" t="s">
        <v>176</v>
      </c>
      <c r="BN70" s="14">
        <v>9939.5999999999913</v>
      </c>
      <c r="BO70" s="14">
        <v>6024</v>
      </c>
    </row>
    <row r="71" spans="65:67" x14ac:dyDescent="0.35">
      <c r="BM71" t="s">
        <v>177</v>
      </c>
      <c r="BN71" s="14">
        <v>38978.390000000021</v>
      </c>
      <c r="BO71" s="14">
        <v>5809</v>
      </c>
    </row>
    <row r="72" spans="65:67" x14ac:dyDescent="0.35">
      <c r="BM72" t="s">
        <v>178</v>
      </c>
      <c r="BN72" s="14">
        <v>-7303.8000000000393</v>
      </c>
      <c r="BO72" s="14">
        <v>5180</v>
      </c>
    </row>
    <row r="73" spans="65:67" x14ac:dyDescent="0.35">
      <c r="BM73" t="s">
        <v>179</v>
      </c>
      <c r="BN73" s="14">
        <v>26923.569999999989</v>
      </c>
      <c r="BO73" s="14">
        <v>6161</v>
      </c>
    </row>
    <row r="74" spans="65:67" x14ac:dyDescent="0.35">
      <c r="BM74" t="s">
        <v>180</v>
      </c>
      <c r="BN74" s="14">
        <v>28375.229999999974</v>
      </c>
      <c r="BO74" s="14">
        <v>7041</v>
      </c>
    </row>
    <row r="75" spans="65:67" x14ac:dyDescent="0.35">
      <c r="BM75" t="s">
        <v>181</v>
      </c>
      <c r="BN75" s="14">
        <v>24412.700000000026</v>
      </c>
      <c r="BO75" s="14">
        <v>5486</v>
      </c>
    </row>
    <row r="76" spans="65:67" x14ac:dyDescent="0.35">
      <c r="BM76" t="s">
        <v>182</v>
      </c>
      <c r="BN76" s="14">
        <v>4272.7199999999975</v>
      </c>
      <c r="BO76" s="14">
        <v>5622</v>
      </c>
    </row>
    <row r="77" spans="65:67" x14ac:dyDescent="0.35">
      <c r="BM77" t="s">
        <v>183</v>
      </c>
      <c r="BN77" s="14">
        <v>-16258.440000000002</v>
      </c>
      <c r="BO77" s="14">
        <v>7458</v>
      </c>
    </row>
    <row r="78" spans="65:67" x14ac:dyDescent="0.35">
      <c r="BM78" t="s">
        <v>184</v>
      </c>
      <c r="BN78" s="14">
        <v>8442.900000000016</v>
      </c>
      <c r="BO78" s="14">
        <v>5310</v>
      </c>
    </row>
    <row r="79" spans="65:67" x14ac:dyDescent="0.35">
      <c r="BM79" t="s">
        <v>185</v>
      </c>
      <c r="BN79" s="14">
        <v>23774.260000000002</v>
      </c>
      <c r="BO79" s="14">
        <v>6478</v>
      </c>
    </row>
    <row r="80" spans="65:67" x14ac:dyDescent="0.35">
      <c r="BM80" t="s">
        <v>186</v>
      </c>
      <c r="BN80" s="14">
        <v>58611.329999999973</v>
      </c>
      <c r="BO80" s="14">
        <v>5867</v>
      </c>
    </row>
    <row r="81" spans="65:67" x14ac:dyDescent="0.35">
      <c r="BM81" t="s">
        <v>187</v>
      </c>
      <c r="BN81" s="14">
        <v>-1094.7799999999843</v>
      </c>
      <c r="BO81" s="14">
        <v>5762</v>
      </c>
    </row>
    <row r="82" spans="65:67" x14ac:dyDescent="0.35">
      <c r="BM82" t="s">
        <v>188</v>
      </c>
      <c r="BN82" s="14">
        <v>18444.999999999993</v>
      </c>
      <c r="BO82" s="14">
        <v>5950</v>
      </c>
    </row>
    <row r="83" spans="65:67" x14ac:dyDescent="0.35">
      <c r="BM83" t="s">
        <v>189</v>
      </c>
      <c r="BN83" s="14">
        <v>63091.859999999986</v>
      </c>
      <c r="BO83" s="14">
        <v>5163</v>
      </c>
    </row>
    <row r="84" spans="65:67" x14ac:dyDescent="0.35">
      <c r="BM84" t="s">
        <v>190</v>
      </c>
      <c r="BN84" s="14">
        <v>29725.620000000014</v>
      </c>
      <c r="BO84" s="14">
        <v>5969</v>
      </c>
    </row>
    <row r="85" spans="65:67" x14ac:dyDescent="0.35">
      <c r="BM85" t="s">
        <v>191</v>
      </c>
      <c r="BN85" s="14">
        <v>47952.000000000015</v>
      </c>
      <c r="BO85" s="14">
        <v>5400</v>
      </c>
    </row>
    <row r="86" spans="65:67" x14ac:dyDescent="0.35">
      <c r="BM86" t="s">
        <v>192</v>
      </c>
      <c r="BN86" s="14">
        <v>56300.05</v>
      </c>
      <c r="BO86" s="14">
        <v>6221</v>
      </c>
    </row>
    <row r="87" spans="65:67" x14ac:dyDescent="0.35">
      <c r="BM87" t="s">
        <v>193</v>
      </c>
      <c r="BN87" s="14">
        <v>22807.919999999976</v>
      </c>
      <c r="BO87" s="14">
        <v>6554</v>
      </c>
    </row>
    <row r="88" spans="65:67" x14ac:dyDescent="0.35">
      <c r="BM88" t="s">
        <v>194</v>
      </c>
      <c r="BN88" s="14">
        <v>56525.640000000014</v>
      </c>
      <c r="BO88" s="14">
        <v>6438</v>
      </c>
    </row>
    <row r="89" spans="65:67" x14ac:dyDescent="0.35">
      <c r="BM89" t="s">
        <v>195</v>
      </c>
      <c r="BN89" s="14">
        <v>32065.139999999952</v>
      </c>
      <c r="BO89" s="14">
        <v>5862</v>
      </c>
    </row>
    <row r="90" spans="65:67" x14ac:dyDescent="0.35">
      <c r="BM90" t="s">
        <v>196</v>
      </c>
      <c r="BN90" s="14">
        <v>685.07999999998719</v>
      </c>
      <c r="BO90" s="14">
        <v>5709</v>
      </c>
    </row>
    <row r="91" spans="65:67" x14ac:dyDescent="0.35">
      <c r="BM91" t="s">
        <v>197</v>
      </c>
      <c r="BN91" s="14">
        <v>-50135.640000000021</v>
      </c>
      <c r="BO91" s="14">
        <v>7666</v>
      </c>
    </row>
    <row r="92" spans="65:67" x14ac:dyDescent="0.35">
      <c r="BM92" t="s">
        <v>198</v>
      </c>
      <c r="BN92" s="14">
        <v>-25109.370000000024</v>
      </c>
      <c r="BO92" s="14">
        <v>5853</v>
      </c>
    </row>
    <row r="93" spans="65:67" x14ac:dyDescent="0.35">
      <c r="BM93" t="s">
        <v>199</v>
      </c>
      <c r="BN93" s="14">
        <v>2791.3200000000033</v>
      </c>
      <c r="BO93" s="14">
        <v>6646</v>
      </c>
    </row>
    <row r="94" spans="65:67" x14ac:dyDescent="0.35">
      <c r="BM94" t="s">
        <v>200</v>
      </c>
      <c r="BN94" s="14">
        <v>-39515.370000000003</v>
      </c>
      <c r="BO94" s="14">
        <v>5637</v>
      </c>
    </row>
    <row r="95" spans="65:67" x14ac:dyDescent="0.35">
      <c r="BM95" t="s">
        <v>201</v>
      </c>
      <c r="BN95" s="14">
        <v>27251.010000000009</v>
      </c>
      <c r="BO95" s="14">
        <v>5713</v>
      </c>
    </row>
    <row r="96" spans="65:67" x14ac:dyDescent="0.35">
      <c r="BM96" t="s">
        <v>202</v>
      </c>
      <c r="BN96" s="14">
        <v>21262.580000000013</v>
      </c>
      <c r="BO96" s="14">
        <v>5438</v>
      </c>
    </row>
    <row r="97" spans="65:67" x14ac:dyDescent="0.35">
      <c r="BM97" t="s">
        <v>203</v>
      </c>
      <c r="BN97" s="14">
        <v>16798.080000000002</v>
      </c>
      <c r="BO97" s="14">
        <v>5384</v>
      </c>
    </row>
    <row r="98" spans="65:67" x14ac:dyDescent="0.35">
      <c r="BM98" t="s">
        <v>204</v>
      </c>
      <c r="BN98" s="14">
        <v>74447.250000000029</v>
      </c>
      <c r="BO98" s="14">
        <v>5839</v>
      </c>
    </row>
    <row r="99" spans="65:67" x14ac:dyDescent="0.35">
      <c r="BM99" t="s">
        <v>205</v>
      </c>
      <c r="BN99" s="14">
        <v>74371.949999999953</v>
      </c>
      <c r="BO99" s="14">
        <v>6255</v>
      </c>
    </row>
    <row r="100" spans="65:67" x14ac:dyDescent="0.35">
      <c r="BM100" t="s">
        <v>206</v>
      </c>
      <c r="BN100" s="14">
        <v>-60.990000000012515</v>
      </c>
      <c r="BO100" s="14">
        <v>6099</v>
      </c>
    </row>
    <row r="101" spans="65:67" x14ac:dyDescent="0.35">
      <c r="BM101" t="s">
        <v>207</v>
      </c>
      <c r="BN101" s="14">
        <v>26684.99999999996</v>
      </c>
      <c r="BO101" s="14">
        <v>5930</v>
      </c>
    </row>
    <row r="102" spans="65:67" x14ac:dyDescent="0.35">
      <c r="BM102" t="s">
        <v>208</v>
      </c>
      <c r="BN102" s="14">
        <v>46112.94</v>
      </c>
      <c r="BO102" s="14">
        <v>6378</v>
      </c>
    </row>
    <row r="103" spans="65:67" x14ac:dyDescent="0.35">
      <c r="BM103" t="s">
        <v>209</v>
      </c>
      <c r="BN103" s="14">
        <v>-1748.7000000000335</v>
      </c>
      <c r="BO103" s="14">
        <v>6030</v>
      </c>
    </row>
    <row r="104" spans="65:67" x14ac:dyDescent="0.35">
      <c r="BM104" t="s">
        <v>210</v>
      </c>
      <c r="BN104" s="14">
        <v>-4890.8900000000067</v>
      </c>
      <c r="BO104" s="14">
        <v>6191</v>
      </c>
    </row>
    <row r="105" spans="65:67" x14ac:dyDescent="0.35">
      <c r="BM105" t="s">
        <v>211</v>
      </c>
      <c r="BN105" s="14">
        <v>54830.159999999974</v>
      </c>
      <c r="BO105" s="14">
        <v>5934</v>
      </c>
    </row>
    <row r="106" spans="65:67" x14ac:dyDescent="0.35">
      <c r="BM106" t="s">
        <v>212</v>
      </c>
      <c r="BN106" s="14">
        <v>21655.43999999993</v>
      </c>
      <c r="BO106" s="14">
        <v>6332</v>
      </c>
    </row>
    <row r="107" spans="65:67" x14ac:dyDescent="0.35">
      <c r="BM107" t="s">
        <v>213</v>
      </c>
      <c r="BN107" s="14">
        <v>9097.2600000000093</v>
      </c>
      <c r="BO107" s="14">
        <v>6231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A90A4-2EEE-4A3A-B1FD-498F37173903}">
  <sheetPr codeName="Sheet3"/>
  <dimension ref="C2:O18"/>
  <sheetViews>
    <sheetView showGridLines="0" workbookViewId="0">
      <selection activeCell="O3" sqref="O3"/>
    </sheetView>
  </sheetViews>
  <sheetFormatPr defaultRowHeight="14.5" x14ac:dyDescent="0.35"/>
  <cols>
    <col min="3" max="12" width="2.26953125" customWidth="1"/>
  </cols>
  <sheetData>
    <row r="2" spans="3:15" ht="15.5" x14ac:dyDescent="0.35">
      <c r="N2" t="s">
        <v>106</v>
      </c>
      <c r="O2" s="38">
        <f>'Analysis 3'!AC15</f>
        <v>0.51472343958010647</v>
      </c>
    </row>
    <row r="3" spans="3:15" x14ac:dyDescent="0.35">
      <c r="N3" t="s">
        <v>105</v>
      </c>
      <c r="O3" s="7">
        <f>'Analysis 3'!AC14</f>
        <v>0.48527656041986861</v>
      </c>
    </row>
    <row r="6" spans="3:15" x14ac:dyDescent="0.35">
      <c r="N6" s="31" t="s">
        <v>107</v>
      </c>
    </row>
    <row r="7" spans="3:15" x14ac:dyDescent="0.35">
      <c r="N7" t="s">
        <v>109</v>
      </c>
    </row>
    <row r="8" spans="3:15" x14ac:dyDescent="0.35">
      <c r="N8" t="s">
        <v>108</v>
      </c>
    </row>
    <row r="9" spans="3:15" ht="10.5" customHeight="1" x14ac:dyDescent="0.35">
      <c r="C9" s="37" t="str" cm="1">
        <f t="array" ref="C9:L18">IF(_xlfn._xlws.SORT(_xlfn.SEQUENCE(10,10),,-1)/100&gt;O2,N7,N8)</f>
        <v xml:space="preserve"> ■</v>
      </c>
      <c r="D9" s="37" t="str">
        <v xml:space="preserve"> ■</v>
      </c>
      <c r="E9" s="37" t="str">
        <v xml:space="preserve"> ■</v>
      </c>
      <c r="F9" s="37" t="str">
        <v xml:space="preserve"> ■</v>
      </c>
      <c r="G9" s="37" t="str">
        <v xml:space="preserve"> ■</v>
      </c>
      <c r="H9" s="37" t="str">
        <v xml:space="preserve"> ■</v>
      </c>
      <c r="I9" s="37" t="str">
        <v xml:space="preserve"> ■</v>
      </c>
      <c r="J9" s="37" t="str">
        <v xml:space="preserve"> ■</v>
      </c>
      <c r="K9" s="37" t="str">
        <v xml:space="preserve"> ■</v>
      </c>
      <c r="L9" s="37" t="str">
        <v xml:space="preserve"> ■</v>
      </c>
    </row>
    <row r="10" spans="3:15" ht="10.5" customHeight="1" x14ac:dyDescent="0.35">
      <c r="C10" s="37" t="str">
        <v xml:space="preserve"> ■</v>
      </c>
      <c r="D10" s="37" t="str">
        <v xml:space="preserve"> ■</v>
      </c>
      <c r="E10" s="37" t="str">
        <v xml:space="preserve"> ■</v>
      </c>
      <c r="F10" s="37" t="str">
        <v xml:space="preserve"> ■</v>
      </c>
      <c r="G10" s="37" t="str">
        <v xml:space="preserve"> ■</v>
      </c>
      <c r="H10" s="37" t="str">
        <v xml:space="preserve"> ■</v>
      </c>
      <c r="I10" s="37" t="str">
        <v xml:space="preserve"> ■</v>
      </c>
      <c r="J10" s="37" t="str">
        <v xml:space="preserve"> ■</v>
      </c>
      <c r="K10" s="37" t="str">
        <v xml:space="preserve"> ■</v>
      </c>
      <c r="L10" s="37" t="str">
        <v xml:space="preserve"> ■</v>
      </c>
    </row>
    <row r="11" spans="3:15" ht="10.5" customHeight="1" x14ac:dyDescent="0.35">
      <c r="C11" s="37" t="str">
        <v xml:space="preserve"> ■</v>
      </c>
      <c r="D11" s="37" t="str">
        <v xml:space="preserve"> ■</v>
      </c>
      <c r="E11" s="37" t="str">
        <v xml:space="preserve"> ■</v>
      </c>
      <c r="F11" s="37" t="str">
        <v xml:space="preserve"> ■</v>
      </c>
      <c r="G11" s="37" t="str">
        <v xml:space="preserve"> ■</v>
      </c>
      <c r="H11" s="37" t="str">
        <v xml:space="preserve"> ■</v>
      </c>
      <c r="I11" s="37" t="str">
        <v xml:space="preserve"> ■</v>
      </c>
      <c r="J11" s="37" t="str">
        <v xml:space="preserve"> ■</v>
      </c>
      <c r="K11" s="37" t="str">
        <v xml:space="preserve"> ■</v>
      </c>
      <c r="L11" s="37" t="str">
        <v xml:space="preserve"> ■</v>
      </c>
    </row>
    <row r="12" spans="3:15" ht="10.5" customHeight="1" x14ac:dyDescent="0.35">
      <c r="C12" s="37" t="str">
        <v xml:space="preserve"> ■</v>
      </c>
      <c r="D12" s="37" t="str">
        <v xml:space="preserve"> ■</v>
      </c>
      <c r="E12" s="37" t="str">
        <v xml:space="preserve"> ■</v>
      </c>
      <c r="F12" s="37" t="str">
        <v xml:space="preserve"> ■</v>
      </c>
      <c r="G12" s="37" t="str">
        <v xml:space="preserve"> ■</v>
      </c>
      <c r="H12" s="37" t="str">
        <v xml:space="preserve"> ■</v>
      </c>
      <c r="I12" s="37" t="str">
        <v xml:space="preserve"> ■</v>
      </c>
      <c r="J12" s="37" t="str">
        <v xml:space="preserve"> ■</v>
      </c>
      <c r="K12" s="37" t="str">
        <v xml:space="preserve"> ■</v>
      </c>
      <c r="L12" s="37" t="str">
        <v xml:space="preserve"> ■</v>
      </c>
    </row>
    <row r="13" spans="3:15" ht="10.5" customHeight="1" x14ac:dyDescent="0.35">
      <c r="C13" s="37" t="str">
        <v>◉</v>
      </c>
      <c r="D13" s="37" t="str">
        <v xml:space="preserve"> ■</v>
      </c>
      <c r="E13" s="37" t="str">
        <v xml:space="preserve"> ■</v>
      </c>
      <c r="F13" s="37" t="str">
        <v xml:space="preserve"> ■</v>
      </c>
      <c r="G13" s="37" t="str">
        <v xml:space="preserve"> ■</v>
      </c>
      <c r="H13" s="37" t="str">
        <v xml:space="preserve"> ■</v>
      </c>
      <c r="I13" s="37" t="str">
        <v xml:space="preserve"> ■</v>
      </c>
      <c r="J13" s="37" t="str">
        <v xml:space="preserve"> ■</v>
      </c>
      <c r="K13" s="37" t="str">
        <v xml:space="preserve"> ■</v>
      </c>
      <c r="L13" s="37" t="str">
        <v xml:space="preserve"> ■</v>
      </c>
    </row>
    <row r="14" spans="3:15" ht="10.5" customHeight="1" x14ac:dyDescent="0.35">
      <c r="C14" s="37" t="str">
        <v>◉</v>
      </c>
      <c r="D14" s="37" t="str">
        <v>◉</v>
      </c>
      <c r="E14" s="37" t="str">
        <v>◉</v>
      </c>
      <c r="F14" s="37" t="str">
        <v>◉</v>
      </c>
      <c r="G14" s="37" t="str">
        <v>◉</v>
      </c>
      <c r="H14" s="37" t="str">
        <v>◉</v>
      </c>
      <c r="I14" s="37" t="str">
        <v>◉</v>
      </c>
      <c r="J14" s="37" t="str">
        <v>◉</v>
      </c>
      <c r="K14" s="37" t="str">
        <v>◉</v>
      </c>
      <c r="L14" s="37" t="str">
        <v>◉</v>
      </c>
    </row>
    <row r="15" spans="3:15" ht="10.5" customHeight="1" x14ac:dyDescent="0.35">
      <c r="C15" s="37" t="str">
        <v>◉</v>
      </c>
      <c r="D15" s="37" t="str">
        <v>◉</v>
      </c>
      <c r="E15" s="37" t="str">
        <v>◉</v>
      </c>
      <c r="F15" s="37" t="str">
        <v>◉</v>
      </c>
      <c r="G15" s="37" t="str">
        <v>◉</v>
      </c>
      <c r="H15" s="37" t="str">
        <v>◉</v>
      </c>
      <c r="I15" s="37" t="str">
        <v>◉</v>
      </c>
      <c r="J15" s="37" t="str">
        <v>◉</v>
      </c>
      <c r="K15" s="37" t="str">
        <v>◉</v>
      </c>
      <c r="L15" s="37" t="str">
        <v>◉</v>
      </c>
    </row>
    <row r="16" spans="3:15" ht="10.5" customHeight="1" x14ac:dyDescent="0.35">
      <c r="C16" s="37" t="str">
        <v>◉</v>
      </c>
      <c r="D16" s="37" t="str">
        <v>◉</v>
      </c>
      <c r="E16" s="37" t="str">
        <v>◉</v>
      </c>
      <c r="F16" s="37" t="str">
        <v>◉</v>
      </c>
      <c r="G16" s="37" t="str">
        <v>◉</v>
      </c>
      <c r="H16" s="37" t="str">
        <v>◉</v>
      </c>
      <c r="I16" s="37" t="str">
        <v>◉</v>
      </c>
      <c r="J16" s="37" t="str">
        <v>◉</v>
      </c>
      <c r="K16" s="37" t="str">
        <v>◉</v>
      </c>
      <c r="L16" s="37" t="str">
        <v>◉</v>
      </c>
    </row>
    <row r="17" spans="3:12" ht="10.5" customHeight="1" x14ac:dyDescent="0.35">
      <c r="C17" s="37" t="str">
        <v>◉</v>
      </c>
      <c r="D17" s="37" t="str">
        <v>◉</v>
      </c>
      <c r="E17" s="37" t="str">
        <v>◉</v>
      </c>
      <c r="F17" s="37" t="str">
        <v>◉</v>
      </c>
      <c r="G17" s="37" t="str">
        <v>◉</v>
      </c>
      <c r="H17" s="37" t="str">
        <v>◉</v>
      </c>
      <c r="I17" s="37" t="str">
        <v>◉</v>
      </c>
      <c r="J17" s="37" t="str">
        <v>◉</v>
      </c>
      <c r="K17" s="37" t="str">
        <v>◉</v>
      </c>
      <c r="L17" s="37" t="str">
        <v>◉</v>
      </c>
    </row>
    <row r="18" spans="3:12" ht="10.5" customHeight="1" x14ac:dyDescent="0.35">
      <c r="C18" s="37" t="str">
        <v>◉</v>
      </c>
      <c r="D18" s="37" t="str">
        <v>◉</v>
      </c>
      <c r="E18" s="37" t="str">
        <v>◉</v>
      </c>
      <c r="F18" s="37" t="str">
        <v>◉</v>
      </c>
      <c r="G18" s="37" t="str">
        <v>◉</v>
      </c>
      <c r="H18" s="37" t="str">
        <v>◉</v>
      </c>
      <c r="I18" s="37" t="str">
        <v>◉</v>
      </c>
      <c r="J18" s="37" t="str">
        <v>◉</v>
      </c>
      <c r="K18" s="37" t="str">
        <v>◉</v>
      </c>
      <c r="L18" s="37" t="str">
        <v>◉</v>
      </c>
    </row>
  </sheetData>
  <conditionalFormatting sqref="C9:L18">
    <cfRule type="expression" dxfId="8" priority="1">
      <formula>C9&lt;&gt;$N$8</formula>
    </cfRule>
    <cfRule type="expression" dxfId="7" priority="2">
      <formula>C9&lt;&gt;$N$7</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F9BB7-6D33-4074-AB17-EDC27B00F97C}">
  <sheetPr codeName="Sheet4"/>
  <dimension ref="A1"/>
  <sheetViews>
    <sheetView showGridLines="0" showRowColHeaders="0" tabSelected="1" zoomScale="76" zoomScaleNormal="76" workbookViewId="0">
      <selection activeCell="P4" sqref="P4"/>
    </sheetView>
  </sheetViews>
  <sheetFormatPr defaultRowHeight="14.5" x14ac:dyDescent="0.35"/>
  <cols>
    <col min="1" max="16384" width="8.7265625" style="3"/>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5023B-AE9C-4F81-A0CA-FF50039F7017}">
  <sheetPr codeName="Sheet5"/>
  <dimension ref="C5:AO30"/>
  <sheetViews>
    <sheetView showGridLines="0" topLeftCell="AC1" workbookViewId="0">
      <selection activeCell="AL31" sqref="AL31"/>
    </sheetView>
  </sheetViews>
  <sheetFormatPr defaultRowHeight="14.5" x14ac:dyDescent="0.35"/>
  <cols>
    <col min="3" max="3" width="8.81640625" bestFit="1" customWidth="1"/>
    <col min="4" max="4" width="12.7265625" bestFit="1" customWidth="1"/>
    <col min="5" max="5" width="10.90625" bestFit="1" customWidth="1"/>
    <col min="9" max="9" width="12.6328125" bestFit="1" customWidth="1"/>
    <col min="10" max="10" width="10.7265625" bestFit="1" customWidth="1"/>
    <col min="14" max="14" width="10.81640625" customWidth="1"/>
    <col min="17" max="17" width="8.6328125" style="17" customWidth="1"/>
    <col min="18" max="18" width="8.6328125" customWidth="1"/>
    <col min="19" max="19" width="12.7265625" bestFit="1" customWidth="1"/>
    <col min="20" max="20" width="10.90625" bestFit="1" customWidth="1"/>
    <col min="21" max="21" width="11.54296875" customWidth="1"/>
    <col min="24" max="24" width="11.90625" bestFit="1" customWidth="1"/>
    <col min="25" max="25" width="12.7265625" bestFit="1" customWidth="1"/>
    <col min="26" max="26" width="13.81640625" bestFit="1" customWidth="1"/>
    <col min="29" max="29" width="8.7265625" style="28"/>
    <col min="31" max="31" width="9.7265625" bestFit="1" customWidth="1"/>
    <col min="32" max="32" width="12.7265625" bestFit="1" customWidth="1"/>
    <col min="33" max="33" width="13.81640625" bestFit="1" customWidth="1"/>
    <col min="36" max="36" width="8.7265625" style="32"/>
    <col min="38" max="38" width="11.08984375" bestFit="1" customWidth="1"/>
    <col min="39" max="39" width="12.7265625" bestFit="1" customWidth="1"/>
    <col min="40" max="40" width="13.81640625" bestFit="1" customWidth="1"/>
  </cols>
  <sheetData>
    <row r="5" spans="3:40" x14ac:dyDescent="0.35">
      <c r="C5" s="12" t="s">
        <v>23</v>
      </c>
      <c r="D5" s="11" t="s">
        <v>0</v>
      </c>
      <c r="E5" s="11" t="s">
        <v>10</v>
      </c>
      <c r="H5" s="15" t="str">
        <f>C5</f>
        <v>Month</v>
      </c>
      <c r="I5" s="15" t="str">
        <f t="shared" ref="I5:J5" si="0">D5</f>
        <v>Total Revenue</v>
      </c>
      <c r="J5" s="15" t="str">
        <f t="shared" si="0"/>
        <v>Total Target</v>
      </c>
      <c r="K5" s="16" t="s">
        <v>39</v>
      </c>
      <c r="N5" s="15" t="str">
        <f t="shared" ref="N5:N17" si="1">H5</f>
        <v>Month</v>
      </c>
      <c r="O5" s="15" t="s">
        <v>38</v>
      </c>
      <c r="S5" s="11" t="s">
        <v>0</v>
      </c>
      <c r="T5" s="11" t="s">
        <v>10</v>
      </c>
      <c r="U5" t="s">
        <v>38</v>
      </c>
      <c r="X5" s="12" t="s">
        <v>42</v>
      </c>
      <c r="Y5" s="11" t="s">
        <v>0</v>
      </c>
      <c r="Z5" s="11" t="s">
        <v>45</v>
      </c>
      <c r="AE5" s="12" t="s">
        <v>46</v>
      </c>
      <c r="AF5" s="11" t="s">
        <v>0</v>
      </c>
      <c r="AG5" s="11" t="s">
        <v>45</v>
      </c>
      <c r="AL5" s="12" t="s">
        <v>54</v>
      </c>
      <c r="AM5" s="11" t="s">
        <v>0</v>
      </c>
      <c r="AN5" s="11" t="s">
        <v>45</v>
      </c>
    </row>
    <row r="6" spans="3:40" x14ac:dyDescent="0.35">
      <c r="C6" s="11" t="s">
        <v>28</v>
      </c>
      <c r="D6" s="13">
        <v>444162.52</v>
      </c>
      <c r="E6" s="13">
        <v>439042</v>
      </c>
      <c r="H6" s="13" t="str">
        <f t="shared" ref="H6:H17" si="2">C6</f>
        <v>Jan</v>
      </c>
      <c r="I6" s="13">
        <f t="shared" ref="I6:I17" si="3">D6</f>
        <v>444162.52</v>
      </c>
      <c r="J6" s="13">
        <f t="shared" ref="J6:J17" si="4">E6</f>
        <v>439042</v>
      </c>
      <c r="K6" s="13" t="str">
        <f t="shared" ref="K6:K17" si="5">IF(I6=Large_1,I6,IF(I6=Large_2,I6,""))</f>
        <v/>
      </c>
      <c r="N6" s="14" t="str">
        <f t="shared" si="1"/>
        <v>Jan</v>
      </c>
      <c r="O6" s="8">
        <f>(I6-J6)/J6</f>
        <v>1.1662938853230486E-2</v>
      </c>
      <c r="S6" s="13">
        <v>5446809.4700000202</v>
      </c>
      <c r="T6" s="13">
        <v>5254990</v>
      </c>
      <c r="U6" s="7">
        <f>(S6-T6)/T6</f>
        <v>3.6502347292767488E-2</v>
      </c>
      <c r="X6" s="11" t="s">
        <v>43</v>
      </c>
      <c r="Y6" s="13">
        <v>3894278.1300000134</v>
      </c>
      <c r="Z6" s="27">
        <v>0.7149649995008911</v>
      </c>
      <c r="AE6" s="11" t="s">
        <v>47</v>
      </c>
      <c r="AF6" s="13">
        <v>1336248.3099999984</v>
      </c>
      <c r="AG6" s="29"/>
      <c r="AL6" s="11" t="s">
        <v>55</v>
      </c>
      <c r="AM6" s="13">
        <v>765868.27999999898</v>
      </c>
      <c r="AN6" s="29"/>
    </row>
    <row r="7" spans="3:40" x14ac:dyDescent="0.35">
      <c r="C7" s="11" t="s">
        <v>27</v>
      </c>
      <c r="D7" s="13">
        <v>423741.52</v>
      </c>
      <c r="E7" s="13">
        <v>431279</v>
      </c>
      <c r="H7" s="13" t="str">
        <f t="shared" si="2"/>
        <v>Feb</v>
      </c>
      <c r="I7" s="13">
        <f t="shared" si="3"/>
        <v>423741.52</v>
      </c>
      <c r="J7" s="13">
        <f t="shared" si="4"/>
        <v>431279</v>
      </c>
      <c r="K7" s="13" t="str">
        <f t="shared" si="5"/>
        <v/>
      </c>
      <c r="N7" s="14" t="str">
        <f t="shared" si="1"/>
        <v>Feb</v>
      </c>
      <c r="O7" s="8">
        <f t="shared" ref="O7:O17" si="6">(I7-J7)/J7</f>
        <v>-1.7477039225188291E-2</v>
      </c>
      <c r="X7" s="11" t="s">
        <v>44</v>
      </c>
      <c r="Y7" s="13">
        <v>1552531.3400000015</v>
      </c>
      <c r="Z7" s="27">
        <v>0.2850350004991079</v>
      </c>
      <c r="AE7" s="11" t="s">
        <v>48</v>
      </c>
      <c r="AF7" s="13">
        <v>1384874.5400000024</v>
      </c>
      <c r="AG7" s="29">
        <v>3.6390115247370451E-2</v>
      </c>
      <c r="AL7" s="11" t="s">
        <v>56</v>
      </c>
      <c r="AM7" s="13">
        <v>789470.8800000028</v>
      </c>
      <c r="AN7" s="29">
        <v>3.0818093158269787E-2</v>
      </c>
    </row>
    <row r="8" spans="3:40" x14ac:dyDescent="0.35">
      <c r="C8" s="11" t="s">
        <v>31</v>
      </c>
      <c r="D8" s="13">
        <v>468344.26999999955</v>
      </c>
      <c r="E8" s="13">
        <v>445591</v>
      </c>
      <c r="H8" s="13" t="str">
        <f t="shared" si="2"/>
        <v>Mar</v>
      </c>
      <c r="I8" s="13">
        <f t="shared" si="3"/>
        <v>468344.26999999955</v>
      </c>
      <c r="J8" s="13">
        <f t="shared" si="4"/>
        <v>445591</v>
      </c>
      <c r="K8" s="13" t="str">
        <f t="shared" si="5"/>
        <v/>
      </c>
      <c r="N8" s="14" t="str">
        <f t="shared" si="1"/>
        <v>Mar</v>
      </c>
      <c r="O8" s="8">
        <f t="shared" si="6"/>
        <v>5.1063127397096335E-2</v>
      </c>
      <c r="AE8" s="11" t="s">
        <v>49</v>
      </c>
      <c r="AF8" s="13">
        <v>1362939.5400000014</v>
      </c>
      <c r="AG8" s="29">
        <v>-1.5838979897775357E-2</v>
      </c>
      <c r="AL8" s="11" t="s">
        <v>57</v>
      </c>
      <c r="AM8" s="13">
        <v>772166.82999999914</v>
      </c>
      <c r="AN8" s="29">
        <v>-2.1918541187996184E-2</v>
      </c>
    </row>
    <row r="9" spans="3:40" x14ac:dyDescent="0.35">
      <c r="C9" s="11" t="s">
        <v>24</v>
      </c>
      <c r="D9" s="13">
        <v>448652.76</v>
      </c>
      <c r="E9" s="13">
        <v>453071</v>
      </c>
      <c r="H9" s="13" t="str">
        <f t="shared" si="2"/>
        <v>Apr</v>
      </c>
      <c r="I9" s="13">
        <f t="shared" si="3"/>
        <v>448652.76</v>
      </c>
      <c r="J9" s="13">
        <f t="shared" si="4"/>
        <v>453071</v>
      </c>
      <c r="K9" s="13" t="str">
        <f t="shared" si="5"/>
        <v/>
      </c>
      <c r="N9" s="14" t="str">
        <f t="shared" si="1"/>
        <v>Apr</v>
      </c>
      <c r="O9" s="8">
        <f t="shared" si="6"/>
        <v>-9.7517607615583216E-3</v>
      </c>
      <c r="U9" t="str">
        <f>IF((S6-T6)/T6 &gt;= 0, "▲" &amp; TEXT((S6-T6)/T6, "+0.0%;-0.0%"), "▼" &amp; TEXT((S6-T6)/T6, "+0.0%;-0.0%"))</f>
        <v>▲+3.7%</v>
      </c>
      <c r="AE9" s="11" t="s">
        <v>50</v>
      </c>
      <c r="AF9" s="13">
        <v>1362747.0800000008</v>
      </c>
      <c r="AG9" s="29">
        <v>-1.4120949194904202E-4</v>
      </c>
      <c r="AL9" s="11" t="s">
        <v>58</v>
      </c>
      <c r="AM9" s="13">
        <v>774303.62999999756</v>
      </c>
      <c r="AN9" s="29">
        <v>2.7672776361015393E-3</v>
      </c>
    </row>
    <row r="10" spans="3:40" x14ac:dyDescent="0.35">
      <c r="C10" s="11" t="s">
        <v>32</v>
      </c>
      <c r="D10" s="13">
        <v>480720.64000000013</v>
      </c>
      <c r="E10" s="13">
        <v>444167</v>
      </c>
      <c r="H10" s="13" t="str">
        <f t="shared" si="2"/>
        <v>May</v>
      </c>
      <c r="I10" s="13">
        <f t="shared" si="3"/>
        <v>480720.64000000013</v>
      </c>
      <c r="J10" s="13">
        <f t="shared" si="4"/>
        <v>444167</v>
      </c>
      <c r="K10" s="13">
        <f t="shared" si="5"/>
        <v>480720.64000000013</v>
      </c>
      <c r="N10" s="14" t="str">
        <f t="shared" si="1"/>
        <v>May</v>
      </c>
      <c r="O10" s="8">
        <f t="shared" si="6"/>
        <v>8.2297063942166196E-2</v>
      </c>
      <c r="AL10" s="11" t="s">
        <v>59</v>
      </c>
      <c r="AM10" s="13">
        <v>795985.00999999966</v>
      </c>
      <c r="AN10" s="29">
        <v>2.8001134387039057E-2</v>
      </c>
    </row>
    <row r="11" spans="3:40" x14ac:dyDescent="0.35">
      <c r="C11" s="11" t="s">
        <v>30</v>
      </c>
      <c r="D11" s="13">
        <v>455501.1399999999</v>
      </c>
      <c r="E11" s="13">
        <v>421979</v>
      </c>
      <c r="H11" s="13" t="str">
        <f t="shared" si="2"/>
        <v>Jun</v>
      </c>
      <c r="I11" s="13">
        <f t="shared" si="3"/>
        <v>455501.1399999999</v>
      </c>
      <c r="J11" s="13">
        <f t="shared" si="4"/>
        <v>421979</v>
      </c>
      <c r="K11" s="13" t="str">
        <f t="shared" si="5"/>
        <v/>
      </c>
      <c r="N11" s="14" t="str">
        <f t="shared" si="1"/>
        <v>Jun</v>
      </c>
      <c r="O11" s="8">
        <f t="shared" si="6"/>
        <v>7.9440303901378739E-2</v>
      </c>
      <c r="AL11" s="11" t="s">
        <v>60</v>
      </c>
      <c r="AM11" s="13">
        <v>762351.78000000084</v>
      </c>
      <c r="AN11" s="29">
        <v>-4.225359721284052E-2</v>
      </c>
    </row>
    <row r="12" spans="3:40" x14ac:dyDescent="0.35">
      <c r="C12" s="11" t="s">
        <v>29</v>
      </c>
      <c r="D12" s="13">
        <v>433725.86000000057</v>
      </c>
      <c r="E12" s="13">
        <v>456718</v>
      </c>
      <c r="H12" s="13" t="str">
        <f t="shared" si="2"/>
        <v>Jul</v>
      </c>
      <c r="I12" s="13">
        <f t="shared" si="3"/>
        <v>433725.86000000057</v>
      </c>
      <c r="J12" s="13">
        <f t="shared" si="4"/>
        <v>456718</v>
      </c>
      <c r="K12" s="13" t="str">
        <f t="shared" si="5"/>
        <v/>
      </c>
      <c r="N12" s="14" t="str">
        <f t="shared" si="1"/>
        <v>Jul</v>
      </c>
      <c r="O12" s="8">
        <f t="shared" si="6"/>
        <v>-5.0342092932618009E-2</v>
      </c>
      <c r="AL12" s="11" t="s">
        <v>61</v>
      </c>
      <c r="AM12" s="13">
        <v>786663.06000000041</v>
      </c>
      <c r="AN12" s="29">
        <v>3.1889844869253843E-2</v>
      </c>
    </row>
    <row r="13" spans="3:40" x14ac:dyDescent="0.35">
      <c r="C13" s="11" t="s">
        <v>25</v>
      </c>
      <c r="D13" s="13">
        <v>485766.24999999977</v>
      </c>
      <c r="E13" s="13">
        <v>431727</v>
      </c>
      <c r="H13" s="13" t="str">
        <f t="shared" si="2"/>
        <v>Aug</v>
      </c>
      <c r="I13" s="13">
        <f t="shared" si="3"/>
        <v>485766.24999999977</v>
      </c>
      <c r="J13" s="13">
        <f t="shared" si="4"/>
        <v>431727</v>
      </c>
      <c r="K13" s="13">
        <f t="shared" si="5"/>
        <v>485766.24999999977</v>
      </c>
      <c r="N13" s="14" t="str">
        <f t="shared" si="1"/>
        <v>Aug</v>
      </c>
      <c r="O13" s="8">
        <f t="shared" si="6"/>
        <v>0.12516995694038077</v>
      </c>
      <c r="AE13" s="31" t="s">
        <v>51</v>
      </c>
      <c r="AF13" s="31"/>
    </row>
    <row r="14" spans="3:40" x14ac:dyDescent="0.35">
      <c r="C14" s="11" t="s">
        <v>35</v>
      </c>
      <c r="D14" s="13">
        <v>443447.43000000028</v>
      </c>
      <c r="E14" s="13">
        <v>446912</v>
      </c>
      <c r="H14" s="13" t="str">
        <f t="shared" si="2"/>
        <v>Sep</v>
      </c>
      <c r="I14" s="13">
        <f t="shared" si="3"/>
        <v>443447.43000000028</v>
      </c>
      <c r="J14" s="13">
        <f t="shared" si="4"/>
        <v>446912</v>
      </c>
      <c r="K14" s="13" t="str">
        <f t="shared" si="5"/>
        <v/>
      </c>
      <c r="N14" s="14" t="str">
        <f t="shared" si="1"/>
        <v>Sep</v>
      </c>
      <c r="O14" s="8">
        <f t="shared" si="6"/>
        <v>-7.7522420521259575E-3</v>
      </c>
    </row>
    <row r="15" spans="3:40" x14ac:dyDescent="0.35">
      <c r="C15" s="11" t="s">
        <v>34</v>
      </c>
      <c r="D15" s="13">
        <v>458984.37999999983</v>
      </c>
      <c r="E15" s="13">
        <v>414360</v>
      </c>
      <c r="H15" s="13" t="str">
        <f t="shared" si="2"/>
        <v>Oct</v>
      </c>
      <c r="I15" s="13">
        <f t="shared" si="3"/>
        <v>458984.37999999983</v>
      </c>
      <c r="J15" s="13">
        <f t="shared" si="4"/>
        <v>414360</v>
      </c>
      <c r="K15" s="13" t="str">
        <f t="shared" si="5"/>
        <v/>
      </c>
      <c r="N15" s="14" t="str">
        <f t="shared" si="1"/>
        <v>Oct</v>
      </c>
      <c r="O15" s="8">
        <f t="shared" si="6"/>
        <v>0.10769470991408396</v>
      </c>
    </row>
    <row r="16" spans="3:40" x14ac:dyDescent="0.35">
      <c r="C16" s="11" t="s">
        <v>33</v>
      </c>
      <c r="D16" s="13">
        <v>462537.40999999963</v>
      </c>
      <c r="E16" s="13">
        <v>413371</v>
      </c>
      <c r="H16" s="13" t="str">
        <f t="shared" si="2"/>
        <v>Nov</v>
      </c>
      <c r="I16" s="13">
        <f t="shared" si="3"/>
        <v>462537.40999999963</v>
      </c>
      <c r="J16" s="13">
        <f t="shared" si="4"/>
        <v>413371</v>
      </c>
      <c r="K16" s="13" t="str">
        <f t="shared" si="5"/>
        <v/>
      </c>
      <c r="N16" s="14" t="str">
        <f t="shared" si="1"/>
        <v>Nov</v>
      </c>
      <c r="O16" s="8">
        <f t="shared" si="6"/>
        <v>0.1189401530344403</v>
      </c>
      <c r="AE16" s="30" t="str">
        <f>AE5</f>
        <v>Quarter</v>
      </c>
      <c r="AF16" s="30" t="str">
        <f>AF5</f>
        <v>Total Revenue</v>
      </c>
      <c r="AG16" s="30" t="s">
        <v>39</v>
      </c>
      <c r="AH16" s="30" t="s">
        <v>52</v>
      </c>
      <c r="AL16" s="31" t="s">
        <v>51</v>
      </c>
      <c r="AM16" s="31"/>
    </row>
    <row r="17" spans="3:41" x14ac:dyDescent="0.35">
      <c r="C17" s="11" t="s">
        <v>26</v>
      </c>
      <c r="D17" s="13">
        <v>441225.28999999992</v>
      </c>
      <c r="E17" s="13">
        <v>456773</v>
      </c>
      <c r="H17" s="13" t="str">
        <f t="shared" si="2"/>
        <v>Dec</v>
      </c>
      <c r="I17" s="13">
        <f t="shared" si="3"/>
        <v>441225.28999999992</v>
      </c>
      <c r="J17" s="13">
        <f t="shared" si="4"/>
        <v>456773</v>
      </c>
      <c r="K17" s="13" t="str">
        <f t="shared" si="5"/>
        <v/>
      </c>
      <c r="N17" s="14" t="str">
        <f t="shared" si="1"/>
        <v>Dec</v>
      </c>
      <c r="O17" s="8">
        <f t="shared" si="6"/>
        <v>-3.4038154619471989E-2</v>
      </c>
      <c r="AE17" s="11" t="str">
        <f t="shared" ref="AE17:AF17" si="7">AE6</f>
        <v>Q-1</v>
      </c>
      <c r="AF17" s="13">
        <f t="shared" si="7"/>
        <v>1336248.3099999984</v>
      </c>
      <c r="AG17" s="11" t="str">
        <f>IF(AF17&gt;AH17,AF17,"")</f>
        <v/>
      </c>
      <c r="AH17" s="13">
        <f>AVERAGE($AF$17:$AF$20)</f>
        <v>1361702.3675000006</v>
      </c>
    </row>
    <row r="18" spans="3:41" x14ac:dyDescent="0.35">
      <c r="AE18" s="11" t="str">
        <f t="shared" ref="AE18:AF18" si="8">AE7</f>
        <v>Q-2</v>
      </c>
      <c r="AF18" s="13">
        <f t="shared" si="8"/>
        <v>1384874.5400000024</v>
      </c>
      <c r="AG18" s="11">
        <f t="shared" ref="AG18:AG20" si="9">IF(AF18&gt;AH18,AF18,"")</f>
        <v>1384874.5400000024</v>
      </c>
      <c r="AH18" s="13">
        <f t="shared" ref="AH18:AH20" si="10">AVERAGE($AF$17:$AF$20)</f>
        <v>1361702.3675000006</v>
      </c>
    </row>
    <row r="19" spans="3:41" x14ac:dyDescent="0.35">
      <c r="I19" s="13"/>
      <c r="AE19" s="11" t="str">
        <f t="shared" ref="AE19:AF19" si="11">AE8</f>
        <v>Q-3</v>
      </c>
      <c r="AF19" s="13">
        <f t="shared" si="11"/>
        <v>1362939.5400000014</v>
      </c>
      <c r="AG19" s="11">
        <f t="shared" si="9"/>
        <v>1362939.5400000014</v>
      </c>
      <c r="AH19" s="13">
        <f t="shared" si="10"/>
        <v>1361702.3675000006</v>
      </c>
      <c r="AL19" s="11" t="str">
        <f>AL5</f>
        <v>WeekDay</v>
      </c>
      <c r="AM19" s="11" t="str">
        <f>AM5</f>
        <v>Total Revenue</v>
      </c>
      <c r="AN19" s="11" t="s">
        <v>62</v>
      </c>
      <c r="AO19" s="11" t="s">
        <v>52</v>
      </c>
    </row>
    <row r="20" spans="3:41" x14ac:dyDescent="0.35">
      <c r="H20">
        <v>1</v>
      </c>
      <c r="I20" s="13">
        <f>LARGE($I$6:$I$17,H20)</f>
        <v>485766.24999999977</v>
      </c>
      <c r="J20" t="s">
        <v>40</v>
      </c>
      <c r="AE20" s="11" t="str">
        <f t="shared" ref="AE20:AF20" si="12">AE9</f>
        <v>Q-4</v>
      </c>
      <c r="AF20" s="13">
        <f t="shared" si="12"/>
        <v>1362747.0800000008</v>
      </c>
      <c r="AG20" s="11">
        <f t="shared" si="9"/>
        <v>1362747.0800000008</v>
      </c>
      <c r="AH20" s="13">
        <f t="shared" si="10"/>
        <v>1361702.3675000006</v>
      </c>
      <c r="AL20" s="11" t="str">
        <f t="shared" ref="AL20:AM25" si="13">AL6</f>
        <v>Sun</v>
      </c>
      <c r="AM20" s="13">
        <f t="shared" si="13"/>
        <v>765868.27999999898</v>
      </c>
      <c r="AN20" s="11" t="str">
        <f>IF(AM20&gt;AO20,AM20," ")</f>
        <v xml:space="preserve"> </v>
      </c>
      <c r="AO20" s="13">
        <f>AVERAGE($AM$20:$AM$26)</f>
        <v>778115.63857142848</v>
      </c>
    </row>
    <row r="21" spans="3:41" x14ac:dyDescent="0.35">
      <c r="H21">
        <v>2</v>
      </c>
      <c r="I21" s="13">
        <f>LARGE($I$6:$I$17,H21)</f>
        <v>480720.64000000013</v>
      </c>
      <c r="J21" t="s">
        <v>41</v>
      </c>
      <c r="AL21" s="11" t="str">
        <f t="shared" si="13"/>
        <v>Mon</v>
      </c>
      <c r="AM21" s="13">
        <f t="shared" si="13"/>
        <v>789470.8800000028</v>
      </c>
      <c r="AN21" s="11">
        <f t="shared" ref="AN21:AN26" si="14">IF(AM21&gt;AO21,AM21," ")</f>
        <v>789470.8800000028</v>
      </c>
      <c r="AO21" s="13">
        <f t="shared" ref="AO21:AO26" si="15">AVERAGE($AM$20:$AM$26)</f>
        <v>778115.63857142848</v>
      </c>
    </row>
    <row r="22" spans="3:41" x14ac:dyDescent="0.35">
      <c r="AL22" s="11" t="str">
        <f t="shared" si="13"/>
        <v>Tue</v>
      </c>
      <c r="AM22" s="13">
        <f t="shared" si="13"/>
        <v>772166.82999999914</v>
      </c>
      <c r="AN22" s="11" t="str">
        <f t="shared" si="14"/>
        <v xml:space="preserve"> </v>
      </c>
      <c r="AO22" s="13">
        <f t="shared" si="15"/>
        <v>778115.63857142848</v>
      </c>
    </row>
    <row r="23" spans="3:41" x14ac:dyDescent="0.35">
      <c r="AE23" t="s">
        <v>53</v>
      </c>
      <c r="AL23" s="11" t="str">
        <f t="shared" si="13"/>
        <v>Wed</v>
      </c>
      <c r="AM23" s="13">
        <f t="shared" si="13"/>
        <v>774303.62999999756</v>
      </c>
      <c r="AN23" s="11" t="str">
        <f t="shared" si="14"/>
        <v xml:space="preserve"> </v>
      </c>
      <c r="AO23" s="13">
        <f t="shared" si="15"/>
        <v>778115.63857142848</v>
      </c>
    </row>
    <row r="24" spans="3:41" x14ac:dyDescent="0.35">
      <c r="AL24" s="11" t="str">
        <f t="shared" si="13"/>
        <v>Thu</v>
      </c>
      <c r="AM24" s="13">
        <f t="shared" si="13"/>
        <v>795985.00999999966</v>
      </c>
      <c r="AN24" s="11">
        <f t="shared" si="14"/>
        <v>795985.00999999966</v>
      </c>
      <c r="AO24" s="13">
        <f t="shared" si="15"/>
        <v>778115.63857142848</v>
      </c>
    </row>
    <row r="25" spans="3:41" x14ac:dyDescent="0.35">
      <c r="AE25" t="str">
        <f>_xlfn.TEXTJOIN(" ", TRUE, "The line in the chart indicates", TEXT(AH17, "$#,##0"), "average revenue")</f>
        <v>The line in the chart indicates $1,361,702 average revenue</v>
      </c>
      <c r="AL25" s="11" t="str">
        <f t="shared" si="13"/>
        <v>Fri</v>
      </c>
      <c r="AM25" s="13">
        <f t="shared" si="13"/>
        <v>762351.78000000084</v>
      </c>
      <c r="AN25" s="11" t="str">
        <f t="shared" si="14"/>
        <v xml:space="preserve"> </v>
      </c>
      <c r="AO25" s="13">
        <f t="shared" si="15"/>
        <v>778115.63857142848</v>
      </c>
    </row>
    <row r="26" spans="3:41" x14ac:dyDescent="0.35">
      <c r="AL26" s="11" t="str">
        <f>AL12</f>
        <v>Sat</v>
      </c>
      <c r="AM26" s="13">
        <f>AM12</f>
        <v>786663.06000000041</v>
      </c>
      <c r="AN26" s="11">
        <f t="shared" si="14"/>
        <v>786663.06000000041</v>
      </c>
      <c r="AO26" s="13">
        <f t="shared" si="15"/>
        <v>778115.63857142848</v>
      </c>
    </row>
    <row r="29" spans="3:41" x14ac:dyDescent="0.35">
      <c r="AL29" t="s">
        <v>53</v>
      </c>
    </row>
    <row r="30" spans="3:41" x14ac:dyDescent="0.35">
      <c r="AL30" t="str">
        <f>_xlfn.TEXTJOIN(" ", TRUE, "The line in the chart indicates", TEXT(AO20, "$#,##0"), "average revenue")</f>
        <v>The line in the chart indicates $778,116 average revenue</v>
      </c>
    </row>
  </sheetData>
  <conditionalFormatting sqref="U9">
    <cfRule type="expression" dxfId="6" priority="1">
      <formula>$U$6&gt;0</formula>
    </cfRule>
    <cfRule type="expression" dxfId="5" priority="2">
      <formula>$U$6&lt;0</formula>
    </cfRule>
  </conditionalFormatting>
  <pageMargins left="0.7" right="0.7" top="0.75" bottom="0.75" header="0.3" footer="0.3"/>
  <pageSetup orientation="portrait" r:id="rId6"/>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B3:AB16"/>
  <sheetViews>
    <sheetView workbookViewId="0">
      <selection activeCell="E11" sqref="E11"/>
    </sheetView>
  </sheetViews>
  <sheetFormatPr defaultRowHeight="14.5" x14ac:dyDescent="0.35"/>
  <cols>
    <col min="2" max="2" width="12.7265625" bestFit="1" customWidth="1"/>
    <col min="3" max="3" width="7.36328125" bestFit="1" customWidth="1"/>
    <col min="4" max="4" width="12.453125" bestFit="1" customWidth="1"/>
    <col min="5" max="5" width="13.90625" bestFit="1" customWidth="1"/>
    <col min="6" max="6" width="11.54296875" bestFit="1" customWidth="1"/>
    <col min="7" max="7" width="11.08984375" bestFit="1" customWidth="1"/>
    <col min="8" max="8" width="13" bestFit="1" customWidth="1"/>
    <col min="9" max="9" width="9.7265625" bestFit="1" customWidth="1"/>
    <col min="10" max="10" width="12.08984375" bestFit="1" customWidth="1"/>
    <col min="11" max="11" width="13" bestFit="1" customWidth="1"/>
    <col min="12" max="12" width="10.90625" bestFit="1" customWidth="1"/>
    <col min="18" max="18" width="13.7265625" bestFit="1" customWidth="1"/>
    <col min="19" max="19" width="12.7265625" bestFit="1" customWidth="1"/>
    <col min="20" max="20" width="10.90625" bestFit="1" customWidth="1"/>
    <col min="21" max="26" width="10.90625" customWidth="1"/>
    <col min="27" max="27" width="10.7265625" bestFit="1" customWidth="1"/>
    <col min="28" max="28" width="12.7265625" bestFit="1" customWidth="1"/>
  </cols>
  <sheetData>
    <row r="3" spans="2:28" x14ac:dyDescent="0.35">
      <c r="B3" t="s">
        <v>0</v>
      </c>
      <c r="C3" t="s">
        <v>1</v>
      </c>
      <c r="D3" t="s">
        <v>2</v>
      </c>
      <c r="E3" t="s">
        <v>3</v>
      </c>
      <c r="F3" t="s">
        <v>5</v>
      </c>
      <c r="G3" t="s">
        <v>6</v>
      </c>
      <c r="H3" t="s">
        <v>4</v>
      </c>
      <c r="I3" t="s">
        <v>7</v>
      </c>
      <c r="J3" t="s">
        <v>8</v>
      </c>
      <c r="K3" t="s">
        <v>9</v>
      </c>
      <c r="L3" t="s">
        <v>10</v>
      </c>
      <c r="R3" s="4" t="s">
        <v>22</v>
      </c>
      <c r="S3" t="s">
        <v>0</v>
      </c>
      <c r="T3" t="s">
        <v>10</v>
      </c>
      <c r="V3" t="str">
        <f>R3</f>
        <v>Store Name</v>
      </c>
      <c r="W3" t="str">
        <f t="shared" ref="W3:X3" si="0">S3</f>
        <v>Total Revenue</v>
      </c>
      <c r="X3" t="str">
        <f t="shared" si="0"/>
        <v>Total Target</v>
      </c>
      <c r="AA3" s="4" t="s">
        <v>23</v>
      </c>
      <c r="AB3" t="s">
        <v>0</v>
      </c>
    </row>
    <row r="4" spans="2:28" x14ac:dyDescent="0.35">
      <c r="B4" s="5">
        <v>458984.37999999983</v>
      </c>
      <c r="C4" s="5">
        <v>268600.15999999997</v>
      </c>
      <c r="D4" s="1">
        <v>190384.21999999986</v>
      </c>
      <c r="E4" s="2">
        <v>0.41479455139628046</v>
      </c>
      <c r="F4" s="5">
        <v>37388.549999999988</v>
      </c>
      <c r="G4" s="2">
        <v>8.1459308048783707E-2</v>
      </c>
      <c r="H4" s="6">
        <v>1703</v>
      </c>
      <c r="I4" s="6">
        <v>100</v>
      </c>
      <c r="J4" s="6">
        <v>4178</v>
      </c>
      <c r="K4" s="6">
        <v>51390</v>
      </c>
      <c r="L4" s="5">
        <v>414360</v>
      </c>
      <c r="R4" t="s">
        <v>11</v>
      </c>
      <c r="S4" s="1">
        <v>49394.049999999988</v>
      </c>
      <c r="T4" s="1">
        <v>39515</v>
      </c>
      <c r="V4" t="str">
        <f t="shared" ref="V4:V13" si="1">R4</f>
        <v>Barron-Fleming</v>
      </c>
      <c r="W4">
        <f t="shared" ref="W4:W13" si="2">S4</f>
        <v>49394.049999999988</v>
      </c>
      <c r="X4">
        <f t="shared" ref="X4:X13" si="3">T4</f>
        <v>39515</v>
      </c>
      <c r="AA4" t="s">
        <v>34</v>
      </c>
      <c r="AB4" s="1">
        <v>458984.37999999983</v>
      </c>
    </row>
    <row r="5" spans="2:28" x14ac:dyDescent="0.35">
      <c r="R5" t="s">
        <v>12</v>
      </c>
      <c r="S5" s="1">
        <v>47193.96</v>
      </c>
      <c r="T5" s="1">
        <v>58298</v>
      </c>
      <c r="V5" t="str">
        <f t="shared" si="1"/>
        <v>Berg-Trujillo</v>
      </c>
      <c r="W5">
        <f t="shared" si="2"/>
        <v>47193.96</v>
      </c>
      <c r="X5">
        <f t="shared" si="3"/>
        <v>58298</v>
      </c>
      <c r="AA5" t="s">
        <v>21</v>
      </c>
      <c r="AB5" s="1">
        <v>458984.37999999983</v>
      </c>
    </row>
    <row r="6" spans="2:28" x14ac:dyDescent="0.35">
      <c r="B6" s="1"/>
      <c r="R6" t="s">
        <v>13</v>
      </c>
      <c r="S6" s="1">
        <v>38198.990000000005</v>
      </c>
      <c r="T6" s="1">
        <v>35570</v>
      </c>
      <c r="V6" t="str">
        <f t="shared" si="1"/>
        <v>Lee-Myers</v>
      </c>
      <c r="W6">
        <f t="shared" si="2"/>
        <v>38198.990000000005</v>
      </c>
      <c r="X6">
        <f t="shared" si="3"/>
        <v>35570</v>
      </c>
    </row>
    <row r="7" spans="2:28" x14ac:dyDescent="0.35">
      <c r="R7" t="s">
        <v>14</v>
      </c>
      <c r="S7" s="1">
        <v>38563.699999999997</v>
      </c>
      <c r="T7" s="1">
        <v>37487</v>
      </c>
      <c r="V7" t="str">
        <f t="shared" si="1"/>
        <v>Lopez</v>
      </c>
      <c r="W7">
        <f t="shared" si="2"/>
        <v>38563.699999999997</v>
      </c>
      <c r="X7">
        <f t="shared" si="3"/>
        <v>37487</v>
      </c>
    </row>
    <row r="8" spans="2:28" x14ac:dyDescent="0.35">
      <c r="R8" t="s">
        <v>15</v>
      </c>
      <c r="S8" s="1">
        <v>41538.959999999999</v>
      </c>
      <c r="T8" s="1">
        <v>54877</v>
      </c>
      <c r="V8" t="str">
        <f t="shared" si="1"/>
        <v>Martinez</v>
      </c>
      <c r="W8">
        <f t="shared" si="2"/>
        <v>41538.959999999999</v>
      </c>
      <c r="X8">
        <f t="shared" si="3"/>
        <v>54877</v>
      </c>
    </row>
    <row r="9" spans="2:28" x14ac:dyDescent="0.35">
      <c r="R9" t="s">
        <v>16</v>
      </c>
      <c r="S9" s="1">
        <v>41606.340000000004</v>
      </c>
      <c r="T9" s="1">
        <v>31823</v>
      </c>
      <c r="V9" t="str">
        <f t="shared" si="1"/>
        <v>Miller</v>
      </c>
      <c r="W9">
        <f t="shared" si="2"/>
        <v>41606.340000000004</v>
      </c>
      <c r="X9">
        <f t="shared" si="3"/>
        <v>31823</v>
      </c>
    </row>
    <row r="10" spans="2:28" x14ac:dyDescent="0.35">
      <c r="E10" t="s">
        <v>36</v>
      </c>
      <c r="F10" t="s">
        <v>37</v>
      </c>
      <c r="R10" t="s">
        <v>17</v>
      </c>
      <c r="S10" s="1">
        <v>51955.990000000005</v>
      </c>
      <c r="T10" s="1">
        <v>30882</v>
      </c>
      <c r="V10" t="str">
        <f t="shared" si="1"/>
        <v>Myers-Lopez</v>
      </c>
      <c r="W10">
        <f t="shared" si="2"/>
        <v>51955.990000000005</v>
      </c>
      <c r="X10">
        <f t="shared" si="3"/>
        <v>30882</v>
      </c>
    </row>
    <row r="11" spans="2:28" x14ac:dyDescent="0.35">
      <c r="E11" s="5">
        <f>B4</f>
        <v>458984.37999999983</v>
      </c>
      <c r="F11" s="5">
        <f>L4</f>
        <v>414360</v>
      </c>
      <c r="H11" s="7">
        <f>(E11-F11)/F11</f>
        <v>0.10769470991408396</v>
      </c>
      <c r="R11" t="s">
        <v>18</v>
      </c>
      <c r="S11" s="1">
        <v>48323.1</v>
      </c>
      <c r="T11" s="1">
        <v>54195</v>
      </c>
      <c r="V11" t="str">
        <f t="shared" si="1"/>
        <v>Novak PLC</v>
      </c>
      <c r="W11">
        <f t="shared" si="2"/>
        <v>48323.1</v>
      </c>
      <c r="X11">
        <f t="shared" si="3"/>
        <v>54195</v>
      </c>
    </row>
    <row r="12" spans="2:28" x14ac:dyDescent="0.35">
      <c r="R12" t="s">
        <v>19</v>
      </c>
      <c r="S12" s="1">
        <v>48045.36</v>
      </c>
      <c r="T12" s="1">
        <v>41618</v>
      </c>
      <c r="V12" t="str">
        <f t="shared" si="1"/>
        <v>Thomas</v>
      </c>
      <c r="W12">
        <f t="shared" si="2"/>
        <v>48045.36</v>
      </c>
      <c r="X12">
        <f t="shared" si="3"/>
        <v>41618</v>
      </c>
    </row>
    <row r="13" spans="2:28" x14ac:dyDescent="0.35">
      <c r="H13" s="10"/>
      <c r="R13" t="s">
        <v>20</v>
      </c>
      <c r="S13" s="1">
        <v>54163.930000000022</v>
      </c>
      <c r="T13" s="1">
        <v>30095</v>
      </c>
      <c r="V13" t="str">
        <f t="shared" si="1"/>
        <v>Valdez</v>
      </c>
      <c r="W13">
        <f t="shared" si="2"/>
        <v>54163.930000000022</v>
      </c>
      <c r="X13">
        <f t="shared" si="3"/>
        <v>30095</v>
      </c>
    </row>
    <row r="14" spans="2:28" x14ac:dyDescent="0.35">
      <c r="H14" s="9"/>
      <c r="R14" t="s">
        <v>21</v>
      </c>
      <c r="S14" s="1">
        <v>458984.37999999983</v>
      </c>
      <c r="T14" s="1">
        <v>414360</v>
      </c>
    </row>
    <row r="15" spans="2:28" x14ac:dyDescent="0.35">
      <c r="E15" t="s">
        <v>38</v>
      </c>
    </row>
    <row r="16" spans="2:28" x14ac:dyDescent="0.35">
      <c r="E16" s="8" t="str">
        <f>IF((E11-F11)/F11&gt;0,"▲",IF((E11-F11)/F11&lt;0,"▼","")) &amp; TEXT((E11-F11)/F11,"+0.0%;-0.0%;0.0%")</f>
        <v>▲+10.8%</v>
      </c>
    </row>
  </sheetData>
  <conditionalFormatting sqref="E16">
    <cfRule type="expression" dxfId="4" priority="1">
      <formula>$H$11&gt;0</formula>
    </cfRule>
    <cfRule type="expression" dxfId="3" priority="2">
      <formula>$H$11&lt;0</formula>
    </cfRule>
  </conditionalFormatting>
  <pageMargins left="0.7" right="0.7" top="0.75" bottom="0.75" header="0.3" footer="0.3"/>
  <extLst>
    <ext xmlns:x15="http://schemas.microsoft.com/office/spreadsheetml/2010/11/main" uri="{F7C9EE02-42E1-4005-9D12-6889AFFD525C}">
      <x15:webExtensions xmlns:xm="http://schemas.microsoft.com/office/excel/2006/main">
        <x15:webExtension appRef="{E6309773-14D1-4B52-9A7D-F28166463667}">
          <xm:f>'Analysis 01'!$V$3:$X$13</xm:f>
        </x15:webExtension>
      </x15:webExtens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7"/>
  <dimension ref="A1"/>
  <sheetViews>
    <sheetView showGridLines="0" showRowColHeaders="0" zoomScale="82" zoomScaleNormal="82" workbookViewId="0">
      <selection activeCell="G29" sqref="G29"/>
    </sheetView>
  </sheetViews>
  <sheetFormatPr defaultRowHeight="14.5" x14ac:dyDescent="0.35"/>
  <cols>
    <col min="1" max="16384" width="8.7265625" style="3"/>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995AB-112C-4290-97B9-D20B1DE9F94B}">
  <sheetPr codeName="Sheet8"/>
  <dimension ref="A3:M34"/>
  <sheetViews>
    <sheetView showGridLines="0" topLeftCell="A4" workbookViewId="0">
      <selection activeCell="D12" sqref="D12:M21"/>
    </sheetView>
  </sheetViews>
  <sheetFormatPr defaultRowHeight="14.5" x14ac:dyDescent="0.35"/>
  <cols>
    <col min="4" max="13" width="1.54296875" customWidth="1"/>
  </cols>
  <sheetData>
    <row r="3" spans="1:13" x14ac:dyDescent="0.35">
      <c r="A3" t="s">
        <v>43</v>
      </c>
      <c r="B3" s="7">
        <f>'Analysis 2'!Z6</f>
        <v>0.7149649995008911</v>
      </c>
    </row>
    <row r="4" spans="1:13" x14ac:dyDescent="0.35">
      <c r="A4" t="s">
        <v>44</v>
      </c>
      <c r="B4" s="7">
        <f>'Analysis 2'!Z7</f>
        <v>0.2850350004991079</v>
      </c>
    </row>
    <row r="11" spans="1:13" x14ac:dyDescent="0.35">
      <c r="B11" t="s">
        <v>43</v>
      </c>
    </row>
    <row r="12" spans="1:13" ht="7.5" customHeight="1" thickBot="1" x14ac:dyDescent="0.4">
      <c r="D12" s="18">
        <f t="shared" ref="D12:M19" si="0">10+D13</f>
        <v>91</v>
      </c>
      <c r="E12" s="19">
        <f t="shared" si="0"/>
        <v>92</v>
      </c>
      <c r="F12" s="19">
        <f t="shared" si="0"/>
        <v>93</v>
      </c>
      <c r="G12" s="19">
        <f t="shared" si="0"/>
        <v>94</v>
      </c>
      <c r="H12" s="19">
        <f t="shared" si="0"/>
        <v>95</v>
      </c>
      <c r="I12" s="19">
        <f t="shared" si="0"/>
        <v>96</v>
      </c>
      <c r="J12" s="19">
        <f t="shared" si="0"/>
        <v>97</v>
      </c>
      <c r="K12" s="19">
        <f t="shared" si="0"/>
        <v>98</v>
      </c>
      <c r="L12" s="19">
        <f t="shared" si="0"/>
        <v>99</v>
      </c>
      <c r="M12" s="20">
        <f t="shared" si="0"/>
        <v>100</v>
      </c>
    </row>
    <row r="13" spans="1:13" ht="7.5" customHeight="1" thickBot="1" x14ac:dyDescent="0.4">
      <c r="D13" s="21">
        <f t="shared" si="0"/>
        <v>81</v>
      </c>
      <c r="E13" s="22">
        <f t="shared" si="0"/>
        <v>82</v>
      </c>
      <c r="F13" s="22">
        <f t="shared" si="0"/>
        <v>83</v>
      </c>
      <c r="G13" s="22">
        <f t="shared" si="0"/>
        <v>84</v>
      </c>
      <c r="H13" s="22">
        <f t="shared" si="0"/>
        <v>85</v>
      </c>
      <c r="I13" s="22">
        <f t="shared" si="0"/>
        <v>86</v>
      </c>
      <c r="J13" s="22">
        <f t="shared" si="0"/>
        <v>87</v>
      </c>
      <c r="K13" s="22">
        <f t="shared" si="0"/>
        <v>88</v>
      </c>
      <c r="L13" s="22">
        <f t="shared" si="0"/>
        <v>89</v>
      </c>
      <c r="M13" s="23">
        <f t="shared" si="0"/>
        <v>90</v>
      </c>
    </row>
    <row r="14" spans="1:13" ht="7.5" customHeight="1" thickBot="1" x14ac:dyDescent="0.4">
      <c r="D14" s="21">
        <f t="shared" si="0"/>
        <v>71</v>
      </c>
      <c r="E14" s="22">
        <f t="shared" si="0"/>
        <v>72</v>
      </c>
      <c r="F14" s="22">
        <f t="shared" si="0"/>
        <v>73</v>
      </c>
      <c r="G14" s="22">
        <f t="shared" si="0"/>
        <v>74</v>
      </c>
      <c r="H14" s="22">
        <f t="shared" si="0"/>
        <v>75</v>
      </c>
      <c r="I14" s="22">
        <f t="shared" si="0"/>
        <v>76</v>
      </c>
      <c r="J14" s="22">
        <f t="shared" si="0"/>
        <v>77</v>
      </c>
      <c r="K14" s="22">
        <f t="shared" si="0"/>
        <v>78</v>
      </c>
      <c r="L14" s="22">
        <f t="shared" si="0"/>
        <v>79</v>
      </c>
      <c r="M14" s="23">
        <f t="shared" si="0"/>
        <v>80</v>
      </c>
    </row>
    <row r="15" spans="1:13" ht="7.5" customHeight="1" thickBot="1" x14ac:dyDescent="0.4">
      <c r="D15" s="21">
        <f t="shared" si="0"/>
        <v>61</v>
      </c>
      <c r="E15" s="22">
        <f t="shared" si="0"/>
        <v>62</v>
      </c>
      <c r="F15" s="22">
        <f t="shared" si="0"/>
        <v>63</v>
      </c>
      <c r="G15" s="22">
        <f t="shared" si="0"/>
        <v>64</v>
      </c>
      <c r="H15" s="22">
        <f t="shared" si="0"/>
        <v>65</v>
      </c>
      <c r="I15" s="22">
        <f t="shared" si="0"/>
        <v>66</v>
      </c>
      <c r="J15" s="22">
        <f t="shared" si="0"/>
        <v>67</v>
      </c>
      <c r="K15" s="22">
        <f t="shared" si="0"/>
        <v>68</v>
      </c>
      <c r="L15" s="22">
        <f t="shared" si="0"/>
        <v>69</v>
      </c>
      <c r="M15" s="23">
        <f t="shared" si="0"/>
        <v>70</v>
      </c>
    </row>
    <row r="16" spans="1:13" ht="7.5" customHeight="1" thickBot="1" x14ac:dyDescent="0.4">
      <c r="D16" s="21">
        <f t="shared" si="0"/>
        <v>51</v>
      </c>
      <c r="E16" s="22">
        <f t="shared" si="0"/>
        <v>52</v>
      </c>
      <c r="F16" s="22">
        <f t="shared" si="0"/>
        <v>53</v>
      </c>
      <c r="G16" s="22">
        <f t="shared" si="0"/>
        <v>54</v>
      </c>
      <c r="H16" s="22">
        <f t="shared" si="0"/>
        <v>55</v>
      </c>
      <c r="I16" s="22">
        <f t="shared" si="0"/>
        <v>56</v>
      </c>
      <c r="J16" s="22">
        <f t="shared" si="0"/>
        <v>57</v>
      </c>
      <c r="K16" s="22">
        <f t="shared" si="0"/>
        <v>58</v>
      </c>
      <c r="L16" s="22">
        <f t="shared" si="0"/>
        <v>59</v>
      </c>
      <c r="M16" s="23">
        <f t="shared" si="0"/>
        <v>60</v>
      </c>
    </row>
    <row r="17" spans="2:13" ht="7.5" customHeight="1" thickBot="1" x14ac:dyDescent="0.4">
      <c r="D17" s="21">
        <f t="shared" si="0"/>
        <v>41</v>
      </c>
      <c r="E17" s="22">
        <f t="shared" si="0"/>
        <v>42</v>
      </c>
      <c r="F17" s="22">
        <f t="shared" si="0"/>
        <v>43</v>
      </c>
      <c r="G17" s="22">
        <f t="shared" si="0"/>
        <v>44</v>
      </c>
      <c r="H17" s="22">
        <f t="shared" si="0"/>
        <v>45</v>
      </c>
      <c r="I17" s="22">
        <f t="shared" si="0"/>
        <v>46</v>
      </c>
      <c r="J17" s="22">
        <f t="shared" si="0"/>
        <v>47</v>
      </c>
      <c r="K17" s="22">
        <f t="shared" si="0"/>
        <v>48</v>
      </c>
      <c r="L17" s="22">
        <f t="shared" si="0"/>
        <v>49</v>
      </c>
      <c r="M17" s="23">
        <f t="shared" si="0"/>
        <v>50</v>
      </c>
    </row>
    <row r="18" spans="2:13" ht="7.5" customHeight="1" thickBot="1" x14ac:dyDescent="0.4">
      <c r="D18" s="21">
        <f t="shared" si="0"/>
        <v>31</v>
      </c>
      <c r="E18" s="22">
        <f t="shared" si="0"/>
        <v>32</v>
      </c>
      <c r="F18" s="22">
        <f t="shared" si="0"/>
        <v>33</v>
      </c>
      <c r="G18" s="22">
        <f t="shared" si="0"/>
        <v>34</v>
      </c>
      <c r="H18" s="22">
        <f t="shared" si="0"/>
        <v>35</v>
      </c>
      <c r="I18" s="22">
        <f t="shared" si="0"/>
        <v>36</v>
      </c>
      <c r="J18" s="22">
        <f t="shared" si="0"/>
        <v>37</v>
      </c>
      <c r="K18" s="22">
        <f t="shared" si="0"/>
        <v>38</v>
      </c>
      <c r="L18" s="22">
        <f t="shared" si="0"/>
        <v>39</v>
      </c>
      <c r="M18" s="23">
        <f t="shared" si="0"/>
        <v>40</v>
      </c>
    </row>
    <row r="19" spans="2:13" ht="7.5" customHeight="1" thickBot="1" x14ac:dyDescent="0.4">
      <c r="D19" s="21">
        <f t="shared" si="0"/>
        <v>21</v>
      </c>
      <c r="E19" s="22">
        <f t="shared" si="0"/>
        <v>22</v>
      </c>
      <c r="F19" s="22">
        <f t="shared" si="0"/>
        <v>23</v>
      </c>
      <c r="G19" s="22">
        <f t="shared" si="0"/>
        <v>24</v>
      </c>
      <c r="H19" s="22">
        <f t="shared" si="0"/>
        <v>25</v>
      </c>
      <c r="I19" s="22">
        <f t="shared" si="0"/>
        <v>26</v>
      </c>
      <c r="J19" s="22">
        <f t="shared" si="0"/>
        <v>27</v>
      </c>
      <c r="K19" s="22">
        <f t="shared" si="0"/>
        <v>28</v>
      </c>
      <c r="L19" s="22">
        <f t="shared" si="0"/>
        <v>29</v>
      </c>
      <c r="M19" s="23">
        <f t="shared" si="0"/>
        <v>30</v>
      </c>
    </row>
    <row r="20" spans="2:13" ht="7.5" customHeight="1" thickBot="1" x14ac:dyDescent="0.4">
      <c r="D20" s="21">
        <f>10+D21</f>
        <v>11</v>
      </c>
      <c r="E20" s="22">
        <f t="shared" ref="E20:M20" si="1">10+E21</f>
        <v>12</v>
      </c>
      <c r="F20" s="22">
        <f t="shared" si="1"/>
        <v>13</v>
      </c>
      <c r="G20" s="22">
        <f t="shared" si="1"/>
        <v>14</v>
      </c>
      <c r="H20" s="22">
        <f t="shared" si="1"/>
        <v>15</v>
      </c>
      <c r="I20" s="22">
        <f t="shared" si="1"/>
        <v>16</v>
      </c>
      <c r="J20" s="22">
        <f t="shared" si="1"/>
        <v>17</v>
      </c>
      <c r="K20" s="22">
        <f t="shared" si="1"/>
        <v>18</v>
      </c>
      <c r="L20" s="22">
        <f t="shared" si="1"/>
        <v>19</v>
      </c>
      <c r="M20" s="23">
        <f t="shared" si="1"/>
        <v>20</v>
      </c>
    </row>
    <row r="21" spans="2:13" ht="7.5" customHeight="1" x14ac:dyDescent="0.35">
      <c r="D21" s="24">
        <f>1</f>
        <v>1</v>
      </c>
      <c r="E21" s="25">
        <f>D21+1</f>
        <v>2</v>
      </c>
      <c r="F21" s="25">
        <f t="shared" ref="F21:M21" si="2">E21+1</f>
        <v>3</v>
      </c>
      <c r="G21" s="25">
        <f t="shared" si="2"/>
        <v>4</v>
      </c>
      <c r="H21" s="25">
        <f t="shared" si="2"/>
        <v>5</v>
      </c>
      <c r="I21" s="25">
        <f t="shared" si="2"/>
        <v>6</v>
      </c>
      <c r="J21" s="25">
        <f t="shared" si="2"/>
        <v>7</v>
      </c>
      <c r="K21" s="25">
        <f t="shared" si="2"/>
        <v>8</v>
      </c>
      <c r="L21" s="25">
        <f t="shared" si="2"/>
        <v>9</v>
      </c>
      <c r="M21" s="26">
        <f t="shared" si="2"/>
        <v>10</v>
      </c>
    </row>
    <row r="24" spans="2:13" x14ac:dyDescent="0.35">
      <c r="B24" t="s">
        <v>44</v>
      </c>
    </row>
    <row r="25" spans="2:13" ht="7.5" customHeight="1" thickBot="1" x14ac:dyDescent="0.4">
      <c r="D25" s="18">
        <f t="shared" ref="D25:M32" si="3">10+D26</f>
        <v>91</v>
      </c>
      <c r="E25" s="19">
        <f t="shared" si="3"/>
        <v>92</v>
      </c>
      <c r="F25" s="19">
        <f t="shared" si="3"/>
        <v>93</v>
      </c>
      <c r="G25" s="19">
        <f t="shared" si="3"/>
        <v>94</v>
      </c>
      <c r="H25" s="19">
        <f t="shared" si="3"/>
        <v>95</v>
      </c>
      <c r="I25" s="19">
        <f t="shared" si="3"/>
        <v>96</v>
      </c>
      <c r="J25" s="19">
        <f t="shared" si="3"/>
        <v>97</v>
      </c>
      <c r="K25" s="19">
        <f t="shared" si="3"/>
        <v>98</v>
      </c>
      <c r="L25" s="19">
        <f t="shared" si="3"/>
        <v>99</v>
      </c>
      <c r="M25" s="20">
        <f t="shared" si="3"/>
        <v>100</v>
      </c>
    </row>
    <row r="26" spans="2:13" ht="7.5" customHeight="1" thickBot="1" x14ac:dyDescent="0.4">
      <c r="D26" s="21">
        <f t="shared" si="3"/>
        <v>81</v>
      </c>
      <c r="E26" s="22">
        <f t="shared" si="3"/>
        <v>82</v>
      </c>
      <c r="F26" s="22">
        <f t="shared" si="3"/>
        <v>83</v>
      </c>
      <c r="G26" s="22">
        <f t="shared" si="3"/>
        <v>84</v>
      </c>
      <c r="H26" s="22">
        <f t="shared" si="3"/>
        <v>85</v>
      </c>
      <c r="I26" s="22">
        <f t="shared" si="3"/>
        <v>86</v>
      </c>
      <c r="J26" s="22">
        <f t="shared" si="3"/>
        <v>87</v>
      </c>
      <c r="K26" s="22">
        <f t="shared" si="3"/>
        <v>88</v>
      </c>
      <c r="L26" s="22">
        <f t="shared" si="3"/>
        <v>89</v>
      </c>
      <c r="M26" s="23">
        <f t="shared" si="3"/>
        <v>90</v>
      </c>
    </row>
    <row r="27" spans="2:13" ht="7.5" customHeight="1" thickBot="1" x14ac:dyDescent="0.4">
      <c r="D27" s="21">
        <f t="shared" si="3"/>
        <v>71</v>
      </c>
      <c r="E27" s="22">
        <f t="shared" si="3"/>
        <v>72</v>
      </c>
      <c r="F27" s="22">
        <f t="shared" si="3"/>
        <v>73</v>
      </c>
      <c r="G27" s="22">
        <f t="shared" si="3"/>
        <v>74</v>
      </c>
      <c r="H27" s="22">
        <f t="shared" si="3"/>
        <v>75</v>
      </c>
      <c r="I27" s="22">
        <f t="shared" si="3"/>
        <v>76</v>
      </c>
      <c r="J27" s="22">
        <f t="shared" si="3"/>
        <v>77</v>
      </c>
      <c r="K27" s="22">
        <f t="shared" si="3"/>
        <v>78</v>
      </c>
      <c r="L27" s="22">
        <f t="shared" si="3"/>
        <v>79</v>
      </c>
      <c r="M27" s="23">
        <f t="shared" si="3"/>
        <v>80</v>
      </c>
    </row>
    <row r="28" spans="2:13" ht="7.5" customHeight="1" thickBot="1" x14ac:dyDescent="0.4">
      <c r="D28" s="21">
        <f t="shared" si="3"/>
        <v>61</v>
      </c>
      <c r="E28" s="22">
        <f t="shared" si="3"/>
        <v>62</v>
      </c>
      <c r="F28" s="22">
        <f t="shared" si="3"/>
        <v>63</v>
      </c>
      <c r="G28" s="22">
        <f t="shared" si="3"/>
        <v>64</v>
      </c>
      <c r="H28" s="22">
        <f t="shared" si="3"/>
        <v>65</v>
      </c>
      <c r="I28" s="22">
        <f t="shared" si="3"/>
        <v>66</v>
      </c>
      <c r="J28" s="22">
        <f t="shared" si="3"/>
        <v>67</v>
      </c>
      <c r="K28" s="22">
        <f t="shared" si="3"/>
        <v>68</v>
      </c>
      <c r="L28" s="22">
        <f t="shared" si="3"/>
        <v>69</v>
      </c>
      <c r="M28" s="23">
        <f t="shared" si="3"/>
        <v>70</v>
      </c>
    </row>
    <row r="29" spans="2:13" ht="7.5" customHeight="1" thickBot="1" x14ac:dyDescent="0.4">
      <c r="D29" s="21">
        <f t="shared" si="3"/>
        <v>51</v>
      </c>
      <c r="E29" s="22">
        <f t="shared" si="3"/>
        <v>52</v>
      </c>
      <c r="F29" s="22">
        <f t="shared" si="3"/>
        <v>53</v>
      </c>
      <c r="G29" s="22">
        <f t="shared" si="3"/>
        <v>54</v>
      </c>
      <c r="H29" s="22">
        <f t="shared" si="3"/>
        <v>55</v>
      </c>
      <c r="I29" s="22">
        <f t="shared" si="3"/>
        <v>56</v>
      </c>
      <c r="J29" s="22">
        <f t="shared" si="3"/>
        <v>57</v>
      </c>
      <c r="K29" s="22">
        <f t="shared" si="3"/>
        <v>58</v>
      </c>
      <c r="L29" s="22">
        <f t="shared" si="3"/>
        <v>59</v>
      </c>
      <c r="M29" s="23">
        <f t="shared" si="3"/>
        <v>60</v>
      </c>
    </row>
    <row r="30" spans="2:13" ht="7.5" customHeight="1" thickBot="1" x14ac:dyDescent="0.4">
      <c r="D30" s="21">
        <f t="shared" si="3"/>
        <v>41</v>
      </c>
      <c r="E30" s="22">
        <f t="shared" si="3"/>
        <v>42</v>
      </c>
      <c r="F30" s="22">
        <f t="shared" si="3"/>
        <v>43</v>
      </c>
      <c r="G30" s="22">
        <f t="shared" si="3"/>
        <v>44</v>
      </c>
      <c r="H30" s="22">
        <f t="shared" si="3"/>
        <v>45</v>
      </c>
      <c r="I30" s="22">
        <f t="shared" si="3"/>
        <v>46</v>
      </c>
      <c r="J30" s="22">
        <f t="shared" si="3"/>
        <v>47</v>
      </c>
      <c r="K30" s="22">
        <f t="shared" si="3"/>
        <v>48</v>
      </c>
      <c r="L30" s="22">
        <f t="shared" si="3"/>
        <v>49</v>
      </c>
      <c r="M30" s="23">
        <f t="shared" si="3"/>
        <v>50</v>
      </c>
    </row>
    <row r="31" spans="2:13" ht="7.5" customHeight="1" thickBot="1" x14ac:dyDescent="0.4">
      <c r="D31" s="21">
        <f t="shared" si="3"/>
        <v>31</v>
      </c>
      <c r="E31" s="22">
        <f t="shared" si="3"/>
        <v>32</v>
      </c>
      <c r="F31" s="22">
        <f t="shared" si="3"/>
        <v>33</v>
      </c>
      <c r="G31" s="22">
        <f t="shared" si="3"/>
        <v>34</v>
      </c>
      <c r="H31" s="22">
        <f t="shared" si="3"/>
        <v>35</v>
      </c>
      <c r="I31" s="22">
        <f t="shared" si="3"/>
        <v>36</v>
      </c>
      <c r="J31" s="22">
        <f t="shared" si="3"/>
        <v>37</v>
      </c>
      <c r="K31" s="22">
        <f t="shared" si="3"/>
        <v>38</v>
      </c>
      <c r="L31" s="22">
        <f t="shared" si="3"/>
        <v>39</v>
      </c>
      <c r="M31" s="23">
        <f t="shared" si="3"/>
        <v>40</v>
      </c>
    </row>
    <row r="32" spans="2:13" ht="7.5" customHeight="1" thickBot="1" x14ac:dyDescent="0.4">
      <c r="D32" s="21">
        <f t="shared" si="3"/>
        <v>21</v>
      </c>
      <c r="E32" s="22">
        <f t="shared" si="3"/>
        <v>22</v>
      </c>
      <c r="F32" s="22">
        <f t="shared" si="3"/>
        <v>23</v>
      </c>
      <c r="G32" s="22">
        <f t="shared" si="3"/>
        <v>24</v>
      </c>
      <c r="H32" s="22">
        <f t="shared" si="3"/>
        <v>25</v>
      </c>
      <c r="I32" s="22">
        <f t="shared" si="3"/>
        <v>26</v>
      </c>
      <c r="J32" s="22">
        <f t="shared" si="3"/>
        <v>27</v>
      </c>
      <c r="K32" s="22">
        <f t="shared" si="3"/>
        <v>28</v>
      </c>
      <c r="L32" s="22">
        <f t="shared" si="3"/>
        <v>29</v>
      </c>
      <c r="M32" s="23">
        <f t="shared" si="3"/>
        <v>30</v>
      </c>
    </row>
    <row r="33" spans="4:13" ht="7.5" customHeight="1" thickBot="1" x14ac:dyDescent="0.4">
      <c r="D33" s="21">
        <f>10+D34</f>
        <v>11</v>
      </c>
      <c r="E33" s="22">
        <f t="shared" ref="E33" si="4">10+E34</f>
        <v>12</v>
      </c>
      <c r="F33" s="22">
        <f t="shared" ref="F33" si="5">10+F34</f>
        <v>13</v>
      </c>
      <c r="G33" s="22">
        <f t="shared" ref="G33" si="6">10+G34</f>
        <v>14</v>
      </c>
      <c r="H33" s="22">
        <f t="shared" ref="H33" si="7">10+H34</f>
        <v>15</v>
      </c>
      <c r="I33" s="22">
        <f t="shared" ref="I33" si="8">10+I34</f>
        <v>16</v>
      </c>
      <c r="J33" s="22">
        <f t="shared" ref="J33" si="9">10+J34</f>
        <v>17</v>
      </c>
      <c r="K33" s="22">
        <f t="shared" ref="K33" si="10">10+K34</f>
        <v>18</v>
      </c>
      <c r="L33" s="22">
        <f t="shared" ref="L33" si="11">10+L34</f>
        <v>19</v>
      </c>
      <c r="M33" s="23">
        <f t="shared" ref="M33" si="12">10+M34</f>
        <v>20</v>
      </c>
    </row>
    <row r="34" spans="4:13" ht="7.5" customHeight="1" x14ac:dyDescent="0.35">
      <c r="D34" s="24">
        <f>1</f>
        <v>1</v>
      </c>
      <c r="E34" s="25">
        <f>D34+1</f>
        <v>2</v>
      </c>
      <c r="F34" s="25">
        <f t="shared" ref="F34:M34" si="13">E34+1</f>
        <v>3</v>
      </c>
      <c r="G34" s="25">
        <f t="shared" si="13"/>
        <v>4</v>
      </c>
      <c r="H34" s="25">
        <f t="shared" si="13"/>
        <v>5</v>
      </c>
      <c r="I34" s="25">
        <f t="shared" si="13"/>
        <v>6</v>
      </c>
      <c r="J34" s="25">
        <f t="shared" si="13"/>
        <v>7</v>
      </c>
      <c r="K34" s="25">
        <f t="shared" si="13"/>
        <v>8</v>
      </c>
      <c r="L34" s="25">
        <f t="shared" si="13"/>
        <v>9</v>
      </c>
      <c r="M34" s="26">
        <f t="shared" si="13"/>
        <v>10</v>
      </c>
    </row>
  </sheetData>
  <conditionalFormatting sqref="D12:M21">
    <cfRule type="cellIs" dxfId="2" priority="3" operator="lessThanOrEqual">
      <formula>$B$3*100</formula>
    </cfRule>
  </conditionalFormatting>
  <conditionalFormatting sqref="D25:M34">
    <cfRule type="cellIs" dxfId="1" priority="1" operator="lessThanOrEqual">
      <formula>$B$4*100</formula>
    </cfRule>
    <cfRule type="cellIs" dxfId="0" priority="2" operator="lessThanOrEqual">
      <formula>$B$4*100</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F2A96D58-6E6E-42A6-B7BD-921102149570}">
  <ds:schemaRefs/>
</ds:datastoreItem>
</file>

<file path=customXml/itemProps2.xml><?xml version="1.0" encoding="utf-8"?>
<ds:datastoreItem xmlns:ds="http://schemas.openxmlformats.org/officeDocument/2006/customXml" ds:itemID="{1F8A549E-8EE4-48B8-AF6B-680D72574DA7}">
  <ds:schemaRefs/>
</ds:datastoreItem>
</file>

<file path=customXml/itemProps3.xml><?xml version="1.0" encoding="utf-8"?>
<ds:datastoreItem xmlns:ds="http://schemas.openxmlformats.org/officeDocument/2006/customXml" ds:itemID="{6C46BB2F-7565-465A-9881-1C58494E7849}">
  <ds:schemaRefs/>
</ds:datastoreItem>
</file>

<file path=customXml/itemProps4.xml><?xml version="1.0" encoding="utf-8"?>
<ds:datastoreItem xmlns:ds="http://schemas.openxmlformats.org/officeDocument/2006/customXml" ds:itemID="{42BDA03A-64B6-4DD4-9DD4-A45484F3C55D}">
  <ds:schemaRefs/>
</ds:datastoreItem>
</file>

<file path=customXml/itemProps5.xml><?xml version="1.0" encoding="utf-8"?>
<ds:datastoreItem xmlns:ds="http://schemas.openxmlformats.org/officeDocument/2006/customXml" ds:itemID="{8E6183E5-4B79-48BC-AB03-1EE290DBF0F1}">
  <ds:schemaRefs/>
</ds:datastoreItem>
</file>

<file path=customXml/itemProps6.xml><?xml version="1.0" encoding="utf-8"?>
<ds:datastoreItem xmlns:ds="http://schemas.openxmlformats.org/officeDocument/2006/customXml" ds:itemID="{40DE4F5B-A110-4E65-BA09-BF5ACDF16205}">
  <ds:schemaRefs/>
</ds:datastoreItem>
</file>

<file path=customXml/itemProps7.xml><?xml version="1.0" encoding="utf-8"?>
<ds:datastoreItem xmlns:ds="http://schemas.openxmlformats.org/officeDocument/2006/customXml" ds:itemID="{5A3D8343-B355-44A1-ADD7-8FDD02865F69}">
  <ds:schemaRefs/>
</ds:datastoreItem>
</file>

<file path=customXml/itemProps8.xml><?xml version="1.0" encoding="utf-8"?>
<ds:datastoreItem xmlns:ds="http://schemas.openxmlformats.org/officeDocument/2006/customXml" ds:itemID="{E2B740B7-B203-4D1A-B18B-1C921CA30619}">
  <ds:schemaRefs/>
</ds:datastoreItem>
</file>

<file path=customXml/itemProps9.xml><?xml version="1.0" encoding="utf-8"?>
<ds:datastoreItem xmlns:ds="http://schemas.openxmlformats.org/officeDocument/2006/customXml" ds:itemID="{39335A52-C290-4DBA-9060-D7AD841A9F71}">
  <ds:schemaRefs/>
</ds:datastoreItem>
</file>

<file path=customXml/itemProps10.xml><?xml version="1.0" encoding="utf-8"?>
<ds:datastoreItem xmlns:ds="http://schemas.openxmlformats.org/officeDocument/2006/customXml" ds:itemID="{E6F88DC3-5D13-4E65-A368-5FB41F9EA47F}">
  <ds:schemaRefs/>
</ds:datastoreItem>
</file>

<file path=customXml/itemProps11.xml><?xml version="1.0" encoding="utf-8"?>
<ds:datastoreItem xmlns:ds="http://schemas.openxmlformats.org/officeDocument/2006/customXml" ds:itemID="{E36E3228-7DD1-4C1F-BC27-EEFDA31FA3BC}">
  <ds:schemaRefs>
    <ds:schemaRef ds:uri="http://schemas.microsoft.com/DataMashup"/>
  </ds:schemaRefs>
</ds:datastoreItem>
</file>

<file path=customXml/itemProps12.xml><?xml version="1.0" encoding="utf-8"?>
<ds:datastoreItem xmlns:ds="http://schemas.openxmlformats.org/officeDocument/2006/customXml" ds:itemID="{2FD0FAA5-066B-48D5-99F7-856E5BDEC103}">
  <ds:schemaRefs/>
</ds:datastoreItem>
</file>

<file path=customXml/itemProps13.xml><?xml version="1.0" encoding="utf-8"?>
<ds:datastoreItem xmlns:ds="http://schemas.openxmlformats.org/officeDocument/2006/customXml" ds:itemID="{AE157DF3-D9C2-48D6-BF26-B08945A30602}">
  <ds:schemaRefs/>
</ds:datastoreItem>
</file>

<file path=customXml/itemProps14.xml><?xml version="1.0" encoding="utf-8"?>
<ds:datastoreItem xmlns:ds="http://schemas.openxmlformats.org/officeDocument/2006/customXml" ds:itemID="{2A4FDFE6-88C2-4A54-AD54-F8F5F9AC995E}">
  <ds:schemaRefs/>
</ds:datastoreItem>
</file>

<file path=customXml/itemProps15.xml><?xml version="1.0" encoding="utf-8"?>
<ds:datastoreItem xmlns:ds="http://schemas.openxmlformats.org/officeDocument/2006/customXml" ds:itemID="{0B139059-C784-4ED1-944D-44E7743E7571}">
  <ds:schemaRefs/>
</ds:datastoreItem>
</file>

<file path=customXml/itemProps16.xml><?xml version="1.0" encoding="utf-8"?>
<ds:datastoreItem xmlns:ds="http://schemas.openxmlformats.org/officeDocument/2006/customXml" ds:itemID="{4A18C53C-8F7B-42E1-9728-DBEB5A42F68F}">
  <ds:schemaRefs/>
</ds:datastoreItem>
</file>

<file path=customXml/itemProps17.xml><?xml version="1.0" encoding="utf-8"?>
<ds:datastoreItem xmlns:ds="http://schemas.openxmlformats.org/officeDocument/2006/customXml" ds:itemID="{6B309A48-4417-4EF2-B3E3-5F5E44462133}">
  <ds:schemaRefs/>
</ds:datastoreItem>
</file>

<file path=customXml/itemProps18.xml><?xml version="1.0" encoding="utf-8"?>
<ds:datastoreItem xmlns:ds="http://schemas.openxmlformats.org/officeDocument/2006/customXml" ds:itemID="{9A99DEDC-3148-4C7A-BB6F-F82A5B55456E}">
  <ds:schemaRefs/>
</ds:datastoreItem>
</file>

<file path=customXml/itemProps19.xml><?xml version="1.0" encoding="utf-8"?>
<ds:datastoreItem xmlns:ds="http://schemas.openxmlformats.org/officeDocument/2006/customXml" ds:itemID="{6A94EC03-C89C-440B-968C-81F46E967A2B}">
  <ds:schemaRefs/>
</ds:datastoreItem>
</file>

<file path=customXml/itemProps20.xml><?xml version="1.0" encoding="utf-8"?>
<ds:datastoreItem xmlns:ds="http://schemas.openxmlformats.org/officeDocument/2006/customXml" ds:itemID="{16AE252D-5815-41CD-B285-7ECDB0FE00B0}">
  <ds:schemaRefs/>
</ds:datastoreItem>
</file>

<file path=customXml/itemProps21.xml><?xml version="1.0" encoding="utf-8"?>
<ds:datastoreItem xmlns:ds="http://schemas.openxmlformats.org/officeDocument/2006/customXml" ds:itemID="{5EBC0B21-33A8-432F-BDC7-FF52D97E97A0}">
  <ds:schemaRefs/>
</ds:datastoreItem>
</file>

<file path=customXml/itemProps22.xml><?xml version="1.0" encoding="utf-8"?>
<ds:datastoreItem xmlns:ds="http://schemas.openxmlformats.org/officeDocument/2006/customXml" ds:itemID="{9441C15B-BFDF-412E-AD3D-CC4241FA340A}">
  <ds:schemaRefs/>
</ds:datastoreItem>
</file>

<file path=customXml/itemProps23.xml><?xml version="1.0" encoding="utf-8"?>
<ds:datastoreItem xmlns:ds="http://schemas.openxmlformats.org/officeDocument/2006/customXml" ds:itemID="{30C15DC5-A721-42A4-B4A7-D25C49546390}">
  <ds:schemaRefs/>
</ds:datastoreItem>
</file>

<file path=customXml/itemProps24.xml><?xml version="1.0" encoding="utf-8"?>
<ds:datastoreItem xmlns:ds="http://schemas.openxmlformats.org/officeDocument/2006/customXml" ds:itemID="{A6CCC47A-2FA7-4AC3-94DD-F1B1E0E44EBD}">
  <ds:schemaRefs/>
</ds:datastoreItem>
</file>

<file path=customXml/itemProps25.xml><?xml version="1.0" encoding="utf-8"?>
<ds:datastoreItem xmlns:ds="http://schemas.openxmlformats.org/officeDocument/2006/customXml" ds:itemID="{C0C6CBA7-8625-4294-91E5-B06CF0C884AA}">
  <ds:schemaRefs/>
</ds:datastoreItem>
</file>

<file path=customXml/itemProps26.xml><?xml version="1.0" encoding="utf-8"?>
<ds:datastoreItem xmlns:ds="http://schemas.openxmlformats.org/officeDocument/2006/customXml" ds:itemID="{50359436-D6F8-4EE4-90FD-541D8BD33A86}">
  <ds:schemaRefs/>
</ds:datastoreItem>
</file>

<file path=customXml/itemProps27.xml><?xml version="1.0" encoding="utf-8"?>
<ds:datastoreItem xmlns:ds="http://schemas.openxmlformats.org/officeDocument/2006/customXml" ds:itemID="{04893E7E-4B47-489B-A431-575C7F2D7503}">
  <ds:schemaRefs/>
</ds:datastoreItem>
</file>

<file path=customXml/itemProps28.xml><?xml version="1.0" encoding="utf-8"?>
<ds:datastoreItem xmlns:ds="http://schemas.openxmlformats.org/officeDocument/2006/customXml" ds:itemID="{C0424FD0-CE1B-4D98-A9BD-80D5DBFA5396}">
  <ds:schemaRefs/>
</ds:datastoreItem>
</file>

<file path=customXml/itemProps29.xml><?xml version="1.0" encoding="utf-8"?>
<ds:datastoreItem xmlns:ds="http://schemas.openxmlformats.org/officeDocument/2006/customXml" ds:itemID="{902FB7C5-9656-466A-91AC-D240B0ECB211}">
  <ds:schemaRefs/>
</ds:datastoreItem>
</file>

<file path=customXml/itemProps30.xml><?xml version="1.0" encoding="utf-8"?>
<ds:datastoreItem xmlns:ds="http://schemas.openxmlformats.org/officeDocument/2006/customXml" ds:itemID="{39A6D965-8FA3-4500-999F-E99BC29BC701}">
  <ds:schemaRefs/>
</ds:datastoreItem>
</file>

<file path=customXml/itemProps31.xml><?xml version="1.0" encoding="utf-8"?>
<ds:datastoreItem xmlns:ds="http://schemas.openxmlformats.org/officeDocument/2006/customXml" ds:itemID="{8738B8F1-EA40-4A70-B805-C9BC7ED9809E}">
  <ds:schemaRefs/>
</ds:datastoreItem>
</file>

<file path=customXml/itemProps32.xml><?xml version="1.0" encoding="utf-8"?>
<ds:datastoreItem xmlns:ds="http://schemas.openxmlformats.org/officeDocument/2006/customXml" ds:itemID="{8A89436B-10C5-4F0C-9EBD-CBBE5F3EA991}">
  <ds:schemaRefs/>
</ds:datastoreItem>
</file>

<file path=customXml/itemProps33.xml><?xml version="1.0" encoding="utf-8"?>
<ds:datastoreItem xmlns:ds="http://schemas.openxmlformats.org/officeDocument/2006/customXml" ds:itemID="{574AC226-20D3-4FFE-A3AB-715BE0DC26DF}">
  <ds:schemaRefs/>
</ds:datastoreItem>
</file>

<file path=customXml/itemProps34.xml><?xml version="1.0" encoding="utf-8"?>
<ds:datastoreItem xmlns:ds="http://schemas.openxmlformats.org/officeDocument/2006/customXml" ds:itemID="{D645C1FD-8759-4553-92C4-FA8C89B68920}">
  <ds:schemaRefs/>
</ds:datastoreItem>
</file>

<file path=customXml/itemProps35.xml><?xml version="1.0" encoding="utf-8"?>
<ds:datastoreItem xmlns:ds="http://schemas.openxmlformats.org/officeDocument/2006/customXml" ds:itemID="{0FC4F1F4-0E67-421C-84B8-ACB96F3627EC}">
  <ds:schemaRefs/>
</ds:datastoreItem>
</file>

<file path=customXml/itemProps36.xml><?xml version="1.0" encoding="utf-8"?>
<ds:datastoreItem xmlns:ds="http://schemas.openxmlformats.org/officeDocument/2006/customXml" ds:itemID="{3DE27513-1ED3-46E8-B25D-DE7155D21F75}">
  <ds:schemaRefs/>
</ds:datastoreItem>
</file>

<file path=customXml/itemProps37.xml><?xml version="1.0" encoding="utf-8"?>
<ds:datastoreItem xmlns:ds="http://schemas.openxmlformats.org/officeDocument/2006/customXml" ds:itemID="{C679F7F6-F386-43B7-89B3-ADE3FB58E4E8}">
  <ds:schemaRefs/>
</ds:datastoreItem>
</file>

<file path=customXml/itemProps38.xml><?xml version="1.0" encoding="utf-8"?>
<ds:datastoreItem xmlns:ds="http://schemas.openxmlformats.org/officeDocument/2006/customXml" ds:itemID="{95A41330-6C5D-4F61-B0C3-C43B34A9068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Profit View</vt:lpstr>
      <vt:lpstr>Analysis 3</vt:lpstr>
      <vt:lpstr>Gender Chart</vt:lpstr>
      <vt:lpstr>Time Frame</vt:lpstr>
      <vt:lpstr>Analysis 2</vt:lpstr>
      <vt:lpstr>Analysis 01</vt:lpstr>
      <vt:lpstr>Store Dashboard</vt:lpstr>
      <vt:lpstr>Wafle Chart</vt:lpstr>
      <vt:lpstr>Large_1</vt:lpstr>
      <vt:lpstr>Large_2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ngozi nwajiogoli</cp:lastModifiedBy>
  <cp:lastPrinted>2025-05-21T16:55:31Z</cp:lastPrinted>
  <dcterms:created xsi:type="dcterms:W3CDTF">2025-04-20T13:57:06Z</dcterms:created>
  <dcterms:modified xsi:type="dcterms:W3CDTF">2025-05-21T19:59:59Z</dcterms:modified>
</cp:coreProperties>
</file>