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dma\OneDrive\Desktop\New folder (3)\"/>
    </mc:Choice>
  </mc:AlternateContent>
  <xr:revisionPtr revIDLastSave="0" documentId="13_ncr:1_{9E9BB109-7A9E-4AF8-A2DB-8AFD6994691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_statistics_healthcare" sheetId="3" r:id="rId1"/>
    <sheet name="data_statistics_equipment" sheetId="4" r:id="rId2"/>
    <sheet name="data_statistics_distributors" sheetId="5" r:id="rId3"/>
  </sheets>
  <definedNames>
    <definedName name="_xlchart.v1.0" hidden="1">data_statistics_healthcare!$D$1</definedName>
    <definedName name="_xlchart.v1.1" hidden="1">data_statistics_healthcare!$D$2:$D$191</definedName>
    <definedName name="_xlchart.v1.10" hidden="1">data_statistics_distributors!$D$1</definedName>
    <definedName name="_xlchart.v1.11" hidden="1">data_statistics_distributors!$D$2:$D$25</definedName>
    <definedName name="_xlchart.v1.2" hidden="1">data_statistics_healthcare!$D$1</definedName>
    <definedName name="_xlchart.v1.3" hidden="1">data_statistics_healthcare!$D$2:$D$191</definedName>
    <definedName name="_xlchart.v1.4" hidden="1">data_statistics_equipment!$D$1</definedName>
    <definedName name="_xlchart.v1.5" hidden="1">data_statistics_equipment!$D$2:$D$57</definedName>
    <definedName name="_xlchart.v1.6" hidden="1">data_statistics_equipment!$D$1</definedName>
    <definedName name="_xlchart.v1.7" hidden="1">data_statistics_equipment!$D$2:$D$57</definedName>
    <definedName name="_xlchart.v1.8" hidden="1">data_statistics_distributors!$D$1</definedName>
    <definedName name="_xlchart.v1.9" hidden="1">data_statistics_distributors!$D$2:$D$25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5" l="1" a="1"/>
  <c r="I17" i="5" s="1"/>
  <c r="I17" i="4" a="1"/>
  <c r="I17" i="4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M16" i="4" a="1"/>
  <c r="M16" i="4" s="1"/>
  <c r="L16" i="4" a="1"/>
  <c r="L16" i="4" s="1"/>
  <c r="K16" i="4"/>
  <c r="K16" i="4" a="1"/>
  <c r="J16" i="4" a="1"/>
  <c r="J16" i="4" s="1"/>
  <c r="I16" i="4" a="1"/>
  <c r="I16" i="4" s="1"/>
  <c r="J16" i="3" a="1"/>
  <c r="J16" i="3"/>
  <c r="K16" i="3" a="1"/>
  <c r="K16" i="3"/>
  <c r="L16" i="3" a="1"/>
  <c r="L16" i="3"/>
  <c r="M16" i="3" a="1"/>
  <c r="M16" i="3"/>
  <c r="I16" i="3" a="1"/>
  <c r="I16" i="3"/>
  <c r="I17" i="3" a="1"/>
  <c r="I17" i="3" s="1"/>
  <c r="J15" i="5" a="1"/>
  <c r="J15" i="5"/>
  <c r="K15" i="5" a="1"/>
  <c r="K15" i="5" s="1"/>
  <c r="L15" i="5" a="1"/>
  <c r="L15" i="5" s="1"/>
  <c r="J14" i="5" a="1"/>
  <c r="J14" i="5" s="1"/>
  <c r="K14" i="5" a="1"/>
  <c r="K14" i="5" s="1"/>
  <c r="L14" i="5" a="1"/>
  <c r="L14" i="5" s="1"/>
  <c r="J13" i="5" a="1"/>
  <c r="J13" i="5" s="1"/>
  <c r="K13" i="5" a="1"/>
  <c r="K13" i="5" s="1"/>
  <c r="L13" i="5" a="1"/>
  <c r="L13" i="5" s="1"/>
  <c r="J12" i="5" a="1"/>
  <c r="J12" i="5"/>
  <c r="K12" i="5" a="1"/>
  <c r="K12" i="5" s="1"/>
  <c r="L12" i="5" a="1"/>
  <c r="L12" i="5" s="1"/>
  <c r="J11" i="5" a="1"/>
  <c r="J11" i="5" s="1"/>
  <c r="K11" i="5" a="1"/>
  <c r="K11" i="5" s="1"/>
  <c r="L11" i="5" a="1"/>
  <c r="L11" i="5" s="1"/>
  <c r="J10" i="5" a="1"/>
  <c r="J10" i="5" s="1"/>
  <c r="K10" i="5" a="1"/>
  <c r="K10" i="5" s="1"/>
  <c r="L10" i="5" a="1"/>
  <c r="L10" i="5" s="1"/>
  <c r="J9" i="5" a="1"/>
  <c r="J9" i="5" s="1"/>
  <c r="K9" i="5" a="1"/>
  <c r="K9" i="5" s="1"/>
  <c r="L9" i="5" a="1"/>
  <c r="L9" i="5" s="1"/>
  <c r="J8" i="5" a="1"/>
  <c r="J8" i="5" s="1"/>
  <c r="K8" i="5" a="1"/>
  <c r="K8" i="5" s="1"/>
  <c r="L8" i="5" a="1"/>
  <c r="L8" i="5" s="1"/>
  <c r="J7" i="5" a="1"/>
  <c r="J7" i="5" s="1"/>
  <c r="K7" i="5" a="1"/>
  <c r="K7" i="5" s="1"/>
  <c r="L7" i="5" a="1"/>
  <c r="L7" i="5" s="1"/>
  <c r="J6" i="5" a="1"/>
  <c r="J6" i="5" s="1"/>
  <c r="K6" i="5" a="1"/>
  <c r="K6" i="5" s="1"/>
  <c r="L6" i="5" a="1"/>
  <c r="L6" i="5" s="1"/>
  <c r="M15" i="5" a="1"/>
  <c r="M15" i="5"/>
  <c r="M14" i="5" a="1"/>
  <c r="M14" i="5" s="1"/>
  <c r="M13" i="5" a="1"/>
  <c r="M13" i="5" s="1"/>
  <c r="M12" i="5" a="1"/>
  <c r="M12" i="5" s="1"/>
  <c r="M11" i="5" a="1"/>
  <c r="M11" i="5" s="1"/>
  <c r="M10" i="5" a="1"/>
  <c r="M10" i="5" s="1"/>
  <c r="M9" i="5" a="1"/>
  <c r="M9" i="5" s="1"/>
  <c r="M8" i="5" a="1"/>
  <c r="M8" i="5"/>
  <c r="M7" i="5" a="1"/>
  <c r="M7" i="5" s="1"/>
  <c r="M6" i="5" a="1"/>
  <c r="M6" i="5" s="1"/>
  <c r="I15" i="5" a="1"/>
  <c r="I15" i="5" s="1"/>
  <c r="I14" i="5" a="1"/>
  <c r="I14" i="5" s="1"/>
  <c r="I13" i="5" a="1"/>
  <c r="I13" i="5" s="1"/>
  <c r="I12" i="5" a="1"/>
  <c r="I12" i="5"/>
  <c r="I11" i="5" a="1"/>
  <c r="I11" i="5" s="1"/>
  <c r="I10" i="5" a="1"/>
  <c r="I10" i="5" s="1"/>
  <c r="I9" i="5" a="1"/>
  <c r="I9" i="5" s="1"/>
  <c r="I8" i="5" a="1"/>
  <c r="I8" i="5" s="1"/>
  <c r="I7" i="5" a="1"/>
  <c r="I7" i="5" s="1"/>
  <c r="I6" i="5" a="1"/>
  <c r="I6" i="5" s="1"/>
  <c r="J7" i="4" a="1"/>
  <c r="J7" i="4"/>
  <c r="K7" i="4" a="1"/>
  <c r="K7" i="4" s="1"/>
  <c r="L7" i="4" a="1"/>
  <c r="L7" i="4" s="1"/>
  <c r="I7" i="4" a="1"/>
  <c r="I7" i="4" s="1"/>
  <c r="M15" i="4" a="1"/>
  <c r="M15" i="4" s="1"/>
  <c r="M14" i="4" a="1"/>
  <c r="M14" i="4" s="1"/>
  <c r="M13" i="4" a="1"/>
  <c r="M13" i="4"/>
  <c r="M12" i="4" a="1"/>
  <c r="M12" i="4"/>
  <c r="M11" i="4" a="1"/>
  <c r="M11" i="4" s="1"/>
  <c r="M10" i="4" a="1"/>
  <c r="M10" i="4"/>
  <c r="M8" i="4" a="1"/>
  <c r="M8" i="4" s="1"/>
  <c r="M9" i="4" a="1"/>
  <c r="M9" i="4" s="1"/>
  <c r="M7" i="4" a="1"/>
  <c r="M7" i="4" s="1"/>
  <c r="M6" i="4" a="1"/>
  <c r="M6" i="4" s="1"/>
  <c r="J15" i="4" a="1"/>
  <c r="J15" i="4" s="1"/>
  <c r="K15" i="4" a="1"/>
  <c r="K15" i="4" s="1"/>
  <c r="L15" i="4" a="1"/>
  <c r="L15" i="4"/>
  <c r="J14" i="4" a="1"/>
  <c r="J14" i="4" s="1"/>
  <c r="K14" i="4" a="1"/>
  <c r="K14" i="4" s="1"/>
  <c r="L14" i="4" a="1"/>
  <c r="L14" i="4" s="1"/>
  <c r="J13" i="4" a="1"/>
  <c r="J13" i="4" s="1"/>
  <c r="K13" i="4" a="1"/>
  <c r="K13" i="4" s="1"/>
  <c r="L13" i="4" a="1"/>
  <c r="L13" i="4" s="1"/>
  <c r="J12" i="4" a="1"/>
  <c r="J12" i="4"/>
  <c r="K12" i="4" a="1"/>
  <c r="K12" i="4" s="1"/>
  <c r="L12" i="4" a="1"/>
  <c r="L12" i="4" s="1"/>
  <c r="J11" i="4" a="1"/>
  <c r="J11" i="4" s="1"/>
  <c r="K11" i="4" a="1"/>
  <c r="K11" i="4" s="1"/>
  <c r="L11" i="4" a="1"/>
  <c r="L11" i="4" s="1"/>
  <c r="J10" i="4" a="1"/>
  <c r="J10" i="4" s="1"/>
  <c r="K10" i="4" a="1"/>
  <c r="K10" i="4" s="1"/>
  <c r="L10" i="4" a="1"/>
  <c r="L10" i="4" s="1"/>
  <c r="J9" i="4" a="1"/>
  <c r="J9" i="4" s="1"/>
  <c r="K9" i="4" a="1"/>
  <c r="K9" i="4" s="1"/>
  <c r="L9" i="4" a="1"/>
  <c r="L9" i="4" s="1"/>
  <c r="J8" i="4" a="1"/>
  <c r="J8" i="4" s="1"/>
  <c r="K8" i="4" a="1"/>
  <c r="K8" i="4" s="1"/>
  <c r="L8" i="4" a="1"/>
  <c r="L8" i="4" s="1"/>
  <c r="J6" i="4" a="1"/>
  <c r="J6" i="4" s="1"/>
  <c r="K6" i="4" a="1"/>
  <c r="K6" i="4" s="1"/>
  <c r="L6" i="4" a="1"/>
  <c r="L6" i="4" s="1"/>
  <c r="I15" i="4" a="1"/>
  <c r="I15" i="4"/>
  <c r="I14" i="4" a="1"/>
  <c r="I14" i="4" s="1"/>
  <c r="I13" i="4" a="1"/>
  <c r="I13" i="4" s="1"/>
  <c r="I12" i="4" a="1"/>
  <c r="I12" i="4"/>
  <c r="I11" i="4" a="1"/>
  <c r="I11" i="4" s="1"/>
  <c r="I10" i="4" a="1"/>
  <c r="I10" i="4" s="1"/>
  <c r="I9" i="4" a="1"/>
  <c r="I9" i="4" s="1"/>
  <c r="I8" i="4" a="1"/>
  <c r="I8" i="4" s="1"/>
  <c r="I6" i="4" a="1"/>
  <c r="I6" i="4" s="1"/>
  <c r="M15" i="3" a="1"/>
  <c r="M15" i="3"/>
  <c r="M14" i="3" a="1"/>
  <c r="M14" i="3" s="1"/>
  <c r="M13" i="3" a="1"/>
  <c r="M13" i="3" s="1"/>
  <c r="M12" i="3" a="1"/>
  <c r="M12" i="3" s="1"/>
  <c r="M11" i="3" a="1"/>
  <c r="M11" i="3" s="1"/>
  <c r="M10" i="3" a="1"/>
  <c r="M10" i="3" s="1"/>
  <c r="M9" i="3" a="1"/>
  <c r="M9" i="3" s="1"/>
  <c r="M8" i="3" a="1"/>
  <c r="M8" i="3" s="1"/>
  <c r="M7" i="3" a="1"/>
  <c r="M7" i="3" s="1"/>
  <c r="M6" i="3" a="1"/>
  <c r="M6" i="3" s="1"/>
  <c r="L11" i="3" a="1"/>
  <c r="L11" i="3" s="1"/>
  <c r="K11" i="3" a="1"/>
  <c r="K11" i="3" s="1"/>
  <c r="J11" i="3" a="1"/>
  <c r="J11" i="3" s="1"/>
  <c r="I11" i="3" a="1"/>
  <c r="I11" i="3" s="1"/>
  <c r="I12" i="3" s="1"/>
  <c r="J15" i="3" a="1"/>
  <c r="J15" i="3"/>
  <c r="K15" i="3" a="1"/>
  <c r="K15" i="3" s="1"/>
  <c r="L15" i="3" a="1"/>
  <c r="L15" i="3"/>
  <c r="J14" i="3" a="1"/>
  <c r="J14" i="3" s="1"/>
  <c r="K14" i="3" a="1"/>
  <c r="K14" i="3" s="1"/>
  <c r="L14" i="3" a="1"/>
  <c r="L14" i="3" s="1"/>
  <c r="J13" i="3" a="1"/>
  <c r="J13" i="3" s="1"/>
  <c r="K13" i="3" a="1"/>
  <c r="K13" i="3" s="1"/>
  <c r="L13" i="3" a="1"/>
  <c r="L13" i="3" s="1"/>
  <c r="J12" i="3" a="1"/>
  <c r="K12" i="3" a="1"/>
  <c r="L12" i="3" a="1"/>
  <c r="J10" i="3" a="1"/>
  <c r="J10" i="3" s="1"/>
  <c r="K10" i="3" a="1"/>
  <c r="K10" i="3" s="1"/>
  <c r="L10" i="3" a="1"/>
  <c r="L10" i="3" s="1"/>
  <c r="J9" i="3" a="1"/>
  <c r="J9" i="3" s="1"/>
  <c r="K9" i="3" a="1"/>
  <c r="K9" i="3" s="1"/>
  <c r="L9" i="3" a="1"/>
  <c r="L9" i="3" s="1"/>
  <c r="J8" i="3" a="1"/>
  <c r="J8" i="3" s="1"/>
  <c r="K8" i="3" a="1"/>
  <c r="K8" i="3" s="1"/>
  <c r="L8" i="3" a="1"/>
  <c r="L8" i="3" s="1"/>
  <c r="I15" i="3" a="1"/>
  <c r="I15" i="3"/>
  <c r="I14" i="3" a="1"/>
  <c r="I14" i="3" s="1"/>
  <c r="I13" i="3" a="1"/>
  <c r="I13" i="3" s="1"/>
  <c r="I12" i="3" a="1"/>
  <c r="I10" i="3" a="1"/>
  <c r="I10" i="3" s="1"/>
  <c r="I9" i="3" a="1"/>
  <c r="I9" i="3" s="1"/>
  <c r="I8" i="3" a="1"/>
  <c r="I8" i="3" s="1"/>
  <c r="J7" i="3"/>
  <c r="K7" i="3"/>
  <c r="L7" i="3"/>
  <c r="I7" i="3"/>
  <c r="J6" i="3" a="1"/>
  <c r="J6" i="3" s="1"/>
  <c r="K6" i="3" a="1"/>
  <c r="K6" i="3" s="1"/>
  <c r="L6" i="3" a="1"/>
  <c r="L6" i="3" s="1"/>
  <c r="I6" i="3" a="1"/>
  <c r="I6" i="3" s="1"/>
  <c r="L12" i="3" l="1"/>
  <c r="K12" i="3"/>
  <c r="J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<sst xmlns="http://schemas.openxmlformats.org/spreadsheetml/2006/main" count="958" uniqueCount="76">
  <si>
    <t>Ticker Symbol</t>
  </si>
  <si>
    <t>Years</t>
  </si>
  <si>
    <t xml:space="preserve"> Total Revenue </t>
  </si>
  <si>
    <t>GICS Sector</t>
  </si>
  <si>
    <t>GICS Sub Industry</t>
  </si>
  <si>
    <t>Year 1</t>
  </si>
  <si>
    <t>Year 2</t>
  </si>
  <si>
    <t>Year 3</t>
  </si>
  <si>
    <t>Year 4</t>
  </si>
  <si>
    <t>ABBV</t>
  </si>
  <si>
    <t>Health Care</t>
  </si>
  <si>
    <t>ABC</t>
  </si>
  <si>
    <t>Health Care Distributors</t>
  </si>
  <si>
    <t>ABT</t>
  </si>
  <si>
    <t>Health Care Equipment</t>
  </si>
  <si>
    <t>ALXN</t>
  </si>
  <si>
    <t>AMGN</t>
  </si>
  <si>
    <t>ANTM</t>
  </si>
  <si>
    <t>BAX</t>
  </si>
  <si>
    <t>BCR</t>
  </si>
  <si>
    <t>BDX</t>
  </si>
  <si>
    <t>BIIB</t>
  </si>
  <si>
    <t>BMY</t>
  </si>
  <si>
    <t>BSX</t>
  </si>
  <si>
    <t>CAH</t>
  </si>
  <si>
    <t>CELG</t>
  </si>
  <si>
    <t>CERN</t>
  </si>
  <si>
    <t>CI</t>
  </si>
  <si>
    <t>CNC</t>
  </si>
  <si>
    <t>COO</t>
  </si>
  <si>
    <t>DGX</t>
  </si>
  <si>
    <t>DVA</t>
  </si>
  <si>
    <t>EW</t>
  </si>
  <si>
    <t>GILD</t>
  </si>
  <si>
    <t>HCA</t>
  </si>
  <si>
    <t>HOLX</t>
  </si>
  <si>
    <t>HSIC</t>
  </si>
  <si>
    <t>HUM</t>
  </si>
  <si>
    <t>IDXX</t>
  </si>
  <si>
    <t>ILMN</t>
  </si>
  <si>
    <t>ISRG</t>
  </si>
  <si>
    <t>LH</t>
  </si>
  <si>
    <t>LLY</t>
  </si>
  <si>
    <t>MCK</t>
  </si>
  <si>
    <t>MRK</t>
  </si>
  <si>
    <t>MTD</t>
  </si>
  <si>
    <t>MYL</t>
  </si>
  <si>
    <t>PDCO</t>
  </si>
  <si>
    <t>PFE</t>
  </si>
  <si>
    <t>PKI</t>
  </si>
  <si>
    <t>REGN</t>
  </si>
  <si>
    <t>SYK</t>
  </si>
  <si>
    <t>TMO</t>
  </si>
  <si>
    <t>UNH</t>
  </si>
  <si>
    <t>VAR</t>
  </si>
  <si>
    <t>VRTX</t>
  </si>
  <si>
    <t>WAT</t>
  </si>
  <si>
    <t>XRAY</t>
  </si>
  <si>
    <t>ZBH</t>
  </si>
  <si>
    <t>ZTS</t>
  </si>
  <si>
    <t>All Years</t>
  </si>
  <si>
    <t>Sum</t>
  </si>
  <si>
    <t>StdDev</t>
  </si>
  <si>
    <t>Median</t>
  </si>
  <si>
    <t>IQR</t>
  </si>
  <si>
    <t>Max</t>
  </si>
  <si>
    <t>Min</t>
  </si>
  <si>
    <t>Range</t>
  </si>
  <si>
    <t>Count</t>
  </si>
  <si>
    <t>Mean</t>
  </si>
  <si>
    <t>1stQurtile</t>
  </si>
  <si>
    <t>3rdQuartile</t>
  </si>
  <si>
    <t>Total Revenue Statistics - Health Sectors</t>
  </si>
  <si>
    <t>Total Revenue Statistics - Health Care Equipment</t>
  </si>
  <si>
    <t>Total Revenue Statistics - Health Care Distributors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</si>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</sst>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6" fontId="0" fillId="0" borderId="0" xfId="0" applyNumberFormat="1"/>
    <xf numFmtId="0" fontId="0" fillId="0" borderId="11" xfId="0" applyBorder="1"/>
    <xf numFmtId="0" fontId="0" fillId="0" borderId="13" xfId="0" applyBorder="1"/>
    <xf numFmtId="0" fontId="16" fillId="0" borderId="13" xfId="0" applyFont="1" applyBorder="1"/>
    <xf numFmtId="0" fontId="16" fillId="0" borderId="21" xfId="0" applyFont="1" applyBorder="1"/>
    <xf numFmtId="0" fontId="16" fillId="0" borderId="22" xfId="0" applyFont="1" applyBorder="1"/>
    <xf numFmtId="0" fontId="16" fillId="0" borderId="23" xfId="0" applyFont="1" applyBorder="1"/>
    <xf numFmtId="44" fontId="0" fillId="0" borderId="14" xfId="42" applyFont="1" applyBorder="1"/>
    <xf numFmtId="44" fontId="0" fillId="0" borderId="16" xfId="42" applyFont="1" applyBorder="1"/>
    <xf numFmtId="44" fontId="0" fillId="0" borderId="15" xfId="42" applyFont="1" applyBorder="1"/>
    <xf numFmtId="44" fontId="0" fillId="0" borderId="17" xfId="42" applyFont="1" applyBorder="1"/>
    <xf numFmtId="44" fontId="0" fillId="0" borderId="18" xfId="42" applyFont="1" applyBorder="1"/>
    <xf numFmtId="44" fontId="0" fillId="0" borderId="19" xfId="42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24" xfId="0" applyFont="1" applyBorder="1"/>
    <xf numFmtId="9" fontId="0" fillId="0" borderId="25" xfId="43" applyFont="1" applyBorder="1" applyAlignment="1">
      <alignment horizontal="center"/>
    </xf>
    <xf numFmtId="9" fontId="0" fillId="0" borderId="26" xfId="43" applyFont="1" applyBorder="1" applyAlignment="1">
      <alignment horizontal="center"/>
    </xf>
    <xf numFmtId="9" fontId="0" fillId="0" borderId="27" xfId="43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Revenue for Four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Total Revenue for Four Years</a:t>
          </a:r>
        </a:p>
      </cx:txPr>
    </cx:title>
    <cx:plotArea>
      <cx:plotAreaRegion>
        <cx:series layoutId="boxWhisker" uniqueId="{34699ED5-68ED-4A9D-A13F-21C34E1C789B}">
          <cx:tx>
            <cx:txData>
              <cx:f>_xlchart.v1.0</cx:f>
              <cx:v> Total Revenue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Health Sectors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Health Sectors</a:t>
              </a:r>
            </a:p>
          </cx:txPr>
        </cx:title>
        <cx:tickLabels/>
      </cx:axis>
      <cx:axis id="1">
        <cx:valScaling max="200000000000"/>
        <cx:title>
          <cx:tx>
            <cx:txData>
              <cx:v>Amount in billions US$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Amount in billions US$</a:t>
              </a:r>
            </a:p>
          </cx:txPr>
        </cx:title>
        <cx:units unit="billions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Total Revenue for Health Sectors </a:t>
            </a:r>
          </a:p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 Four Years Study</a:t>
            </a:r>
          </a:p>
        </cx:rich>
      </cx:tx>
    </cx:title>
    <cx:plotArea>
      <cx:plotAreaRegion>
        <cx:series layoutId="clusteredColumn" uniqueId="{0A7E9377-4E91-4C42-BCDE-DB5258D66E20}">
          <cx:tx>
            <cx:txData>
              <cx:f>_xlchart.v1.2</cx:f>
              <cx:v> Total Revenue </cx:v>
            </cx:txData>
          </cx:tx>
          <cx:dataId val="0"/>
          <cx:layoutPr>
            <cx:binning intervalClosed="r" underflow="500000000" overflow="200000000000">
              <cx:binSize val="25000000000"/>
            </cx:binning>
          </cx:layoutPr>
        </cx:series>
      </cx:plotAreaRegion>
      <cx:axis id="0">
        <cx:catScaling gapWidth="0"/>
        <cx:title>
          <cx:tx>
            <cx:txData>
              <cx:v>Amount in US$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Amount in US$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Total Revenue for Four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Total Revenue for Four Years</a:t>
          </a:r>
        </a:p>
      </cx:txPr>
    </cx:title>
    <cx:plotArea>
      <cx:plotAreaRegion>
        <cx:series layoutId="boxWhisker" uniqueId="{AD223A94-EED9-41A4-BCE0-8356BF187A92}">
          <cx:tx>
            <cx:txData>
              <cx:f>_xlchart.v1.6</cx:f>
              <cx:v> Total Revenue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Health Care Equipment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Health Care Equipment</a:t>
              </a:r>
            </a:p>
          </cx:txPr>
        </cx:title>
        <cx:tickLabels/>
      </cx:axis>
      <cx:axis id="1">
        <cx:valScaling/>
        <cx:title>
          <cx:tx>
            <cx:txData>
              <cx:v>Amount in billions US$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Amount in billions US$</a:t>
              </a:r>
            </a:p>
          </cx:txPr>
        </cx:title>
        <cx:units unit="billions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Total Revenue for Health Care Equipment </a:t>
            </a:r>
          </a:p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 Four Years Study</a:t>
            </a:r>
          </a:p>
        </cx:rich>
      </cx:tx>
    </cx:title>
    <cx:plotArea>
      <cx:plotAreaRegion>
        <cx:series layoutId="clusteredColumn" uniqueId="{9A4E0D79-C66E-469D-81F5-8F90C69C395B}">
          <cx:tx>
            <cx:txData>
              <cx:f>_xlchart.v1.4</cx:f>
              <cx:v> Total Revenue </cx:v>
            </cx:txData>
          </cx:tx>
          <cx:dataId val="0"/>
          <cx:layoutPr>
            <cx:binning intervalClosed="r" underflow="1000000000" overflow="21000000000">
              <cx:binSize val="2500000000"/>
            </cx:binning>
          </cx:layoutPr>
        </cx:series>
      </cx:plotAreaRegion>
      <cx:axis id="0">
        <cx:catScaling gapWidth="0"/>
        <cx:title>
          <cx:tx>
            <cx:txData>
              <cx:v>Amount in US$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Amount in US$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Total Revenue for Four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cs typeface="Arial" panose="020B0604020202020204" pitchFamily="34" charset="0"/>
            </a:rPr>
            <a:t>Total Revenue for Four Years</a:t>
          </a:r>
        </a:p>
      </cx:txPr>
    </cx:title>
    <cx:plotArea>
      <cx:plotAreaRegion>
        <cx:series layoutId="boxWhisker" uniqueId="{A635D6C1-9CB4-422B-9102-17E179898A55}">
          <cx:tx>
            <cx:txData>
              <cx:f>_xlchart.v1.8</cx:f>
              <cx:v> Total Revenue 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Health Care Distributers 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Health Care Distributers </a:t>
              </a:r>
            </a:p>
          </cx:txPr>
        </cx:title>
        <cx:tickLabels/>
      </cx:axis>
      <cx:axis id="1">
        <cx:valScaling max="200000000000"/>
        <cx:title>
          <cx:tx>
            <cx:txData>
              <cx:v>Amount in billions US$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Amount in billions US$</a:t>
              </a:r>
            </a:p>
          </cx:txPr>
        </cx:title>
        <cx:units unit="billions"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Total Revenue for Health Care Distributors</a:t>
            </a:r>
          </a:p>
          <a:p>
            <a:pPr algn="ctr" rtl="0">
              <a:defRPr/>
            </a:pPr>
            <a:r>
              <a:rPr lang="en-US" sz="16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in Four Years Study</a:t>
            </a:r>
          </a:p>
        </cx:rich>
      </cx:tx>
    </cx:title>
    <cx:plotArea>
      <cx:plotAreaRegion>
        <cx:series layoutId="clusteredColumn" uniqueId="{2FABCE69-A1B5-4125-8A89-13B6E433DD55}">
          <cx:tx>
            <cx:txData>
              <cx:f>_xlchart.v1.10</cx:f>
              <cx:v> Total Revenue </cx:v>
            </cx:txData>
          </cx:tx>
          <cx:dataId val="0"/>
          <cx:layoutPr>
            <cx:binning intervalClosed="r" underflow="0" overflow="200000000000">
              <cx:binSize val="25000000000"/>
            </cx:binning>
          </cx:layoutPr>
        </cx:series>
      </cx:plotAreaRegion>
      <cx:axis id="0">
        <cx:catScaling gapWidth="0"/>
        <cx:title>
          <cx:tx>
            <cx:txData>
              <cx:v>Amount in US$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Amount in US$</a:t>
              </a:r>
            </a:p>
          </cx:txPr>
        </cx:title>
        <cx:tickLabels/>
        <cx:numFmt formatCode="$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442912</xdr:colOff>
      <xdr:row>20</xdr:row>
      <xdr:rowOff>0</xdr:rowOff>
    </xdr:from>
    <xdr:to>
      <xdr:col>11</xdr:col>
      <xdr:colOff>19050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730213-5925-4DCC-ABC1-607AC81BE9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2212" y="4029075"/>
              <a:ext cx="5634038" cy="3086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681034</xdr:colOff>
      <xdr:row>42</xdr:row>
      <xdr:rowOff>152398</xdr:rowOff>
    </xdr:from>
    <xdr:to>
      <xdr:col>18</xdr:col>
      <xdr:colOff>628650</xdr:colOff>
      <xdr:row>71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4681CE7-25EA-4D78-BD7A-02B7E1E8EA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2509" y="8372473"/>
              <a:ext cx="14987591" cy="5438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604837</xdr:colOff>
      <xdr:row>20</xdr:row>
      <xdr:rowOff>85724</xdr:rowOff>
    </xdr:from>
    <xdr:to>
      <xdr:col>11</xdr:col>
      <xdr:colOff>1571625</xdr:colOff>
      <xdr:row>37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E755238-94DC-49F9-BCE8-87720E5551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4687" y="4076699"/>
              <a:ext cx="6510338" cy="3343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538160</xdr:colOff>
      <xdr:row>39</xdr:row>
      <xdr:rowOff>133348</xdr:rowOff>
    </xdr:from>
    <xdr:to>
      <xdr:col>26</xdr:col>
      <xdr:colOff>742950</xdr:colOff>
      <xdr:row>60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D63807C-1374-47C2-811D-DDD63359ED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8010" y="7743823"/>
              <a:ext cx="18930940" cy="38862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85724</xdr:colOff>
      <xdr:row>19</xdr:row>
      <xdr:rowOff>57149</xdr:rowOff>
    </xdr:from>
    <xdr:to>
      <xdr:col>11</xdr:col>
      <xdr:colOff>1628774</xdr:colOff>
      <xdr:row>35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7A2BF4D-6443-4F80-B6C6-10881BB50C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49" y="3895724"/>
              <a:ext cx="6467475" cy="30956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1609725</xdr:colOff>
      <xdr:row>41</xdr:row>
      <xdr:rowOff>85723</xdr:rowOff>
    </xdr:from>
    <xdr:to>
      <xdr:col>13</xdr:col>
      <xdr:colOff>419100</xdr:colOff>
      <xdr:row>82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46A1B4-9D4F-4CE5-9CDE-B6D17257D0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8115298"/>
              <a:ext cx="10487025" cy="78676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6482C-E0FF-447D-877C-C033EDAEA733}">
  <dimension ref="A1:M191"/>
  <sheetViews>
    <sheetView topLeftCell="F1" workbookViewId="0">
      <selection activeCell="O19" sqref="O19"/>
    </sheetView>
  </sheetViews>
  <sheetFormatPr defaultRowHeight="15" x14ac:dyDescent="0.2"/>
  <cols>
    <col min="1" max="1" width="4" bestFit="1" customWidth="1"/>
    <col min="2" max="2" width="12" bestFit="1" customWidth="1"/>
    <col min="3" max="3" width="6" bestFit="1" customWidth="1"/>
    <col min="4" max="4" width="16" bestFit="1" customWidth="1"/>
    <col min="5" max="5" width="10.77734375" bestFit="1" customWidth="1"/>
    <col min="7" max="8" width="10.33203125" bestFit="1" customWidth="1"/>
    <col min="9" max="9" width="19.21875" bestFit="1" customWidth="1"/>
    <col min="10" max="13" width="20.554687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</row>
    <row r="2" spans="1:13" ht="18" x14ac:dyDescent="0.25">
      <c r="A2">
        <v>1</v>
      </c>
      <c r="B2" t="s">
        <v>9</v>
      </c>
      <c r="C2" t="s">
        <v>5</v>
      </c>
      <c r="D2" s="1">
        <v>18380000000</v>
      </c>
      <c r="E2" t="s">
        <v>10</v>
      </c>
      <c r="J2" s="19" t="s">
        <v>72</v>
      </c>
      <c r="K2" s="20"/>
    </row>
    <row r="3" spans="1:13" x14ac:dyDescent="0.2">
      <c r="A3">
        <v>2</v>
      </c>
      <c r="B3" t="s">
        <v>9</v>
      </c>
      <c r="C3" t="s">
        <v>6</v>
      </c>
      <c r="D3" s="1">
        <v>18790000000</v>
      </c>
      <c r="E3" t="s">
        <v>10</v>
      </c>
    </row>
    <row r="4" spans="1:13" ht="15.75" thickBot="1" x14ac:dyDescent="0.25">
      <c r="A4">
        <v>3</v>
      </c>
      <c r="B4" t="s">
        <v>9</v>
      </c>
      <c r="C4" t="s">
        <v>7</v>
      </c>
      <c r="D4" s="1">
        <v>19960000000</v>
      </c>
      <c r="E4" t="s">
        <v>10</v>
      </c>
    </row>
    <row r="5" spans="1:13" ht="16.5" thickTop="1" thickBot="1" x14ac:dyDescent="0.25">
      <c r="A5">
        <v>4</v>
      </c>
      <c r="B5" t="s">
        <v>9</v>
      </c>
      <c r="C5" t="s">
        <v>8</v>
      </c>
      <c r="D5" s="1">
        <v>22859000000</v>
      </c>
      <c r="E5" t="s">
        <v>10</v>
      </c>
      <c r="H5" s="3"/>
      <c r="I5" s="2" t="s">
        <v>5</v>
      </c>
      <c r="J5" s="2" t="s">
        <v>6</v>
      </c>
      <c r="K5" s="2" t="s">
        <v>7</v>
      </c>
      <c r="L5" s="2" t="s">
        <v>8</v>
      </c>
      <c r="M5" s="15" t="s">
        <v>60</v>
      </c>
    </row>
    <row r="6" spans="1:13" ht="16.5" thickTop="1" x14ac:dyDescent="0.25">
      <c r="A6">
        <v>5</v>
      </c>
      <c r="B6" t="s">
        <v>11</v>
      </c>
      <c r="C6" t="s">
        <v>5</v>
      </c>
      <c r="D6" s="1">
        <v>87959167000</v>
      </c>
      <c r="E6" t="s">
        <v>10</v>
      </c>
      <c r="H6" s="5" t="s">
        <v>61</v>
      </c>
      <c r="I6" s="8">
        <f t="array" ref="I6">SUMIF($C:$C,I5,$D:$D)</f>
        <v>963813675000</v>
      </c>
      <c r="J6" s="8">
        <f t="array" ref="J6">SUMIF($C:$C,J5,$D:$D)</f>
        <v>1039341879000</v>
      </c>
      <c r="K6" s="8">
        <f t="array" ref="K6">SUMIF($C:$C,K5,$D:$D)</f>
        <v>1171182213000</v>
      </c>
      <c r="L6" s="8">
        <f t="array" ref="L6">SUMIF($C:$C,L5,$D:$D)</f>
        <v>1283674608000</v>
      </c>
      <c r="M6" s="9">
        <f t="array" ref="M6">SUM(D:D)</f>
        <v>4458012375000</v>
      </c>
    </row>
    <row r="7" spans="1:13" ht="15.75" x14ac:dyDescent="0.25">
      <c r="A7">
        <v>6</v>
      </c>
      <c r="B7" t="s">
        <v>11</v>
      </c>
      <c r="C7" t="s">
        <v>6</v>
      </c>
      <c r="D7" s="1">
        <v>119569127000</v>
      </c>
      <c r="E7" t="s">
        <v>10</v>
      </c>
      <c r="H7" s="6" t="s">
        <v>69</v>
      </c>
      <c r="I7" s="10">
        <f>AVERAGEIF($C:$C,I5,$D:$D)</f>
        <v>20079451562.5</v>
      </c>
      <c r="J7" s="10">
        <f t="shared" ref="J7:L7" si="0">AVERAGEIF($C:$C,J5,$D:$D)</f>
        <v>21652955812.5</v>
      </c>
      <c r="K7" s="10">
        <f t="shared" si="0"/>
        <v>24918770489.361702</v>
      </c>
      <c r="L7" s="10">
        <f t="shared" si="0"/>
        <v>27312225702.127659</v>
      </c>
      <c r="M7" s="11">
        <f t="array" ref="M7">AVERAGE(D:D)</f>
        <v>23463223026.315788</v>
      </c>
    </row>
    <row r="8" spans="1:13" ht="15.75" x14ac:dyDescent="0.25">
      <c r="A8">
        <v>7</v>
      </c>
      <c r="B8" t="s">
        <v>11</v>
      </c>
      <c r="C8" t="s">
        <v>7</v>
      </c>
      <c r="D8" s="1">
        <v>135961803000</v>
      </c>
      <c r="E8" t="s">
        <v>10</v>
      </c>
      <c r="H8" s="6" t="s">
        <v>62</v>
      </c>
      <c r="I8" s="10" cm="1">
        <f t="array" ref="I8">_xlfn.STDEV.S(IF($C:$C=I5,$D:$D))</f>
        <v>30695416707.523445</v>
      </c>
      <c r="J8" s="10" cm="1">
        <f t="array" ref="J8">_xlfn.STDEV.S(IF($C:$C=J5,$D:$D))</f>
        <v>33761430337.899456</v>
      </c>
      <c r="K8" s="10" cm="1">
        <f t="array" ref="K8">_xlfn.STDEV.S(IF($C:$C=K5,$D:$D))</f>
        <v>40645108250.771713</v>
      </c>
      <c r="L8" s="10" cm="1">
        <f t="array" ref="L8">_xlfn.STDEV.S(IF($C:$C=L5,$D:$D))</f>
        <v>45067079223.466515</v>
      </c>
      <c r="M8" s="11">
        <f t="array" ref="M8">_xlfn.STDEV.S(D:D)</f>
        <v>37710947028.727043</v>
      </c>
    </row>
    <row r="9" spans="1:13" ht="15.75" x14ac:dyDescent="0.25">
      <c r="A9">
        <v>8</v>
      </c>
      <c r="B9" t="s">
        <v>11</v>
      </c>
      <c r="C9" t="s">
        <v>8</v>
      </c>
      <c r="D9" s="1">
        <v>146849686000</v>
      </c>
      <c r="E9" t="s">
        <v>10</v>
      </c>
      <c r="H9" s="6" t="s">
        <v>63</v>
      </c>
      <c r="I9" s="10">
        <f t="array" ref="I9">MEDIAN(IF($C:$C=I5,$D:$D))</f>
        <v>7551300000</v>
      </c>
      <c r="J9" s="10">
        <f t="array" ref="J9">MEDIAN(IF($C:$C=J5,$D:$D))</f>
        <v>8929500000</v>
      </c>
      <c r="K9" s="10">
        <f t="array" ref="K9">MEDIAN(IF($C:$C=K5,$D:$D))</f>
        <v>9946000000</v>
      </c>
      <c r="L9" s="10">
        <f t="array" ref="L9">MEDIAN(IF($C:$C=L5,$D:$D))</f>
        <v>10629719000</v>
      </c>
      <c r="M9" s="11">
        <f t="array" ref="M9">MEDIAN(D:D)</f>
        <v>8563050000</v>
      </c>
    </row>
    <row r="10" spans="1:13" ht="15.75" x14ac:dyDescent="0.25">
      <c r="A10">
        <v>9</v>
      </c>
      <c r="B10" t="s">
        <v>13</v>
      </c>
      <c r="C10" t="s">
        <v>5</v>
      </c>
      <c r="D10" s="1">
        <v>19050000000</v>
      </c>
      <c r="E10" t="s">
        <v>10</v>
      </c>
      <c r="H10" s="6" t="s">
        <v>70</v>
      </c>
      <c r="I10" s="10">
        <f t="array" ref="I10">_xlfn.QUARTILE.INC(IF($C:$C=I5,$D:$D),1)</f>
        <v>2806136000</v>
      </c>
      <c r="J10" s="10">
        <f t="array" ref="J10">_xlfn.QUARTILE.INC(IF($C:$C=J5,$D:$D),1)</f>
        <v>2917989250</v>
      </c>
      <c r="K10" s="10">
        <f t="array" ref="K10">_xlfn.QUARTILE.INC(IF($C:$C=K5,$D:$D),1)</f>
        <v>3010850000</v>
      </c>
      <c r="L10" s="10">
        <f t="array" ref="L10">_xlfn.QUARTILE.INC(IF($C:$C=L5,$D:$D),1)</f>
        <v>3150900000</v>
      </c>
      <c r="M10" s="11">
        <f t="array" ref="M10">_xlfn.QUARTILE.INC(D:D,1)</f>
        <v>2924057250</v>
      </c>
    </row>
    <row r="11" spans="1:13" ht="15.75" x14ac:dyDescent="0.25">
      <c r="A11">
        <v>10</v>
      </c>
      <c r="B11" t="s">
        <v>13</v>
      </c>
      <c r="C11" t="s">
        <v>6</v>
      </c>
      <c r="D11" s="1">
        <v>19657000000</v>
      </c>
      <c r="E11" t="s">
        <v>10</v>
      </c>
      <c r="H11" s="6" t="s">
        <v>71</v>
      </c>
      <c r="I11" s="10">
        <f t="array" ref="I11">_xlfn.QUARTILE.INC(IF($C:$C=I5,$D:$D),3)</f>
        <v>18769500000</v>
      </c>
      <c r="J11" s="10">
        <f t="array" ref="J11">_xlfn.QUARTILE.INC(IF($C:$C=J5,$D:$D),3)</f>
        <v>19758500000</v>
      </c>
      <c r="K11" s="10">
        <f t="array" ref="K11">_xlfn.QUARTILE.INC(IF($C:$C=K5,$D:$D),3)</f>
        <v>20954500000</v>
      </c>
      <c r="L11" s="10">
        <f t="array" ref="L11">_xlfn.QUARTILE.INC(IF($C:$C=L5,$D:$D),3)</f>
        <v>22925000000</v>
      </c>
      <c r="M11" s="11">
        <f t="array" ref="M11">_xlfn.QUARTILE.INC(D:D,3)</f>
        <v>21347750000</v>
      </c>
    </row>
    <row r="12" spans="1:13" ht="15.75" x14ac:dyDescent="0.25">
      <c r="A12">
        <v>11</v>
      </c>
      <c r="B12" t="s">
        <v>13</v>
      </c>
      <c r="C12" t="s">
        <v>7</v>
      </c>
      <c r="D12" s="1">
        <v>20247000000</v>
      </c>
      <c r="E12" t="s">
        <v>10</v>
      </c>
      <c r="H12" s="6" t="s">
        <v>64</v>
      </c>
      <c r="I12" s="10">
        <f t="array" ref="I12">(I11-I10)</f>
        <v>15963364000</v>
      </c>
      <c r="J12" s="10">
        <f t="array" ref="J12">(J11-J10)</f>
        <v>16840510750</v>
      </c>
      <c r="K12" s="10">
        <f t="array" ref="K12">(K11-K10)</f>
        <v>17943650000</v>
      </c>
      <c r="L12" s="10">
        <f t="array" ref="L12">(L11-L10)</f>
        <v>19774100000</v>
      </c>
      <c r="M12" s="11">
        <f t="array" ref="M12">(M11-M10)</f>
        <v>18423692750</v>
      </c>
    </row>
    <row r="13" spans="1:13" ht="15.75" x14ac:dyDescent="0.25">
      <c r="A13">
        <v>12</v>
      </c>
      <c r="B13" t="s">
        <v>13</v>
      </c>
      <c r="C13" t="s">
        <v>8</v>
      </c>
      <c r="D13" s="1">
        <v>20405000000</v>
      </c>
      <c r="E13" t="s">
        <v>10</v>
      </c>
      <c r="H13" s="6" t="s">
        <v>65</v>
      </c>
      <c r="I13" s="10">
        <f t="array" ref="I13">MAX(IF($C:$C=I5,$D:$D))</f>
        <v>122489000000</v>
      </c>
      <c r="J13" s="10">
        <f t="array" ref="J13">MAX(IF($C:$C=J5,$D:$D))</f>
        <v>137392000000</v>
      </c>
      <c r="K13" s="10">
        <f t="array" ref="K13">MAX(IF($C:$C=K5,$D:$D))</f>
        <v>179045000000</v>
      </c>
      <c r="L13" s="10">
        <f t="array" ref="L13">MAX(IF($C:$C=L5,$D:$D))</f>
        <v>190884000000</v>
      </c>
      <c r="M13" s="11">
        <f t="array" ref="M13">MAX(D:D)</f>
        <v>190884000000</v>
      </c>
    </row>
    <row r="14" spans="1:13" ht="15.75" x14ac:dyDescent="0.25">
      <c r="A14">
        <v>13</v>
      </c>
      <c r="B14" t="s">
        <v>15</v>
      </c>
      <c r="C14" t="s">
        <v>5</v>
      </c>
      <c r="D14" s="1">
        <v>1551346000</v>
      </c>
      <c r="E14" t="s">
        <v>10</v>
      </c>
      <c r="H14" s="6" t="s">
        <v>66</v>
      </c>
      <c r="I14" s="10">
        <f t="array" ref="I14">MIN(IF($C:$C=I5,$D:$D))</f>
        <v>1293338000</v>
      </c>
      <c r="J14" s="10">
        <f t="array" ref="J14">MIN(IF($C:$C=J5,$D:$D))</f>
        <v>1211975000</v>
      </c>
      <c r="K14" s="10">
        <f t="array" ref="K14">MIN(IF($C:$C=K5,$D:$D))</f>
        <v>580415000</v>
      </c>
      <c r="L14" s="10">
        <f t="array" ref="L14">MIN(IF($C:$C=L5,$D:$D))</f>
        <v>1032336000</v>
      </c>
      <c r="M14" s="11">
        <f t="array" ref="M14">MIN(D:D)</f>
        <v>580415000</v>
      </c>
    </row>
    <row r="15" spans="1:13" ht="15.75" x14ac:dyDescent="0.25">
      <c r="A15">
        <v>14</v>
      </c>
      <c r="B15" t="s">
        <v>15</v>
      </c>
      <c r="C15" t="s">
        <v>6</v>
      </c>
      <c r="D15" s="1">
        <v>2234000000</v>
      </c>
      <c r="E15" t="s">
        <v>10</v>
      </c>
      <c r="H15" s="21" t="s">
        <v>67</v>
      </c>
      <c r="I15" s="12">
        <f t="array" ref="I15">(I13-I14)</f>
        <v>121195662000</v>
      </c>
      <c r="J15" s="12">
        <f t="array" ref="J15">(J13-J14)</f>
        <v>136180025000</v>
      </c>
      <c r="K15" s="12">
        <f t="array" ref="K15">(K13-K14)</f>
        <v>178464585000</v>
      </c>
      <c r="L15" s="12">
        <f t="array" ref="L15">(L13-L14)</f>
        <v>189851664000</v>
      </c>
      <c r="M15" s="13">
        <f t="array" ref="M15">(M13-M14)</f>
        <v>190303585000</v>
      </c>
    </row>
    <row r="16" spans="1:13" ht="16.5" thickBot="1" x14ac:dyDescent="0.3">
      <c r="A16">
        <v>15</v>
      </c>
      <c r="B16" t="s">
        <v>15</v>
      </c>
      <c r="C16" t="s">
        <v>7</v>
      </c>
      <c r="D16" s="1">
        <v>2604000000</v>
      </c>
      <c r="E16" t="s">
        <v>10</v>
      </c>
      <c r="H16" s="7" t="s">
        <v>75</v>
      </c>
      <c r="I16" s="22">
        <f t="array" ref="I16">(I8/I7)</f>
        <v>1.5286979632874844</v>
      </c>
      <c r="J16" s="22">
        <f t="array" ref="J16">(J8/J7)</f>
        <v>1.5592065411415736</v>
      </c>
      <c r="K16" s="22">
        <f t="array" ref="K16">(K8/K7)</f>
        <v>1.6311040814844329</v>
      </c>
      <c r="L16" s="23">
        <f t="array" ref="L16">(L8/L7)</f>
        <v>1.6500698154363791</v>
      </c>
      <c r="M16" s="24">
        <f t="array" ref="M16">(M8/M7)</f>
        <v>1.6072364391895926</v>
      </c>
    </row>
    <row r="17" spans="1:13" ht="17.25" thickTop="1" thickBot="1" x14ac:dyDescent="0.3">
      <c r="A17">
        <v>16</v>
      </c>
      <c r="B17" t="s">
        <v>15</v>
      </c>
      <c r="C17" t="s">
        <v>8</v>
      </c>
      <c r="D17" s="1">
        <v>3084000000</v>
      </c>
      <c r="E17" t="s">
        <v>10</v>
      </c>
      <c r="H17" s="4" t="s">
        <v>68</v>
      </c>
      <c r="I17" s="16" cm="1">
        <f t="array" ref="I17">SUM(1/COUNTIF(B2:B191,B2:B191))</f>
        <v>48</v>
      </c>
      <c r="J17" s="17"/>
      <c r="K17" s="17"/>
      <c r="L17" s="17"/>
      <c r="M17" s="18"/>
    </row>
    <row r="18" spans="1:13" ht="15.75" thickTop="1" x14ac:dyDescent="0.2">
      <c r="A18">
        <v>17</v>
      </c>
      <c r="B18" t="s">
        <v>16</v>
      </c>
      <c r="C18" t="s">
        <v>5</v>
      </c>
      <c r="D18" s="1">
        <v>18676000000</v>
      </c>
      <c r="E18" t="s">
        <v>10</v>
      </c>
    </row>
    <row r="19" spans="1:13" x14ac:dyDescent="0.2">
      <c r="A19">
        <v>18</v>
      </c>
      <c r="B19" t="s">
        <v>16</v>
      </c>
      <c r="C19" t="s">
        <v>6</v>
      </c>
      <c r="D19" s="1">
        <v>20063000000</v>
      </c>
      <c r="E19" t="s">
        <v>10</v>
      </c>
    </row>
    <row r="20" spans="1:13" x14ac:dyDescent="0.2">
      <c r="A20">
        <v>19</v>
      </c>
      <c r="B20" t="s">
        <v>16</v>
      </c>
      <c r="C20" t="s">
        <v>7</v>
      </c>
      <c r="D20" s="1">
        <v>21662000000</v>
      </c>
      <c r="E20" t="s">
        <v>10</v>
      </c>
    </row>
    <row r="21" spans="1:13" x14ac:dyDescent="0.2">
      <c r="A21">
        <v>20</v>
      </c>
      <c r="B21" t="s">
        <v>16</v>
      </c>
      <c r="C21" t="s">
        <v>8</v>
      </c>
      <c r="D21" s="1">
        <v>22991000000</v>
      </c>
      <c r="E21" t="s">
        <v>10</v>
      </c>
    </row>
    <row r="22" spans="1:13" x14ac:dyDescent="0.2">
      <c r="A22">
        <v>21</v>
      </c>
      <c r="B22" t="s">
        <v>17</v>
      </c>
      <c r="C22" t="s">
        <v>5</v>
      </c>
      <c r="D22" s="1">
        <v>61497200000</v>
      </c>
      <c r="E22" t="s">
        <v>10</v>
      </c>
    </row>
    <row r="23" spans="1:13" x14ac:dyDescent="0.2">
      <c r="A23">
        <v>22</v>
      </c>
      <c r="B23" t="s">
        <v>17</v>
      </c>
      <c r="C23" t="s">
        <v>6</v>
      </c>
      <c r="D23" s="1">
        <v>71023500000</v>
      </c>
      <c r="E23" t="s">
        <v>10</v>
      </c>
    </row>
    <row r="24" spans="1:13" x14ac:dyDescent="0.2">
      <c r="A24">
        <v>23</v>
      </c>
      <c r="B24" t="s">
        <v>17</v>
      </c>
      <c r="C24" t="s">
        <v>7</v>
      </c>
      <c r="D24" s="1">
        <v>73874100000</v>
      </c>
      <c r="E24" t="s">
        <v>10</v>
      </c>
    </row>
    <row r="25" spans="1:13" x14ac:dyDescent="0.2">
      <c r="A25">
        <v>24</v>
      </c>
      <c r="B25" t="s">
        <v>17</v>
      </c>
      <c r="C25" t="s">
        <v>8</v>
      </c>
      <c r="D25" s="1">
        <v>79156500000</v>
      </c>
      <c r="E25" t="s">
        <v>10</v>
      </c>
    </row>
    <row r="26" spans="1:13" x14ac:dyDescent="0.2">
      <c r="A26">
        <v>25</v>
      </c>
      <c r="B26" t="s">
        <v>18</v>
      </c>
      <c r="C26" t="s">
        <v>5</v>
      </c>
      <c r="D26" s="1">
        <v>13936000000</v>
      </c>
      <c r="E26" t="s">
        <v>10</v>
      </c>
    </row>
    <row r="27" spans="1:13" x14ac:dyDescent="0.2">
      <c r="A27">
        <v>26</v>
      </c>
      <c r="B27" t="s">
        <v>18</v>
      </c>
      <c r="C27" t="s">
        <v>6</v>
      </c>
      <c r="D27" s="1">
        <v>9413000000</v>
      </c>
      <c r="E27" t="s">
        <v>10</v>
      </c>
    </row>
    <row r="28" spans="1:13" x14ac:dyDescent="0.2">
      <c r="A28">
        <v>27</v>
      </c>
      <c r="B28" t="s">
        <v>18</v>
      </c>
      <c r="C28" t="s">
        <v>7</v>
      </c>
      <c r="D28" s="1">
        <v>10719000000</v>
      </c>
      <c r="E28" t="s">
        <v>10</v>
      </c>
    </row>
    <row r="29" spans="1:13" x14ac:dyDescent="0.2">
      <c r="A29">
        <v>28</v>
      </c>
      <c r="B29" t="s">
        <v>18</v>
      </c>
      <c r="C29" t="s">
        <v>8</v>
      </c>
      <c r="D29" s="1">
        <v>9968000000</v>
      </c>
      <c r="E29" t="s">
        <v>10</v>
      </c>
    </row>
    <row r="30" spans="1:13" x14ac:dyDescent="0.2">
      <c r="A30">
        <v>29</v>
      </c>
      <c r="B30" t="s">
        <v>19</v>
      </c>
      <c r="C30" t="s">
        <v>5</v>
      </c>
      <c r="D30" s="1">
        <v>3049500000</v>
      </c>
      <c r="E30" t="s">
        <v>10</v>
      </c>
    </row>
    <row r="31" spans="1:13" x14ac:dyDescent="0.2">
      <c r="A31">
        <v>30</v>
      </c>
      <c r="B31" t="s">
        <v>19</v>
      </c>
      <c r="C31" t="s">
        <v>6</v>
      </c>
      <c r="D31" s="1">
        <v>3323600000</v>
      </c>
      <c r="E31" t="s">
        <v>10</v>
      </c>
    </row>
    <row r="32" spans="1:13" x14ac:dyDescent="0.2">
      <c r="A32">
        <v>31</v>
      </c>
      <c r="B32" t="s">
        <v>19</v>
      </c>
      <c r="C32" t="s">
        <v>7</v>
      </c>
      <c r="D32" s="1">
        <v>3416000000</v>
      </c>
      <c r="E32" t="s">
        <v>10</v>
      </c>
    </row>
    <row r="33" spans="1:5" x14ac:dyDescent="0.2">
      <c r="A33">
        <v>32</v>
      </c>
      <c r="B33" t="s">
        <v>19</v>
      </c>
      <c r="C33" t="s">
        <v>8</v>
      </c>
      <c r="D33" s="1">
        <v>3714000000</v>
      </c>
      <c r="E33" t="s">
        <v>10</v>
      </c>
    </row>
    <row r="34" spans="1:5" x14ac:dyDescent="0.2">
      <c r="A34">
        <v>33</v>
      </c>
      <c r="B34" t="s">
        <v>20</v>
      </c>
      <c r="C34" t="s">
        <v>5</v>
      </c>
      <c r="D34" s="1">
        <v>8054000000</v>
      </c>
      <c r="E34" t="s">
        <v>10</v>
      </c>
    </row>
    <row r="35" spans="1:5" x14ac:dyDescent="0.2">
      <c r="A35">
        <v>34</v>
      </c>
      <c r="B35" t="s">
        <v>20</v>
      </c>
      <c r="C35" t="s">
        <v>6</v>
      </c>
      <c r="D35" s="1">
        <v>8446000000</v>
      </c>
      <c r="E35" t="s">
        <v>10</v>
      </c>
    </row>
    <row r="36" spans="1:5" x14ac:dyDescent="0.2">
      <c r="A36">
        <v>35</v>
      </c>
      <c r="B36" t="s">
        <v>20</v>
      </c>
      <c r="C36" t="s">
        <v>7</v>
      </c>
      <c r="D36" s="1">
        <v>10282000000</v>
      </c>
      <c r="E36" t="s">
        <v>10</v>
      </c>
    </row>
    <row r="37" spans="1:5" x14ac:dyDescent="0.2">
      <c r="A37">
        <v>36</v>
      </c>
      <c r="B37" t="s">
        <v>20</v>
      </c>
      <c r="C37" t="s">
        <v>8</v>
      </c>
      <c r="D37" s="1">
        <v>12483000000</v>
      </c>
      <c r="E37" t="s">
        <v>10</v>
      </c>
    </row>
    <row r="38" spans="1:5" x14ac:dyDescent="0.2">
      <c r="A38">
        <v>37</v>
      </c>
      <c r="B38" t="s">
        <v>21</v>
      </c>
      <c r="C38" t="s">
        <v>5</v>
      </c>
      <c r="D38" s="1">
        <v>6932200000</v>
      </c>
      <c r="E38" t="s">
        <v>10</v>
      </c>
    </row>
    <row r="39" spans="1:5" x14ac:dyDescent="0.2">
      <c r="A39">
        <v>38</v>
      </c>
      <c r="B39" t="s">
        <v>21</v>
      </c>
      <c r="C39" t="s">
        <v>6</v>
      </c>
      <c r="D39" s="1">
        <v>9703300000</v>
      </c>
      <c r="E39" t="s">
        <v>10</v>
      </c>
    </row>
    <row r="40" spans="1:5" x14ac:dyDescent="0.2">
      <c r="A40">
        <v>39</v>
      </c>
      <c r="B40" t="s">
        <v>21</v>
      </c>
      <c r="C40" t="s">
        <v>7</v>
      </c>
      <c r="D40" s="1">
        <v>10763800000</v>
      </c>
      <c r="E40" t="s">
        <v>10</v>
      </c>
    </row>
    <row r="41" spans="1:5" x14ac:dyDescent="0.2">
      <c r="A41">
        <v>40</v>
      </c>
      <c r="B41" t="s">
        <v>21</v>
      </c>
      <c r="C41" t="s">
        <v>8</v>
      </c>
      <c r="D41" s="1">
        <v>11448800000</v>
      </c>
      <c r="E41" t="s">
        <v>10</v>
      </c>
    </row>
    <row r="42" spans="1:5" x14ac:dyDescent="0.2">
      <c r="A42">
        <v>41</v>
      </c>
      <c r="B42" t="s">
        <v>22</v>
      </c>
      <c r="C42" t="s">
        <v>5</v>
      </c>
      <c r="D42" s="1">
        <v>17621000000</v>
      </c>
      <c r="E42" t="s">
        <v>10</v>
      </c>
    </row>
    <row r="43" spans="1:5" x14ac:dyDescent="0.2">
      <c r="A43">
        <v>42</v>
      </c>
      <c r="B43" t="s">
        <v>22</v>
      </c>
      <c r="C43" t="s">
        <v>6</v>
      </c>
      <c r="D43" s="1">
        <v>16385000000</v>
      </c>
      <c r="E43" t="s">
        <v>10</v>
      </c>
    </row>
    <row r="44" spans="1:5" x14ac:dyDescent="0.2">
      <c r="A44">
        <v>43</v>
      </c>
      <c r="B44" t="s">
        <v>22</v>
      </c>
      <c r="C44" t="s">
        <v>7</v>
      </c>
      <c r="D44" s="1">
        <v>15879000000</v>
      </c>
      <c r="E44" t="s">
        <v>10</v>
      </c>
    </row>
    <row r="45" spans="1:5" x14ac:dyDescent="0.2">
      <c r="A45">
        <v>44</v>
      </c>
      <c r="B45" t="s">
        <v>22</v>
      </c>
      <c r="C45" t="s">
        <v>8</v>
      </c>
      <c r="D45" s="1">
        <v>16560000000</v>
      </c>
      <c r="E45" t="s">
        <v>10</v>
      </c>
    </row>
    <row r="46" spans="1:5" x14ac:dyDescent="0.2">
      <c r="A46">
        <v>45</v>
      </c>
      <c r="B46" t="s">
        <v>23</v>
      </c>
      <c r="C46" t="s">
        <v>5</v>
      </c>
      <c r="D46" s="1">
        <v>7249000000</v>
      </c>
      <c r="E46" t="s">
        <v>10</v>
      </c>
    </row>
    <row r="47" spans="1:5" x14ac:dyDescent="0.2">
      <c r="A47">
        <v>46</v>
      </c>
      <c r="B47" t="s">
        <v>23</v>
      </c>
      <c r="C47" t="s">
        <v>6</v>
      </c>
      <c r="D47" s="1">
        <v>7143000000</v>
      </c>
      <c r="E47" t="s">
        <v>10</v>
      </c>
    </row>
    <row r="48" spans="1:5" x14ac:dyDescent="0.2">
      <c r="A48">
        <v>47</v>
      </c>
      <c r="B48" t="s">
        <v>23</v>
      </c>
      <c r="C48" t="s">
        <v>7</v>
      </c>
      <c r="D48" s="1">
        <v>7380000000</v>
      </c>
      <c r="E48" t="s">
        <v>10</v>
      </c>
    </row>
    <row r="49" spans="1:5" x14ac:dyDescent="0.2">
      <c r="A49">
        <v>48</v>
      </c>
      <c r="B49" t="s">
        <v>23</v>
      </c>
      <c r="C49" t="s">
        <v>8</v>
      </c>
      <c r="D49" s="1">
        <v>7477000000</v>
      </c>
      <c r="E49" t="s">
        <v>10</v>
      </c>
    </row>
    <row r="50" spans="1:5" x14ac:dyDescent="0.2">
      <c r="A50">
        <v>49</v>
      </c>
      <c r="B50" t="s">
        <v>24</v>
      </c>
      <c r="C50" t="s">
        <v>5</v>
      </c>
      <c r="D50" s="1">
        <v>101093000000</v>
      </c>
      <c r="E50" t="s">
        <v>10</v>
      </c>
    </row>
    <row r="51" spans="1:5" x14ac:dyDescent="0.2">
      <c r="A51">
        <v>50</v>
      </c>
      <c r="B51" t="s">
        <v>24</v>
      </c>
      <c r="C51" t="s">
        <v>6</v>
      </c>
      <c r="D51" s="1">
        <v>91084000000</v>
      </c>
      <c r="E51" t="s">
        <v>10</v>
      </c>
    </row>
    <row r="52" spans="1:5" x14ac:dyDescent="0.2">
      <c r="A52">
        <v>51</v>
      </c>
      <c r="B52" t="s">
        <v>24</v>
      </c>
      <c r="C52" t="s">
        <v>7</v>
      </c>
      <c r="D52" s="1">
        <v>102531000000</v>
      </c>
      <c r="E52" t="s">
        <v>10</v>
      </c>
    </row>
    <row r="53" spans="1:5" x14ac:dyDescent="0.2">
      <c r="A53">
        <v>52</v>
      </c>
      <c r="B53" t="s">
        <v>24</v>
      </c>
      <c r="C53" t="s">
        <v>8</v>
      </c>
      <c r="D53" s="1">
        <v>121546000000</v>
      </c>
      <c r="E53" t="s">
        <v>10</v>
      </c>
    </row>
    <row r="54" spans="1:5" x14ac:dyDescent="0.2">
      <c r="A54">
        <v>53</v>
      </c>
      <c r="B54" t="s">
        <v>25</v>
      </c>
      <c r="C54" t="s">
        <v>5</v>
      </c>
      <c r="D54" s="1">
        <v>6493900000</v>
      </c>
      <c r="E54" t="s">
        <v>10</v>
      </c>
    </row>
    <row r="55" spans="1:5" x14ac:dyDescent="0.2">
      <c r="A55">
        <v>54</v>
      </c>
      <c r="B55" t="s">
        <v>25</v>
      </c>
      <c r="C55" t="s">
        <v>6</v>
      </c>
      <c r="D55" s="1">
        <v>7670400000</v>
      </c>
      <c r="E55" t="s">
        <v>10</v>
      </c>
    </row>
    <row r="56" spans="1:5" x14ac:dyDescent="0.2">
      <c r="A56">
        <v>55</v>
      </c>
      <c r="B56" t="s">
        <v>25</v>
      </c>
      <c r="C56" t="s">
        <v>7</v>
      </c>
      <c r="D56" s="1">
        <v>9256000000</v>
      </c>
      <c r="E56" t="s">
        <v>10</v>
      </c>
    </row>
    <row r="57" spans="1:5" x14ac:dyDescent="0.2">
      <c r="A57">
        <v>56</v>
      </c>
      <c r="B57" t="s">
        <v>25</v>
      </c>
      <c r="C57" t="s">
        <v>8</v>
      </c>
      <c r="D57" s="1">
        <v>11229200000</v>
      </c>
      <c r="E57" t="s">
        <v>10</v>
      </c>
    </row>
    <row r="58" spans="1:5" x14ac:dyDescent="0.2">
      <c r="A58">
        <v>57</v>
      </c>
      <c r="B58" t="s">
        <v>26</v>
      </c>
      <c r="C58" t="s">
        <v>5</v>
      </c>
      <c r="D58" s="1">
        <v>2910748000</v>
      </c>
      <c r="E58" t="s">
        <v>10</v>
      </c>
    </row>
    <row r="59" spans="1:5" x14ac:dyDescent="0.2">
      <c r="A59">
        <v>58</v>
      </c>
      <c r="B59" t="s">
        <v>26</v>
      </c>
      <c r="C59" t="s">
        <v>6</v>
      </c>
      <c r="D59" s="1">
        <v>3402703000</v>
      </c>
      <c r="E59" t="s">
        <v>10</v>
      </c>
    </row>
    <row r="60" spans="1:5" x14ac:dyDescent="0.2">
      <c r="A60">
        <v>59</v>
      </c>
      <c r="B60" t="s">
        <v>26</v>
      </c>
      <c r="C60" t="s">
        <v>7</v>
      </c>
      <c r="D60" s="1">
        <v>4425267000</v>
      </c>
      <c r="E60" t="s">
        <v>10</v>
      </c>
    </row>
    <row r="61" spans="1:5" x14ac:dyDescent="0.2">
      <c r="A61">
        <v>60</v>
      </c>
      <c r="B61" t="s">
        <v>26</v>
      </c>
      <c r="C61" t="s">
        <v>8</v>
      </c>
      <c r="D61" s="1">
        <v>4796473000</v>
      </c>
      <c r="E61" t="s">
        <v>10</v>
      </c>
    </row>
    <row r="62" spans="1:5" x14ac:dyDescent="0.2">
      <c r="A62">
        <v>61</v>
      </c>
      <c r="B62" t="s">
        <v>27</v>
      </c>
      <c r="C62" t="s">
        <v>5</v>
      </c>
      <c r="D62" s="1">
        <v>29119000000</v>
      </c>
      <c r="E62" t="s">
        <v>10</v>
      </c>
    </row>
    <row r="63" spans="1:5" x14ac:dyDescent="0.2">
      <c r="A63">
        <v>62</v>
      </c>
      <c r="B63" t="s">
        <v>27</v>
      </c>
      <c r="C63" t="s">
        <v>6</v>
      </c>
      <c r="D63" s="1">
        <v>32380000000</v>
      </c>
      <c r="E63" t="s">
        <v>10</v>
      </c>
    </row>
    <row r="64" spans="1:5" x14ac:dyDescent="0.2">
      <c r="A64">
        <v>63</v>
      </c>
      <c r="B64" t="s">
        <v>27</v>
      </c>
      <c r="C64" t="s">
        <v>7</v>
      </c>
      <c r="D64" s="1">
        <v>34914000000</v>
      </c>
      <c r="E64" t="s">
        <v>10</v>
      </c>
    </row>
    <row r="65" spans="1:5" x14ac:dyDescent="0.2">
      <c r="A65">
        <v>64</v>
      </c>
      <c r="B65" t="s">
        <v>27</v>
      </c>
      <c r="C65" t="s">
        <v>8</v>
      </c>
      <c r="D65" s="1">
        <v>37876000000</v>
      </c>
      <c r="E65" t="s">
        <v>10</v>
      </c>
    </row>
    <row r="66" spans="1:5" x14ac:dyDescent="0.2">
      <c r="A66">
        <v>65</v>
      </c>
      <c r="B66" t="s">
        <v>28</v>
      </c>
      <c r="C66" t="s">
        <v>5</v>
      </c>
      <c r="D66" s="1">
        <v>8110000000</v>
      </c>
      <c r="E66" t="s">
        <v>10</v>
      </c>
    </row>
    <row r="67" spans="1:5" x14ac:dyDescent="0.2">
      <c r="A67">
        <v>66</v>
      </c>
      <c r="B67" t="s">
        <v>28</v>
      </c>
      <c r="C67" t="s">
        <v>6</v>
      </c>
      <c r="D67" s="1">
        <v>10863000000</v>
      </c>
      <c r="E67" t="s">
        <v>10</v>
      </c>
    </row>
    <row r="68" spans="1:5" x14ac:dyDescent="0.2">
      <c r="A68">
        <v>67</v>
      </c>
      <c r="B68" t="s">
        <v>28</v>
      </c>
      <c r="C68" t="s">
        <v>7</v>
      </c>
      <c r="D68" s="1">
        <v>16560000000</v>
      </c>
      <c r="E68" t="s">
        <v>10</v>
      </c>
    </row>
    <row r="69" spans="1:5" x14ac:dyDescent="0.2">
      <c r="A69">
        <v>68</v>
      </c>
      <c r="B69" t="s">
        <v>28</v>
      </c>
      <c r="C69" t="s">
        <v>8</v>
      </c>
      <c r="D69" s="1">
        <v>22760000000</v>
      </c>
      <c r="E69" t="s">
        <v>10</v>
      </c>
    </row>
    <row r="70" spans="1:5" x14ac:dyDescent="0.2">
      <c r="A70">
        <v>69</v>
      </c>
      <c r="B70" t="s">
        <v>29</v>
      </c>
      <c r="C70" t="s">
        <v>5</v>
      </c>
      <c r="D70" s="1">
        <v>1587725000</v>
      </c>
      <c r="E70" t="s">
        <v>10</v>
      </c>
    </row>
    <row r="71" spans="1:5" x14ac:dyDescent="0.2">
      <c r="A71">
        <v>70</v>
      </c>
      <c r="B71" t="s">
        <v>29</v>
      </c>
      <c r="C71" t="s">
        <v>6</v>
      </c>
      <c r="D71" s="1">
        <v>1717776000</v>
      </c>
      <c r="E71" t="s">
        <v>10</v>
      </c>
    </row>
    <row r="72" spans="1:5" x14ac:dyDescent="0.2">
      <c r="A72">
        <v>71</v>
      </c>
      <c r="B72" t="s">
        <v>29</v>
      </c>
      <c r="C72" t="s">
        <v>7</v>
      </c>
      <c r="D72" s="1">
        <v>1797060000</v>
      </c>
      <c r="E72" t="s">
        <v>10</v>
      </c>
    </row>
    <row r="73" spans="1:5" x14ac:dyDescent="0.2">
      <c r="A73">
        <v>72</v>
      </c>
      <c r="B73" t="s">
        <v>29</v>
      </c>
      <c r="C73" t="s">
        <v>8</v>
      </c>
      <c r="D73" s="1">
        <v>1966814000</v>
      </c>
      <c r="E73" t="s">
        <v>10</v>
      </c>
    </row>
    <row r="74" spans="1:5" x14ac:dyDescent="0.2">
      <c r="A74">
        <v>73</v>
      </c>
      <c r="B74" t="s">
        <v>30</v>
      </c>
      <c r="C74" t="s">
        <v>5</v>
      </c>
      <c r="D74" s="1">
        <v>7383000000</v>
      </c>
      <c r="E74" t="s">
        <v>10</v>
      </c>
    </row>
    <row r="75" spans="1:5" x14ac:dyDescent="0.2">
      <c r="A75">
        <v>74</v>
      </c>
      <c r="B75" t="s">
        <v>30</v>
      </c>
      <c r="C75" t="s">
        <v>6</v>
      </c>
      <c r="D75" s="1">
        <v>7146000000</v>
      </c>
      <c r="E75" t="s">
        <v>10</v>
      </c>
    </row>
    <row r="76" spans="1:5" x14ac:dyDescent="0.2">
      <c r="A76">
        <v>75</v>
      </c>
      <c r="B76" t="s">
        <v>30</v>
      </c>
      <c r="C76" t="s">
        <v>7</v>
      </c>
      <c r="D76" s="1">
        <v>7435000000</v>
      </c>
      <c r="E76" t="s">
        <v>10</v>
      </c>
    </row>
    <row r="77" spans="1:5" x14ac:dyDescent="0.2">
      <c r="A77">
        <v>76</v>
      </c>
      <c r="B77" t="s">
        <v>30</v>
      </c>
      <c r="C77" t="s">
        <v>8</v>
      </c>
      <c r="D77" s="1">
        <v>7493000000</v>
      </c>
      <c r="E77" t="s">
        <v>10</v>
      </c>
    </row>
    <row r="78" spans="1:5" x14ac:dyDescent="0.2">
      <c r="A78">
        <v>77</v>
      </c>
      <c r="B78" t="s">
        <v>31</v>
      </c>
      <c r="C78" t="s">
        <v>5</v>
      </c>
      <c r="D78" s="1">
        <v>8186280000</v>
      </c>
      <c r="E78" t="s">
        <v>10</v>
      </c>
    </row>
    <row r="79" spans="1:5" x14ac:dyDescent="0.2">
      <c r="A79">
        <v>78</v>
      </c>
      <c r="B79" t="s">
        <v>31</v>
      </c>
      <c r="C79" t="s">
        <v>6</v>
      </c>
      <c r="D79" s="1">
        <v>11764050000</v>
      </c>
      <c r="E79" t="s">
        <v>10</v>
      </c>
    </row>
    <row r="80" spans="1:5" x14ac:dyDescent="0.2">
      <c r="A80">
        <v>79</v>
      </c>
      <c r="B80" t="s">
        <v>31</v>
      </c>
      <c r="C80" t="s">
        <v>7</v>
      </c>
      <c r="D80" s="1">
        <v>12795106000</v>
      </c>
      <c r="E80" t="s">
        <v>10</v>
      </c>
    </row>
    <row r="81" spans="1:5" x14ac:dyDescent="0.2">
      <c r="A81">
        <v>80</v>
      </c>
      <c r="B81" t="s">
        <v>31</v>
      </c>
      <c r="C81" t="s">
        <v>8</v>
      </c>
      <c r="D81" s="1">
        <v>13781837000</v>
      </c>
      <c r="E81" t="s">
        <v>10</v>
      </c>
    </row>
    <row r="82" spans="1:5" x14ac:dyDescent="0.2">
      <c r="A82">
        <v>81</v>
      </c>
      <c r="B82" t="s">
        <v>32</v>
      </c>
      <c r="C82" t="s">
        <v>5</v>
      </c>
      <c r="D82" s="1">
        <v>1899600000</v>
      </c>
      <c r="E82" t="s">
        <v>10</v>
      </c>
    </row>
    <row r="83" spans="1:5" x14ac:dyDescent="0.2">
      <c r="A83">
        <v>82</v>
      </c>
      <c r="B83" t="s">
        <v>32</v>
      </c>
      <c r="C83" t="s">
        <v>6</v>
      </c>
      <c r="D83" s="1">
        <v>2045500000</v>
      </c>
      <c r="E83" t="s">
        <v>10</v>
      </c>
    </row>
    <row r="84" spans="1:5" x14ac:dyDescent="0.2">
      <c r="A84">
        <v>83</v>
      </c>
      <c r="B84" t="s">
        <v>32</v>
      </c>
      <c r="C84" t="s">
        <v>7</v>
      </c>
      <c r="D84" s="1">
        <v>2322900000</v>
      </c>
      <c r="E84" t="s">
        <v>10</v>
      </c>
    </row>
    <row r="85" spans="1:5" x14ac:dyDescent="0.2">
      <c r="A85">
        <v>84</v>
      </c>
      <c r="B85" t="s">
        <v>32</v>
      </c>
      <c r="C85" t="s">
        <v>8</v>
      </c>
      <c r="D85" s="1">
        <v>2493700000</v>
      </c>
      <c r="E85" t="s">
        <v>10</v>
      </c>
    </row>
    <row r="86" spans="1:5" x14ac:dyDescent="0.2">
      <c r="A86">
        <v>85</v>
      </c>
      <c r="B86" t="s">
        <v>33</v>
      </c>
      <c r="C86" t="s">
        <v>5</v>
      </c>
      <c r="D86" s="1">
        <v>9702000000</v>
      </c>
      <c r="E86" t="s">
        <v>10</v>
      </c>
    </row>
    <row r="87" spans="1:5" x14ac:dyDescent="0.2">
      <c r="A87">
        <v>86</v>
      </c>
      <c r="B87" t="s">
        <v>33</v>
      </c>
      <c r="C87" t="s">
        <v>6</v>
      </c>
      <c r="D87" s="1">
        <v>11202000000</v>
      </c>
      <c r="E87" t="s">
        <v>10</v>
      </c>
    </row>
    <row r="88" spans="1:5" x14ac:dyDescent="0.2">
      <c r="A88">
        <v>87</v>
      </c>
      <c r="B88" t="s">
        <v>33</v>
      </c>
      <c r="C88" t="s">
        <v>7</v>
      </c>
      <c r="D88" s="1">
        <v>24890000000</v>
      </c>
      <c r="E88" t="s">
        <v>10</v>
      </c>
    </row>
    <row r="89" spans="1:5" x14ac:dyDescent="0.2">
      <c r="A89">
        <v>88</v>
      </c>
      <c r="B89" t="s">
        <v>33</v>
      </c>
      <c r="C89" t="s">
        <v>8</v>
      </c>
      <c r="D89" s="1">
        <v>32639000000</v>
      </c>
      <c r="E89" t="s">
        <v>10</v>
      </c>
    </row>
    <row r="90" spans="1:5" x14ac:dyDescent="0.2">
      <c r="A90">
        <v>89</v>
      </c>
      <c r="B90" t="s">
        <v>34</v>
      </c>
      <c r="C90" t="s">
        <v>5</v>
      </c>
      <c r="D90" s="1">
        <v>33013000000</v>
      </c>
      <c r="E90" t="s">
        <v>10</v>
      </c>
    </row>
    <row r="91" spans="1:5" x14ac:dyDescent="0.2">
      <c r="A91">
        <v>90</v>
      </c>
      <c r="B91" t="s">
        <v>34</v>
      </c>
      <c r="C91" t="s">
        <v>6</v>
      </c>
      <c r="D91" s="1">
        <v>34182000000</v>
      </c>
      <c r="E91" t="s">
        <v>10</v>
      </c>
    </row>
    <row r="92" spans="1:5" x14ac:dyDescent="0.2">
      <c r="A92">
        <v>91</v>
      </c>
      <c r="B92" t="s">
        <v>34</v>
      </c>
      <c r="C92" t="s">
        <v>7</v>
      </c>
      <c r="D92" s="1">
        <v>36918000000</v>
      </c>
      <c r="E92" t="s">
        <v>10</v>
      </c>
    </row>
    <row r="93" spans="1:5" x14ac:dyDescent="0.2">
      <c r="A93">
        <v>92</v>
      </c>
      <c r="B93" t="s">
        <v>34</v>
      </c>
      <c r="C93" t="s">
        <v>8</v>
      </c>
      <c r="D93" s="1">
        <v>39678000000</v>
      </c>
      <c r="E93" t="s">
        <v>10</v>
      </c>
    </row>
    <row r="94" spans="1:5" x14ac:dyDescent="0.2">
      <c r="A94">
        <v>93</v>
      </c>
      <c r="B94" t="s">
        <v>35</v>
      </c>
      <c r="C94" t="s">
        <v>5</v>
      </c>
      <c r="D94" s="1">
        <v>2492300000</v>
      </c>
      <c r="E94" t="s">
        <v>10</v>
      </c>
    </row>
    <row r="95" spans="1:5" x14ac:dyDescent="0.2">
      <c r="A95">
        <v>94</v>
      </c>
      <c r="B95" t="s">
        <v>35</v>
      </c>
      <c r="C95" t="s">
        <v>6</v>
      </c>
      <c r="D95" s="1">
        <v>2530700000</v>
      </c>
      <c r="E95" t="s">
        <v>10</v>
      </c>
    </row>
    <row r="96" spans="1:5" x14ac:dyDescent="0.2">
      <c r="A96">
        <v>95</v>
      </c>
      <c r="B96" t="s">
        <v>35</v>
      </c>
      <c r="C96" t="s">
        <v>7</v>
      </c>
      <c r="D96" s="1">
        <v>2705000000</v>
      </c>
      <c r="E96" t="s">
        <v>10</v>
      </c>
    </row>
    <row r="97" spans="1:5" x14ac:dyDescent="0.2">
      <c r="A97">
        <v>96</v>
      </c>
      <c r="B97" t="s">
        <v>35</v>
      </c>
      <c r="C97" t="s">
        <v>8</v>
      </c>
      <c r="D97" s="1">
        <v>2832700000</v>
      </c>
      <c r="E97" t="s">
        <v>10</v>
      </c>
    </row>
    <row r="98" spans="1:5" x14ac:dyDescent="0.2">
      <c r="A98">
        <v>97</v>
      </c>
      <c r="B98" t="s">
        <v>36</v>
      </c>
      <c r="C98" t="s">
        <v>5</v>
      </c>
      <c r="D98" s="1">
        <v>8939967000</v>
      </c>
      <c r="E98" t="s">
        <v>10</v>
      </c>
    </row>
    <row r="99" spans="1:5" x14ac:dyDescent="0.2">
      <c r="A99">
        <v>98</v>
      </c>
      <c r="B99" t="s">
        <v>36</v>
      </c>
      <c r="C99" t="s">
        <v>6</v>
      </c>
      <c r="D99" s="1">
        <v>9560647000</v>
      </c>
      <c r="E99" t="s">
        <v>10</v>
      </c>
    </row>
    <row r="100" spans="1:5" x14ac:dyDescent="0.2">
      <c r="A100">
        <v>99</v>
      </c>
      <c r="B100" t="s">
        <v>36</v>
      </c>
      <c r="C100" t="s">
        <v>7</v>
      </c>
      <c r="D100" s="1">
        <v>10371390000</v>
      </c>
      <c r="E100" t="s">
        <v>10</v>
      </c>
    </row>
    <row r="101" spans="1:5" x14ac:dyDescent="0.2">
      <c r="A101">
        <v>100</v>
      </c>
      <c r="B101" t="s">
        <v>36</v>
      </c>
      <c r="C101" t="s">
        <v>8</v>
      </c>
      <c r="D101" s="1">
        <v>10629719000</v>
      </c>
      <c r="E101" t="s">
        <v>10</v>
      </c>
    </row>
    <row r="102" spans="1:5" x14ac:dyDescent="0.2">
      <c r="A102">
        <v>101</v>
      </c>
      <c r="B102" t="s">
        <v>37</v>
      </c>
      <c r="C102" t="s">
        <v>5</v>
      </c>
      <c r="D102" s="1">
        <v>41313000000</v>
      </c>
      <c r="E102" t="s">
        <v>10</v>
      </c>
    </row>
    <row r="103" spans="1:5" x14ac:dyDescent="0.2">
      <c r="A103">
        <v>102</v>
      </c>
      <c r="B103" t="s">
        <v>37</v>
      </c>
      <c r="C103" t="s">
        <v>6</v>
      </c>
      <c r="D103" s="1">
        <v>48500000000</v>
      </c>
      <c r="E103" t="s">
        <v>10</v>
      </c>
    </row>
    <row r="104" spans="1:5" x14ac:dyDescent="0.2">
      <c r="A104">
        <v>103</v>
      </c>
      <c r="B104" t="s">
        <v>37</v>
      </c>
      <c r="C104" t="s">
        <v>7</v>
      </c>
      <c r="D104" s="1">
        <v>54289000000</v>
      </c>
      <c r="E104" t="s">
        <v>10</v>
      </c>
    </row>
    <row r="105" spans="1:5" x14ac:dyDescent="0.2">
      <c r="A105">
        <v>104</v>
      </c>
      <c r="B105" t="s">
        <v>37</v>
      </c>
      <c r="C105" t="s">
        <v>8</v>
      </c>
      <c r="D105" s="1">
        <v>54379000000</v>
      </c>
      <c r="E105" t="s">
        <v>10</v>
      </c>
    </row>
    <row r="106" spans="1:5" x14ac:dyDescent="0.2">
      <c r="A106">
        <v>105</v>
      </c>
      <c r="B106" t="s">
        <v>38</v>
      </c>
      <c r="C106" t="s">
        <v>5</v>
      </c>
      <c r="D106" s="1">
        <v>1293338000</v>
      </c>
      <c r="E106" t="s">
        <v>10</v>
      </c>
    </row>
    <row r="107" spans="1:5" x14ac:dyDescent="0.2">
      <c r="A107">
        <v>106</v>
      </c>
      <c r="B107" t="s">
        <v>38</v>
      </c>
      <c r="C107" t="s">
        <v>6</v>
      </c>
      <c r="D107" s="1">
        <v>1377058000</v>
      </c>
      <c r="E107" t="s">
        <v>10</v>
      </c>
    </row>
    <row r="108" spans="1:5" x14ac:dyDescent="0.2">
      <c r="A108">
        <v>107</v>
      </c>
      <c r="B108" t="s">
        <v>38</v>
      </c>
      <c r="C108" t="s">
        <v>7</v>
      </c>
      <c r="D108" s="1">
        <v>1485807000</v>
      </c>
      <c r="E108" t="s">
        <v>10</v>
      </c>
    </row>
    <row r="109" spans="1:5" x14ac:dyDescent="0.2">
      <c r="A109">
        <v>108</v>
      </c>
      <c r="B109" t="s">
        <v>38</v>
      </c>
      <c r="C109" t="s">
        <v>8</v>
      </c>
      <c r="D109" s="1">
        <v>1601892000</v>
      </c>
      <c r="E109" t="s">
        <v>10</v>
      </c>
    </row>
    <row r="110" spans="1:5" x14ac:dyDescent="0.2">
      <c r="A110">
        <v>109</v>
      </c>
      <c r="B110" t="s">
        <v>39</v>
      </c>
      <c r="C110" t="s">
        <v>5</v>
      </c>
      <c r="D110" s="1">
        <v>1421178000</v>
      </c>
      <c r="E110" t="s">
        <v>10</v>
      </c>
    </row>
    <row r="111" spans="1:5" x14ac:dyDescent="0.2">
      <c r="A111">
        <v>110</v>
      </c>
      <c r="B111" t="s">
        <v>39</v>
      </c>
      <c r="C111" t="s">
        <v>6</v>
      </c>
      <c r="D111" s="1">
        <v>1861358000</v>
      </c>
      <c r="E111" t="s">
        <v>10</v>
      </c>
    </row>
    <row r="112" spans="1:5" x14ac:dyDescent="0.2">
      <c r="A112">
        <v>111</v>
      </c>
      <c r="B112" t="s">
        <v>39</v>
      </c>
      <c r="C112" t="s">
        <v>7</v>
      </c>
      <c r="D112" s="1">
        <v>2219762000</v>
      </c>
      <c r="E112" t="s">
        <v>10</v>
      </c>
    </row>
    <row r="113" spans="1:5" x14ac:dyDescent="0.2">
      <c r="A113">
        <v>112</v>
      </c>
      <c r="B113" t="s">
        <v>39</v>
      </c>
      <c r="C113" t="s">
        <v>8</v>
      </c>
      <c r="D113" s="1">
        <v>2398373000</v>
      </c>
      <c r="E113" t="s">
        <v>10</v>
      </c>
    </row>
    <row r="114" spans="1:5" x14ac:dyDescent="0.2">
      <c r="A114">
        <v>113</v>
      </c>
      <c r="B114" t="s">
        <v>40</v>
      </c>
      <c r="C114" t="s">
        <v>5</v>
      </c>
      <c r="D114" s="1">
        <v>2265100000</v>
      </c>
      <c r="E114" t="s">
        <v>10</v>
      </c>
    </row>
    <row r="115" spans="1:5" x14ac:dyDescent="0.2">
      <c r="A115">
        <v>114</v>
      </c>
      <c r="B115" t="s">
        <v>40</v>
      </c>
      <c r="C115" t="s">
        <v>6</v>
      </c>
      <c r="D115" s="1">
        <v>2131700000</v>
      </c>
      <c r="E115" t="s">
        <v>10</v>
      </c>
    </row>
    <row r="116" spans="1:5" x14ac:dyDescent="0.2">
      <c r="A116">
        <v>115</v>
      </c>
      <c r="B116" t="s">
        <v>40</v>
      </c>
      <c r="C116" t="s">
        <v>7</v>
      </c>
      <c r="D116" s="1">
        <v>2384400000</v>
      </c>
      <c r="E116" t="s">
        <v>10</v>
      </c>
    </row>
    <row r="117" spans="1:5" x14ac:dyDescent="0.2">
      <c r="A117">
        <v>116</v>
      </c>
      <c r="B117" t="s">
        <v>40</v>
      </c>
      <c r="C117" t="s">
        <v>8</v>
      </c>
      <c r="D117" s="1">
        <v>2704400000</v>
      </c>
      <c r="E117" t="s">
        <v>10</v>
      </c>
    </row>
    <row r="118" spans="1:5" x14ac:dyDescent="0.2">
      <c r="A118">
        <v>117</v>
      </c>
      <c r="B118" t="s">
        <v>41</v>
      </c>
      <c r="C118" t="s">
        <v>5</v>
      </c>
      <c r="D118" s="1">
        <v>5671400000</v>
      </c>
      <c r="E118" t="s">
        <v>10</v>
      </c>
    </row>
    <row r="119" spans="1:5" x14ac:dyDescent="0.2">
      <c r="A119">
        <v>118</v>
      </c>
      <c r="B119" t="s">
        <v>41</v>
      </c>
      <c r="C119" t="s">
        <v>6</v>
      </c>
      <c r="D119" s="1">
        <v>5808300000</v>
      </c>
      <c r="E119" t="s">
        <v>10</v>
      </c>
    </row>
    <row r="120" spans="1:5" x14ac:dyDescent="0.2">
      <c r="A120">
        <v>119</v>
      </c>
      <c r="B120" t="s">
        <v>41</v>
      </c>
      <c r="C120" t="s">
        <v>7</v>
      </c>
      <c r="D120" s="1">
        <v>6011600000</v>
      </c>
      <c r="E120" t="s">
        <v>10</v>
      </c>
    </row>
    <row r="121" spans="1:5" x14ac:dyDescent="0.2">
      <c r="A121">
        <v>120</v>
      </c>
      <c r="B121" t="s">
        <v>41</v>
      </c>
      <c r="C121" t="s">
        <v>8</v>
      </c>
      <c r="D121" s="1">
        <v>8680100000</v>
      </c>
      <c r="E121" t="s">
        <v>10</v>
      </c>
    </row>
    <row r="122" spans="1:5" x14ac:dyDescent="0.2">
      <c r="A122">
        <v>121</v>
      </c>
      <c r="B122" t="s">
        <v>42</v>
      </c>
      <c r="C122" t="s">
        <v>5</v>
      </c>
      <c r="D122" s="1">
        <v>22603400000</v>
      </c>
      <c r="E122" t="s">
        <v>10</v>
      </c>
    </row>
    <row r="123" spans="1:5" x14ac:dyDescent="0.2">
      <c r="A123">
        <v>122</v>
      </c>
      <c r="B123" t="s">
        <v>42</v>
      </c>
      <c r="C123" t="s">
        <v>6</v>
      </c>
      <c r="D123" s="1">
        <v>23113100000</v>
      </c>
      <c r="E123" t="s">
        <v>10</v>
      </c>
    </row>
    <row r="124" spans="1:5" x14ac:dyDescent="0.2">
      <c r="A124">
        <v>123</v>
      </c>
      <c r="B124" t="s">
        <v>42</v>
      </c>
      <c r="C124" t="s">
        <v>7</v>
      </c>
      <c r="D124" s="1">
        <v>19615600000</v>
      </c>
      <c r="E124" t="s">
        <v>10</v>
      </c>
    </row>
    <row r="125" spans="1:5" x14ac:dyDescent="0.2">
      <c r="A125">
        <v>124</v>
      </c>
      <c r="B125" t="s">
        <v>42</v>
      </c>
      <c r="C125" t="s">
        <v>8</v>
      </c>
      <c r="D125" s="1">
        <v>19958700000</v>
      </c>
      <c r="E125" t="s">
        <v>10</v>
      </c>
    </row>
    <row r="126" spans="1:5" x14ac:dyDescent="0.2">
      <c r="A126">
        <v>125</v>
      </c>
      <c r="B126" t="s">
        <v>43</v>
      </c>
      <c r="C126" t="s">
        <v>5</v>
      </c>
      <c r="D126" s="1">
        <v>122196000000</v>
      </c>
      <c r="E126" t="s">
        <v>10</v>
      </c>
    </row>
    <row r="127" spans="1:5" x14ac:dyDescent="0.2">
      <c r="A127">
        <v>126</v>
      </c>
      <c r="B127" t="s">
        <v>43</v>
      </c>
      <c r="C127" t="s">
        <v>6</v>
      </c>
      <c r="D127" s="1">
        <v>137392000000</v>
      </c>
      <c r="E127" t="s">
        <v>10</v>
      </c>
    </row>
    <row r="128" spans="1:5" x14ac:dyDescent="0.2">
      <c r="A128">
        <v>127</v>
      </c>
      <c r="B128" t="s">
        <v>43</v>
      </c>
      <c r="C128" t="s">
        <v>7</v>
      </c>
      <c r="D128" s="1">
        <v>179045000000</v>
      </c>
      <c r="E128" t="s">
        <v>10</v>
      </c>
    </row>
    <row r="129" spans="1:5" x14ac:dyDescent="0.2">
      <c r="A129">
        <v>128</v>
      </c>
      <c r="B129" t="s">
        <v>43</v>
      </c>
      <c r="C129" t="s">
        <v>8</v>
      </c>
      <c r="D129" s="1">
        <v>190884000000</v>
      </c>
      <c r="E129" t="s">
        <v>10</v>
      </c>
    </row>
    <row r="130" spans="1:5" x14ac:dyDescent="0.2">
      <c r="A130">
        <v>129</v>
      </c>
      <c r="B130" t="s">
        <v>44</v>
      </c>
      <c r="C130" t="s">
        <v>5</v>
      </c>
      <c r="D130" s="1">
        <v>47267000000</v>
      </c>
      <c r="E130" t="s">
        <v>10</v>
      </c>
    </row>
    <row r="131" spans="1:5" x14ac:dyDescent="0.2">
      <c r="A131">
        <v>130</v>
      </c>
      <c r="B131" t="s">
        <v>44</v>
      </c>
      <c r="C131" t="s">
        <v>6</v>
      </c>
      <c r="D131" s="1">
        <v>44033000000</v>
      </c>
      <c r="E131" t="s">
        <v>10</v>
      </c>
    </row>
    <row r="132" spans="1:5" x14ac:dyDescent="0.2">
      <c r="A132">
        <v>131</v>
      </c>
      <c r="B132" t="s">
        <v>44</v>
      </c>
      <c r="C132" t="s">
        <v>7</v>
      </c>
      <c r="D132" s="1">
        <v>42237000000</v>
      </c>
      <c r="E132" t="s">
        <v>10</v>
      </c>
    </row>
    <row r="133" spans="1:5" x14ac:dyDescent="0.2">
      <c r="A133">
        <v>132</v>
      </c>
      <c r="B133" t="s">
        <v>44</v>
      </c>
      <c r="C133" t="s">
        <v>8</v>
      </c>
      <c r="D133" s="1">
        <v>39498000000</v>
      </c>
      <c r="E133" t="s">
        <v>10</v>
      </c>
    </row>
    <row r="134" spans="1:5" x14ac:dyDescent="0.2">
      <c r="A134">
        <v>133</v>
      </c>
      <c r="B134" t="s">
        <v>45</v>
      </c>
      <c r="C134" t="s">
        <v>5</v>
      </c>
      <c r="D134" s="1">
        <v>2378972000</v>
      </c>
      <c r="E134" t="s">
        <v>10</v>
      </c>
    </row>
    <row r="135" spans="1:5" x14ac:dyDescent="0.2">
      <c r="A135">
        <v>134</v>
      </c>
      <c r="B135" t="s">
        <v>45</v>
      </c>
      <c r="C135" t="s">
        <v>6</v>
      </c>
      <c r="D135" s="1">
        <v>2485983000</v>
      </c>
      <c r="E135" t="s">
        <v>10</v>
      </c>
    </row>
    <row r="136" spans="1:5" x14ac:dyDescent="0.2">
      <c r="A136">
        <v>135</v>
      </c>
      <c r="B136" t="s">
        <v>45</v>
      </c>
      <c r="C136" t="s">
        <v>7</v>
      </c>
      <c r="D136" s="1">
        <v>2395447000</v>
      </c>
      <c r="E136" t="s">
        <v>10</v>
      </c>
    </row>
    <row r="137" spans="1:5" x14ac:dyDescent="0.2">
      <c r="A137">
        <v>136</v>
      </c>
      <c r="B137" t="s">
        <v>45</v>
      </c>
      <c r="C137" t="s">
        <v>8</v>
      </c>
      <c r="D137" s="1">
        <v>2508257000</v>
      </c>
      <c r="E137" t="s">
        <v>10</v>
      </c>
    </row>
    <row r="138" spans="1:5" x14ac:dyDescent="0.2">
      <c r="A138">
        <v>137</v>
      </c>
      <c r="B138" t="s">
        <v>46</v>
      </c>
      <c r="C138" t="s">
        <v>5</v>
      </c>
      <c r="D138" s="1">
        <v>7719600000</v>
      </c>
      <c r="E138" t="s">
        <v>10</v>
      </c>
    </row>
    <row r="139" spans="1:5" x14ac:dyDescent="0.2">
      <c r="A139">
        <v>138</v>
      </c>
      <c r="B139" t="s">
        <v>46</v>
      </c>
      <c r="C139" t="s">
        <v>6</v>
      </c>
      <c r="D139" s="1">
        <v>9429300000</v>
      </c>
      <c r="E139" t="s">
        <v>10</v>
      </c>
    </row>
    <row r="140" spans="1:5" x14ac:dyDescent="0.2">
      <c r="A140">
        <v>139</v>
      </c>
      <c r="B140" t="s">
        <v>47</v>
      </c>
      <c r="C140" t="s">
        <v>5</v>
      </c>
      <c r="D140" s="1">
        <v>3637212000</v>
      </c>
      <c r="E140" t="s">
        <v>10</v>
      </c>
    </row>
    <row r="141" spans="1:5" x14ac:dyDescent="0.2">
      <c r="A141">
        <v>140</v>
      </c>
      <c r="B141" t="s">
        <v>47</v>
      </c>
      <c r="C141" t="s">
        <v>6</v>
      </c>
      <c r="D141" s="1">
        <v>3585141000</v>
      </c>
      <c r="E141" t="s">
        <v>10</v>
      </c>
    </row>
    <row r="142" spans="1:5" x14ac:dyDescent="0.2">
      <c r="A142">
        <v>141</v>
      </c>
      <c r="B142" t="s">
        <v>47</v>
      </c>
      <c r="C142" t="s">
        <v>7</v>
      </c>
      <c r="D142" s="1">
        <v>3910865000</v>
      </c>
      <c r="E142" t="s">
        <v>10</v>
      </c>
    </row>
    <row r="143" spans="1:5" x14ac:dyDescent="0.2">
      <c r="A143">
        <v>142</v>
      </c>
      <c r="B143" t="s">
        <v>47</v>
      </c>
      <c r="C143" t="s">
        <v>8</v>
      </c>
      <c r="D143" s="1">
        <v>5386703000</v>
      </c>
      <c r="E143" t="s">
        <v>10</v>
      </c>
    </row>
    <row r="144" spans="1:5" x14ac:dyDescent="0.2">
      <c r="A144">
        <v>143</v>
      </c>
      <c r="B144" t="s">
        <v>48</v>
      </c>
      <c r="C144" t="s">
        <v>5</v>
      </c>
      <c r="D144" s="1">
        <v>54657000000</v>
      </c>
      <c r="E144" t="s">
        <v>10</v>
      </c>
    </row>
    <row r="145" spans="1:5" x14ac:dyDescent="0.2">
      <c r="A145">
        <v>144</v>
      </c>
      <c r="B145" t="s">
        <v>48</v>
      </c>
      <c r="C145" t="s">
        <v>6</v>
      </c>
      <c r="D145" s="1">
        <v>51584000000</v>
      </c>
      <c r="E145" t="s">
        <v>10</v>
      </c>
    </row>
    <row r="146" spans="1:5" x14ac:dyDescent="0.2">
      <c r="A146">
        <v>145</v>
      </c>
      <c r="B146" t="s">
        <v>48</v>
      </c>
      <c r="C146" t="s">
        <v>7</v>
      </c>
      <c r="D146" s="1">
        <v>49605000000</v>
      </c>
      <c r="E146" t="s">
        <v>10</v>
      </c>
    </row>
    <row r="147" spans="1:5" x14ac:dyDescent="0.2">
      <c r="A147">
        <v>146</v>
      </c>
      <c r="B147" t="s">
        <v>48</v>
      </c>
      <c r="C147" t="s">
        <v>8</v>
      </c>
      <c r="D147" s="1">
        <v>48851000000</v>
      </c>
      <c r="E147" t="s">
        <v>10</v>
      </c>
    </row>
    <row r="148" spans="1:5" x14ac:dyDescent="0.2">
      <c r="A148">
        <v>147</v>
      </c>
      <c r="B148" t="s">
        <v>49</v>
      </c>
      <c r="C148" t="s">
        <v>5</v>
      </c>
      <c r="D148" s="1">
        <v>2105188000</v>
      </c>
      <c r="E148" t="s">
        <v>10</v>
      </c>
    </row>
    <row r="149" spans="1:5" x14ac:dyDescent="0.2">
      <c r="A149">
        <v>148</v>
      </c>
      <c r="B149" t="s">
        <v>49</v>
      </c>
      <c r="C149" t="s">
        <v>6</v>
      </c>
      <c r="D149" s="1">
        <v>2157586000</v>
      </c>
      <c r="E149" t="s">
        <v>10</v>
      </c>
    </row>
    <row r="150" spans="1:5" x14ac:dyDescent="0.2">
      <c r="A150">
        <v>149</v>
      </c>
      <c r="B150" t="s">
        <v>49</v>
      </c>
      <c r="C150" t="s">
        <v>7</v>
      </c>
      <c r="D150" s="1">
        <v>2237219000</v>
      </c>
      <c r="E150" t="s">
        <v>10</v>
      </c>
    </row>
    <row r="151" spans="1:5" x14ac:dyDescent="0.2">
      <c r="A151">
        <v>150</v>
      </c>
      <c r="B151" t="s">
        <v>49</v>
      </c>
      <c r="C151" t="s">
        <v>8</v>
      </c>
      <c r="D151" s="1">
        <v>2262359000</v>
      </c>
      <c r="E151" t="s">
        <v>10</v>
      </c>
    </row>
    <row r="152" spans="1:5" x14ac:dyDescent="0.2">
      <c r="A152">
        <v>151</v>
      </c>
      <c r="B152" t="s">
        <v>50</v>
      </c>
      <c r="C152" t="s">
        <v>5</v>
      </c>
      <c r="D152" s="1">
        <v>2104745000</v>
      </c>
      <c r="E152" t="s">
        <v>10</v>
      </c>
    </row>
    <row r="153" spans="1:5" x14ac:dyDescent="0.2">
      <c r="A153">
        <v>152</v>
      </c>
      <c r="B153" t="s">
        <v>50</v>
      </c>
      <c r="C153" t="s">
        <v>6</v>
      </c>
      <c r="D153" s="1">
        <v>2819557000</v>
      </c>
      <c r="E153" t="s">
        <v>10</v>
      </c>
    </row>
    <row r="154" spans="1:5" x14ac:dyDescent="0.2">
      <c r="A154">
        <v>153</v>
      </c>
      <c r="B154" t="s">
        <v>50</v>
      </c>
      <c r="C154" t="s">
        <v>7</v>
      </c>
      <c r="D154" s="1">
        <v>4103728000</v>
      </c>
      <c r="E154" t="s">
        <v>10</v>
      </c>
    </row>
    <row r="155" spans="1:5" x14ac:dyDescent="0.2">
      <c r="A155">
        <v>154</v>
      </c>
      <c r="B155" t="s">
        <v>50</v>
      </c>
      <c r="C155" t="s">
        <v>8</v>
      </c>
      <c r="D155" s="1">
        <v>4860427000</v>
      </c>
      <c r="E155" t="s">
        <v>10</v>
      </c>
    </row>
    <row r="156" spans="1:5" x14ac:dyDescent="0.2">
      <c r="A156">
        <v>155</v>
      </c>
      <c r="B156" t="s">
        <v>51</v>
      </c>
      <c r="C156" t="s">
        <v>5</v>
      </c>
      <c r="D156" s="1">
        <v>9021000000</v>
      </c>
      <c r="E156" t="s">
        <v>10</v>
      </c>
    </row>
    <row r="157" spans="1:5" x14ac:dyDescent="0.2">
      <c r="A157">
        <v>156</v>
      </c>
      <c r="B157" t="s">
        <v>51</v>
      </c>
      <c r="C157" t="s">
        <v>6</v>
      </c>
      <c r="D157" s="1">
        <v>9675000000</v>
      </c>
      <c r="E157" t="s">
        <v>10</v>
      </c>
    </row>
    <row r="158" spans="1:5" x14ac:dyDescent="0.2">
      <c r="A158">
        <v>157</v>
      </c>
      <c r="B158" t="s">
        <v>51</v>
      </c>
      <c r="C158" t="s">
        <v>7</v>
      </c>
      <c r="D158" s="1">
        <v>9946000000</v>
      </c>
      <c r="E158" t="s">
        <v>10</v>
      </c>
    </row>
    <row r="159" spans="1:5" x14ac:dyDescent="0.2">
      <c r="A159">
        <v>158</v>
      </c>
      <c r="B159" t="s">
        <v>51</v>
      </c>
      <c r="C159" t="s">
        <v>8</v>
      </c>
      <c r="D159" s="1">
        <v>11325000000</v>
      </c>
      <c r="E159" t="s">
        <v>10</v>
      </c>
    </row>
    <row r="160" spans="1:5" x14ac:dyDescent="0.2">
      <c r="A160">
        <v>159</v>
      </c>
      <c r="B160" t="s">
        <v>52</v>
      </c>
      <c r="C160" t="s">
        <v>5</v>
      </c>
      <c r="D160" s="1">
        <v>12509900000</v>
      </c>
      <c r="E160" t="s">
        <v>10</v>
      </c>
    </row>
    <row r="161" spans="1:5" x14ac:dyDescent="0.2">
      <c r="A161">
        <v>160</v>
      </c>
      <c r="B161" t="s">
        <v>52</v>
      </c>
      <c r="C161" t="s">
        <v>6</v>
      </c>
      <c r="D161" s="1">
        <v>13090300000</v>
      </c>
      <c r="E161" t="s">
        <v>10</v>
      </c>
    </row>
    <row r="162" spans="1:5" x14ac:dyDescent="0.2">
      <c r="A162">
        <v>161</v>
      </c>
      <c r="B162" t="s">
        <v>52</v>
      </c>
      <c r="C162" t="s">
        <v>7</v>
      </c>
      <c r="D162" s="1">
        <v>16889600000</v>
      </c>
      <c r="E162" t="s">
        <v>10</v>
      </c>
    </row>
    <row r="163" spans="1:5" x14ac:dyDescent="0.2">
      <c r="A163">
        <v>162</v>
      </c>
      <c r="B163" t="s">
        <v>52</v>
      </c>
      <c r="C163" t="s">
        <v>8</v>
      </c>
      <c r="D163" s="1">
        <v>16965400000</v>
      </c>
      <c r="E163" t="s">
        <v>10</v>
      </c>
    </row>
    <row r="164" spans="1:5" x14ac:dyDescent="0.2">
      <c r="A164">
        <v>163</v>
      </c>
      <c r="B164" t="s">
        <v>53</v>
      </c>
      <c r="C164" t="s">
        <v>5</v>
      </c>
      <c r="D164" s="1">
        <v>122489000000</v>
      </c>
      <c r="E164" t="s">
        <v>10</v>
      </c>
    </row>
    <row r="165" spans="1:5" x14ac:dyDescent="0.2">
      <c r="A165">
        <v>164</v>
      </c>
      <c r="B165" t="s">
        <v>53</v>
      </c>
      <c r="C165" t="s">
        <v>6</v>
      </c>
      <c r="D165" s="1">
        <v>130474000000</v>
      </c>
      <c r="E165" t="s">
        <v>10</v>
      </c>
    </row>
    <row r="166" spans="1:5" x14ac:dyDescent="0.2">
      <c r="A166">
        <v>165</v>
      </c>
      <c r="B166" t="s">
        <v>53</v>
      </c>
      <c r="C166" t="s">
        <v>7</v>
      </c>
      <c r="D166" s="1">
        <v>157107000000</v>
      </c>
      <c r="E166" t="s">
        <v>10</v>
      </c>
    </row>
    <row r="167" spans="1:5" x14ac:dyDescent="0.2">
      <c r="A167">
        <v>166</v>
      </c>
      <c r="B167" t="s">
        <v>53</v>
      </c>
      <c r="C167" t="s">
        <v>8</v>
      </c>
      <c r="D167" s="1">
        <v>184840000000</v>
      </c>
      <c r="E167" t="s">
        <v>10</v>
      </c>
    </row>
    <row r="168" spans="1:5" x14ac:dyDescent="0.2">
      <c r="A168">
        <v>167</v>
      </c>
      <c r="B168" t="s">
        <v>54</v>
      </c>
      <c r="C168" t="s">
        <v>5</v>
      </c>
      <c r="D168" s="1">
        <v>2942897000</v>
      </c>
      <c r="E168" t="s">
        <v>10</v>
      </c>
    </row>
    <row r="169" spans="1:5" x14ac:dyDescent="0.2">
      <c r="A169">
        <v>168</v>
      </c>
      <c r="B169" t="s">
        <v>54</v>
      </c>
      <c r="C169" t="s">
        <v>6</v>
      </c>
      <c r="D169" s="1">
        <v>3049800000</v>
      </c>
      <c r="E169" t="s">
        <v>10</v>
      </c>
    </row>
    <row r="170" spans="1:5" x14ac:dyDescent="0.2">
      <c r="A170">
        <v>169</v>
      </c>
      <c r="B170" t="s">
        <v>54</v>
      </c>
      <c r="C170" t="s">
        <v>7</v>
      </c>
      <c r="D170" s="1">
        <v>3099100000</v>
      </c>
      <c r="E170" t="s">
        <v>10</v>
      </c>
    </row>
    <row r="171" spans="1:5" x14ac:dyDescent="0.2">
      <c r="A171">
        <v>170</v>
      </c>
      <c r="B171" t="s">
        <v>54</v>
      </c>
      <c r="C171" t="s">
        <v>8</v>
      </c>
      <c r="D171" s="1">
        <v>3217800000</v>
      </c>
      <c r="E171" t="s">
        <v>10</v>
      </c>
    </row>
    <row r="172" spans="1:5" x14ac:dyDescent="0.2">
      <c r="A172">
        <v>171</v>
      </c>
      <c r="B172" t="s">
        <v>55</v>
      </c>
      <c r="C172" t="s">
        <v>5</v>
      </c>
      <c r="D172" s="1">
        <v>1527042000</v>
      </c>
      <c r="E172" t="s">
        <v>10</v>
      </c>
    </row>
    <row r="173" spans="1:5" x14ac:dyDescent="0.2">
      <c r="A173">
        <v>172</v>
      </c>
      <c r="B173" t="s">
        <v>55</v>
      </c>
      <c r="C173" t="s">
        <v>6</v>
      </c>
      <c r="D173" s="1">
        <v>1211975000</v>
      </c>
      <c r="E173" t="s">
        <v>10</v>
      </c>
    </row>
    <row r="174" spans="1:5" x14ac:dyDescent="0.2">
      <c r="A174">
        <v>173</v>
      </c>
      <c r="B174" t="s">
        <v>55</v>
      </c>
      <c r="C174" t="s">
        <v>7</v>
      </c>
      <c r="D174" s="1">
        <v>580415000</v>
      </c>
      <c r="E174" t="s">
        <v>10</v>
      </c>
    </row>
    <row r="175" spans="1:5" x14ac:dyDescent="0.2">
      <c r="A175">
        <v>174</v>
      </c>
      <c r="B175" t="s">
        <v>55</v>
      </c>
      <c r="C175" t="s">
        <v>8</v>
      </c>
      <c r="D175" s="1">
        <v>1032336000</v>
      </c>
      <c r="E175" t="s">
        <v>10</v>
      </c>
    </row>
    <row r="176" spans="1:5" x14ac:dyDescent="0.2">
      <c r="A176">
        <v>175</v>
      </c>
      <c r="B176" t="s">
        <v>56</v>
      </c>
      <c r="C176" t="s">
        <v>5</v>
      </c>
      <c r="D176" s="1">
        <v>1843641000</v>
      </c>
      <c r="E176" t="s">
        <v>10</v>
      </c>
    </row>
    <row r="177" spans="1:5" x14ac:dyDescent="0.2">
      <c r="A177">
        <v>176</v>
      </c>
      <c r="B177" t="s">
        <v>56</v>
      </c>
      <c r="C177" t="s">
        <v>6</v>
      </c>
      <c r="D177" s="1">
        <v>1904218000</v>
      </c>
      <c r="E177" t="s">
        <v>10</v>
      </c>
    </row>
    <row r="178" spans="1:5" x14ac:dyDescent="0.2">
      <c r="A178">
        <v>177</v>
      </c>
      <c r="B178" t="s">
        <v>56</v>
      </c>
      <c r="C178" t="s">
        <v>7</v>
      </c>
      <c r="D178" s="1">
        <v>1989344000</v>
      </c>
      <c r="E178" t="s">
        <v>10</v>
      </c>
    </row>
    <row r="179" spans="1:5" x14ac:dyDescent="0.2">
      <c r="A179">
        <v>178</v>
      </c>
      <c r="B179" t="s">
        <v>56</v>
      </c>
      <c r="C179" t="s">
        <v>8</v>
      </c>
      <c r="D179" s="1">
        <v>2042332000</v>
      </c>
      <c r="E179" t="s">
        <v>10</v>
      </c>
    </row>
    <row r="180" spans="1:5" x14ac:dyDescent="0.2">
      <c r="A180">
        <v>179</v>
      </c>
      <c r="B180" t="s">
        <v>57</v>
      </c>
      <c r="C180" t="s">
        <v>5</v>
      </c>
      <c r="D180" s="1">
        <v>2928429000</v>
      </c>
      <c r="E180" t="s">
        <v>10</v>
      </c>
    </row>
    <row r="181" spans="1:5" x14ac:dyDescent="0.2">
      <c r="A181">
        <v>180</v>
      </c>
      <c r="B181" t="s">
        <v>57</v>
      </c>
      <c r="C181" t="s">
        <v>6</v>
      </c>
      <c r="D181" s="1">
        <v>2950800000</v>
      </c>
      <c r="E181" t="s">
        <v>10</v>
      </c>
    </row>
    <row r="182" spans="1:5" x14ac:dyDescent="0.2">
      <c r="A182">
        <v>181</v>
      </c>
      <c r="B182" t="s">
        <v>57</v>
      </c>
      <c r="C182" t="s">
        <v>7</v>
      </c>
      <c r="D182" s="1">
        <v>2922600000</v>
      </c>
      <c r="E182" t="s">
        <v>10</v>
      </c>
    </row>
    <row r="183" spans="1:5" x14ac:dyDescent="0.2">
      <c r="A183">
        <v>182</v>
      </c>
      <c r="B183" t="s">
        <v>57</v>
      </c>
      <c r="C183" t="s">
        <v>8</v>
      </c>
      <c r="D183" s="1">
        <v>2674300000</v>
      </c>
      <c r="E183" t="s">
        <v>10</v>
      </c>
    </row>
    <row r="184" spans="1:5" x14ac:dyDescent="0.2">
      <c r="A184">
        <v>183</v>
      </c>
      <c r="B184" t="s">
        <v>58</v>
      </c>
      <c r="C184" t="s">
        <v>5</v>
      </c>
      <c r="D184" s="1">
        <v>4471700000</v>
      </c>
      <c r="E184" t="s">
        <v>10</v>
      </c>
    </row>
    <row r="185" spans="1:5" x14ac:dyDescent="0.2">
      <c r="A185">
        <v>184</v>
      </c>
      <c r="B185" t="s">
        <v>58</v>
      </c>
      <c r="C185" t="s">
        <v>6</v>
      </c>
      <c r="D185" s="1">
        <v>4623400000</v>
      </c>
      <c r="E185" t="s">
        <v>10</v>
      </c>
    </row>
    <row r="186" spans="1:5" x14ac:dyDescent="0.2">
      <c r="A186">
        <v>185</v>
      </c>
      <c r="B186" t="s">
        <v>58</v>
      </c>
      <c r="C186" t="s">
        <v>7</v>
      </c>
      <c r="D186" s="1">
        <v>4673300000</v>
      </c>
      <c r="E186" t="s">
        <v>10</v>
      </c>
    </row>
    <row r="187" spans="1:5" x14ac:dyDescent="0.2">
      <c r="A187">
        <v>186</v>
      </c>
      <c r="B187" t="s">
        <v>58</v>
      </c>
      <c r="C187" t="s">
        <v>8</v>
      </c>
      <c r="D187" s="1">
        <v>5997800000</v>
      </c>
      <c r="E187" t="s">
        <v>10</v>
      </c>
    </row>
    <row r="188" spans="1:5" x14ac:dyDescent="0.2">
      <c r="A188">
        <v>187</v>
      </c>
      <c r="B188" t="s">
        <v>59</v>
      </c>
      <c r="C188" t="s">
        <v>5</v>
      </c>
      <c r="D188" s="1">
        <v>4561000000</v>
      </c>
      <c r="E188" t="s">
        <v>10</v>
      </c>
    </row>
    <row r="189" spans="1:5" x14ac:dyDescent="0.2">
      <c r="A189">
        <v>188</v>
      </c>
      <c r="B189" t="s">
        <v>59</v>
      </c>
      <c r="C189" t="s">
        <v>6</v>
      </c>
      <c r="D189" s="1">
        <v>4785000000</v>
      </c>
      <c r="E189" t="s">
        <v>10</v>
      </c>
    </row>
    <row r="190" spans="1:5" x14ac:dyDescent="0.2">
      <c r="A190">
        <v>189</v>
      </c>
      <c r="B190" t="s">
        <v>59</v>
      </c>
      <c r="C190" t="s">
        <v>7</v>
      </c>
      <c r="D190" s="1">
        <v>4765000000</v>
      </c>
      <c r="E190" t="s">
        <v>10</v>
      </c>
    </row>
    <row r="191" spans="1:5" x14ac:dyDescent="0.2">
      <c r="A191">
        <v>190</v>
      </c>
      <c r="B191" t="s">
        <v>59</v>
      </c>
      <c r="C191" t="s">
        <v>8</v>
      </c>
      <c r="D191" s="1">
        <v>4888000000</v>
      </c>
      <c r="E191" t="s">
        <v>10</v>
      </c>
    </row>
  </sheetData>
  <mergeCells count="2">
    <mergeCell ref="J2:K2"/>
    <mergeCell ref="I17:M1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56FA-9F97-420D-8A24-0879CF02D448}">
  <dimension ref="A1:M57"/>
  <sheetViews>
    <sheetView topLeftCell="F1" workbookViewId="0">
      <selection activeCell="M19" sqref="M19"/>
    </sheetView>
  </sheetViews>
  <sheetFormatPr defaultRowHeight="15" x14ac:dyDescent="0.2"/>
  <cols>
    <col min="1" max="1" width="3" bestFit="1" customWidth="1"/>
    <col min="2" max="2" width="12" bestFit="1" customWidth="1"/>
    <col min="3" max="3" width="6" bestFit="1" customWidth="1"/>
    <col min="4" max="4" width="15" bestFit="1" customWidth="1"/>
    <col min="5" max="5" width="10.77734375" bestFit="1" customWidth="1"/>
    <col min="6" max="6" width="19.21875" bestFit="1" customWidth="1"/>
    <col min="8" max="8" width="10.33203125" bestFit="1" customWidth="1"/>
    <col min="9" max="11" width="18.109375" bestFit="1" customWidth="1"/>
    <col min="12" max="13" width="19.10937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ht="15" customHeight="1" x14ac:dyDescent="0.25">
      <c r="A2">
        <v>1</v>
      </c>
      <c r="B2" t="s">
        <v>13</v>
      </c>
      <c r="C2" t="s">
        <v>5</v>
      </c>
      <c r="D2" s="1">
        <v>19050000000</v>
      </c>
      <c r="E2" t="s">
        <v>10</v>
      </c>
      <c r="F2" t="s">
        <v>14</v>
      </c>
      <c r="I2" s="19" t="s">
        <v>73</v>
      </c>
      <c r="J2" s="19"/>
      <c r="K2" s="19"/>
      <c r="L2" s="19"/>
    </row>
    <row r="3" spans="1:13" x14ac:dyDescent="0.2">
      <c r="A3">
        <v>2</v>
      </c>
      <c r="B3" t="s">
        <v>13</v>
      </c>
      <c r="C3" t="s">
        <v>6</v>
      </c>
      <c r="D3" s="1">
        <v>19657000000</v>
      </c>
      <c r="E3" t="s">
        <v>10</v>
      </c>
      <c r="F3" t="s">
        <v>14</v>
      </c>
    </row>
    <row r="4" spans="1:13" ht="15.75" thickBot="1" x14ac:dyDescent="0.25">
      <c r="A4">
        <v>3</v>
      </c>
      <c r="B4" t="s">
        <v>13</v>
      </c>
      <c r="C4" t="s">
        <v>7</v>
      </c>
      <c r="D4" s="1">
        <v>20247000000</v>
      </c>
      <c r="E4" t="s">
        <v>10</v>
      </c>
      <c r="F4" t="s">
        <v>14</v>
      </c>
    </row>
    <row r="5" spans="1:13" ht="16.5" thickTop="1" thickBot="1" x14ac:dyDescent="0.25">
      <c r="A5">
        <v>4</v>
      </c>
      <c r="B5" t="s">
        <v>13</v>
      </c>
      <c r="C5" t="s">
        <v>8</v>
      </c>
      <c r="D5" s="1">
        <v>20405000000</v>
      </c>
      <c r="E5" t="s">
        <v>10</v>
      </c>
      <c r="F5" t="s">
        <v>14</v>
      </c>
      <c r="H5" s="3"/>
      <c r="I5" s="2" t="s">
        <v>5</v>
      </c>
      <c r="J5" s="2" t="s">
        <v>6</v>
      </c>
      <c r="K5" s="2" t="s">
        <v>7</v>
      </c>
      <c r="L5" s="2" t="s">
        <v>8</v>
      </c>
      <c r="M5" s="15" t="s">
        <v>60</v>
      </c>
    </row>
    <row r="6" spans="1:13" ht="16.5" thickTop="1" x14ac:dyDescent="0.25">
      <c r="A6">
        <v>5</v>
      </c>
      <c r="B6" t="s">
        <v>18</v>
      </c>
      <c r="C6" t="s">
        <v>5</v>
      </c>
      <c r="D6" s="1">
        <v>13936000000</v>
      </c>
      <c r="E6" t="s">
        <v>10</v>
      </c>
      <c r="F6" t="s">
        <v>14</v>
      </c>
      <c r="H6" s="5" t="s">
        <v>61</v>
      </c>
      <c r="I6" s="8">
        <f t="array" ref="I6">SUMIF($C:$C,I5,$D:$D)</f>
        <v>90339523000</v>
      </c>
      <c r="J6" s="8">
        <f t="array" ref="J6">SUMIF($C:$C,J5,$D:$D)</f>
        <v>88663644000</v>
      </c>
      <c r="K6" s="8">
        <f t="array" ref="K6">SUMIF($C:$C,K5,$D:$D)</f>
        <v>97787326000</v>
      </c>
      <c r="L6" s="8">
        <f t="array" ref="L6">SUMIF($C:$C,L5,$D:$D)</f>
        <v>103448051000</v>
      </c>
      <c r="M6" s="9">
        <f t="array" ref="M6">SUM(D:D)</f>
        <v>380238544000</v>
      </c>
    </row>
    <row r="7" spans="1:13" ht="15.75" x14ac:dyDescent="0.25">
      <c r="A7">
        <v>6</v>
      </c>
      <c r="B7" t="s">
        <v>18</v>
      </c>
      <c r="C7" t="s">
        <v>6</v>
      </c>
      <c r="D7" s="1">
        <v>9413000000</v>
      </c>
      <c r="E7" t="s">
        <v>10</v>
      </c>
      <c r="F7" t="s">
        <v>14</v>
      </c>
      <c r="H7" s="6" t="s">
        <v>69</v>
      </c>
      <c r="I7" s="10">
        <f t="array" ref="I7">AVERAGEIF($C:$C,I5,$D:$D)</f>
        <v>6452823071.4285717</v>
      </c>
      <c r="J7" s="10">
        <f t="array" ref="J7">AVERAGEIF($C:$C,J5,$D:$D)</f>
        <v>6333117428.5714283</v>
      </c>
      <c r="K7" s="10">
        <f t="array" ref="K7">AVERAGEIF($C:$C,K5,$D:$D)</f>
        <v>6984809000</v>
      </c>
      <c r="L7" s="10">
        <f t="array" ref="L7">AVERAGEIF($C:$C,L5,$D:$D)</f>
        <v>7389146500</v>
      </c>
      <c r="M7" s="11">
        <f t="array" ref="M7">AVERAGE(D:D)</f>
        <v>6789974000</v>
      </c>
    </row>
    <row r="8" spans="1:13" ht="15.75" x14ac:dyDescent="0.25">
      <c r="A8">
        <v>7</v>
      </c>
      <c r="B8" t="s">
        <v>18</v>
      </c>
      <c r="C8" t="s">
        <v>7</v>
      </c>
      <c r="D8" s="1">
        <v>10719000000</v>
      </c>
      <c r="E8" t="s">
        <v>10</v>
      </c>
      <c r="F8" t="s">
        <v>14</v>
      </c>
      <c r="H8" s="6" t="s">
        <v>62</v>
      </c>
      <c r="I8" s="10">
        <f t="array" ref="I8">_xlfn.STDEV.S(IF($C:$C=I5,$D:$D))</f>
        <v>5466485615.4004822</v>
      </c>
      <c r="J8" s="10">
        <f t="array" ref="J8">_xlfn.STDEV.S(IF($C:$C=J5,$D:$D))</f>
        <v>5293039269.9040804</v>
      </c>
      <c r="K8" s="10">
        <f t="array" ref="K8">_xlfn.STDEV.S(IF($C:$C=K5,$D:$D))</f>
        <v>5915441573.9621429</v>
      </c>
      <c r="L8" s="10">
        <f t="array" ref="L8">_xlfn.STDEV.S(IF($C:$C=L5,$D:$D))</f>
        <v>6003242440.7153225</v>
      </c>
      <c r="M8" s="11">
        <f t="array" ref="M8">_xlfn.STDEV.S(D:D)</f>
        <v>5536921164.8136206</v>
      </c>
    </row>
    <row r="9" spans="1:13" ht="15.75" x14ac:dyDescent="0.25">
      <c r="A9">
        <v>8</v>
      </c>
      <c r="B9" t="s">
        <v>18</v>
      </c>
      <c r="C9" t="s">
        <v>8</v>
      </c>
      <c r="D9" s="1">
        <v>9968000000</v>
      </c>
      <c r="E9" t="s">
        <v>10</v>
      </c>
      <c r="F9" t="s">
        <v>14</v>
      </c>
      <c r="H9" s="6" t="s">
        <v>63</v>
      </c>
      <c r="I9" s="10">
        <f t="array" ref="I9">MEDIAN(IF($C:$C=I5,$D:$D))</f>
        <v>3760600000</v>
      </c>
      <c r="J9" s="10">
        <f t="array" ref="J9">MEDIAN(IF($C:$C=J5,$D:$D))</f>
        <v>3973500000</v>
      </c>
      <c r="K9" s="10">
        <f t="array" ref="K9">MEDIAN(IF($C:$C=K5,$D:$D))</f>
        <v>4044650000</v>
      </c>
      <c r="L9" s="10">
        <f t="array" ref="L9">MEDIAN(IF($C:$C=L5,$D:$D))</f>
        <v>4855900000</v>
      </c>
      <c r="M9" s="11">
        <f t="array" ref="M9">MEDIAN(D:D)</f>
        <v>4092850000</v>
      </c>
    </row>
    <row r="10" spans="1:13" ht="15.75" x14ac:dyDescent="0.25">
      <c r="A10">
        <v>9</v>
      </c>
      <c r="B10" t="s">
        <v>19</v>
      </c>
      <c r="C10" t="s">
        <v>5</v>
      </c>
      <c r="D10" s="1">
        <v>3049500000</v>
      </c>
      <c r="E10" t="s">
        <v>10</v>
      </c>
      <c r="F10" t="s">
        <v>14</v>
      </c>
      <c r="H10" s="6" t="s">
        <v>70</v>
      </c>
      <c r="I10" s="10">
        <f t="array" ref="I10">_xlfn.QUARTILE.INC(IF($C:$C=I5,$D:$D),1)</f>
        <v>2321900000</v>
      </c>
      <c r="J10" s="10">
        <f t="array" ref="J10">_xlfn.QUARTILE.INC(IF($C:$C=J5,$D:$D),1)</f>
        <v>2250864500</v>
      </c>
      <c r="K10" s="10">
        <f t="array" ref="K10">_xlfn.QUARTILE.INC(IF($C:$C=K5,$D:$D),1)</f>
        <v>2464550000</v>
      </c>
      <c r="L10" s="10">
        <f t="array" ref="L10">_xlfn.QUARTILE.INC(IF($C:$C=L5,$D:$D),1)</f>
        <v>2736475000</v>
      </c>
      <c r="M10" s="11">
        <f t="array" ref="M10">_xlfn.QUARTILE.INC(D:D,1)</f>
        <v>2465325000</v>
      </c>
    </row>
    <row r="11" spans="1:13" ht="15.75" x14ac:dyDescent="0.25">
      <c r="A11">
        <v>10</v>
      </c>
      <c r="B11" t="s">
        <v>19</v>
      </c>
      <c r="C11" t="s">
        <v>6</v>
      </c>
      <c r="D11" s="1">
        <v>3323600000</v>
      </c>
      <c r="E11" t="s">
        <v>10</v>
      </c>
      <c r="F11" t="s">
        <v>14</v>
      </c>
      <c r="H11" s="6" t="s">
        <v>71</v>
      </c>
      <c r="I11" s="10">
        <f t="array" ref="I11">_xlfn.QUARTILE.INC(IF($C:$C=I5,$D:$D),3)</f>
        <v>8779250000</v>
      </c>
      <c r="J11" s="10">
        <f t="array" ref="J11">_xlfn.QUARTILE.INC(IF($C:$C=J5,$D:$D),3)</f>
        <v>9171250000</v>
      </c>
      <c r="K11" s="10">
        <f t="array" ref="K11">_xlfn.QUARTILE.INC(IF($C:$C=K5,$D:$D),3)</f>
        <v>10198000000</v>
      </c>
      <c r="L11" s="10">
        <f t="array" ref="L11">_xlfn.QUARTILE.INC(IF($C:$C=L5,$D:$D),3)</f>
        <v>10985750000</v>
      </c>
      <c r="M11" s="11">
        <f t="array" ref="M11">_xlfn.QUARTILE.INC(D:D,3)</f>
        <v>9951500000</v>
      </c>
    </row>
    <row r="12" spans="1:13" ht="15.75" x14ac:dyDescent="0.25">
      <c r="A12">
        <v>11</v>
      </c>
      <c r="B12" t="s">
        <v>19</v>
      </c>
      <c r="C12" t="s">
        <v>7</v>
      </c>
      <c r="D12" s="1">
        <v>3416000000</v>
      </c>
      <c r="E12" t="s">
        <v>10</v>
      </c>
      <c r="F12" t="s">
        <v>14</v>
      </c>
      <c r="H12" s="6" t="s">
        <v>64</v>
      </c>
      <c r="I12" s="10">
        <f t="array" ref="I12">(I11-I10)</f>
        <v>6457350000</v>
      </c>
      <c r="J12" s="10">
        <f t="array" ref="J12">(J11-J10)</f>
        <v>6920385500</v>
      </c>
      <c r="K12" s="10">
        <f t="array" ref="K12">(K11-K10)</f>
        <v>7733450000</v>
      </c>
      <c r="L12" s="10">
        <f t="array" ref="L12">(L11-L10)</f>
        <v>8249275000</v>
      </c>
      <c r="M12" s="11">
        <f t="array" ref="M12">(M11-M10)</f>
        <v>7486175000</v>
      </c>
    </row>
    <row r="13" spans="1:13" ht="15.75" x14ac:dyDescent="0.25">
      <c r="A13">
        <v>12</v>
      </c>
      <c r="B13" t="s">
        <v>19</v>
      </c>
      <c r="C13" t="s">
        <v>8</v>
      </c>
      <c r="D13" s="1">
        <v>3714000000</v>
      </c>
      <c r="E13" t="s">
        <v>10</v>
      </c>
      <c r="F13" t="s">
        <v>14</v>
      </c>
      <c r="H13" s="6" t="s">
        <v>65</v>
      </c>
      <c r="I13" s="10">
        <f t="array" ref="I13">MAX(IF($C:$C=I5,$D:$D))</f>
        <v>19050000000</v>
      </c>
      <c r="J13" s="10">
        <f t="array" ref="J13">MAX(IF($C:$C=J5,$D:$D))</f>
        <v>19657000000</v>
      </c>
      <c r="K13" s="10">
        <f t="array" ref="K13">MAX(IF($C:$C=K5,$D:$D))</f>
        <v>20247000000</v>
      </c>
      <c r="L13" s="10">
        <f t="array" ref="L13">MAX(IF($C:$C=L5,$D:$D))</f>
        <v>20405000000</v>
      </c>
      <c r="M13" s="11">
        <f t="array" ref="M13">MAX(D:D)</f>
        <v>20405000000</v>
      </c>
    </row>
    <row r="14" spans="1:13" ht="15.75" x14ac:dyDescent="0.25">
      <c r="A14">
        <v>13</v>
      </c>
      <c r="B14" t="s">
        <v>20</v>
      </c>
      <c r="C14" t="s">
        <v>5</v>
      </c>
      <c r="D14" s="1">
        <v>8054000000</v>
      </c>
      <c r="E14" t="s">
        <v>10</v>
      </c>
      <c r="F14" t="s">
        <v>14</v>
      </c>
      <c r="H14" s="6" t="s">
        <v>66</v>
      </c>
      <c r="I14" s="10">
        <f t="array" ref="I14">MIN(IF($C:$C=I5,$D:$D))</f>
        <v>1293338000</v>
      </c>
      <c r="J14" s="10">
        <f t="array" ref="J14">MIN(IF($C:$C=J5,$D:$D))</f>
        <v>1377058000</v>
      </c>
      <c r="K14" s="10">
        <f t="array" ref="K14">MIN(IF($C:$C=K5,$D:$D))</f>
        <v>1485807000</v>
      </c>
      <c r="L14" s="10">
        <f t="array" ref="L14">MIN(IF($C:$C=L5,$D:$D))</f>
        <v>1601892000</v>
      </c>
      <c r="M14" s="11">
        <f t="array" ref="M14">MIN(D:D)</f>
        <v>1293338000</v>
      </c>
    </row>
    <row r="15" spans="1:13" ht="15.75" x14ac:dyDescent="0.25">
      <c r="A15">
        <v>14</v>
      </c>
      <c r="B15" t="s">
        <v>20</v>
      </c>
      <c r="C15" t="s">
        <v>6</v>
      </c>
      <c r="D15" s="1">
        <v>8446000000</v>
      </c>
      <c r="E15" t="s">
        <v>10</v>
      </c>
      <c r="F15" t="s">
        <v>14</v>
      </c>
      <c r="H15" s="21" t="s">
        <v>67</v>
      </c>
      <c r="I15" s="12">
        <f t="array" ref="I15">(I13-I14)</f>
        <v>17756662000</v>
      </c>
      <c r="J15" s="12">
        <f t="array" ref="J15">(J13-J14)</f>
        <v>18279942000</v>
      </c>
      <c r="K15" s="12">
        <f t="array" ref="K15">(K13-K14)</f>
        <v>18761193000</v>
      </c>
      <c r="L15" s="12">
        <f t="array" ref="L15">(L13-L14)</f>
        <v>18803108000</v>
      </c>
      <c r="M15" s="13">
        <f t="array" ref="M15">(M13-M14)</f>
        <v>19111662000</v>
      </c>
    </row>
    <row r="16" spans="1:13" ht="16.5" thickBot="1" x14ac:dyDescent="0.3">
      <c r="A16">
        <v>15</v>
      </c>
      <c r="B16" t="s">
        <v>20</v>
      </c>
      <c r="C16" t="s">
        <v>7</v>
      </c>
      <c r="D16" s="1">
        <v>10282000000</v>
      </c>
      <c r="E16" t="s">
        <v>10</v>
      </c>
      <c r="F16" t="s">
        <v>14</v>
      </c>
      <c r="H16" s="7" t="s">
        <v>75</v>
      </c>
      <c r="I16" s="22">
        <f t="array" ref="I16">(I8/I7)</f>
        <v>0.84714636599981552</v>
      </c>
      <c r="J16" s="22">
        <f t="array" ref="J16">(J8/J7)</f>
        <v>0.83577153425655648</v>
      </c>
      <c r="K16" s="22">
        <f t="array" ref="K16">(K8/K7)</f>
        <v>0.84690097810292919</v>
      </c>
      <c r="L16" s="23">
        <f t="array" ref="L16">(L8/L7)</f>
        <v>0.81244057628513966</v>
      </c>
      <c r="M16" s="24">
        <f t="array" ref="M16">(M8/M7)</f>
        <v>0.81545542955151529</v>
      </c>
    </row>
    <row r="17" spans="1:13" ht="17.25" thickTop="1" thickBot="1" x14ac:dyDescent="0.3">
      <c r="A17">
        <v>16</v>
      </c>
      <c r="B17" t="s">
        <v>20</v>
      </c>
      <c r="C17" t="s">
        <v>8</v>
      </c>
      <c r="D17" s="1">
        <v>12483000000</v>
      </c>
      <c r="E17" t="s">
        <v>10</v>
      </c>
      <c r="F17" t="s">
        <v>14</v>
      </c>
      <c r="H17" s="4" t="s">
        <v>68</v>
      </c>
      <c r="I17" s="16" cm="1">
        <f t="array" ref="I17">SUM(1/COUNTIF(B2:B57,B2:B57))</f>
        <v>14</v>
      </c>
      <c r="J17" s="17"/>
      <c r="K17" s="17"/>
      <c r="L17" s="17"/>
      <c r="M17" s="18"/>
    </row>
    <row r="18" spans="1:13" ht="15.75" thickTop="1" x14ac:dyDescent="0.2">
      <c r="A18">
        <v>17</v>
      </c>
      <c r="B18" t="s">
        <v>23</v>
      </c>
      <c r="C18" t="s">
        <v>5</v>
      </c>
      <c r="D18" s="1">
        <v>7249000000</v>
      </c>
      <c r="E18" t="s">
        <v>10</v>
      </c>
      <c r="F18" t="s">
        <v>14</v>
      </c>
    </row>
    <row r="19" spans="1:13" x14ac:dyDescent="0.2">
      <c r="A19">
        <v>18</v>
      </c>
      <c r="B19" t="s">
        <v>23</v>
      </c>
      <c r="C19" t="s">
        <v>6</v>
      </c>
      <c r="D19" s="1">
        <v>7143000000</v>
      </c>
      <c r="E19" t="s">
        <v>10</v>
      </c>
      <c r="F19" t="s">
        <v>14</v>
      </c>
    </row>
    <row r="20" spans="1:13" x14ac:dyDescent="0.2">
      <c r="A20">
        <v>19</v>
      </c>
      <c r="B20" t="s">
        <v>23</v>
      </c>
      <c r="C20" t="s">
        <v>7</v>
      </c>
      <c r="D20" s="1">
        <v>7380000000</v>
      </c>
      <c r="E20" t="s">
        <v>10</v>
      </c>
      <c r="F20" t="s">
        <v>14</v>
      </c>
    </row>
    <row r="21" spans="1:13" x14ac:dyDescent="0.2">
      <c r="A21">
        <v>20</v>
      </c>
      <c r="B21" t="s">
        <v>23</v>
      </c>
      <c r="C21" t="s">
        <v>8</v>
      </c>
      <c r="D21" s="1">
        <v>7477000000</v>
      </c>
      <c r="E21" t="s">
        <v>10</v>
      </c>
      <c r="F21" t="s">
        <v>14</v>
      </c>
    </row>
    <row r="22" spans="1:13" x14ac:dyDescent="0.2">
      <c r="A22">
        <v>21</v>
      </c>
      <c r="B22" t="s">
        <v>32</v>
      </c>
      <c r="C22" t="s">
        <v>5</v>
      </c>
      <c r="D22" s="1">
        <v>1899600000</v>
      </c>
      <c r="E22" t="s">
        <v>10</v>
      </c>
      <c r="F22" t="s">
        <v>14</v>
      </c>
    </row>
    <row r="23" spans="1:13" x14ac:dyDescent="0.2">
      <c r="A23">
        <v>22</v>
      </c>
      <c r="B23" t="s">
        <v>32</v>
      </c>
      <c r="C23" t="s">
        <v>6</v>
      </c>
      <c r="D23" s="1">
        <v>2045500000</v>
      </c>
      <c r="E23" t="s">
        <v>10</v>
      </c>
      <c r="F23" t="s">
        <v>14</v>
      </c>
    </row>
    <row r="24" spans="1:13" x14ac:dyDescent="0.2">
      <c r="A24">
        <v>23</v>
      </c>
      <c r="B24" t="s">
        <v>32</v>
      </c>
      <c r="C24" t="s">
        <v>7</v>
      </c>
      <c r="D24" s="1">
        <v>2322900000</v>
      </c>
      <c r="E24" t="s">
        <v>10</v>
      </c>
      <c r="F24" t="s">
        <v>14</v>
      </c>
    </row>
    <row r="25" spans="1:13" x14ac:dyDescent="0.2">
      <c r="A25">
        <v>24</v>
      </c>
      <c r="B25" t="s">
        <v>32</v>
      </c>
      <c r="C25" t="s">
        <v>8</v>
      </c>
      <c r="D25" s="1">
        <v>2493700000</v>
      </c>
      <c r="E25" t="s">
        <v>10</v>
      </c>
      <c r="F25" t="s">
        <v>14</v>
      </c>
    </row>
    <row r="26" spans="1:13" x14ac:dyDescent="0.2">
      <c r="A26">
        <v>25</v>
      </c>
      <c r="B26" t="s">
        <v>35</v>
      </c>
      <c r="C26" t="s">
        <v>5</v>
      </c>
      <c r="D26" s="1">
        <v>2492300000</v>
      </c>
      <c r="E26" t="s">
        <v>10</v>
      </c>
      <c r="F26" t="s">
        <v>14</v>
      </c>
    </row>
    <row r="27" spans="1:13" x14ac:dyDescent="0.2">
      <c r="A27">
        <v>26</v>
      </c>
      <c r="B27" t="s">
        <v>35</v>
      </c>
      <c r="C27" t="s">
        <v>6</v>
      </c>
      <c r="D27" s="1">
        <v>2530700000</v>
      </c>
      <c r="E27" t="s">
        <v>10</v>
      </c>
      <c r="F27" t="s">
        <v>14</v>
      </c>
    </row>
    <row r="28" spans="1:13" x14ac:dyDescent="0.2">
      <c r="A28">
        <v>27</v>
      </c>
      <c r="B28" t="s">
        <v>35</v>
      </c>
      <c r="C28" t="s">
        <v>7</v>
      </c>
      <c r="D28" s="1">
        <v>2705000000</v>
      </c>
      <c r="E28" t="s">
        <v>10</v>
      </c>
      <c r="F28" t="s">
        <v>14</v>
      </c>
    </row>
    <row r="29" spans="1:13" x14ac:dyDescent="0.2">
      <c r="A29">
        <v>28</v>
      </c>
      <c r="B29" t="s">
        <v>35</v>
      </c>
      <c r="C29" t="s">
        <v>8</v>
      </c>
      <c r="D29" s="1">
        <v>2832700000</v>
      </c>
      <c r="E29" t="s">
        <v>10</v>
      </c>
      <c r="F29" t="s">
        <v>14</v>
      </c>
    </row>
    <row r="30" spans="1:13" x14ac:dyDescent="0.2">
      <c r="A30">
        <v>29</v>
      </c>
      <c r="B30" t="s">
        <v>38</v>
      </c>
      <c r="C30" t="s">
        <v>5</v>
      </c>
      <c r="D30" s="1">
        <v>1293338000</v>
      </c>
      <c r="E30" t="s">
        <v>10</v>
      </c>
      <c r="F30" t="s">
        <v>14</v>
      </c>
    </row>
    <row r="31" spans="1:13" x14ac:dyDescent="0.2">
      <c r="A31">
        <v>30</v>
      </c>
      <c r="B31" t="s">
        <v>38</v>
      </c>
      <c r="C31" t="s">
        <v>6</v>
      </c>
      <c r="D31" s="1">
        <v>1377058000</v>
      </c>
      <c r="E31" t="s">
        <v>10</v>
      </c>
      <c r="F31" t="s">
        <v>14</v>
      </c>
    </row>
    <row r="32" spans="1:13" x14ac:dyDescent="0.2">
      <c r="A32">
        <v>31</v>
      </c>
      <c r="B32" t="s">
        <v>38</v>
      </c>
      <c r="C32" t="s">
        <v>7</v>
      </c>
      <c r="D32" s="1">
        <v>1485807000</v>
      </c>
      <c r="E32" t="s">
        <v>10</v>
      </c>
      <c r="F32" t="s">
        <v>14</v>
      </c>
    </row>
    <row r="33" spans="1:6" x14ac:dyDescent="0.2">
      <c r="A33">
        <v>32</v>
      </c>
      <c r="B33" t="s">
        <v>38</v>
      </c>
      <c r="C33" t="s">
        <v>8</v>
      </c>
      <c r="D33" s="1">
        <v>1601892000</v>
      </c>
      <c r="E33" t="s">
        <v>10</v>
      </c>
      <c r="F33" t="s">
        <v>14</v>
      </c>
    </row>
    <row r="34" spans="1:6" x14ac:dyDescent="0.2">
      <c r="A34">
        <v>33</v>
      </c>
      <c r="B34" t="s">
        <v>40</v>
      </c>
      <c r="C34" t="s">
        <v>5</v>
      </c>
      <c r="D34" s="1">
        <v>2265100000</v>
      </c>
      <c r="E34" t="s">
        <v>10</v>
      </c>
      <c r="F34" t="s">
        <v>14</v>
      </c>
    </row>
    <row r="35" spans="1:6" x14ac:dyDescent="0.2">
      <c r="A35">
        <v>34</v>
      </c>
      <c r="B35" t="s">
        <v>40</v>
      </c>
      <c r="C35" t="s">
        <v>6</v>
      </c>
      <c r="D35" s="1">
        <v>2131700000</v>
      </c>
      <c r="E35" t="s">
        <v>10</v>
      </c>
      <c r="F35" t="s">
        <v>14</v>
      </c>
    </row>
    <row r="36" spans="1:6" x14ac:dyDescent="0.2">
      <c r="A36">
        <v>35</v>
      </c>
      <c r="B36" t="s">
        <v>40</v>
      </c>
      <c r="C36" t="s">
        <v>7</v>
      </c>
      <c r="D36" s="1">
        <v>2384400000</v>
      </c>
      <c r="E36" t="s">
        <v>10</v>
      </c>
      <c r="F36" t="s">
        <v>14</v>
      </c>
    </row>
    <row r="37" spans="1:6" x14ac:dyDescent="0.2">
      <c r="A37">
        <v>36</v>
      </c>
      <c r="B37" t="s">
        <v>40</v>
      </c>
      <c r="C37" t="s">
        <v>8</v>
      </c>
      <c r="D37" s="1">
        <v>2704400000</v>
      </c>
      <c r="E37" t="s">
        <v>10</v>
      </c>
      <c r="F37" t="s">
        <v>14</v>
      </c>
    </row>
    <row r="38" spans="1:6" x14ac:dyDescent="0.2">
      <c r="A38">
        <v>37</v>
      </c>
      <c r="B38" t="s">
        <v>49</v>
      </c>
      <c r="C38" t="s">
        <v>5</v>
      </c>
      <c r="D38" s="1">
        <v>2105188000</v>
      </c>
      <c r="E38" t="s">
        <v>10</v>
      </c>
      <c r="F38" t="s">
        <v>14</v>
      </c>
    </row>
    <row r="39" spans="1:6" x14ac:dyDescent="0.2">
      <c r="A39">
        <v>38</v>
      </c>
      <c r="B39" t="s">
        <v>49</v>
      </c>
      <c r="C39" t="s">
        <v>6</v>
      </c>
      <c r="D39" s="1">
        <v>2157586000</v>
      </c>
      <c r="E39" t="s">
        <v>10</v>
      </c>
      <c r="F39" t="s">
        <v>14</v>
      </c>
    </row>
    <row r="40" spans="1:6" x14ac:dyDescent="0.2">
      <c r="A40">
        <v>39</v>
      </c>
      <c r="B40" t="s">
        <v>49</v>
      </c>
      <c r="C40" t="s">
        <v>7</v>
      </c>
      <c r="D40" s="1">
        <v>2237219000</v>
      </c>
      <c r="E40" t="s">
        <v>10</v>
      </c>
      <c r="F40" t="s">
        <v>14</v>
      </c>
    </row>
    <row r="41" spans="1:6" x14ac:dyDescent="0.2">
      <c r="A41">
        <v>40</v>
      </c>
      <c r="B41" t="s">
        <v>49</v>
      </c>
      <c r="C41" t="s">
        <v>8</v>
      </c>
      <c r="D41" s="1">
        <v>2262359000</v>
      </c>
      <c r="E41" t="s">
        <v>10</v>
      </c>
      <c r="F41" t="s">
        <v>14</v>
      </c>
    </row>
    <row r="42" spans="1:6" x14ac:dyDescent="0.2">
      <c r="A42">
        <v>41</v>
      </c>
      <c r="B42" t="s">
        <v>51</v>
      </c>
      <c r="C42" t="s">
        <v>5</v>
      </c>
      <c r="D42" s="1">
        <v>9021000000</v>
      </c>
      <c r="E42" t="s">
        <v>10</v>
      </c>
      <c r="F42" t="s">
        <v>14</v>
      </c>
    </row>
    <row r="43" spans="1:6" x14ac:dyDescent="0.2">
      <c r="A43">
        <v>42</v>
      </c>
      <c r="B43" t="s">
        <v>51</v>
      </c>
      <c r="C43" t="s">
        <v>6</v>
      </c>
      <c r="D43" s="1">
        <v>9675000000</v>
      </c>
      <c r="E43" t="s">
        <v>10</v>
      </c>
      <c r="F43" t="s">
        <v>14</v>
      </c>
    </row>
    <row r="44" spans="1:6" x14ac:dyDescent="0.2">
      <c r="A44">
        <v>43</v>
      </c>
      <c r="B44" t="s">
        <v>51</v>
      </c>
      <c r="C44" t="s">
        <v>7</v>
      </c>
      <c r="D44" s="1">
        <v>9946000000</v>
      </c>
      <c r="E44" t="s">
        <v>10</v>
      </c>
      <c r="F44" t="s">
        <v>14</v>
      </c>
    </row>
    <row r="45" spans="1:6" x14ac:dyDescent="0.2">
      <c r="A45">
        <v>44</v>
      </c>
      <c r="B45" t="s">
        <v>51</v>
      </c>
      <c r="C45" t="s">
        <v>8</v>
      </c>
      <c r="D45" s="1">
        <v>11325000000</v>
      </c>
      <c r="E45" t="s">
        <v>10</v>
      </c>
      <c r="F45" t="s">
        <v>14</v>
      </c>
    </row>
    <row r="46" spans="1:6" x14ac:dyDescent="0.2">
      <c r="A46">
        <v>45</v>
      </c>
      <c r="B46" t="s">
        <v>52</v>
      </c>
      <c r="C46" t="s">
        <v>5</v>
      </c>
      <c r="D46" s="1">
        <v>12509900000</v>
      </c>
      <c r="E46" t="s">
        <v>10</v>
      </c>
      <c r="F46" t="s">
        <v>14</v>
      </c>
    </row>
    <row r="47" spans="1:6" x14ac:dyDescent="0.2">
      <c r="A47">
        <v>46</v>
      </c>
      <c r="B47" t="s">
        <v>52</v>
      </c>
      <c r="C47" t="s">
        <v>6</v>
      </c>
      <c r="D47" s="1">
        <v>13090300000</v>
      </c>
      <c r="E47" t="s">
        <v>10</v>
      </c>
      <c r="F47" t="s">
        <v>14</v>
      </c>
    </row>
    <row r="48" spans="1:6" x14ac:dyDescent="0.2">
      <c r="A48">
        <v>47</v>
      </c>
      <c r="B48" t="s">
        <v>52</v>
      </c>
      <c r="C48" t="s">
        <v>7</v>
      </c>
      <c r="D48" s="1">
        <v>16889600000</v>
      </c>
      <c r="E48" t="s">
        <v>10</v>
      </c>
      <c r="F48" t="s">
        <v>14</v>
      </c>
    </row>
    <row r="49" spans="1:6" x14ac:dyDescent="0.2">
      <c r="A49">
        <v>48</v>
      </c>
      <c r="B49" t="s">
        <v>52</v>
      </c>
      <c r="C49" t="s">
        <v>8</v>
      </c>
      <c r="D49" s="1">
        <v>16965400000</v>
      </c>
      <c r="E49" t="s">
        <v>10</v>
      </c>
      <c r="F49" t="s">
        <v>14</v>
      </c>
    </row>
    <row r="50" spans="1:6" x14ac:dyDescent="0.2">
      <c r="A50">
        <v>49</v>
      </c>
      <c r="B50" t="s">
        <v>54</v>
      </c>
      <c r="C50" t="s">
        <v>5</v>
      </c>
      <c r="D50" s="1">
        <v>2942897000</v>
      </c>
      <c r="E50" t="s">
        <v>10</v>
      </c>
      <c r="F50" t="s">
        <v>14</v>
      </c>
    </row>
    <row r="51" spans="1:6" x14ac:dyDescent="0.2">
      <c r="A51">
        <v>50</v>
      </c>
      <c r="B51" t="s">
        <v>54</v>
      </c>
      <c r="C51" t="s">
        <v>6</v>
      </c>
      <c r="D51" s="1">
        <v>3049800000</v>
      </c>
      <c r="E51" t="s">
        <v>10</v>
      </c>
      <c r="F51" t="s">
        <v>14</v>
      </c>
    </row>
    <row r="52" spans="1:6" x14ac:dyDescent="0.2">
      <c r="A52">
        <v>51</v>
      </c>
      <c r="B52" t="s">
        <v>54</v>
      </c>
      <c r="C52" t="s">
        <v>7</v>
      </c>
      <c r="D52" s="1">
        <v>3099100000</v>
      </c>
      <c r="E52" t="s">
        <v>10</v>
      </c>
      <c r="F52" t="s">
        <v>14</v>
      </c>
    </row>
    <row r="53" spans="1:6" x14ac:dyDescent="0.2">
      <c r="A53">
        <v>52</v>
      </c>
      <c r="B53" t="s">
        <v>54</v>
      </c>
      <c r="C53" t="s">
        <v>8</v>
      </c>
      <c r="D53" s="1">
        <v>3217800000</v>
      </c>
      <c r="E53" t="s">
        <v>10</v>
      </c>
      <c r="F53" t="s">
        <v>14</v>
      </c>
    </row>
    <row r="54" spans="1:6" x14ac:dyDescent="0.2">
      <c r="A54">
        <v>53</v>
      </c>
      <c r="B54" t="s">
        <v>58</v>
      </c>
      <c r="C54" t="s">
        <v>5</v>
      </c>
      <c r="D54" s="1">
        <v>4471700000</v>
      </c>
      <c r="E54" t="s">
        <v>10</v>
      </c>
      <c r="F54" t="s">
        <v>14</v>
      </c>
    </row>
    <row r="55" spans="1:6" x14ac:dyDescent="0.2">
      <c r="A55">
        <v>54</v>
      </c>
      <c r="B55" t="s">
        <v>58</v>
      </c>
      <c r="C55" t="s">
        <v>6</v>
      </c>
      <c r="D55" s="1">
        <v>4623400000</v>
      </c>
      <c r="E55" t="s">
        <v>10</v>
      </c>
      <c r="F55" t="s">
        <v>14</v>
      </c>
    </row>
    <row r="56" spans="1:6" x14ac:dyDescent="0.2">
      <c r="A56">
        <v>55</v>
      </c>
      <c r="B56" t="s">
        <v>58</v>
      </c>
      <c r="C56" t="s">
        <v>7</v>
      </c>
      <c r="D56" s="1">
        <v>4673300000</v>
      </c>
      <c r="E56" t="s">
        <v>10</v>
      </c>
      <c r="F56" t="s">
        <v>14</v>
      </c>
    </row>
    <row r="57" spans="1:6" x14ac:dyDescent="0.2">
      <c r="A57">
        <v>56</v>
      </c>
      <c r="B57" t="s">
        <v>58</v>
      </c>
      <c r="C57" t="s">
        <v>8</v>
      </c>
      <c r="D57" s="1">
        <v>5997800000</v>
      </c>
      <c r="E57" t="s">
        <v>10</v>
      </c>
      <c r="F57" t="s">
        <v>14</v>
      </c>
    </row>
  </sheetData>
  <mergeCells count="2">
    <mergeCell ref="I2:L2"/>
    <mergeCell ref="I17:M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CB9E-77C6-486A-BD64-8135D8571179}">
  <dimension ref="A1:M25"/>
  <sheetViews>
    <sheetView tabSelected="1" topLeftCell="F1" workbookViewId="0">
      <selection activeCell="N19" sqref="N19"/>
    </sheetView>
  </sheetViews>
  <sheetFormatPr defaultRowHeight="15" x14ac:dyDescent="0.2"/>
  <cols>
    <col min="1" max="1" width="3" bestFit="1" customWidth="1"/>
    <col min="2" max="2" width="12" bestFit="1" customWidth="1"/>
    <col min="3" max="3" width="6" bestFit="1" customWidth="1"/>
    <col min="4" max="4" width="16" bestFit="1" customWidth="1"/>
    <col min="5" max="5" width="10.77734375" bestFit="1" customWidth="1"/>
    <col min="6" max="6" width="19.77734375" bestFit="1" customWidth="1"/>
    <col min="8" max="8" width="10.33203125" bestFit="1" customWidth="1"/>
    <col min="9" max="9" width="19.21875" bestFit="1" customWidth="1"/>
    <col min="10" max="12" width="19.109375" bestFit="1" customWidth="1"/>
    <col min="13" max="13" width="20.6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ht="18" x14ac:dyDescent="0.25">
      <c r="A2">
        <v>1</v>
      </c>
      <c r="B2" t="s">
        <v>11</v>
      </c>
      <c r="C2" t="s">
        <v>5</v>
      </c>
      <c r="D2" s="1">
        <v>87959167000</v>
      </c>
      <c r="E2" t="s">
        <v>10</v>
      </c>
      <c r="F2" t="s">
        <v>12</v>
      </c>
      <c r="I2" s="19" t="s">
        <v>74</v>
      </c>
      <c r="J2" s="20"/>
      <c r="K2" s="20"/>
      <c r="L2" s="20"/>
    </row>
    <row r="3" spans="1:13" x14ac:dyDescent="0.2">
      <c r="A3">
        <v>2</v>
      </c>
      <c r="B3" t="s">
        <v>11</v>
      </c>
      <c r="C3" t="s">
        <v>6</v>
      </c>
      <c r="D3" s="1">
        <v>119569127000</v>
      </c>
      <c r="E3" t="s">
        <v>10</v>
      </c>
      <c r="F3" t="s">
        <v>12</v>
      </c>
    </row>
    <row r="4" spans="1:13" ht="15.75" thickBot="1" x14ac:dyDescent="0.25">
      <c r="A4">
        <v>3</v>
      </c>
      <c r="B4" t="s">
        <v>11</v>
      </c>
      <c r="C4" t="s">
        <v>7</v>
      </c>
      <c r="D4" s="1">
        <v>135961803000</v>
      </c>
      <c r="E4" t="s">
        <v>10</v>
      </c>
      <c r="F4" t="s">
        <v>12</v>
      </c>
    </row>
    <row r="5" spans="1:13" ht="16.5" thickTop="1" thickBot="1" x14ac:dyDescent="0.25">
      <c r="A5">
        <v>4</v>
      </c>
      <c r="B5" t="s">
        <v>11</v>
      </c>
      <c r="C5" t="s">
        <v>8</v>
      </c>
      <c r="D5" s="1">
        <v>146849686000</v>
      </c>
      <c r="E5" t="s">
        <v>10</v>
      </c>
      <c r="F5" t="s">
        <v>12</v>
      </c>
      <c r="H5" s="3"/>
      <c r="I5" s="2" t="s">
        <v>5</v>
      </c>
      <c r="J5" s="2" t="s">
        <v>6</v>
      </c>
      <c r="K5" s="2" t="s">
        <v>7</v>
      </c>
      <c r="L5" s="2" t="s">
        <v>8</v>
      </c>
      <c r="M5" s="14" t="s">
        <v>60</v>
      </c>
    </row>
    <row r="6" spans="1:13" ht="16.5" thickTop="1" x14ac:dyDescent="0.25">
      <c r="A6">
        <v>5</v>
      </c>
      <c r="B6" t="s">
        <v>22</v>
      </c>
      <c r="C6" t="s">
        <v>5</v>
      </c>
      <c r="D6" s="1">
        <v>17621000000</v>
      </c>
      <c r="E6" t="s">
        <v>10</v>
      </c>
      <c r="F6" t="s">
        <v>12</v>
      </c>
      <c r="H6" s="5" t="s">
        <v>61</v>
      </c>
      <c r="I6" s="8">
        <f t="array" ref="I6">SUMIF($C:$C,I5,$D:$D)</f>
        <v>339652775000</v>
      </c>
      <c r="J6" s="8">
        <f t="array" ref="J6">SUMIF($C:$C,J5,$D:$D)</f>
        <v>375894992000</v>
      </c>
      <c r="K6" s="8">
        <f t="array" ref="K6">SUMIF($C:$C,K5,$D:$D)</f>
        <v>445777537000</v>
      </c>
      <c r="L6" s="8">
        <f t="array" ref="L6">SUMIF($C:$C,L5,$D:$D)</f>
        <v>488511737000</v>
      </c>
      <c r="M6" s="9">
        <f t="array" ref="M6">SUM(D:D)</f>
        <v>1649837041000</v>
      </c>
    </row>
    <row r="7" spans="1:13" ht="15.75" x14ac:dyDescent="0.25">
      <c r="A7">
        <v>6</v>
      </c>
      <c r="B7" t="s">
        <v>22</v>
      </c>
      <c r="C7" t="s">
        <v>6</v>
      </c>
      <c r="D7" s="1">
        <v>16385000000</v>
      </c>
      <c r="E7" t="s">
        <v>10</v>
      </c>
      <c r="F7" t="s">
        <v>12</v>
      </c>
      <c r="H7" s="6" t="s">
        <v>69</v>
      </c>
      <c r="I7" s="10">
        <f t="array" ref="I7">AVERAGEIF($C:$C,I5,$D:$D)</f>
        <v>56608795833.333336</v>
      </c>
      <c r="J7" s="10">
        <f t="array" ref="J7">AVERAGEIF($C:$C,J5,$D:$D)</f>
        <v>62649165333.333336</v>
      </c>
      <c r="K7" s="10">
        <f t="array" ref="K7">AVERAGEIF($C:$C,K5,$D:$D)</f>
        <v>74296256166.666672</v>
      </c>
      <c r="L7" s="10">
        <f t="array" ref="L7">AVERAGEIF($C:$C,L5,$D:$D)</f>
        <v>81418622833.333328</v>
      </c>
      <c r="M7" s="11">
        <f t="array" ref="M7">AVERAGE(D:D)</f>
        <v>68743210041.666672</v>
      </c>
    </row>
    <row r="8" spans="1:13" ht="15.75" x14ac:dyDescent="0.25">
      <c r="A8">
        <v>7</v>
      </c>
      <c r="B8" t="s">
        <v>22</v>
      </c>
      <c r="C8" t="s">
        <v>7</v>
      </c>
      <c r="D8" s="1">
        <v>15879000000</v>
      </c>
      <c r="E8" t="s">
        <v>10</v>
      </c>
      <c r="F8" t="s">
        <v>12</v>
      </c>
      <c r="H8" s="6" t="s">
        <v>62</v>
      </c>
      <c r="I8" s="10">
        <f t="array" ref="I8">_xlfn.STDEV.S(IF($C:$C=I5,$D:$D))</f>
        <v>53018787600.683121</v>
      </c>
      <c r="J8" s="10">
        <f t="array" ref="J8">_xlfn.STDEV.S(IF($C:$C=J5,$D:$D))</f>
        <v>60470861730.278412</v>
      </c>
      <c r="K8" s="10">
        <f t="array" ref="K8">_xlfn.STDEV.S(IF($C:$C=K5,$D:$D))</f>
        <v>75232165514.220734</v>
      </c>
      <c r="L8" s="10">
        <f t="array" ref="L8">_xlfn.STDEV.S(IF($C:$C=L5,$D:$D))</f>
        <v>81721973338.700348</v>
      </c>
      <c r="M8" s="11">
        <f t="array" ref="M8">_xlfn.STDEV.S(D:D)</f>
        <v>64701886893.945244</v>
      </c>
    </row>
    <row r="9" spans="1:13" ht="15.75" x14ac:dyDescent="0.25">
      <c r="A9">
        <v>8</v>
      </c>
      <c r="B9" t="s">
        <v>22</v>
      </c>
      <c r="C9" t="s">
        <v>8</v>
      </c>
      <c r="D9" s="1">
        <v>16560000000</v>
      </c>
      <c r="E9" t="s">
        <v>10</v>
      </c>
      <c r="F9" t="s">
        <v>12</v>
      </c>
      <c r="H9" s="6" t="s">
        <v>63</v>
      </c>
      <c r="I9" s="10">
        <f t="array" ref="I9">MEDIAN(IF($C:$C=I5,$D:$D))</f>
        <v>52790083500</v>
      </c>
      <c r="J9" s="10">
        <f t="array" ref="J9">MEDIAN(IF($C:$C=J5,$D:$D))</f>
        <v>53734500000</v>
      </c>
      <c r="K9" s="10">
        <f t="array" ref="K9">MEDIAN(IF($C:$C=K5,$D:$D))</f>
        <v>59205000000</v>
      </c>
      <c r="L9" s="10">
        <f t="array" ref="L9">MEDIAN(IF($C:$C=L5,$D:$D))</f>
        <v>69053000000</v>
      </c>
      <c r="M9" s="11">
        <f t="array" ref="M9">MEDIAN(D:D)</f>
        <v>52790083500</v>
      </c>
    </row>
    <row r="10" spans="1:13" ht="15.75" x14ac:dyDescent="0.25">
      <c r="A10">
        <v>9</v>
      </c>
      <c r="B10" t="s">
        <v>24</v>
      </c>
      <c r="C10" t="s">
        <v>5</v>
      </c>
      <c r="D10" s="1">
        <v>101093000000</v>
      </c>
      <c r="E10" t="s">
        <v>10</v>
      </c>
      <c r="F10" t="s">
        <v>12</v>
      </c>
      <c r="H10" s="6" t="s">
        <v>70</v>
      </c>
      <c r="I10" s="10">
        <f t="array" ref="I10">_xlfn.QUARTILE.INC(IF($C:$C=I5,$D:$D),1)</f>
        <v>11110225250</v>
      </c>
      <c r="J10" s="10">
        <f t="array" ref="J10">_xlfn.QUARTILE.INC(IF($C:$C=J5,$D:$D),1)</f>
        <v>11266735250</v>
      </c>
      <c r="K10" s="10">
        <f t="array" ref="K10">_xlfn.QUARTILE.INC(IF($C:$C=K5,$D:$D),1)</f>
        <v>11748292500</v>
      </c>
      <c r="L10" s="10">
        <f t="array" ref="L10">_xlfn.QUARTILE.INC(IF($C:$C=L5,$D:$D),1)</f>
        <v>12112289250</v>
      </c>
      <c r="M10" s="11">
        <f t="array" ref="M10">_xlfn.QUARTILE.INC(D:D,1)</f>
        <v>10168704250</v>
      </c>
    </row>
    <row r="11" spans="1:13" ht="15.75" x14ac:dyDescent="0.25">
      <c r="A11">
        <v>10</v>
      </c>
      <c r="B11" t="s">
        <v>24</v>
      </c>
      <c r="C11" t="s">
        <v>6</v>
      </c>
      <c r="D11" s="1">
        <v>91084000000</v>
      </c>
      <c r="E11" t="s">
        <v>10</v>
      </c>
      <c r="F11" t="s">
        <v>12</v>
      </c>
      <c r="H11" s="6" t="s">
        <v>71</v>
      </c>
      <c r="I11" s="10">
        <f t="array" ref="I11">_xlfn.QUARTILE.INC(IF($C:$C=I5,$D:$D),3)</f>
        <v>97809541750</v>
      </c>
      <c r="J11" s="10">
        <f t="array" ref="J11">_xlfn.QUARTILE.INC(IF($C:$C=J5,$D:$D),3)</f>
        <v>112447845250</v>
      </c>
      <c r="K11" s="10">
        <f t="array" ref="K11">_xlfn.QUARTILE.INC(IF($C:$C=K5,$D:$D),3)</f>
        <v>127604102250</v>
      </c>
      <c r="L11" s="10">
        <f t="array" ref="L11">_xlfn.QUARTILE.INC(IF($C:$C=L5,$D:$D),3)</f>
        <v>140523764500</v>
      </c>
      <c r="M11" s="11">
        <f t="array" ref="M11">_xlfn.QUARTILE.INC(D:D,3)</f>
        <v>121708500000</v>
      </c>
    </row>
    <row r="12" spans="1:13" ht="15.75" x14ac:dyDescent="0.25">
      <c r="A12">
        <v>11</v>
      </c>
      <c r="B12" t="s">
        <v>24</v>
      </c>
      <c r="C12" t="s">
        <v>7</v>
      </c>
      <c r="D12" s="1">
        <v>102531000000</v>
      </c>
      <c r="E12" t="s">
        <v>10</v>
      </c>
      <c r="F12" t="s">
        <v>12</v>
      </c>
      <c r="H12" s="6" t="s">
        <v>64</v>
      </c>
      <c r="I12" s="10">
        <f t="array" ref="I12">(I11-I10)</f>
        <v>86699316500</v>
      </c>
      <c r="J12" s="10">
        <f t="array" ref="J12">(J11-J10)</f>
        <v>101181110000</v>
      </c>
      <c r="K12" s="10">
        <f t="array" ref="K12">(K11-K10)</f>
        <v>115855809750</v>
      </c>
      <c r="L12" s="10">
        <f t="array" ref="L12">(L11-L10)</f>
        <v>128411475250</v>
      </c>
      <c r="M12" s="11">
        <f t="array" ref="M12">(M11-M10)</f>
        <v>111539795750</v>
      </c>
    </row>
    <row r="13" spans="1:13" ht="15.75" x14ac:dyDescent="0.25">
      <c r="A13">
        <v>12</v>
      </c>
      <c r="B13" t="s">
        <v>24</v>
      </c>
      <c r="C13" t="s">
        <v>8</v>
      </c>
      <c r="D13" s="1">
        <v>121546000000</v>
      </c>
      <c r="E13" t="s">
        <v>10</v>
      </c>
      <c r="F13" t="s">
        <v>12</v>
      </c>
      <c r="H13" s="6" t="s">
        <v>65</v>
      </c>
      <c r="I13" s="10">
        <f t="array" ref="I13">MAX(IF($C:$C=I5,$D:$D))</f>
        <v>122196000000</v>
      </c>
      <c r="J13" s="10">
        <f t="array" ref="J13">MAX(IF($C:$C=J5,$D:$D))</f>
        <v>137392000000</v>
      </c>
      <c r="K13" s="10">
        <f t="array" ref="K13">MAX(IF($C:$C=K5,$D:$D))</f>
        <v>179045000000</v>
      </c>
      <c r="L13" s="10">
        <f t="array" ref="L13">MAX(IF($C:$C=L5,$D:$D))</f>
        <v>190884000000</v>
      </c>
      <c r="M13" s="11">
        <f t="array" ref="M13">MAX(D:D)</f>
        <v>190884000000</v>
      </c>
    </row>
    <row r="14" spans="1:13" ht="15.75" x14ac:dyDescent="0.25">
      <c r="A14">
        <v>13</v>
      </c>
      <c r="B14" t="s">
        <v>36</v>
      </c>
      <c r="C14" t="s">
        <v>5</v>
      </c>
      <c r="D14" s="1">
        <v>8939967000</v>
      </c>
      <c r="E14" t="s">
        <v>10</v>
      </c>
      <c r="F14" t="s">
        <v>12</v>
      </c>
      <c r="H14" s="6" t="s">
        <v>66</v>
      </c>
      <c r="I14" s="10">
        <f t="array" ref="I14">MIN(IF($C:$C=I5,$D:$D))</f>
        <v>1843641000</v>
      </c>
      <c r="J14" s="10">
        <f t="array" ref="J14">MIN(IF($C:$C=J5,$D:$D))</f>
        <v>1904218000</v>
      </c>
      <c r="K14" s="10">
        <f t="array" ref="K14">MIN(IF($C:$C=K5,$D:$D))</f>
        <v>1989344000</v>
      </c>
      <c r="L14" s="10">
        <f t="array" ref="L14">MIN(IF($C:$C=L5,$D:$D))</f>
        <v>2042332000</v>
      </c>
      <c r="M14" s="11">
        <f t="array" ref="M14">MIN(D:D)</f>
        <v>1843641000</v>
      </c>
    </row>
    <row r="15" spans="1:13" ht="15.75" x14ac:dyDescent="0.25">
      <c r="A15">
        <v>14</v>
      </c>
      <c r="B15" t="s">
        <v>36</v>
      </c>
      <c r="C15" t="s">
        <v>6</v>
      </c>
      <c r="D15" s="1">
        <v>9560647000</v>
      </c>
      <c r="E15" t="s">
        <v>10</v>
      </c>
      <c r="F15" t="s">
        <v>12</v>
      </c>
      <c r="H15" s="21" t="s">
        <v>67</v>
      </c>
      <c r="I15" s="12">
        <f t="array" ref="I15">(I13-I14)</f>
        <v>120352359000</v>
      </c>
      <c r="J15" s="12">
        <f t="array" ref="J15">(J13-J14)</f>
        <v>135487782000</v>
      </c>
      <c r="K15" s="12">
        <f t="array" ref="K15">(K13-K14)</f>
        <v>177055656000</v>
      </c>
      <c r="L15" s="12">
        <f t="array" ref="L15">(L13-L14)</f>
        <v>188841668000</v>
      </c>
      <c r="M15" s="13">
        <f t="array" ref="M15">(M13-M14)</f>
        <v>189040359000</v>
      </c>
    </row>
    <row r="16" spans="1:13" ht="16.5" thickBot="1" x14ac:dyDescent="0.3">
      <c r="A16">
        <v>15</v>
      </c>
      <c r="B16" t="s">
        <v>36</v>
      </c>
      <c r="C16" t="s">
        <v>7</v>
      </c>
      <c r="D16" s="1">
        <v>10371390000</v>
      </c>
      <c r="E16" t="s">
        <v>10</v>
      </c>
      <c r="F16" t="s">
        <v>12</v>
      </c>
      <c r="H16" s="7" t="s">
        <v>75</v>
      </c>
      <c r="I16" s="22">
        <f t="array" ref="I16">(I8/I7)</f>
        <v>0.93658214806017326</v>
      </c>
      <c r="J16" s="22">
        <f t="array" ref="J16">(J8/J7)</f>
        <v>0.96523012570933764</v>
      </c>
      <c r="K16" s="22">
        <f t="array" ref="K16">(K8/K7)</f>
        <v>1.0125969920402795</v>
      </c>
      <c r="L16" s="23">
        <f t="array" ref="L16">(L8/L7)</f>
        <v>1.0037258122872943</v>
      </c>
      <c r="M16" s="24">
        <f t="array" ref="M16">(M8/M7)</f>
        <v>0.94121131170232086</v>
      </c>
    </row>
    <row r="17" spans="1:13" ht="17.25" thickTop="1" thickBot="1" x14ac:dyDescent="0.3">
      <c r="A17">
        <v>16</v>
      </c>
      <c r="B17" t="s">
        <v>36</v>
      </c>
      <c r="C17" t="s">
        <v>8</v>
      </c>
      <c r="D17" s="1">
        <v>10629719000</v>
      </c>
      <c r="E17" t="s">
        <v>10</v>
      </c>
      <c r="F17" t="s">
        <v>12</v>
      </c>
      <c r="H17" s="4" t="s">
        <v>68</v>
      </c>
      <c r="I17" s="16" cm="1">
        <f t="array" ref="I17">SUM(1/COUNTIF(B2:B25,B2:B25))</f>
        <v>6</v>
      </c>
      <c r="J17" s="17"/>
      <c r="K17" s="17"/>
      <c r="L17" s="17"/>
      <c r="M17" s="18"/>
    </row>
    <row r="18" spans="1:13" ht="15.75" thickTop="1" x14ac:dyDescent="0.2">
      <c r="A18">
        <v>17</v>
      </c>
      <c r="B18" t="s">
        <v>43</v>
      </c>
      <c r="C18" t="s">
        <v>5</v>
      </c>
      <c r="D18" s="1">
        <v>122196000000</v>
      </c>
      <c r="E18" t="s">
        <v>10</v>
      </c>
      <c r="F18" t="s">
        <v>12</v>
      </c>
    </row>
    <row r="19" spans="1:13" x14ac:dyDescent="0.2">
      <c r="A19">
        <v>18</v>
      </c>
      <c r="B19" t="s">
        <v>43</v>
      </c>
      <c r="C19" t="s">
        <v>6</v>
      </c>
      <c r="D19" s="1">
        <v>137392000000</v>
      </c>
      <c r="E19" t="s">
        <v>10</v>
      </c>
      <c r="F19" t="s">
        <v>12</v>
      </c>
    </row>
    <row r="20" spans="1:13" x14ac:dyDescent="0.2">
      <c r="A20">
        <v>19</v>
      </c>
      <c r="B20" t="s">
        <v>43</v>
      </c>
      <c r="C20" t="s">
        <v>7</v>
      </c>
      <c r="D20" s="1">
        <v>179045000000</v>
      </c>
      <c r="E20" t="s">
        <v>10</v>
      </c>
      <c r="F20" t="s">
        <v>12</v>
      </c>
    </row>
    <row r="21" spans="1:13" x14ac:dyDescent="0.2">
      <c r="A21">
        <v>20</v>
      </c>
      <c r="B21" t="s">
        <v>43</v>
      </c>
      <c r="C21" t="s">
        <v>8</v>
      </c>
      <c r="D21" s="1">
        <v>190884000000</v>
      </c>
      <c r="E21" t="s">
        <v>10</v>
      </c>
      <c r="F21" t="s">
        <v>12</v>
      </c>
    </row>
    <row r="22" spans="1:13" x14ac:dyDescent="0.2">
      <c r="A22">
        <v>21</v>
      </c>
      <c r="B22" t="s">
        <v>56</v>
      </c>
      <c r="C22" t="s">
        <v>5</v>
      </c>
      <c r="D22" s="1">
        <v>1843641000</v>
      </c>
      <c r="E22" t="s">
        <v>10</v>
      </c>
      <c r="F22" t="s">
        <v>12</v>
      </c>
    </row>
    <row r="23" spans="1:13" x14ac:dyDescent="0.2">
      <c r="A23">
        <v>22</v>
      </c>
      <c r="B23" t="s">
        <v>56</v>
      </c>
      <c r="C23" t="s">
        <v>6</v>
      </c>
      <c r="D23" s="1">
        <v>1904218000</v>
      </c>
      <c r="E23" t="s">
        <v>10</v>
      </c>
      <c r="F23" t="s">
        <v>12</v>
      </c>
    </row>
    <row r="24" spans="1:13" x14ac:dyDescent="0.2">
      <c r="A24">
        <v>23</v>
      </c>
      <c r="B24" t="s">
        <v>56</v>
      </c>
      <c r="C24" t="s">
        <v>7</v>
      </c>
      <c r="D24" s="1">
        <v>1989344000</v>
      </c>
      <c r="E24" t="s">
        <v>10</v>
      </c>
      <c r="F24" t="s">
        <v>12</v>
      </c>
    </row>
    <row r="25" spans="1:13" x14ac:dyDescent="0.2">
      <c r="A25">
        <v>24</v>
      </c>
      <c r="B25" t="s">
        <v>56</v>
      </c>
      <c r="C25" t="s">
        <v>8</v>
      </c>
      <c r="D25" s="1">
        <v>2042332000</v>
      </c>
      <c r="E25" t="s">
        <v>10</v>
      </c>
      <c r="F25" t="s">
        <v>12</v>
      </c>
    </row>
  </sheetData>
  <mergeCells count="2">
    <mergeCell ref="I2:L2"/>
    <mergeCell ref="I17: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data_statistics_healthcare</vt:lpstr>
      <vt:lpstr>data_statistics_equipment</vt:lpstr>
      <vt:lpstr>data_statistics_distributors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makki11</dc:creator>
  <cp:lastModifiedBy>mhd makki11</cp:lastModifiedBy>
  <dcterms:created xsi:type="dcterms:W3CDTF">2022-05-23T17:31:02Z</dcterms:created>
  <dcterms:modified xsi:type="dcterms:W3CDTF">2022-05-25T17:36:41Z</dcterms:modified>
</cp:coreProperties>
</file>