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simurg\Desktop\Bitirme Projesi\2.Dönem Tez Çalışmaları\"/>
    </mc:Choice>
  </mc:AlternateContent>
  <xr:revisionPtr revIDLastSave="0" documentId="13_ncr:1_{829AD8A6-1A80-44B2-8540-8901100411D0}" xr6:coauthVersionLast="45" xr6:coauthVersionMax="45" xr10:uidLastSave="{00000000-0000-0000-0000-000000000000}"/>
  <bookViews>
    <workbookView xWindow="-120" yWindow="-120" windowWidth="24240" windowHeight="13740" activeTab="5" xr2:uid="{48E93E04-2B06-4176-80D4-9F8377E9A8F1}"/>
  </bookViews>
  <sheets>
    <sheet name="Kriterler&amp;Alternatifler" sheetId="1" r:id="rId1"/>
    <sheet name="AHP" sheetId="2" r:id="rId2"/>
    <sheet name="VIKOR" sheetId="3" r:id="rId3"/>
    <sheet name="Vikor" sheetId="4" r:id="rId4"/>
    <sheet name="Moora" sheetId="5" r:id="rId5"/>
    <sheet name="Electre" sheetId="6" r:id="rId6"/>
  </sheets>
  <calcPr calcId="181029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6" l="1"/>
  <c r="L23" i="6"/>
  <c r="K23" i="6"/>
  <c r="J23" i="6"/>
  <c r="I23" i="6"/>
  <c r="H23" i="6"/>
  <c r="E23" i="6"/>
  <c r="J22" i="6"/>
  <c r="M16" i="6"/>
  <c r="M22" i="6" s="1"/>
  <c r="L16" i="6"/>
  <c r="L22" i="6" s="1"/>
  <c r="K16" i="6"/>
  <c r="K22" i="6" s="1"/>
  <c r="J16" i="6"/>
  <c r="I16" i="6"/>
  <c r="I22" i="6" s="1"/>
  <c r="H16" i="6"/>
  <c r="H22" i="6" s="1"/>
  <c r="G16" i="6"/>
  <c r="F16" i="6"/>
  <c r="E16" i="6"/>
  <c r="M15" i="6"/>
  <c r="L15" i="6"/>
  <c r="K15" i="6"/>
  <c r="J15" i="6"/>
  <c r="I15" i="6"/>
  <c r="H15" i="6"/>
  <c r="G15" i="6"/>
  <c r="G22" i="6" s="1"/>
  <c r="F15" i="6"/>
  <c r="E15" i="6"/>
  <c r="M14" i="6"/>
  <c r="L14" i="6"/>
  <c r="K14" i="6"/>
  <c r="J14" i="6"/>
  <c r="I14" i="6"/>
  <c r="H14" i="6"/>
  <c r="G14" i="6"/>
  <c r="F14" i="6"/>
  <c r="E14" i="6"/>
  <c r="M12" i="6"/>
  <c r="L12" i="6"/>
  <c r="K12" i="6"/>
  <c r="J12" i="6"/>
  <c r="I12" i="6"/>
  <c r="H12" i="6"/>
  <c r="G12" i="6"/>
  <c r="G23" i="6" s="1"/>
  <c r="F12" i="6"/>
  <c r="J21" i="6" s="1"/>
  <c r="E12" i="6"/>
  <c r="E22" i="6" s="1"/>
  <c r="M4" i="6"/>
  <c r="L4" i="6"/>
  <c r="K4" i="6"/>
  <c r="J4" i="6"/>
  <c r="I4" i="6"/>
  <c r="H4" i="6"/>
  <c r="G4" i="6"/>
  <c r="F4" i="6"/>
  <c r="E4" i="6"/>
  <c r="E15" i="5"/>
  <c r="E14" i="5"/>
  <c r="K21" i="6" l="1"/>
  <c r="H21" i="6"/>
  <c r="L21" i="6"/>
  <c r="F23" i="6"/>
  <c r="G21" i="6"/>
  <c r="F22" i="6"/>
  <c r="E21" i="6"/>
  <c r="I21" i="6"/>
  <c r="M21" i="6"/>
  <c r="F21" i="6"/>
  <c r="M23" i="5"/>
  <c r="L23" i="5"/>
  <c r="K23" i="5"/>
  <c r="J23" i="5"/>
  <c r="I23" i="5"/>
  <c r="H23" i="5"/>
  <c r="M12" i="5"/>
  <c r="L12" i="5"/>
  <c r="K12" i="5"/>
  <c r="J12" i="5"/>
  <c r="I12" i="5"/>
  <c r="H12" i="5"/>
  <c r="G12" i="5"/>
  <c r="F12" i="5"/>
  <c r="E12" i="5"/>
  <c r="M16" i="5"/>
  <c r="M22" i="5" s="1"/>
  <c r="L16" i="5"/>
  <c r="L22" i="5" s="1"/>
  <c r="K16" i="5"/>
  <c r="K22" i="5" s="1"/>
  <c r="J16" i="5"/>
  <c r="J22" i="5" s="1"/>
  <c r="I16" i="5"/>
  <c r="I22" i="5" s="1"/>
  <c r="H16" i="5"/>
  <c r="H22" i="5" s="1"/>
  <c r="G16" i="5"/>
  <c r="F16" i="5"/>
  <c r="E16" i="5"/>
  <c r="M15" i="5"/>
  <c r="L15" i="5"/>
  <c r="K15" i="5"/>
  <c r="J15" i="5"/>
  <c r="I15" i="5"/>
  <c r="H15" i="5"/>
  <c r="G15" i="5"/>
  <c r="G22" i="5" s="1"/>
  <c r="F15" i="5"/>
  <c r="M14" i="5"/>
  <c r="L14" i="5"/>
  <c r="K14" i="5"/>
  <c r="J14" i="5"/>
  <c r="I14" i="5"/>
  <c r="H14" i="5"/>
  <c r="G14" i="5"/>
  <c r="F14" i="5"/>
  <c r="M4" i="5"/>
  <c r="L4" i="5"/>
  <c r="K4" i="5"/>
  <c r="J4" i="5"/>
  <c r="I4" i="5"/>
  <c r="H4" i="5"/>
  <c r="G4" i="5"/>
  <c r="F4" i="5"/>
  <c r="E4" i="5"/>
  <c r="G23" i="5" l="1"/>
  <c r="J21" i="5"/>
  <c r="F22" i="5"/>
  <c r="M21" i="5"/>
  <c r="I21" i="5"/>
  <c r="F21" i="5"/>
  <c r="L21" i="5"/>
  <c r="H21" i="5"/>
  <c r="K21" i="5"/>
  <c r="G21" i="5"/>
  <c r="E23" i="5"/>
  <c r="E21" i="5"/>
  <c r="E22" i="5"/>
  <c r="F23" i="5"/>
  <c r="E21" i="4"/>
  <c r="E20" i="4"/>
  <c r="E19" i="4"/>
  <c r="H28" i="5" l="1"/>
  <c r="M28" i="5"/>
  <c r="J28" i="5"/>
  <c r="E32" i="5"/>
  <c r="L28" i="5"/>
  <c r="G28" i="5"/>
  <c r="K28" i="5"/>
  <c r="K32" i="5"/>
  <c r="I28" i="5"/>
  <c r="E28" i="5"/>
  <c r="F32" i="5" s="1"/>
  <c r="F28" i="5"/>
  <c r="G19" i="4"/>
  <c r="H19" i="4"/>
  <c r="I19" i="4"/>
  <c r="J19" i="4"/>
  <c r="J25" i="4" s="1"/>
  <c r="K19" i="4"/>
  <c r="L19" i="4"/>
  <c r="M19" i="4"/>
  <c r="F19" i="4"/>
  <c r="F25" i="4" s="1"/>
  <c r="M17" i="4"/>
  <c r="L17" i="4"/>
  <c r="K17" i="4"/>
  <c r="J17" i="4"/>
  <c r="I17" i="4"/>
  <c r="H17" i="4"/>
  <c r="G17" i="4"/>
  <c r="F17" i="4"/>
  <c r="M25" i="4"/>
  <c r="M4" i="4"/>
  <c r="L4" i="4"/>
  <c r="K4" i="4"/>
  <c r="J4" i="4"/>
  <c r="I4" i="4"/>
  <c r="H4" i="4"/>
  <c r="G4" i="4"/>
  <c r="F4" i="4"/>
  <c r="E4" i="4"/>
  <c r="F21" i="4"/>
  <c r="G21" i="4"/>
  <c r="H21" i="4"/>
  <c r="I21" i="4"/>
  <c r="J21" i="4"/>
  <c r="K21" i="4"/>
  <c r="L21" i="4"/>
  <c r="M21" i="4"/>
  <c r="F20" i="4"/>
  <c r="G20" i="4"/>
  <c r="G26" i="4" s="1"/>
  <c r="H20" i="4"/>
  <c r="I20" i="4"/>
  <c r="J20" i="4"/>
  <c r="K20" i="4"/>
  <c r="K26" i="4" s="1"/>
  <c r="L20" i="4"/>
  <c r="M20" i="4"/>
  <c r="K25" i="4"/>
  <c r="G36" i="3"/>
  <c r="G41" i="3" s="1"/>
  <c r="H27" i="4"/>
  <c r="E25" i="4"/>
  <c r="L25" i="4"/>
  <c r="M32" i="5" l="1"/>
  <c r="I32" i="5"/>
  <c r="E33" i="5"/>
  <c r="O33" i="5" s="1"/>
  <c r="H32" i="5"/>
  <c r="L32" i="5"/>
  <c r="J32" i="5"/>
  <c r="G32" i="5"/>
  <c r="O32" i="5" s="1"/>
  <c r="E34" i="5"/>
  <c r="O34" i="5" s="1"/>
  <c r="E26" i="4"/>
  <c r="J26" i="4"/>
  <c r="F26" i="4"/>
  <c r="G32" i="4" s="1"/>
  <c r="G27" i="4"/>
  <c r="I25" i="4"/>
  <c r="K27" i="4"/>
  <c r="I26" i="4"/>
  <c r="F27" i="4"/>
  <c r="E27" i="4"/>
  <c r="H25" i="4"/>
  <c r="M26" i="4"/>
  <c r="L27" i="4"/>
  <c r="G25" i="4"/>
  <c r="L26" i="4"/>
  <c r="H26" i="4"/>
  <c r="J27" i="4"/>
  <c r="M27" i="4"/>
  <c r="I27" i="4"/>
  <c r="G31" i="4"/>
  <c r="G42" i="3"/>
  <c r="F31" i="4"/>
  <c r="G40" i="3"/>
  <c r="G28" i="3"/>
  <c r="I28" i="3"/>
  <c r="G27" i="3"/>
  <c r="F28" i="3"/>
  <c r="G26" i="3"/>
  <c r="H26" i="3"/>
  <c r="G22" i="3"/>
  <c r="H22" i="3"/>
  <c r="H28" i="3" s="1"/>
  <c r="I22" i="3"/>
  <c r="F22" i="3"/>
  <c r="J21" i="3"/>
  <c r="J27" i="3" s="1"/>
  <c r="H21" i="3"/>
  <c r="H27" i="3" s="1"/>
  <c r="G21" i="3"/>
  <c r="I21" i="3"/>
  <c r="I27" i="3" s="1"/>
  <c r="K21" i="3"/>
  <c r="K27" i="3" s="1"/>
  <c r="N21" i="3"/>
  <c r="N27" i="3" s="1"/>
  <c r="F21" i="3"/>
  <c r="F27" i="3" s="1"/>
  <c r="G20" i="3"/>
  <c r="H20" i="3"/>
  <c r="I20" i="3"/>
  <c r="I26" i="3" s="1"/>
  <c r="J20" i="3"/>
  <c r="J26" i="3" s="1"/>
  <c r="N20" i="3"/>
  <c r="N26" i="3" s="1"/>
  <c r="F20" i="3"/>
  <c r="F26" i="3" s="1"/>
  <c r="K15" i="3"/>
  <c r="L15" i="3"/>
  <c r="M15" i="3"/>
  <c r="M20" i="3" s="1"/>
  <c r="M26" i="3" s="1"/>
  <c r="N15" i="3"/>
  <c r="J15" i="3"/>
  <c r="K14" i="3"/>
  <c r="K20" i="3" s="1"/>
  <c r="K26" i="3" s="1"/>
  <c r="L14" i="3"/>
  <c r="L21" i="3" s="1"/>
  <c r="L27" i="3" s="1"/>
  <c r="M14" i="3"/>
  <c r="M22" i="3" s="1"/>
  <c r="M28" i="3" s="1"/>
  <c r="N14" i="3"/>
  <c r="N22" i="3" s="1"/>
  <c r="N28" i="3" s="1"/>
  <c r="J14" i="3"/>
  <c r="J22" i="3" s="1"/>
  <c r="J28" i="3" s="1"/>
  <c r="O5" i="3"/>
  <c r="G33" i="4" l="1"/>
  <c r="G35" i="4" s="1"/>
  <c r="F32" i="4"/>
  <c r="F33" i="4"/>
  <c r="F35" i="4" s="1"/>
  <c r="F34" i="4"/>
  <c r="G33" i="3"/>
  <c r="L22" i="3"/>
  <c r="L28" i="3" s="1"/>
  <c r="L20" i="3"/>
  <c r="L26" i="3" s="1"/>
  <c r="G32" i="3" s="1"/>
  <c r="M21" i="3"/>
  <c r="M27" i="3" s="1"/>
  <c r="H33" i="3" s="1"/>
  <c r="K22" i="3"/>
  <c r="K28" i="3" s="1"/>
  <c r="G34" i="3" s="1"/>
  <c r="L2" i="3"/>
  <c r="G34" i="4" l="1"/>
  <c r="F41" i="4" s="1"/>
  <c r="G35" i="3"/>
  <c r="H32" i="3"/>
  <c r="H34" i="3"/>
  <c r="X9" i="2"/>
  <c r="X10" i="2"/>
  <c r="W9" i="2"/>
  <c r="G21" i="2"/>
  <c r="F22" i="2"/>
  <c r="F23" i="2"/>
  <c r="G16" i="2"/>
  <c r="G22" i="2" s="1"/>
  <c r="F16" i="2"/>
  <c r="F24" i="2" s="1"/>
  <c r="I9" i="2"/>
  <c r="N9" i="2"/>
  <c r="M9" i="2"/>
  <c r="L9" i="2"/>
  <c r="K9" i="2"/>
  <c r="J9" i="2"/>
  <c r="K10" i="2"/>
  <c r="L10" i="2"/>
  <c r="M10" i="2"/>
  <c r="N10" i="2"/>
  <c r="J10" i="2"/>
  <c r="L12" i="2"/>
  <c r="M12" i="2"/>
  <c r="N12" i="2"/>
  <c r="K11" i="2"/>
  <c r="L11" i="2"/>
  <c r="M11" i="2"/>
  <c r="N11" i="2"/>
  <c r="M13" i="2"/>
  <c r="N13" i="2"/>
  <c r="N14" i="2"/>
  <c r="N8" i="2"/>
  <c r="M8" i="2"/>
  <c r="L8" i="2"/>
  <c r="K8" i="2"/>
  <c r="J8" i="2"/>
  <c r="I8" i="2"/>
  <c r="N7" i="2"/>
  <c r="M7" i="2"/>
  <c r="L7" i="2"/>
  <c r="K7" i="2"/>
  <c r="J7" i="2"/>
  <c r="I7" i="2"/>
  <c r="H8" i="2"/>
  <c r="H7" i="2"/>
  <c r="G7" i="2"/>
  <c r="G20" i="2" s="1"/>
  <c r="F40" i="4" l="1"/>
  <c r="F39" i="4"/>
  <c r="H36" i="3"/>
  <c r="H35" i="3"/>
  <c r="K16" i="2"/>
  <c r="M23" i="2"/>
  <c r="F27" i="2"/>
  <c r="M21" i="2"/>
  <c r="M16" i="2"/>
  <c r="M22" i="2" s="1"/>
  <c r="M20" i="2"/>
  <c r="F26" i="2"/>
  <c r="G25" i="2"/>
  <c r="J21" i="2"/>
  <c r="N23" i="2"/>
  <c r="K26" i="2"/>
  <c r="K23" i="2"/>
  <c r="K27" i="2"/>
  <c r="K24" i="2"/>
  <c r="K28" i="2"/>
  <c r="K21" i="2"/>
  <c r="K20" i="2"/>
  <c r="K29" i="2" s="1"/>
  <c r="K25" i="2"/>
  <c r="K22" i="2"/>
  <c r="N26" i="2"/>
  <c r="H16" i="2"/>
  <c r="H21" i="2" s="1"/>
  <c r="M28" i="2"/>
  <c r="M24" i="2"/>
  <c r="I16" i="2"/>
  <c r="I20" i="2" s="1"/>
  <c r="L16" i="2"/>
  <c r="L24" i="2" s="1"/>
  <c r="G28" i="2"/>
  <c r="G24" i="2"/>
  <c r="I22" i="2"/>
  <c r="M27" i="2"/>
  <c r="F20" i="2"/>
  <c r="F25" i="2"/>
  <c r="F21" i="2"/>
  <c r="G27" i="2"/>
  <c r="G23" i="2"/>
  <c r="M26" i="2"/>
  <c r="N16" i="2"/>
  <c r="N28" i="2" s="1"/>
  <c r="J16" i="2"/>
  <c r="J22" i="2" s="1"/>
  <c r="F28" i="2"/>
  <c r="G26" i="2"/>
  <c r="N27" i="2" l="1"/>
  <c r="M25" i="2"/>
  <c r="M29" i="2" s="1"/>
  <c r="G29" i="2"/>
  <c r="F29" i="2"/>
  <c r="J25" i="2"/>
  <c r="J26" i="2"/>
  <c r="J23" i="2"/>
  <c r="J27" i="2"/>
  <c r="J24" i="2"/>
  <c r="J28" i="2"/>
  <c r="L27" i="2"/>
  <c r="L28" i="2"/>
  <c r="L21" i="2"/>
  <c r="L25" i="2"/>
  <c r="L22" i="2"/>
  <c r="L26" i="2"/>
  <c r="H23" i="2"/>
  <c r="H27" i="2"/>
  <c r="H24" i="2"/>
  <c r="H28" i="2"/>
  <c r="R15" i="2" s="1"/>
  <c r="Q28" i="2" s="1"/>
  <c r="Q39" i="2" s="1"/>
  <c r="H25" i="2"/>
  <c r="H20" i="2"/>
  <c r="R7" i="2" s="1"/>
  <c r="Q20" i="2" s="1"/>
  <c r="Q31" i="2" s="1"/>
  <c r="H22" i="2"/>
  <c r="R9" i="2" s="1"/>
  <c r="Q22" i="2" s="1"/>
  <c r="Q33" i="2" s="1"/>
  <c r="H26" i="2"/>
  <c r="N20" i="2"/>
  <c r="N24" i="2"/>
  <c r="N25" i="2"/>
  <c r="I24" i="2"/>
  <c r="I28" i="2"/>
  <c r="I21" i="2"/>
  <c r="I25" i="2"/>
  <c r="I26" i="2"/>
  <c r="I23" i="2"/>
  <c r="I27" i="2"/>
  <c r="L23" i="2"/>
  <c r="J20" i="2"/>
  <c r="N22" i="2"/>
  <c r="N21" i="2"/>
  <c r="L20" i="2"/>
  <c r="R13" i="2" l="1"/>
  <c r="Q26" i="2" s="1"/>
  <c r="Q37" i="2" s="1"/>
  <c r="L29" i="2"/>
  <c r="R11" i="2"/>
  <c r="Q24" i="2" s="1"/>
  <c r="Q35" i="2" s="1"/>
  <c r="I29" i="2"/>
  <c r="R14" i="2"/>
  <c r="Q27" i="2" s="1"/>
  <c r="Q38" i="2" s="1"/>
  <c r="R8" i="2"/>
  <c r="Q21" i="2" s="1"/>
  <c r="Q32" i="2" s="1"/>
  <c r="Q40" i="2" s="1"/>
  <c r="R40" i="2" s="1"/>
  <c r="Q43" i="2" s="1"/>
  <c r="Q45" i="2" s="1"/>
  <c r="Q47" i="2" s="1"/>
  <c r="R12" i="2"/>
  <c r="Q25" i="2" s="1"/>
  <c r="Q36" i="2" s="1"/>
  <c r="R10" i="2"/>
  <c r="Q23" i="2" s="1"/>
  <c r="Q34" i="2" s="1"/>
  <c r="H29" i="2"/>
  <c r="N29" i="2"/>
  <c r="J29" i="2"/>
  <c r="R16" i="2" l="1"/>
</calcChain>
</file>

<file path=xl/sharedStrings.xml><?xml version="1.0" encoding="utf-8"?>
<sst xmlns="http://schemas.openxmlformats.org/spreadsheetml/2006/main" count="458" uniqueCount="74">
  <si>
    <t>Ürün iade sorunu</t>
  </si>
  <si>
    <t>Ulaşılabilirlik</t>
  </si>
  <si>
    <t>Satış sonrası Müşt. Desteği</t>
  </si>
  <si>
    <t>Destek Hattı Sorunu</t>
  </si>
  <si>
    <t xml:space="preserve">Sahte ürün </t>
  </si>
  <si>
    <t>Sistemde yaşana bozukluklar</t>
  </si>
  <si>
    <t>Komisyon alınması</t>
  </si>
  <si>
    <t>Kargo sorunu</t>
  </si>
  <si>
    <t>Güven eksikliği</t>
  </si>
  <si>
    <t>Kriterler</t>
  </si>
  <si>
    <t>Alternatifler</t>
  </si>
  <si>
    <t>ModoCruz.com</t>
  </si>
  <si>
    <t>Gardrops.com</t>
  </si>
  <si>
    <t>Dolap.com</t>
  </si>
  <si>
    <t>Web sitesi seçimi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</si>
  <si>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</si>
  <si>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</si>
  <si>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</si>
  <si>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</si>
  <si>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</si>
  <si>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</si>
  <si>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</si>
  <si>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</si>
  <si>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</si>
  <si>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</t>
  </si>
  <si>
    <t>İkili karşılaştırma matrislerinin normalizasyonu</t>
  </si>
  <si>
    <t>İkili karşılaştırmların gerçekleştirilmesi</t>
  </si>
  <si>
    <t>Toplam</t>
  </si>
  <si>
    <t>Öncelik vektörünün hesaplanması</t>
  </si>
  <si>
    <t>Tutarlılık Testleri</t>
  </si>
  <si>
    <t>Ti/ai</t>
  </si>
  <si>
    <t>lambda maks</t>
  </si>
  <si>
    <t xml:space="preserve">CI </t>
  </si>
  <si>
    <t xml:space="preserve">CR </t>
  </si>
  <si>
    <t>tutarlılık</t>
  </si>
  <si>
    <t>W1</t>
  </si>
  <si>
    <t>W2</t>
  </si>
  <si>
    <t>W3</t>
  </si>
  <si>
    <t>Wj</t>
  </si>
  <si>
    <t>W-</t>
  </si>
  <si>
    <t>d+</t>
  </si>
  <si>
    <t>d-</t>
  </si>
  <si>
    <t>W+</t>
  </si>
  <si>
    <t>Normalize Karar Matrislerinin Ağırlıklandırılması</t>
  </si>
  <si>
    <t>Fayda  ve pişmanlık değerlerinin hesaplanması</t>
  </si>
  <si>
    <t>Si</t>
  </si>
  <si>
    <t>Ri</t>
  </si>
  <si>
    <t>MAK</t>
  </si>
  <si>
    <t>MIN</t>
  </si>
  <si>
    <t>Uzlaşmacı Çözüm değerlerinin hesaplanması</t>
  </si>
  <si>
    <t>Qi</t>
  </si>
  <si>
    <t>Sıralama</t>
  </si>
  <si>
    <t>Kriterlerin Ağırlıklandırılması</t>
  </si>
  <si>
    <t>4. İdeal Çözüm Değerlerinin Belirlenmesi</t>
  </si>
  <si>
    <t>3. Karar Matrisinin Oluşturulması</t>
  </si>
  <si>
    <t>2. Belirlenen Kriterler</t>
  </si>
  <si>
    <t>5 .Karar Matrisinin Normalizasyonu</t>
  </si>
  <si>
    <t>7 .Fayda ve Pişmanlık Değerlerinin Hesaplanması</t>
  </si>
  <si>
    <t>6 .Normalize Karar Matrisinin Ağırlıklandırılması</t>
  </si>
  <si>
    <t>8 .Uzlaşmacı Çözüm Değerlerinin Hesaplanması</t>
  </si>
  <si>
    <t>Vikor</t>
  </si>
  <si>
    <t>Moora</t>
  </si>
  <si>
    <t>4 .Karar Matrisinin Normalizasyonu</t>
  </si>
  <si>
    <t>5 .Normalize Karar Matrisinin Ağırlıklandırılması</t>
  </si>
  <si>
    <t>6. Referans Noktasının Belirlenmesi</t>
  </si>
  <si>
    <t>rj</t>
  </si>
  <si>
    <t xml:space="preserve">7. Referans Noktasına Göre Değerlerin Hesaplnaması </t>
  </si>
  <si>
    <t>di</t>
  </si>
  <si>
    <t>8.Alternatiflerin Sıralanması ve Değerlendirilmesi</t>
  </si>
  <si>
    <t>Electre</t>
  </si>
  <si>
    <t>6. Uyumluluk ve Uyumsuzluk Kümelerinin Belirlenmesi</t>
  </si>
  <si>
    <t>Uyumluluk</t>
  </si>
  <si>
    <t>-</t>
  </si>
  <si>
    <t>Uyumsuzluk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</si>
</sst>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i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right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0" xfId="0" applyFill="1"/>
    <xf numFmtId="0" fontId="0" fillId="10" borderId="8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</xdr:colOff>
      <xdr:row>3</xdr:row>
      <xdr:rowOff>120316</xdr:rowOff>
    </xdr:from>
    <xdr:to>
      <xdr:col>4</xdr:col>
      <xdr:colOff>0</xdr:colOff>
      <xdr:row>6</xdr:row>
      <xdr:rowOff>15040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228224" y="511342"/>
          <a:ext cx="606592" cy="506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10206</xdr:colOff>
      <xdr:row>4</xdr:row>
      <xdr:rowOff>95251</xdr:rowOff>
    </xdr:from>
    <xdr:to>
      <xdr:col>3</xdr:col>
      <xdr:colOff>601578</xdr:colOff>
      <xdr:row>6</xdr:row>
      <xdr:rowOff>10205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228045" y="687162"/>
          <a:ext cx="591372" cy="326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6804</xdr:colOff>
      <xdr:row>5</xdr:row>
      <xdr:rowOff>81643</xdr:rowOff>
    </xdr:from>
    <xdr:to>
      <xdr:col>4</xdr:col>
      <xdr:colOff>3402</xdr:colOff>
      <xdr:row>6</xdr:row>
      <xdr:rowOff>88447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1224643" y="884464"/>
          <a:ext cx="605518" cy="20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6804</xdr:colOff>
      <xdr:row>6</xdr:row>
      <xdr:rowOff>85044</xdr:rowOff>
    </xdr:from>
    <xdr:to>
      <xdr:col>4</xdr:col>
      <xdr:colOff>6804</xdr:colOff>
      <xdr:row>6</xdr:row>
      <xdr:rowOff>95251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1224643" y="1088571"/>
          <a:ext cx="608920" cy="1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8049</xdr:colOff>
      <xdr:row>6</xdr:row>
      <xdr:rowOff>107324</xdr:rowOff>
    </xdr:from>
    <xdr:to>
      <xdr:col>4</xdr:col>
      <xdr:colOff>3402</xdr:colOff>
      <xdr:row>7</xdr:row>
      <xdr:rowOff>102054</xdr:rowOff>
    </xdr:to>
    <xdr:cxnSp macro="">
      <xdr:nvCxnSpPr>
        <xdr:cNvPr id="19" name="Düz Ok Bağlayıcısı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226176" y="1110803"/>
          <a:ext cx="604416" cy="195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10732</xdr:colOff>
      <xdr:row>6</xdr:row>
      <xdr:rowOff>115373</xdr:rowOff>
    </xdr:from>
    <xdr:to>
      <xdr:col>4</xdr:col>
      <xdr:colOff>13607</xdr:colOff>
      <xdr:row>8</xdr:row>
      <xdr:rowOff>102053</xdr:rowOff>
    </xdr:to>
    <xdr:cxnSp macro="">
      <xdr:nvCxnSpPr>
        <xdr:cNvPr id="23" name="Düz Ok Bağlayıcısı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228859" y="1118852"/>
          <a:ext cx="611938" cy="389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187817</xdr:rowOff>
    </xdr:from>
    <xdr:to>
      <xdr:col>3</xdr:col>
      <xdr:colOff>605518</xdr:colOff>
      <xdr:row>9</xdr:row>
      <xdr:rowOff>95250</xdr:rowOff>
    </xdr:to>
    <xdr:cxnSp macro="">
      <xdr:nvCxnSpPr>
        <xdr:cNvPr id="26" name="Düz Ok Bağlayıcısı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218127" y="1191296"/>
          <a:ext cx="605518" cy="511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5366</xdr:colOff>
      <xdr:row>6</xdr:row>
      <xdr:rowOff>193183</xdr:rowOff>
    </xdr:from>
    <xdr:to>
      <xdr:col>4</xdr:col>
      <xdr:colOff>6804</xdr:colOff>
      <xdr:row>10</xdr:row>
      <xdr:rowOff>105456</xdr:rowOff>
    </xdr:to>
    <xdr:cxnSp macro="">
      <xdr:nvCxnSpPr>
        <xdr:cNvPr id="29" name="Düz Ok Bağlayıcısı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223493" y="1196662"/>
          <a:ext cx="610501" cy="717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2683</xdr:colOff>
      <xdr:row>6</xdr:row>
      <xdr:rowOff>198549</xdr:rowOff>
    </xdr:from>
    <xdr:to>
      <xdr:col>3</xdr:col>
      <xdr:colOff>581850</xdr:colOff>
      <xdr:row>11</xdr:row>
      <xdr:rowOff>88446</xdr:rowOff>
    </xdr:to>
    <xdr:cxnSp macro="">
      <xdr:nvCxnSpPr>
        <xdr:cNvPr id="35" name="Düz Ok Bağlayıcısı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220810" y="1202028"/>
          <a:ext cx="579167" cy="896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1851660</xdr:colOff>
      <xdr:row>3</xdr:row>
      <xdr:rowOff>64770</xdr:rowOff>
    </xdr:from>
    <xdr:to>
      <xdr:col>6</xdr:col>
      <xdr:colOff>0</xdr:colOff>
      <xdr:row>6</xdr:row>
      <xdr:rowOff>83820</xdr:rowOff>
    </xdr:to>
    <xdr:cxnSp macro="">
      <xdr:nvCxnSpPr>
        <xdr:cNvPr id="42" name="Düz Ok Bağlayıcısı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3680460" y="457200"/>
          <a:ext cx="81915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</xdr:colOff>
      <xdr:row>3</xdr:row>
      <xdr:rowOff>80010</xdr:rowOff>
    </xdr:from>
    <xdr:to>
      <xdr:col>6</xdr:col>
      <xdr:colOff>7620</xdr:colOff>
      <xdr:row>7</xdr:row>
      <xdr:rowOff>95250</xdr:rowOff>
    </xdr:to>
    <xdr:cxnSp macro="">
      <xdr:nvCxnSpPr>
        <xdr:cNvPr id="43" name="Düz Ok Bağlayıcısı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3691890" y="472440"/>
          <a:ext cx="81534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1855470</xdr:colOff>
      <xdr:row>3</xdr:row>
      <xdr:rowOff>87630</xdr:rowOff>
    </xdr:from>
    <xdr:to>
      <xdr:col>5</xdr:col>
      <xdr:colOff>800100</xdr:colOff>
      <xdr:row>8</xdr:row>
      <xdr:rowOff>83820</xdr:rowOff>
    </xdr:to>
    <xdr:cxnSp macro="">
      <xdr:nvCxnSpPr>
        <xdr:cNvPr id="44" name="Düz Ok Bağlayıcısı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3684270" y="480060"/>
          <a:ext cx="803910" cy="101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99060</xdr:rowOff>
    </xdr:from>
    <xdr:to>
      <xdr:col>6</xdr:col>
      <xdr:colOff>7620</xdr:colOff>
      <xdr:row>6</xdr:row>
      <xdr:rowOff>95250</xdr:rowOff>
    </xdr:to>
    <xdr:cxnSp macro="">
      <xdr:nvCxnSpPr>
        <xdr:cNvPr id="45" name="Düz Ok Bağlayıcısı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3688080" y="693420"/>
          <a:ext cx="819150" cy="407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4</xdr:row>
      <xdr:rowOff>99060</xdr:rowOff>
    </xdr:from>
    <xdr:to>
      <xdr:col>6</xdr:col>
      <xdr:colOff>0</xdr:colOff>
      <xdr:row>7</xdr:row>
      <xdr:rowOff>83820</xdr:rowOff>
    </xdr:to>
    <xdr:cxnSp macro="">
      <xdr:nvCxnSpPr>
        <xdr:cNvPr id="46" name="Düz Ok Bağlayıcısı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3695700" y="693420"/>
          <a:ext cx="803910" cy="5981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</xdr:colOff>
      <xdr:row>4</xdr:row>
      <xdr:rowOff>99060</xdr:rowOff>
    </xdr:from>
    <xdr:to>
      <xdr:col>6</xdr:col>
      <xdr:colOff>7620</xdr:colOff>
      <xdr:row>8</xdr:row>
      <xdr:rowOff>87630</xdr:rowOff>
    </xdr:to>
    <xdr:cxnSp macro="">
      <xdr:nvCxnSpPr>
        <xdr:cNvPr id="47" name="Düz Ok Bağlayıcısı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3691890" y="693420"/>
          <a:ext cx="815340" cy="803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1855470</xdr:colOff>
      <xdr:row>5</xdr:row>
      <xdr:rowOff>114300</xdr:rowOff>
    </xdr:from>
    <xdr:to>
      <xdr:col>6</xdr:col>
      <xdr:colOff>3810</xdr:colOff>
      <xdr:row>6</xdr:row>
      <xdr:rowOff>80011</xdr:rowOff>
    </xdr:to>
    <xdr:cxnSp macro="">
      <xdr:nvCxnSpPr>
        <xdr:cNvPr id="48" name="Düz Ok Bağlayıcısı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3684270" y="918210"/>
          <a:ext cx="819150" cy="167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5366</xdr:colOff>
      <xdr:row>5</xdr:row>
      <xdr:rowOff>99537</xdr:rowOff>
    </xdr:from>
    <xdr:to>
      <xdr:col>6</xdr:col>
      <xdr:colOff>0</xdr:colOff>
      <xdr:row>8</xdr:row>
      <xdr:rowOff>76200</xdr:rowOff>
    </xdr:to>
    <xdr:cxnSp macro="">
      <xdr:nvCxnSpPr>
        <xdr:cNvPr id="49" name="Düz Ok Bağlayıcısı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3693446" y="903447"/>
          <a:ext cx="806164" cy="582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1855470</xdr:colOff>
      <xdr:row>5</xdr:row>
      <xdr:rowOff>102870</xdr:rowOff>
    </xdr:from>
    <xdr:to>
      <xdr:col>5</xdr:col>
      <xdr:colOff>796290</xdr:colOff>
      <xdr:row>7</xdr:row>
      <xdr:rowOff>64770</xdr:rowOff>
    </xdr:to>
    <xdr:cxnSp macro="">
      <xdr:nvCxnSpPr>
        <xdr:cNvPr id="50" name="Düz Ok Bağlayıcısı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3684270" y="906780"/>
          <a:ext cx="80010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</xdr:colOff>
      <xdr:row>6</xdr:row>
      <xdr:rowOff>83820</xdr:rowOff>
    </xdr:from>
    <xdr:to>
      <xdr:col>6</xdr:col>
      <xdr:colOff>11430</xdr:colOff>
      <xdr:row>7</xdr:row>
      <xdr:rowOff>68580</xdr:rowOff>
    </xdr:to>
    <xdr:cxnSp macro="">
      <xdr:nvCxnSpPr>
        <xdr:cNvPr id="182" name="Düz Ok Bağlayıcısı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3691890" y="1089660"/>
          <a:ext cx="819150" cy="186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</xdr:colOff>
      <xdr:row>6</xdr:row>
      <xdr:rowOff>72390</xdr:rowOff>
    </xdr:from>
    <xdr:to>
      <xdr:col>6</xdr:col>
      <xdr:colOff>11430</xdr:colOff>
      <xdr:row>7</xdr:row>
      <xdr:rowOff>118110</xdr:rowOff>
    </xdr:to>
    <xdr:cxnSp macro="">
      <xdr:nvCxnSpPr>
        <xdr:cNvPr id="183" name="Düz Ok Bağlayıcısı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V="1">
          <a:off x="3699510" y="1078230"/>
          <a:ext cx="81153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16796</xdr:colOff>
      <xdr:row>7</xdr:row>
      <xdr:rowOff>60960</xdr:rowOff>
    </xdr:from>
    <xdr:to>
      <xdr:col>6</xdr:col>
      <xdr:colOff>7620</xdr:colOff>
      <xdr:row>8</xdr:row>
      <xdr:rowOff>126207</xdr:rowOff>
    </xdr:to>
    <xdr:cxnSp macro="">
      <xdr:nvCxnSpPr>
        <xdr:cNvPr id="184" name="Düz Ok Bağlayıcısı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 flipV="1">
          <a:off x="3704876" y="1268730"/>
          <a:ext cx="802354" cy="267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1855470</xdr:colOff>
      <xdr:row>8</xdr:row>
      <xdr:rowOff>76200</xdr:rowOff>
    </xdr:from>
    <xdr:to>
      <xdr:col>5</xdr:col>
      <xdr:colOff>803910</xdr:colOff>
      <xdr:row>8</xdr:row>
      <xdr:rowOff>129540</xdr:rowOff>
    </xdr:to>
    <xdr:cxnSp macro="">
      <xdr:nvCxnSpPr>
        <xdr:cNvPr id="188" name="Düz Ok Bağlayıcısı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/>
      </xdr:nvCxnSpPr>
      <xdr:spPr>
        <a:xfrm flipV="1">
          <a:off x="3684270" y="1485900"/>
          <a:ext cx="80772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6</xdr:row>
      <xdr:rowOff>95250</xdr:rowOff>
    </xdr:from>
    <xdr:to>
      <xdr:col>6</xdr:col>
      <xdr:colOff>0</xdr:colOff>
      <xdr:row>8</xdr:row>
      <xdr:rowOff>114300</xdr:rowOff>
    </xdr:to>
    <xdr:cxnSp macro="">
      <xdr:nvCxnSpPr>
        <xdr:cNvPr id="189" name="Düz Ok Bağlayıcısı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 flipV="1">
          <a:off x="3703320" y="1101090"/>
          <a:ext cx="796290" cy="422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7</xdr:row>
      <xdr:rowOff>57150</xdr:rowOff>
    </xdr:from>
    <xdr:to>
      <xdr:col>5</xdr:col>
      <xdr:colOff>800100</xdr:colOff>
      <xdr:row>7</xdr:row>
      <xdr:rowOff>133350</xdr:rowOff>
    </xdr:to>
    <xdr:cxnSp macro="">
      <xdr:nvCxnSpPr>
        <xdr:cNvPr id="190" name="Düz Ok Bağlayıcısı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/>
      </xdr:nvCxnSpPr>
      <xdr:spPr>
        <a:xfrm flipV="1">
          <a:off x="3695700" y="1264920"/>
          <a:ext cx="79248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7</xdr:row>
      <xdr:rowOff>57150</xdr:rowOff>
    </xdr:from>
    <xdr:to>
      <xdr:col>5</xdr:col>
      <xdr:colOff>807720</xdr:colOff>
      <xdr:row>8</xdr:row>
      <xdr:rowOff>68580</xdr:rowOff>
    </xdr:to>
    <xdr:cxnSp macro="">
      <xdr:nvCxnSpPr>
        <xdr:cNvPr id="199" name="Düz Ok Bağlayıcısı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CxnSpPr/>
      </xdr:nvCxnSpPr>
      <xdr:spPr>
        <a:xfrm>
          <a:off x="3695700" y="1264920"/>
          <a:ext cx="80010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6</xdr:row>
      <xdr:rowOff>91440</xdr:rowOff>
    </xdr:from>
    <xdr:to>
      <xdr:col>5</xdr:col>
      <xdr:colOff>803910</xdr:colOff>
      <xdr:row>8</xdr:row>
      <xdr:rowOff>76200</xdr:rowOff>
    </xdr:to>
    <xdr:cxnSp macro="">
      <xdr:nvCxnSpPr>
        <xdr:cNvPr id="201" name="Düz Ok Bağlayıcısı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>
          <a:off x="3703320" y="1097280"/>
          <a:ext cx="78867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6</xdr:row>
      <xdr:rowOff>76200</xdr:rowOff>
    </xdr:from>
    <xdr:to>
      <xdr:col>5</xdr:col>
      <xdr:colOff>803910</xdr:colOff>
      <xdr:row>6</xdr:row>
      <xdr:rowOff>91440</xdr:rowOff>
    </xdr:to>
    <xdr:cxnSp macro="">
      <xdr:nvCxnSpPr>
        <xdr:cNvPr id="204" name="Düz Ok Bağlayıcısı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V="1">
          <a:off x="3703320" y="1082040"/>
          <a:ext cx="78867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1855470</xdr:colOff>
      <xdr:row>6</xdr:row>
      <xdr:rowOff>72390</xdr:rowOff>
    </xdr:from>
    <xdr:to>
      <xdr:col>6</xdr:col>
      <xdr:colOff>0</xdr:colOff>
      <xdr:row>9</xdr:row>
      <xdr:rowOff>125730</xdr:rowOff>
    </xdr:to>
    <xdr:cxnSp macro="">
      <xdr:nvCxnSpPr>
        <xdr:cNvPr id="206" name="Düz Ok Bağlayıcısı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 flipV="1">
          <a:off x="3684270" y="1078230"/>
          <a:ext cx="815340" cy="659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1851660</xdr:colOff>
      <xdr:row>7</xdr:row>
      <xdr:rowOff>64770</xdr:rowOff>
    </xdr:from>
    <xdr:to>
      <xdr:col>6</xdr:col>
      <xdr:colOff>7620</xdr:colOff>
      <xdr:row>9</xdr:row>
      <xdr:rowOff>118111</xdr:rowOff>
    </xdr:to>
    <xdr:cxnSp macro="">
      <xdr:nvCxnSpPr>
        <xdr:cNvPr id="209" name="Düz Ok Bağlayıcısı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/>
      </xdr:nvCxnSpPr>
      <xdr:spPr>
        <a:xfrm flipV="1">
          <a:off x="3680460" y="1272540"/>
          <a:ext cx="826770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</xdr:colOff>
      <xdr:row>8</xdr:row>
      <xdr:rowOff>68580</xdr:rowOff>
    </xdr:from>
    <xdr:to>
      <xdr:col>6</xdr:col>
      <xdr:colOff>0</xdr:colOff>
      <xdr:row>9</xdr:row>
      <xdr:rowOff>137160</xdr:rowOff>
    </xdr:to>
    <xdr:cxnSp macro="">
      <xdr:nvCxnSpPr>
        <xdr:cNvPr id="212" name="Düz Ok Bağlayıcısı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/>
      </xdr:nvCxnSpPr>
      <xdr:spPr>
        <a:xfrm flipV="1">
          <a:off x="3699510" y="1478280"/>
          <a:ext cx="800100" cy="27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6</xdr:row>
      <xdr:rowOff>80010</xdr:rowOff>
    </xdr:from>
    <xdr:to>
      <xdr:col>5</xdr:col>
      <xdr:colOff>792480</xdr:colOff>
      <xdr:row>10</xdr:row>
      <xdr:rowOff>91440</xdr:rowOff>
    </xdr:to>
    <xdr:cxnSp macro="">
      <xdr:nvCxnSpPr>
        <xdr:cNvPr id="215" name="Düz Ok Bağlayıcısı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/>
      </xdr:nvCxnSpPr>
      <xdr:spPr>
        <a:xfrm flipV="1">
          <a:off x="3695700" y="1085850"/>
          <a:ext cx="78486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</xdr:colOff>
      <xdr:row>7</xdr:row>
      <xdr:rowOff>72390</xdr:rowOff>
    </xdr:from>
    <xdr:to>
      <xdr:col>6</xdr:col>
      <xdr:colOff>3810</xdr:colOff>
      <xdr:row>10</xdr:row>
      <xdr:rowOff>102871</xdr:rowOff>
    </xdr:to>
    <xdr:cxnSp macro="">
      <xdr:nvCxnSpPr>
        <xdr:cNvPr id="218" name="Düz Ok Bağlayıcısı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/>
      </xdr:nvCxnSpPr>
      <xdr:spPr>
        <a:xfrm flipV="1">
          <a:off x="3699510" y="1280160"/>
          <a:ext cx="803910" cy="636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8</xdr:row>
      <xdr:rowOff>68580</xdr:rowOff>
    </xdr:from>
    <xdr:to>
      <xdr:col>5</xdr:col>
      <xdr:colOff>788670</xdr:colOff>
      <xdr:row>10</xdr:row>
      <xdr:rowOff>91441</xdr:rowOff>
    </xdr:to>
    <xdr:cxnSp macro="">
      <xdr:nvCxnSpPr>
        <xdr:cNvPr id="221" name="Düz Ok Bağlayıcısı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/>
      </xdr:nvCxnSpPr>
      <xdr:spPr>
        <a:xfrm flipV="1">
          <a:off x="3695700" y="1478280"/>
          <a:ext cx="781050" cy="426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83820</xdr:rowOff>
    </xdr:from>
    <xdr:to>
      <xdr:col>5</xdr:col>
      <xdr:colOff>800100</xdr:colOff>
      <xdr:row>11</xdr:row>
      <xdr:rowOff>76200</xdr:rowOff>
    </xdr:to>
    <xdr:cxnSp macro="">
      <xdr:nvCxnSpPr>
        <xdr:cNvPr id="224" name="Düz Ok Bağlayıcısı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/>
      </xdr:nvCxnSpPr>
      <xdr:spPr>
        <a:xfrm flipV="1">
          <a:off x="3688080" y="1089660"/>
          <a:ext cx="800100" cy="1002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7</xdr:row>
      <xdr:rowOff>80010</xdr:rowOff>
    </xdr:from>
    <xdr:to>
      <xdr:col>6</xdr:col>
      <xdr:colOff>11430</xdr:colOff>
      <xdr:row>11</xdr:row>
      <xdr:rowOff>60962</xdr:rowOff>
    </xdr:to>
    <xdr:cxnSp macro="">
      <xdr:nvCxnSpPr>
        <xdr:cNvPr id="227" name="Düz Ok Bağlayıcısı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/>
      </xdr:nvCxnSpPr>
      <xdr:spPr>
        <a:xfrm flipV="1">
          <a:off x="3695700" y="1287780"/>
          <a:ext cx="815340" cy="788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</xdr:colOff>
      <xdr:row>8</xdr:row>
      <xdr:rowOff>68580</xdr:rowOff>
    </xdr:from>
    <xdr:to>
      <xdr:col>6</xdr:col>
      <xdr:colOff>0</xdr:colOff>
      <xdr:row>11</xdr:row>
      <xdr:rowOff>76201</xdr:rowOff>
    </xdr:to>
    <xdr:cxnSp macro="">
      <xdr:nvCxnSpPr>
        <xdr:cNvPr id="231" name="Düz Ok Bağlayıcısı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/>
      </xdr:nvCxnSpPr>
      <xdr:spPr>
        <a:xfrm flipV="1">
          <a:off x="3699510" y="1478280"/>
          <a:ext cx="800100" cy="613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85693</xdr:rowOff>
    </xdr:from>
    <xdr:to>
      <xdr:col>1</xdr:col>
      <xdr:colOff>606592</xdr:colOff>
      <xdr:row>27</xdr:row>
      <xdr:rowOff>91108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2652430"/>
          <a:ext cx="2446421" cy="26724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E-ticaret</a:t>
          </a:r>
          <a:r>
            <a:rPr lang="tr-TR" sz="1100" baseline="0"/>
            <a:t> siteleri kaliteri üzerine değerlendirme çalışması:</a:t>
          </a:r>
        </a:p>
        <a:p>
          <a:r>
            <a:rPr lang="tr-TR" sz="1100" baseline="0"/>
            <a:t>1. Problemin Tanımlanması</a:t>
          </a:r>
        </a:p>
        <a:p>
          <a:r>
            <a:rPr lang="tr-TR" sz="1100" baseline="0"/>
            <a:t>2.Kriterlerin/Alternatiflerin Belirlenmesi</a:t>
          </a:r>
        </a:p>
        <a:p>
          <a:r>
            <a:rPr lang="tr-TR" sz="1100" baseline="0"/>
            <a:t>3.Karar Matrisinin Oluşturulması</a:t>
          </a:r>
        </a:p>
        <a:p>
          <a:r>
            <a:rPr lang="tr-TR" sz="1100" baseline="0"/>
            <a:t>4.İdeal Çözüm Değerlerinin Belirlenmesi</a:t>
          </a:r>
        </a:p>
        <a:p>
          <a:r>
            <a:rPr lang="tr-TR" sz="1100" baseline="0"/>
            <a:t>5.Karar Matrisinin Normalizasyonu</a:t>
          </a:r>
        </a:p>
        <a:p>
          <a:r>
            <a:rPr lang="tr-TR" sz="1100" baseline="0"/>
            <a:t>6.Normalize Karar Matrisinin Ağırlıklandırılması</a:t>
          </a:r>
        </a:p>
        <a:p>
          <a:r>
            <a:rPr lang="tr-TR" sz="1100" baseline="0"/>
            <a:t>7.Fayda ve Pişmanlık Değerlerinin Hesaplanması</a:t>
          </a:r>
        </a:p>
        <a:p>
          <a:r>
            <a:rPr lang="tr-TR" sz="1100" baseline="0"/>
            <a:t>8.Uzlaşmacı Çözüm Değerlerinin Hesaplanması</a:t>
          </a:r>
          <a:endParaRPr lang="tr-T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685800</xdr:colOff>
          <xdr:row>28</xdr:row>
          <xdr:rowOff>161925</xdr:rowOff>
        </xdr:from>
        <xdr:to>
          <xdr:col>0</xdr:col>
          <xdr:colOff>1819275</xdr:colOff>
          <xdr:row>30</xdr:row>
          <xdr:rowOff>114300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8283</xdr:colOff>
      <xdr:row>14</xdr:row>
      <xdr:rowOff>4855</xdr:rowOff>
    </xdr:from>
    <xdr:to>
      <xdr:col>2</xdr:col>
      <xdr:colOff>1391</xdr:colOff>
      <xdr:row>28</xdr:row>
      <xdr:rowOff>10270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8283" y="2746398"/>
          <a:ext cx="2444760" cy="26724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E-ticaret</a:t>
          </a:r>
          <a:r>
            <a:rPr lang="tr-TR" sz="1100" baseline="0"/>
            <a:t> siteleri kaliteri üzerine değerlendirme çalışması:</a:t>
          </a:r>
        </a:p>
        <a:p>
          <a:r>
            <a:rPr lang="tr-TR" sz="1100" baseline="0"/>
            <a:t>1. Problemin Tanımlanması</a:t>
          </a:r>
        </a:p>
        <a:p>
          <a:r>
            <a:rPr lang="tr-TR" sz="1100" baseline="0"/>
            <a:t>2.Kriterlerin/Alternatiflerin Belirlenmesi</a:t>
          </a:r>
        </a:p>
        <a:p>
          <a:r>
            <a:rPr lang="tr-TR" sz="1100" baseline="0"/>
            <a:t>3.Karar Matrisinin Oluşturulması</a:t>
          </a:r>
        </a:p>
        <a:p>
          <a:r>
            <a:rPr lang="tr-TR" sz="1100" baseline="0"/>
            <a:t>4.İdeal Çözüm Değerlerinin Belirlenmesi</a:t>
          </a:r>
        </a:p>
        <a:p>
          <a:r>
            <a:rPr lang="tr-TR" sz="1100" baseline="0"/>
            <a:t>5.Karar Matrisinin Normalizasyonu</a:t>
          </a:r>
        </a:p>
        <a:p>
          <a:r>
            <a:rPr lang="tr-TR" sz="1100" baseline="0"/>
            <a:t>6.Normalize Karar Matrisinin Ağırlıklandırılması</a:t>
          </a:r>
        </a:p>
        <a:p>
          <a:r>
            <a:rPr lang="tr-TR" sz="1100" baseline="0"/>
            <a:t>7.Fayda ve Pişmanlık Değerlerinin Hesaplanması</a:t>
          </a:r>
        </a:p>
        <a:p>
          <a:r>
            <a:rPr lang="tr-TR" sz="1100" baseline="0"/>
            <a:t>8.Uzlaşmacı Çözüm Değerlerinin Hesaplanması</a:t>
          </a:r>
          <a:endParaRPr lang="tr-T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169794</xdr:colOff>
          <xdr:row>15</xdr:row>
          <xdr:rowOff>182217</xdr:rowOff>
        </xdr:from>
        <xdr:to>
          <xdr:col>3</xdr:col>
          <xdr:colOff>488675</xdr:colOff>
          <xdr:row>17</xdr:row>
          <xdr:rowOff>140805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Hesapla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2</xdr:col>
      <xdr:colOff>10027</xdr:colOff>
      <xdr:row>28</xdr:row>
      <xdr:rowOff>5415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11B0F485-379B-46BF-84B2-4475D88C1058}"/>
            </a:ext>
          </a:extLst>
        </xdr:cNvPr>
        <xdr:cNvSpPr txBox="1"/>
      </xdr:nvSpPr>
      <xdr:spPr>
        <a:xfrm>
          <a:off x="0" y="2757237"/>
          <a:ext cx="2401303" cy="26724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E-ticaret</a:t>
          </a:r>
          <a:r>
            <a:rPr lang="tr-TR" sz="1100" baseline="0"/>
            <a:t> siteleri kaliteri üzerine değerlendirme çalışması:</a:t>
          </a:r>
        </a:p>
        <a:p>
          <a:r>
            <a:rPr lang="tr-TR" sz="1100" baseline="0"/>
            <a:t>1. Problemin Tanımlanması</a:t>
          </a:r>
        </a:p>
        <a:p>
          <a:r>
            <a:rPr lang="tr-TR" sz="1100" baseline="0"/>
            <a:t>2.Kriterlerin/Alternatiflerin Belirlenmesi</a:t>
          </a:r>
        </a:p>
        <a:p>
          <a:r>
            <a:rPr lang="tr-TR" sz="1100" baseline="0"/>
            <a:t>3.Karar Matrisinin Oluşturulması</a:t>
          </a:r>
        </a:p>
        <a:p>
          <a:r>
            <a:rPr lang="tr-TR" sz="1100" baseline="0"/>
            <a:t>4.İdeal Çözüm Değerlerinin Belirlenmesi</a:t>
          </a:r>
        </a:p>
        <a:p>
          <a:r>
            <a:rPr lang="tr-TR" sz="1100" baseline="0"/>
            <a:t>5.Karar Matrisinin Normalizasyonu</a:t>
          </a:r>
        </a:p>
        <a:p>
          <a:r>
            <a:rPr lang="tr-TR" sz="1100" baseline="0"/>
            <a:t>6.Normalize Karar Matrisinin Ağırlıklandırılması</a:t>
          </a:r>
        </a:p>
        <a:p>
          <a:r>
            <a:rPr lang="tr-TR" sz="1100" baseline="0"/>
            <a:t>7.Fayda ve Pişmanlık Değerlerinin Hesaplanması</a:t>
          </a:r>
        </a:p>
        <a:p>
          <a:r>
            <a:rPr lang="tr-TR" sz="1100" baseline="0"/>
            <a:t>8.Uzlaşmacı Çözüm Değerlerinin Hesaplanması</a:t>
          </a:r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5718-40A9-4519-A730-70E6B038DB43}">
  <sheetPr codeName="Sayfa2"/>
  <dimension ref="B2:I16"/>
  <sheetViews>
    <sheetView topLeftCell="B1" zoomScale="130" zoomScaleNormal="130" workbookViewId="0">
      <selection activeCell="E24" sqref="E24:E25"/>
    </sheetView>
  </sheetViews>
  <sheetFormatPr defaultRowHeight="15" x14ac:dyDescent="0.25"/>
  <cols>
    <col min="5" max="5" width="27.85546875" style="2" bestFit="1" customWidth="1"/>
    <col min="6" max="6" width="12.140625" style="2" customWidth="1"/>
    <col min="7" max="7" width="14.42578125" bestFit="1" customWidth="1"/>
    <col min="8" max="8" width="9.140625" style="1"/>
  </cols>
  <sheetData>
    <row r="2" spans="2:9" ht="15.75" thickBot="1" x14ac:dyDescent="0.3"/>
    <row r="3" spans="2:9" x14ac:dyDescent="0.25">
      <c r="E3" s="6" t="s">
        <v>9</v>
      </c>
      <c r="F3" s="1"/>
    </row>
    <row r="4" spans="2:9" ht="15.75" x14ac:dyDescent="0.25">
      <c r="E4" s="8" t="s">
        <v>0</v>
      </c>
      <c r="F4" s="3"/>
    </row>
    <row r="5" spans="2:9" ht="16.5" thickBot="1" x14ac:dyDescent="0.3">
      <c r="E5" s="9" t="s">
        <v>1</v>
      </c>
      <c r="F5" s="3"/>
    </row>
    <row r="6" spans="2:9" ht="15.75" x14ac:dyDescent="0.25">
      <c r="E6" s="9" t="s">
        <v>2</v>
      </c>
      <c r="F6" s="3"/>
      <c r="G6" s="7" t="s">
        <v>10</v>
      </c>
    </row>
    <row r="7" spans="2:9" ht="15.75" x14ac:dyDescent="0.25">
      <c r="B7" s="47" t="s">
        <v>14</v>
      </c>
      <c r="C7" s="48"/>
      <c r="D7" s="16"/>
      <c r="E7" s="9" t="s">
        <v>3</v>
      </c>
      <c r="F7" s="3"/>
      <c r="G7" s="11" t="s">
        <v>11</v>
      </c>
      <c r="H7" s="1" t="s">
        <v>35</v>
      </c>
    </row>
    <row r="8" spans="2:9" ht="15.75" x14ac:dyDescent="0.25">
      <c r="E8" s="9" t="s">
        <v>4</v>
      </c>
      <c r="F8" s="3"/>
      <c r="G8" s="12" t="s">
        <v>13</v>
      </c>
      <c r="H8" s="1" t="s">
        <v>36</v>
      </c>
    </row>
    <row r="9" spans="2:9" ht="15.75" x14ac:dyDescent="0.25">
      <c r="E9" s="9" t="s">
        <v>5</v>
      </c>
      <c r="F9" s="3"/>
      <c r="G9" s="13" t="s">
        <v>12</v>
      </c>
      <c r="H9" s="1" t="s">
        <v>37</v>
      </c>
    </row>
    <row r="10" spans="2:9" ht="15.75" x14ac:dyDescent="0.25">
      <c r="E10" s="9" t="s">
        <v>6</v>
      </c>
      <c r="F10" s="3"/>
    </row>
    <row r="11" spans="2:9" ht="15.75" x14ac:dyDescent="0.25">
      <c r="E11" s="9" t="s">
        <v>7</v>
      </c>
      <c r="F11" s="3"/>
    </row>
    <row r="12" spans="2:9" ht="15.75" x14ac:dyDescent="0.25">
      <c r="E12" s="10" t="s">
        <v>8</v>
      </c>
      <c r="F12" s="3"/>
    </row>
    <row r="16" spans="2:9" x14ac:dyDescent="0.25">
      <c r="I16" s="14"/>
    </row>
  </sheetData>
  <mergeCells count="1">
    <mergeCell ref="B7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25F-72CB-4371-8EA0-4378A5E4025B}">
  <sheetPr codeName="Sayfa3"/>
  <dimension ref="B5:AO47"/>
  <sheetViews>
    <sheetView zoomScale="70" zoomScaleNormal="70" workbookViewId="0">
      <selection activeCell="B66" sqref="B66"/>
    </sheetView>
  </sheetViews>
  <sheetFormatPr defaultRowHeight="15" x14ac:dyDescent="0.25"/>
  <cols>
    <col min="2" max="2" width="27.85546875" bestFit="1" customWidth="1"/>
    <col min="5" max="5" width="9.140625" style="1"/>
    <col min="6" max="6" width="9.85546875" style="1" bestFit="1" customWidth="1"/>
    <col min="7" max="14" width="9.140625" style="1"/>
    <col min="17" max="17" width="27.85546875" bestFit="1" customWidth="1"/>
    <col min="18" max="18" width="13.42578125" bestFit="1" customWidth="1"/>
    <col min="21" max="21" width="9.140625" style="1"/>
    <col min="22" max="22" width="9.85546875" style="1" bestFit="1" customWidth="1"/>
    <col min="23" max="41" width="9.140625" style="1"/>
  </cols>
  <sheetData>
    <row r="5" spans="2:24" ht="15.75" thickBot="1" x14ac:dyDescent="0.3">
      <c r="F5" s="49" t="s">
        <v>26</v>
      </c>
      <c r="G5" s="49"/>
      <c r="H5" s="49"/>
      <c r="I5" s="49"/>
      <c r="J5" s="49"/>
    </row>
    <row r="6" spans="2:24" ht="15.75" thickBot="1" x14ac:dyDescent="0.3">
      <c r="B6" s="5" t="s">
        <v>9</v>
      </c>
      <c r="C6" s="5" t="s">
        <v>24</v>
      </c>
      <c r="E6" s="4"/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P6" s="1"/>
      <c r="Q6" s="50" t="s">
        <v>28</v>
      </c>
      <c r="R6" s="50"/>
      <c r="S6" s="50"/>
      <c r="T6" s="50"/>
    </row>
    <row r="7" spans="2:24" ht="15.75" x14ac:dyDescent="0.25">
      <c r="B7" s="17" t="s">
        <v>0</v>
      </c>
      <c r="C7" s="19" t="s">
        <v>15</v>
      </c>
      <c r="E7" s="4" t="s">
        <v>15</v>
      </c>
      <c r="F7" s="22">
        <v>1</v>
      </c>
      <c r="G7" s="23">
        <f>1/F8</f>
        <v>0.33333333333333331</v>
      </c>
      <c r="H7" s="23">
        <f>1/F9</f>
        <v>0.2</v>
      </c>
      <c r="I7" s="23">
        <f>1/F10</f>
        <v>0.14285714285714285</v>
      </c>
      <c r="J7" s="24">
        <f>1/F11</f>
        <v>3</v>
      </c>
      <c r="K7" s="24">
        <f>1/F12</f>
        <v>5</v>
      </c>
      <c r="L7" s="24">
        <f>1/F13</f>
        <v>3</v>
      </c>
      <c r="M7" s="24">
        <f>1/F14</f>
        <v>3</v>
      </c>
      <c r="N7" s="23">
        <f>1/F15</f>
        <v>0.2</v>
      </c>
      <c r="P7" s="21" t="s">
        <v>15</v>
      </c>
      <c r="Q7" s="27" t="s">
        <v>0</v>
      </c>
      <c r="R7" s="29">
        <f>SUM(F20:N20)/9</f>
        <v>9.3237628386559412E-2</v>
      </c>
      <c r="S7" s="1"/>
      <c r="T7" s="1"/>
      <c r="U7" s="1" t="s">
        <v>15</v>
      </c>
    </row>
    <row r="8" spans="2:24" ht="15.75" x14ac:dyDescent="0.25">
      <c r="B8" s="17" t="s">
        <v>1</v>
      </c>
      <c r="C8" s="19" t="s">
        <v>16</v>
      </c>
      <c r="E8" s="4" t="s">
        <v>16</v>
      </c>
      <c r="F8" s="4">
        <v>3</v>
      </c>
      <c r="G8" s="22">
        <v>1</v>
      </c>
      <c r="H8" s="23">
        <f>1/G9</f>
        <v>0.2</v>
      </c>
      <c r="I8" s="23">
        <f>1/G10</f>
        <v>0.33333333333333331</v>
      </c>
      <c r="J8" s="23">
        <f>1/G11</f>
        <v>0.14285714285714285</v>
      </c>
      <c r="K8" s="24">
        <f>1/G12</f>
        <v>1</v>
      </c>
      <c r="L8" s="24">
        <f>1/G13</f>
        <v>7</v>
      </c>
      <c r="M8" s="24">
        <f>1/G14</f>
        <v>9</v>
      </c>
      <c r="N8" s="24">
        <f>1/G15</f>
        <v>9</v>
      </c>
      <c r="P8" s="21" t="s">
        <v>16</v>
      </c>
      <c r="Q8" s="27" t="s">
        <v>1</v>
      </c>
      <c r="R8" s="29">
        <f t="shared" ref="R8:R15" si="0">SUM(F21:N21)/9</f>
        <v>0.1311211708098329</v>
      </c>
      <c r="S8" s="1"/>
      <c r="T8" s="1"/>
      <c r="U8" s="4"/>
      <c r="V8" s="4" t="s">
        <v>35</v>
      </c>
      <c r="W8" s="4" t="s">
        <v>36</v>
      </c>
      <c r="X8" s="4" t="s">
        <v>37</v>
      </c>
    </row>
    <row r="9" spans="2:24" ht="15.75" x14ac:dyDescent="0.25">
      <c r="B9" s="17" t="s">
        <v>2</v>
      </c>
      <c r="C9" s="19" t="s">
        <v>17</v>
      </c>
      <c r="E9" s="4" t="s">
        <v>17</v>
      </c>
      <c r="F9" s="4">
        <v>5</v>
      </c>
      <c r="G9" s="4">
        <v>5</v>
      </c>
      <c r="H9" s="22">
        <v>1</v>
      </c>
      <c r="I9" s="24">
        <f>1/H10</f>
        <v>3</v>
      </c>
      <c r="J9" s="23">
        <f>1/H11</f>
        <v>0.33333333333333331</v>
      </c>
      <c r="K9" s="23">
        <f>1/H12</f>
        <v>0.2</v>
      </c>
      <c r="L9" s="23">
        <f>1/H13</f>
        <v>0.14285714285714285</v>
      </c>
      <c r="M9" s="24">
        <f>1/H14</f>
        <v>7</v>
      </c>
      <c r="N9" s="24">
        <f>1/H15</f>
        <v>9</v>
      </c>
      <c r="P9" s="21" t="s">
        <v>17</v>
      </c>
      <c r="Q9" s="27" t="s">
        <v>2</v>
      </c>
      <c r="R9" s="29">
        <f t="shared" si="0"/>
        <v>0.13459247528607415</v>
      </c>
      <c r="S9" s="1"/>
      <c r="T9" s="1"/>
      <c r="U9" s="4" t="s">
        <v>35</v>
      </c>
      <c r="V9" s="4">
        <v>1</v>
      </c>
      <c r="W9" s="24">
        <f>1/V10</f>
        <v>3</v>
      </c>
      <c r="X9" s="24">
        <f>1/V10</f>
        <v>3</v>
      </c>
    </row>
    <row r="10" spans="2:24" ht="15.75" x14ac:dyDescent="0.25">
      <c r="B10" s="17" t="s">
        <v>3</v>
      </c>
      <c r="C10" s="19" t="s">
        <v>18</v>
      </c>
      <c r="E10" s="4" t="s">
        <v>18</v>
      </c>
      <c r="F10" s="4">
        <v>7</v>
      </c>
      <c r="G10" s="4">
        <v>3</v>
      </c>
      <c r="H10" s="23">
        <v>0.33333333333333331</v>
      </c>
      <c r="I10" s="22">
        <v>1</v>
      </c>
      <c r="J10" s="23">
        <f>1/I11</f>
        <v>0.33333333333333331</v>
      </c>
      <c r="K10" s="23">
        <f>1/I12</f>
        <v>0.14285714285714285</v>
      </c>
      <c r="L10" s="24">
        <f>1/I13</f>
        <v>1</v>
      </c>
      <c r="M10" s="24">
        <f>1/I14</f>
        <v>7</v>
      </c>
      <c r="N10" s="24">
        <f>1/I15</f>
        <v>9</v>
      </c>
      <c r="P10" s="21" t="s">
        <v>18</v>
      </c>
      <c r="Q10" s="27" t="s">
        <v>3</v>
      </c>
      <c r="R10" s="29">
        <f t="shared" si="0"/>
        <v>0.11906587855200618</v>
      </c>
      <c r="S10" s="1"/>
      <c r="T10" s="1"/>
      <c r="U10" s="4" t="s">
        <v>36</v>
      </c>
      <c r="V10" s="23">
        <v>0.33333333333333331</v>
      </c>
      <c r="W10" s="4">
        <v>1</v>
      </c>
      <c r="X10" s="23">
        <f>1/W11</f>
        <v>0.5</v>
      </c>
    </row>
    <row r="11" spans="2:24" ht="15.75" x14ac:dyDescent="0.25">
      <c r="B11" s="17" t="s">
        <v>4</v>
      </c>
      <c r="C11" s="19" t="s">
        <v>19</v>
      </c>
      <c r="E11" s="4" t="s">
        <v>19</v>
      </c>
      <c r="F11" s="23">
        <v>0.33333333333333331</v>
      </c>
      <c r="G11" s="4">
        <v>7</v>
      </c>
      <c r="H11" s="4">
        <v>3</v>
      </c>
      <c r="I11" s="4">
        <v>3</v>
      </c>
      <c r="J11" s="22">
        <v>1</v>
      </c>
      <c r="K11" s="23">
        <f>1/J12</f>
        <v>0.14285714285714285</v>
      </c>
      <c r="L11" s="24">
        <f>1/J13</f>
        <v>1</v>
      </c>
      <c r="M11" s="24">
        <f>1/J14</f>
        <v>7</v>
      </c>
      <c r="N11" s="24">
        <f>1/J15</f>
        <v>9</v>
      </c>
      <c r="P11" s="21" t="s">
        <v>19</v>
      </c>
      <c r="Q11" s="27" t="s">
        <v>4</v>
      </c>
      <c r="R11" s="29">
        <f t="shared" si="0"/>
        <v>0.148050964945312</v>
      </c>
      <c r="S11" s="1"/>
      <c r="T11" s="1"/>
      <c r="U11" s="4" t="s">
        <v>37</v>
      </c>
      <c r="V11" s="4">
        <v>3</v>
      </c>
      <c r="W11" s="4">
        <v>2</v>
      </c>
      <c r="X11" s="4">
        <v>1</v>
      </c>
    </row>
    <row r="12" spans="2:24" ht="15.75" x14ac:dyDescent="0.25">
      <c r="B12" s="17" t="s">
        <v>5</v>
      </c>
      <c r="C12" s="19" t="s">
        <v>20</v>
      </c>
      <c r="E12" s="4" t="s">
        <v>20</v>
      </c>
      <c r="F12" s="23">
        <v>0.2</v>
      </c>
      <c r="G12" s="4">
        <v>1</v>
      </c>
      <c r="H12" s="4">
        <v>5</v>
      </c>
      <c r="I12" s="4">
        <v>7</v>
      </c>
      <c r="J12" s="4">
        <v>7</v>
      </c>
      <c r="K12" s="22">
        <v>1</v>
      </c>
      <c r="L12" s="23">
        <f>1/K13</f>
        <v>0.2</v>
      </c>
      <c r="M12" s="23">
        <f>1/K14</f>
        <v>0.14285714285714285</v>
      </c>
      <c r="N12" s="24">
        <f>1/K15</f>
        <v>3</v>
      </c>
      <c r="P12" s="21" t="s">
        <v>20</v>
      </c>
      <c r="Q12" s="27" t="s">
        <v>5</v>
      </c>
      <c r="R12" s="29">
        <f t="shared" si="0"/>
        <v>0.16427673466443976</v>
      </c>
      <c r="S12" s="1"/>
      <c r="T12" s="1"/>
    </row>
    <row r="13" spans="2:24" ht="15.75" x14ac:dyDescent="0.25">
      <c r="B13" s="17" t="s">
        <v>6</v>
      </c>
      <c r="C13" s="19" t="s">
        <v>21</v>
      </c>
      <c r="E13" s="4" t="s">
        <v>21</v>
      </c>
      <c r="F13" s="23">
        <v>0.33333333333333331</v>
      </c>
      <c r="G13" s="23">
        <v>0.14285714285714285</v>
      </c>
      <c r="H13" s="4">
        <v>7</v>
      </c>
      <c r="I13" s="4">
        <v>1</v>
      </c>
      <c r="J13" s="4">
        <v>1</v>
      </c>
      <c r="K13" s="4">
        <v>5</v>
      </c>
      <c r="L13" s="22">
        <v>1</v>
      </c>
      <c r="M13" s="23">
        <f>1/L14</f>
        <v>0.5</v>
      </c>
      <c r="N13" s="24">
        <f>1/L15</f>
        <v>1</v>
      </c>
      <c r="P13" s="21" t="s">
        <v>21</v>
      </c>
      <c r="Q13" s="27" t="s">
        <v>6</v>
      </c>
      <c r="R13" s="29">
        <f t="shared" si="0"/>
        <v>0.10294185994273074</v>
      </c>
      <c r="S13" s="1"/>
      <c r="T13" s="1"/>
    </row>
    <row r="14" spans="2:24" ht="15.75" x14ac:dyDescent="0.25">
      <c r="B14" s="17" t="s">
        <v>7</v>
      </c>
      <c r="C14" s="19" t="s">
        <v>22</v>
      </c>
      <c r="E14" s="4" t="s">
        <v>22</v>
      </c>
      <c r="F14" s="23">
        <v>0.33333333333333331</v>
      </c>
      <c r="G14" s="23">
        <v>0.1111111111111111</v>
      </c>
      <c r="H14" s="23">
        <v>0.14285714285714285</v>
      </c>
      <c r="I14" s="23">
        <v>0.14285714285714285</v>
      </c>
      <c r="J14" s="23">
        <v>0.14285714285714285</v>
      </c>
      <c r="K14" s="4">
        <v>7</v>
      </c>
      <c r="L14" s="4">
        <v>2</v>
      </c>
      <c r="M14" s="22">
        <v>1</v>
      </c>
      <c r="N14" s="24">
        <f>1/M15</f>
        <v>1</v>
      </c>
      <c r="P14" s="21" t="s">
        <v>22</v>
      </c>
      <c r="Q14" s="27" t="s">
        <v>7</v>
      </c>
      <c r="R14" s="29">
        <f t="shared" si="0"/>
        <v>6.4116224241327013E-2</v>
      </c>
      <c r="S14" s="1"/>
      <c r="T14" s="1"/>
    </row>
    <row r="15" spans="2:24" ht="15.75" x14ac:dyDescent="0.25">
      <c r="B15" s="18" t="s">
        <v>8</v>
      </c>
      <c r="C15" s="20" t="s">
        <v>23</v>
      </c>
      <c r="E15" s="4" t="s">
        <v>23</v>
      </c>
      <c r="F15" s="4">
        <v>5</v>
      </c>
      <c r="G15" s="23">
        <v>0.1111111111111111</v>
      </c>
      <c r="H15" s="23">
        <v>0.1111111111111111</v>
      </c>
      <c r="I15" s="23">
        <v>0.1111111111111111</v>
      </c>
      <c r="J15" s="23">
        <v>0.1111111111111111</v>
      </c>
      <c r="K15" s="23">
        <v>0.33333333333333331</v>
      </c>
      <c r="L15" s="4">
        <v>1</v>
      </c>
      <c r="M15" s="4">
        <v>1</v>
      </c>
      <c r="N15" s="22">
        <v>1</v>
      </c>
      <c r="P15" s="21" t="s">
        <v>23</v>
      </c>
      <c r="Q15" s="27" t="s">
        <v>8</v>
      </c>
      <c r="R15" s="29">
        <f t="shared" si="0"/>
        <v>4.2597063171717756E-2</v>
      </c>
      <c r="S15" s="1"/>
      <c r="T15" s="1"/>
    </row>
    <row r="16" spans="2:24" x14ac:dyDescent="0.25">
      <c r="E16" s="1" t="s">
        <v>27</v>
      </c>
      <c r="F16" s="1">
        <f>SUM(F7:F15)</f>
        <v>22.199999999999996</v>
      </c>
      <c r="G16" s="1">
        <f t="shared" ref="G16:N16" si="1">SUM(G7:G15)</f>
        <v>17.698412698412696</v>
      </c>
      <c r="H16" s="1">
        <f t="shared" si="1"/>
        <v>16.987301587301587</v>
      </c>
      <c r="I16" s="1">
        <f t="shared" si="1"/>
        <v>15.730158730158729</v>
      </c>
      <c r="J16" s="1">
        <f t="shared" si="1"/>
        <v>13.063492063492063</v>
      </c>
      <c r="K16" s="1">
        <f t="shared" si="1"/>
        <v>19.81904761904762</v>
      </c>
      <c r="L16" s="1">
        <f t="shared" si="1"/>
        <v>16.342857142857142</v>
      </c>
      <c r="M16" s="1">
        <f t="shared" si="1"/>
        <v>35.642857142857146</v>
      </c>
      <c r="N16" s="1">
        <f t="shared" si="1"/>
        <v>42.2</v>
      </c>
      <c r="P16" s="28"/>
      <c r="Q16" s="28"/>
      <c r="R16" s="29">
        <f>SUM(R7:R15)</f>
        <v>1</v>
      </c>
    </row>
    <row r="17" spans="5:18" x14ac:dyDescent="0.25">
      <c r="R17" s="1"/>
    </row>
    <row r="18" spans="5:18" ht="15.75" x14ac:dyDescent="0.25">
      <c r="F18" s="49" t="s">
        <v>25</v>
      </c>
      <c r="G18" s="49"/>
      <c r="H18" s="49"/>
      <c r="I18" s="49"/>
      <c r="J18" s="49"/>
      <c r="K18" s="49"/>
      <c r="Q18" s="30" t="s">
        <v>29</v>
      </c>
      <c r="R18" s="1"/>
    </row>
    <row r="19" spans="5:18" x14ac:dyDescent="0.25">
      <c r="E19" s="4"/>
      <c r="F19" s="4" t="s">
        <v>15</v>
      </c>
      <c r="G19" s="4" t="s">
        <v>16</v>
      </c>
      <c r="H19" s="4" t="s">
        <v>17</v>
      </c>
      <c r="I19" s="4" t="s">
        <v>18</v>
      </c>
      <c r="J19" s="4" t="s">
        <v>19</v>
      </c>
      <c r="K19" s="4" t="s">
        <v>20</v>
      </c>
      <c r="L19" s="4" t="s">
        <v>21</v>
      </c>
      <c r="M19" s="4" t="s">
        <v>22</v>
      </c>
      <c r="N19" s="4" t="s">
        <v>23</v>
      </c>
    </row>
    <row r="20" spans="5:18" x14ac:dyDescent="0.25">
      <c r="E20" s="4" t="s">
        <v>15</v>
      </c>
      <c r="F20" s="25">
        <f>F7/$F$16</f>
        <v>4.5045045045045057E-2</v>
      </c>
      <c r="G20" s="25">
        <f>G7/$G$16</f>
        <v>1.883408071748879E-2</v>
      </c>
      <c r="H20" s="25">
        <f>H7/$H$16</f>
        <v>1.1773500280321435E-2</v>
      </c>
      <c r="I20" s="25">
        <f>I7/$I$16</f>
        <v>9.0817356205852677E-3</v>
      </c>
      <c r="J20" s="25">
        <f>J7/$J$16</f>
        <v>0.22964763061968407</v>
      </c>
      <c r="K20" s="25">
        <f>K7/$K$16</f>
        <v>0.25228255646323883</v>
      </c>
      <c r="L20" s="25">
        <f>L7/$L$16</f>
        <v>0.18356643356643357</v>
      </c>
      <c r="M20" s="25">
        <f>M7/$M$16</f>
        <v>8.416833667334668E-2</v>
      </c>
      <c r="N20" s="25">
        <f>N7/$N$16</f>
        <v>4.7393364928909956E-3</v>
      </c>
      <c r="Q20" s="29">
        <f>F7*R7</f>
        <v>9.3237628386559412E-2</v>
      </c>
    </row>
    <row r="21" spans="5:18" x14ac:dyDescent="0.25">
      <c r="E21" s="4" t="s">
        <v>16</v>
      </c>
      <c r="F21" s="25">
        <f t="shared" ref="F21:F28" si="2">F8/$F$16</f>
        <v>0.13513513513513517</v>
      </c>
      <c r="G21" s="25">
        <f t="shared" ref="G21:G28" si="3">G8/$G$16</f>
        <v>5.6502242152466374E-2</v>
      </c>
      <c r="H21" s="25">
        <f t="shared" ref="H21" si="4">H8/$H$16</f>
        <v>1.1773500280321435E-2</v>
      </c>
      <c r="I21" s="25">
        <f t="shared" ref="I21:I28" si="5">I8/$I$16</f>
        <v>2.119071644803229E-2</v>
      </c>
      <c r="J21" s="25">
        <f t="shared" ref="J21:J28" si="6">J8/$J$16</f>
        <v>1.0935601458080193E-2</v>
      </c>
      <c r="K21" s="25">
        <f t="shared" ref="K21:K28" si="7">K8/$K$16</f>
        <v>5.0456511292647763E-2</v>
      </c>
      <c r="L21" s="25">
        <f t="shared" ref="L21:L28" si="8">L8/$L$16</f>
        <v>0.42832167832167833</v>
      </c>
      <c r="M21" s="25">
        <f t="shared" ref="M21:M28" si="9">M8/$M$16</f>
        <v>0.25250501002004005</v>
      </c>
      <c r="N21" s="25">
        <f t="shared" ref="N21:N28" si="10">N8/$N$16</f>
        <v>0.21327014218009477</v>
      </c>
      <c r="Q21" s="29">
        <f t="shared" ref="Q21:Q28" si="11">F8*R8</f>
        <v>0.39336351242949874</v>
      </c>
    </row>
    <row r="22" spans="5:18" x14ac:dyDescent="0.25">
      <c r="E22" s="4" t="s">
        <v>17</v>
      </c>
      <c r="F22" s="25">
        <f t="shared" si="2"/>
        <v>0.22522522522522526</v>
      </c>
      <c r="G22" s="25">
        <f t="shared" si="3"/>
        <v>0.28251121076233188</v>
      </c>
      <c r="H22" s="25">
        <f t="shared" ref="H22" si="12">H9/$H$16</f>
        <v>5.8867501401607174E-2</v>
      </c>
      <c r="I22" s="25">
        <f t="shared" si="5"/>
        <v>0.19071644803229063</v>
      </c>
      <c r="J22" s="25">
        <f t="shared" si="6"/>
        <v>2.551640340218712E-2</v>
      </c>
      <c r="K22" s="25">
        <f t="shared" si="7"/>
        <v>1.0091302258529554E-2</v>
      </c>
      <c r="L22" s="25">
        <f t="shared" si="8"/>
        <v>8.7412587412587419E-3</v>
      </c>
      <c r="M22" s="25">
        <f t="shared" si="9"/>
        <v>0.19639278557114226</v>
      </c>
      <c r="N22" s="25">
        <f t="shared" si="10"/>
        <v>0.21327014218009477</v>
      </c>
      <c r="Q22" s="29">
        <f t="shared" si="11"/>
        <v>0.67296237643037071</v>
      </c>
    </row>
    <row r="23" spans="5:18" x14ac:dyDescent="0.25">
      <c r="E23" s="4" t="s">
        <v>18</v>
      </c>
      <c r="F23" s="25">
        <f t="shared" si="2"/>
        <v>0.31531531531531537</v>
      </c>
      <c r="G23" s="25">
        <f t="shared" si="3"/>
        <v>0.16950672645739912</v>
      </c>
      <c r="H23" s="25">
        <f t="shared" ref="H23" si="13">H10/$H$16</f>
        <v>1.9622500467202392E-2</v>
      </c>
      <c r="I23" s="25">
        <f t="shared" si="5"/>
        <v>6.357214934409687E-2</v>
      </c>
      <c r="J23" s="25">
        <f t="shared" si="6"/>
        <v>2.551640340218712E-2</v>
      </c>
      <c r="K23" s="25">
        <f t="shared" si="7"/>
        <v>7.2080730418068234E-3</v>
      </c>
      <c r="L23" s="25">
        <f t="shared" si="8"/>
        <v>6.1188811188811192E-2</v>
      </c>
      <c r="M23" s="25">
        <f t="shared" si="9"/>
        <v>0.19639278557114226</v>
      </c>
      <c r="N23" s="25">
        <f t="shared" si="10"/>
        <v>0.21327014218009477</v>
      </c>
      <c r="Q23" s="29">
        <f t="shared" si="11"/>
        <v>0.83346114986404318</v>
      </c>
    </row>
    <row r="24" spans="5:18" x14ac:dyDescent="0.25">
      <c r="E24" s="4" t="s">
        <v>19</v>
      </c>
      <c r="F24" s="25">
        <f t="shared" si="2"/>
        <v>1.5015015015015017E-2</v>
      </c>
      <c r="G24" s="25">
        <f t="shared" si="3"/>
        <v>0.39551569506726464</v>
      </c>
      <c r="H24" s="25">
        <f t="shared" ref="H24" si="14">H11/$H$16</f>
        <v>0.17660250420482154</v>
      </c>
      <c r="I24" s="25">
        <f t="shared" si="5"/>
        <v>0.19071644803229063</v>
      </c>
      <c r="J24" s="25">
        <f t="shared" si="6"/>
        <v>7.6549210206561358E-2</v>
      </c>
      <c r="K24" s="25">
        <f t="shared" si="7"/>
        <v>7.2080730418068234E-3</v>
      </c>
      <c r="L24" s="25">
        <f t="shared" si="8"/>
        <v>6.1188811188811192E-2</v>
      </c>
      <c r="M24" s="25">
        <f t="shared" si="9"/>
        <v>0.19639278557114226</v>
      </c>
      <c r="N24" s="25">
        <f t="shared" si="10"/>
        <v>0.21327014218009477</v>
      </c>
      <c r="Q24" s="29">
        <f t="shared" si="11"/>
        <v>4.9350321648437334E-2</v>
      </c>
    </row>
    <row r="25" spans="5:18" x14ac:dyDescent="0.25">
      <c r="E25" s="4" t="s">
        <v>20</v>
      </c>
      <c r="F25" s="25">
        <f t="shared" si="2"/>
        <v>9.0090090090090107E-3</v>
      </c>
      <c r="G25" s="25">
        <f t="shared" si="3"/>
        <v>5.6502242152466374E-2</v>
      </c>
      <c r="H25" s="25">
        <f t="shared" ref="H25" si="15">H12/$H$16</f>
        <v>0.2943375070080359</v>
      </c>
      <c r="I25" s="25">
        <f t="shared" si="5"/>
        <v>0.44500504540867813</v>
      </c>
      <c r="J25" s="25">
        <f t="shared" si="6"/>
        <v>0.5358444714459295</v>
      </c>
      <c r="K25" s="25">
        <f t="shared" si="7"/>
        <v>5.0456511292647763E-2</v>
      </c>
      <c r="L25" s="25">
        <f t="shared" si="8"/>
        <v>1.223776223776224E-2</v>
      </c>
      <c r="M25" s="25">
        <f t="shared" si="9"/>
        <v>4.0080160320641279E-3</v>
      </c>
      <c r="N25" s="25">
        <f t="shared" si="10"/>
        <v>7.1090047393364927E-2</v>
      </c>
      <c r="Q25" s="29">
        <f t="shared" si="11"/>
        <v>3.2855346932887955E-2</v>
      </c>
    </row>
    <row r="26" spans="5:18" x14ac:dyDescent="0.25">
      <c r="E26" s="4" t="s">
        <v>21</v>
      </c>
      <c r="F26" s="25">
        <f t="shared" si="2"/>
        <v>1.5015015015015017E-2</v>
      </c>
      <c r="G26" s="25">
        <f t="shared" si="3"/>
        <v>8.0717488789237672E-3</v>
      </c>
      <c r="H26" s="25">
        <f t="shared" ref="H26" si="16">H13/$H$16</f>
        <v>0.41207250981125021</v>
      </c>
      <c r="I26" s="25">
        <f t="shared" si="5"/>
        <v>6.357214934409687E-2</v>
      </c>
      <c r="J26" s="25">
        <f t="shared" si="6"/>
        <v>7.6549210206561358E-2</v>
      </c>
      <c r="K26" s="25">
        <f t="shared" si="7"/>
        <v>0.25228255646323883</v>
      </c>
      <c r="L26" s="25">
        <f t="shared" si="8"/>
        <v>6.1188811188811192E-2</v>
      </c>
      <c r="M26" s="25">
        <f t="shared" si="9"/>
        <v>1.4028056112224447E-2</v>
      </c>
      <c r="N26" s="25">
        <f t="shared" si="10"/>
        <v>2.3696682464454975E-2</v>
      </c>
      <c r="Q26" s="29">
        <f t="shared" si="11"/>
        <v>3.4313953314243577E-2</v>
      </c>
    </row>
    <row r="27" spans="5:18" x14ac:dyDescent="0.25">
      <c r="E27" s="4" t="s">
        <v>22</v>
      </c>
      <c r="F27" s="25">
        <f t="shared" si="2"/>
        <v>1.5015015015015017E-2</v>
      </c>
      <c r="G27" s="25">
        <f t="shared" si="3"/>
        <v>6.278026905829597E-3</v>
      </c>
      <c r="H27" s="25">
        <f t="shared" ref="H27" si="17">H14/$H$16</f>
        <v>8.4096430573724536E-3</v>
      </c>
      <c r="I27" s="25">
        <f t="shared" si="5"/>
        <v>9.0817356205852677E-3</v>
      </c>
      <c r="J27" s="25">
        <f t="shared" si="6"/>
        <v>1.0935601458080193E-2</v>
      </c>
      <c r="K27" s="25">
        <f t="shared" si="7"/>
        <v>0.35319557904853432</v>
      </c>
      <c r="L27" s="25">
        <f t="shared" si="8"/>
        <v>0.12237762237762238</v>
      </c>
      <c r="M27" s="25">
        <f t="shared" si="9"/>
        <v>2.8056112224448895E-2</v>
      </c>
      <c r="N27" s="25">
        <f t="shared" si="10"/>
        <v>2.3696682464454975E-2</v>
      </c>
      <c r="Q27" s="29">
        <f t="shared" si="11"/>
        <v>2.1372074747109004E-2</v>
      </c>
    </row>
    <row r="28" spans="5:18" x14ac:dyDescent="0.25">
      <c r="E28" s="4" t="s">
        <v>23</v>
      </c>
      <c r="F28" s="25">
        <f t="shared" si="2"/>
        <v>0.22522522522522526</v>
      </c>
      <c r="G28" s="25">
        <f t="shared" si="3"/>
        <v>6.278026905829597E-3</v>
      </c>
      <c r="H28" s="25">
        <f t="shared" ref="H28" si="18">H15/$H$16</f>
        <v>6.5408334890674638E-3</v>
      </c>
      <c r="I28" s="25">
        <f t="shared" si="5"/>
        <v>7.0635721493440967E-3</v>
      </c>
      <c r="J28" s="25">
        <f t="shared" si="6"/>
        <v>8.5054678007290396E-3</v>
      </c>
      <c r="K28" s="25">
        <f t="shared" si="7"/>
        <v>1.6818837097549253E-2</v>
      </c>
      <c r="L28" s="25">
        <f t="shared" si="8"/>
        <v>6.1188811188811192E-2</v>
      </c>
      <c r="M28" s="25">
        <f t="shared" si="9"/>
        <v>2.8056112224448895E-2</v>
      </c>
      <c r="N28" s="25">
        <f t="shared" si="10"/>
        <v>2.3696682464454975E-2</v>
      </c>
      <c r="Q28" s="29">
        <f t="shared" si="11"/>
        <v>0.21298531585858876</v>
      </c>
    </row>
    <row r="29" spans="5:18" x14ac:dyDescent="0.25">
      <c r="E29" s="1" t="s">
        <v>27</v>
      </c>
      <c r="F29" s="26">
        <f>SUM(F20:F28)</f>
        <v>1.0000000000000002</v>
      </c>
      <c r="G29" s="26">
        <f t="shared" ref="G29:N29" si="19">SUM(G20:G28)</f>
        <v>1.0000000000000002</v>
      </c>
      <c r="H29" s="26">
        <f t="shared" si="19"/>
        <v>0.99999999999999989</v>
      </c>
      <c r="I29" s="26">
        <f t="shared" si="19"/>
        <v>0.99999999999999989</v>
      </c>
      <c r="J29" s="26">
        <f t="shared" si="19"/>
        <v>0.99999999999999989</v>
      </c>
      <c r="K29" s="26">
        <f t="shared" si="19"/>
        <v>1</v>
      </c>
      <c r="L29" s="26">
        <f t="shared" si="19"/>
        <v>0.99999999999999989</v>
      </c>
      <c r="M29" s="26">
        <f t="shared" si="19"/>
        <v>0.99999999999999989</v>
      </c>
      <c r="N29" s="26">
        <f t="shared" si="19"/>
        <v>1</v>
      </c>
      <c r="Q29" s="31"/>
    </row>
    <row r="30" spans="5:18" x14ac:dyDescent="0.25">
      <c r="F30" s="26"/>
      <c r="G30" s="26"/>
      <c r="H30" s="26"/>
      <c r="I30" s="26"/>
      <c r="J30" s="26"/>
      <c r="K30" s="26"/>
      <c r="L30" s="26"/>
      <c r="M30" s="26"/>
      <c r="N30" s="26"/>
      <c r="Q30" s="29" t="s">
        <v>30</v>
      </c>
    </row>
    <row r="31" spans="5:18" x14ac:dyDescent="0.25">
      <c r="Q31" s="29">
        <f t="shared" ref="Q31:Q39" si="20">Q20/R7</f>
        <v>1</v>
      </c>
    </row>
    <row r="32" spans="5:18" x14ac:dyDescent="0.25">
      <c r="Q32" s="29">
        <f t="shared" si="20"/>
        <v>3</v>
      </c>
    </row>
    <row r="33" spans="16:18" x14ac:dyDescent="0.25">
      <c r="Q33" s="29">
        <f t="shared" si="20"/>
        <v>5</v>
      </c>
    </row>
    <row r="34" spans="16:18" x14ac:dyDescent="0.25">
      <c r="Q34" s="29">
        <f t="shared" si="20"/>
        <v>6.9999999999999991</v>
      </c>
    </row>
    <row r="35" spans="16:18" x14ac:dyDescent="0.25">
      <c r="Q35" s="29">
        <f t="shared" si="20"/>
        <v>0.33333333333333331</v>
      </c>
    </row>
    <row r="36" spans="16:18" x14ac:dyDescent="0.25">
      <c r="Q36" s="29">
        <f t="shared" si="20"/>
        <v>0.2</v>
      </c>
    </row>
    <row r="37" spans="16:18" x14ac:dyDescent="0.25">
      <c r="Q37" s="29">
        <f t="shared" si="20"/>
        <v>0.33333333333333331</v>
      </c>
    </row>
    <row r="38" spans="16:18" x14ac:dyDescent="0.25">
      <c r="Q38" s="29">
        <f t="shared" si="20"/>
        <v>0.33333333333333331</v>
      </c>
    </row>
    <row r="39" spans="16:18" x14ac:dyDescent="0.25">
      <c r="Q39" s="29">
        <f t="shared" si="20"/>
        <v>5</v>
      </c>
      <c r="R39" t="s">
        <v>31</v>
      </c>
    </row>
    <row r="40" spans="16:18" x14ac:dyDescent="0.25">
      <c r="P40" t="s">
        <v>27</v>
      </c>
      <c r="Q40" s="29">
        <f>SUM(Q31:Q39)</f>
        <v>22.199999999999996</v>
      </c>
      <c r="R40">
        <f>Q40/9</f>
        <v>2.4666666666666663</v>
      </c>
    </row>
    <row r="43" spans="16:18" x14ac:dyDescent="0.25">
      <c r="P43" t="s">
        <v>32</v>
      </c>
      <c r="Q43">
        <f>(R40-9)/8</f>
        <v>-0.81666666666666665</v>
      </c>
    </row>
    <row r="45" spans="16:18" x14ac:dyDescent="0.25">
      <c r="P45" t="s">
        <v>33</v>
      </c>
      <c r="Q45">
        <f>Q43/1.49</f>
        <v>-0.54809843400447422</v>
      </c>
    </row>
    <row r="47" spans="16:18" x14ac:dyDescent="0.25">
      <c r="P47" t="s">
        <v>34</v>
      </c>
      <c r="Q47" t="b">
        <f>Q45&lt;1</f>
        <v>1</v>
      </c>
    </row>
  </sheetData>
  <mergeCells count="3">
    <mergeCell ref="F18:K18"/>
    <mergeCell ref="F5:J5"/>
    <mergeCell ref="Q6:T6"/>
  </mergeCells>
  <phoneticPr fontId="4" type="noConversion"/>
  <pageMargins left="0.7" right="0.7" top="0.75" bottom="0.75" header="0.3" footer="0.3"/>
  <ignoredErrors>
    <ignoredError sqref="G20:G28 I20:I2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7C9C-386C-4AA1-9B91-7849BF21065B}">
  <sheetPr codeName="Sayfa4"/>
  <dimension ref="B2:P42"/>
  <sheetViews>
    <sheetView zoomScale="130" zoomScaleNormal="130" workbookViewId="0">
      <selection activeCell="C19" sqref="C19"/>
    </sheetView>
  </sheetViews>
  <sheetFormatPr defaultRowHeight="15" x14ac:dyDescent="0.25"/>
  <cols>
    <col min="2" max="2" width="28.42578125" bestFit="1" customWidth="1"/>
    <col min="5" max="13" width="9.140625" style="15"/>
  </cols>
  <sheetData>
    <row r="2" spans="2:16" x14ac:dyDescent="0.25">
      <c r="L2" s="15">
        <f>(0.5*((0.5482-0.2545)/(0.6051-0.2545))+(0.5*((0.2317-0.1738)/(0.2896-0.1738))))</f>
        <v>0.66885339418140322</v>
      </c>
    </row>
    <row r="4" spans="2:16" ht="15.75" thickBot="1" x14ac:dyDescent="0.3">
      <c r="O4" t="s">
        <v>27</v>
      </c>
    </row>
    <row r="5" spans="2:16" ht="15.75" thickBot="1" x14ac:dyDescent="0.3">
      <c r="B5" s="5" t="s">
        <v>9</v>
      </c>
      <c r="C5" s="5" t="s">
        <v>24</v>
      </c>
      <c r="E5" s="4" t="s">
        <v>38</v>
      </c>
      <c r="F5" s="4">
        <v>2.3E-2</v>
      </c>
      <c r="G5" s="4">
        <v>1E-3</v>
      </c>
      <c r="H5" s="4">
        <v>0.28999999999999998</v>
      </c>
      <c r="I5" s="4">
        <v>0.17899999999999999</v>
      </c>
      <c r="J5" s="4">
        <v>0.105</v>
      </c>
      <c r="K5" s="4">
        <v>0.152</v>
      </c>
      <c r="L5" s="4">
        <v>8.0000000000000002E-3</v>
      </c>
      <c r="M5" s="4">
        <v>2.9000000000000001E-2</v>
      </c>
      <c r="N5" s="4">
        <v>0.21299999999999999</v>
      </c>
      <c r="O5">
        <f>SUM(F5:N5)</f>
        <v>1</v>
      </c>
    </row>
    <row r="6" spans="2:16" ht="15.75" x14ac:dyDescent="0.25">
      <c r="B6" s="17" t="s">
        <v>0</v>
      </c>
      <c r="C6" s="19" t="s">
        <v>15</v>
      </c>
      <c r="E6" s="4"/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</row>
    <row r="7" spans="2:16" ht="15.75" x14ac:dyDescent="0.25">
      <c r="B7" s="17" t="s">
        <v>1</v>
      </c>
      <c r="C7" s="19" t="s">
        <v>16</v>
      </c>
      <c r="E7" s="4" t="s">
        <v>35</v>
      </c>
      <c r="F7" s="4">
        <v>6</v>
      </c>
      <c r="G7" s="4">
        <v>48</v>
      </c>
      <c r="H7" s="4">
        <v>129</v>
      </c>
      <c r="I7" s="4">
        <v>47</v>
      </c>
      <c r="J7" s="4">
        <v>60</v>
      </c>
      <c r="K7" s="4">
        <v>26</v>
      </c>
      <c r="L7" s="4">
        <v>88</v>
      </c>
      <c r="M7" s="4">
        <v>95</v>
      </c>
      <c r="N7" s="4">
        <v>94</v>
      </c>
    </row>
    <row r="8" spans="2:16" ht="15.75" x14ac:dyDescent="0.25">
      <c r="B8" s="17" t="s">
        <v>2</v>
      </c>
      <c r="C8" s="19" t="s">
        <v>17</v>
      </c>
      <c r="E8" s="4" t="s">
        <v>36</v>
      </c>
      <c r="F8" s="4">
        <v>79</v>
      </c>
      <c r="G8" s="4">
        <v>80</v>
      </c>
      <c r="H8" s="4">
        <v>12</v>
      </c>
      <c r="I8" s="4">
        <v>7</v>
      </c>
      <c r="J8" s="4">
        <v>52</v>
      </c>
      <c r="K8" s="4">
        <v>139</v>
      </c>
      <c r="L8" s="4">
        <v>89</v>
      </c>
      <c r="M8" s="4">
        <v>79</v>
      </c>
      <c r="N8" s="4">
        <v>153</v>
      </c>
      <c r="O8" s="15"/>
      <c r="P8" s="15"/>
    </row>
    <row r="9" spans="2:16" ht="15.75" x14ac:dyDescent="0.25">
      <c r="B9" s="17" t="s">
        <v>3</v>
      </c>
      <c r="C9" s="19" t="s">
        <v>18</v>
      </c>
      <c r="E9" s="4" t="s">
        <v>37</v>
      </c>
      <c r="F9" s="4">
        <v>139</v>
      </c>
      <c r="G9" s="4">
        <v>32</v>
      </c>
      <c r="H9" s="4">
        <v>119</v>
      </c>
      <c r="I9" s="4">
        <v>38</v>
      </c>
      <c r="J9" s="4">
        <v>111</v>
      </c>
      <c r="K9" s="4">
        <v>54</v>
      </c>
      <c r="L9" s="4">
        <v>89</v>
      </c>
      <c r="M9" s="4">
        <v>98</v>
      </c>
      <c r="N9" s="4">
        <v>53</v>
      </c>
    </row>
    <row r="10" spans="2:16" ht="15.75" x14ac:dyDescent="0.25">
      <c r="B10" s="17" t="s">
        <v>4</v>
      </c>
      <c r="C10" s="19" t="s">
        <v>19</v>
      </c>
    </row>
    <row r="11" spans="2:16" ht="15.75" x14ac:dyDescent="0.25">
      <c r="B11" s="17" t="s">
        <v>5</v>
      </c>
      <c r="C11" s="19" t="s">
        <v>20</v>
      </c>
    </row>
    <row r="12" spans="2:16" ht="15.75" x14ac:dyDescent="0.25">
      <c r="B12" s="17" t="s">
        <v>6</v>
      </c>
      <c r="C12" s="19" t="s">
        <v>21</v>
      </c>
      <c r="F12" s="15" t="s">
        <v>39</v>
      </c>
      <c r="G12" s="15" t="s">
        <v>42</v>
      </c>
      <c r="H12" s="15" t="s">
        <v>42</v>
      </c>
      <c r="I12" s="15" t="s">
        <v>39</v>
      </c>
      <c r="J12" s="15" t="s">
        <v>39</v>
      </c>
      <c r="K12" s="15" t="s">
        <v>39</v>
      </c>
      <c r="L12" s="15" t="s">
        <v>39</v>
      </c>
      <c r="M12" s="15" t="s">
        <v>39</v>
      </c>
      <c r="N12" s="15" t="s">
        <v>39</v>
      </c>
    </row>
    <row r="13" spans="2:16" ht="15.75" x14ac:dyDescent="0.25">
      <c r="B13" s="17" t="s">
        <v>7</v>
      </c>
      <c r="C13" s="19" t="s">
        <v>22</v>
      </c>
      <c r="F13" s="4" t="s">
        <v>15</v>
      </c>
      <c r="G13" s="4" t="s">
        <v>16</v>
      </c>
      <c r="H13" s="4" t="s">
        <v>17</v>
      </c>
      <c r="I13" s="4" t="s">
        <v>18</v>
      </c>
      <c r="J13" s="4" t="s">
        <v>19</v>
      </c>
      <c r="K13" s="4" t="s">
        <v>20</v>
      </c>
      <c r="L13" s="4" t="s">
        <v>21</v>
      </c>
      <c r="M13" s="4" t="s">
        <v>22</v>
      </c>
      <c r="N13" s="4" t="s">
        <v>23</v>
      </c>
    </row>
    <row r="14" spans="2:16" ht="15.75" x14ac:dyDescent="0.25">
      <c r="B14" s="18" t="s">
        <v>8</v>
      </c>
      <c r="C14" s="20" t="s">
        <v>23</v>
      </c>
      <c r="E14" s="15" t="s">
        <v>40</v>
      </c>
      <c r="F14" s="15">
        <v>6</v>
      </c>
      <c r="G14" s="15">
        <v>40</v>
      </c>
      <c r="H14" s="15">
        <v>129</v>
      </c>
      <c r="I14" s="15">
        <v>7</v>
      </c>
      <c r="J14" s="15">
        <f>MIN(J7:J9)</f>
        <v>52</v>
      </c>
      <c r="K14" s="15">
        <f t="shared" ref="K14:N14" si="0">MIN(K7:K9)</f>
        <v>26</v>
      </c>
      <c r="L14" s="15">
        <f t="shared" si="0"/>
        <v>88</v>
      </c>
      <c r="M14" s="15">
        <f t="shared" si="0"/>
        <v>79</v>
      </c>
      <c r="N14" s="15">
        <f t="shared" si="0"/>
        <v>53</v>
      </c>
    </row>
    <row r="15" spans="2:16" x14ac:dyDescent="0.25">
      <c r="E15" s="15" t="s">
        <v>41</v>
      </c>
      <c r="F15" s="15">
        <v>139</v>
      </c>
      <c r="G15" s="15">
        <v>48</v>
      </c>
      <c r="H15" s="15">
        <v>12</v>
      </c>
      <c r="I15" s="15">
        <v>47</v>
      </c>
      <c r="J15" s="15">
        <f>MAX(J6:J9)</f>
        <v>111</v>
      </c>
      <c r="K15" s="15">
        <f t="shared" ref="K15:N15" si="1">MAX(K6:K9)</f>
        <v>139</v>
      </c>
      <c r="L15" s="15">
        <f t="shared" si="1"/>
        <v>89</v>
      </c>
      <c r="M15" s="15">
        <f t="shared" si="1"/>
        <v>98</v>
      </c>
      <c r="N15" s="15">
        <f t="shared" si="1"/>
        <v>153</v>
      </c>
    </row>
    <row r="18" spans="5:14" x14ac:dyDescent="0.25">
      <c r="E18" s="4" t="s">
        <v>38</v>
      </c>
      <c r="F18" s="4">
        <v>2.3E-2</v>
      </c>
      <c r="G18" s="4">
        <v>1E-3</v>
      </c>
      <c r="H18" s="4">
        <v>0.28999999999999998</v>
      </c>
      <c r="I18" s="4">
        <v>0.17899999999999999</v>
      </c>
      <c r="J18" s="4">
        <v>0.105</v>
      </c>
      <c r="K18" s="4">
        <v>0.152</v>
      </c>
      <c r="L18" s="4">
        <v>8.0000000000000002E-3</v>
      </c>
      <c r="M18" s="4">
        <v>2.9000000000000001E-2</v>
      </c>
      <c r="N18" s="4">
        <v>0.21299999999999999</v>
      </c>
    </row>
    <row r="19" spans="5:14" x14ac:dyDescent="0.25">
      <c r="E19" s="4"/>
      <c r="F19" s="4" t="s">
        <v>15</v>
      </c>
      <c r="G19" s="4" t="s">
        <v>16</v>
      </c>
      <c r="H19" s="4" t="s">
        <v>17</v>
      </c>
      <c r="I19" s="4" t="s">
        <v>18</v>
      </c>
      <c r="J19" s="4" t="s">
        <v>19</v>
      </c>
      <c r="K19" s="4" t="s">
        <v>20</v>
      </c>
      <c r="L19" s="4" t="s">
        <v>21</v>
      </c>
      <c r="M19" s="4" t="s">
        <v>22</v>
      </c>
      <c r="N19" s="4" t="s">
        <v>23</v>
      </c>
    </row>
    <row r="20" spans="5:14" x14ac:dyDescent="0.25">
      <c r="E20" s="4" t="s">
        <v>35</v>
      </c>
      <c r="F20" s="4">
        <f>(F14-F7)/(F14-F15)</f>
        <v>0</v>
      </c>
      <c r="G20" s="4">
        <f>(G14-G7)/(G14-G15)</f>
        <v>1</v>
      </c>
      <c r="H20" s="4">
        <f t="shared" ref="H20:N20" si="2">(H14-H7)/(H14-H15)</f>
        <v>0</v>
      </c>
      <c r="I20" s="4">
        <f t="shared" si="2"/>
        <v>1</v>
      </c>
      <c r="J20" s="4">
        <f t="shared" si="2"/>
        <v>0.13559322033898305</v>
      </c>
      <c r="K20" s="4">
        <f t="shared" si="2"/>
        <v>0</v>
      </c>
      <c r="L20" s="4">
        <f t="shared" si="2"/>
        <v>0</v>
      </c>
      <c r="M20" s="4">
        <f t="shared" si="2"/>
        <v>0.84210526315789469</v>
      </c>
      <c r="N20" s="4">
        <f t="shared" si="2"/>
        <v>0.41</v>
      </c>
    </row>
    <row r="21" spans="5:14" x14ac:dyDescent="0.25">
      <c r="E21" s="4" t="s">
        <v>36</v>
      </c>
      <c r="F21" s="4">
        <f>(F14-F8)/(F14-F15)</f>
        <v>0.54887218045112784</v>
      </c>
      <c r="G21" s="4">
        <f>(G14-G8)/(G14-G15)</f>
        <v>5</v>
      </c>
      <c r="H21" s="4">
        <f>(H14-H8)/(H14-H15)</f>
        <v>1</v>
      </c>
      <c r="I21" s="4">
        <f t="shared" ref="I21:N21" si="3">(I14-I8)/(I14-I15)</f>
        <v>0</v>
      </c>
      <c r="J21" s="4">
        <f>(J14-J8)/(J14-J15)</f>
        <v>0</v>
      </c>
      <c r="K21" s="4">
        <f t="shared" si="3"/>
        <v>1</v>
      </c>
      <c r="L21" s="4">
        <f t="shared" si="3"/>
        <v>1</v>
      </c>
      <c r="M21" s="4">
        <f t="shared" si="3"/>
        <v>0</v>
      </c>
      <c r="N21" s="4">
        <f t="shared" si="3"/>
        <v>1</v>
      </c>
    </row>
    <row r="22" spans="5:14" x14ac:dyDescent="0.25">
      <c r="E22" s="4" t="s">
        <v>37</v>
      </c>
      <c r="F22" s="4">
        <f>(F14-F9)/(F14-F15)</f>
        <v>1</v>
      </c>
      <c r="G22" s="4">
        <f>ABS((G14-G9)/(G14-G15))</f>
        <v>1</v>
      </c>
      <c r="H22" s="4">
        <f t="shared" ref="H22:N22" si="4">(H14-H9)/(H14-H15)</f>
        <v>8.5470085470085472E-2</v>
      </c>
      <c r="I22" s="4">
        <f t="shared" si="4"/>
        <v>0.77500000000000002</v>
      </c>
      <c r="J22" s="4">
        <f t="shared" si="4"/>
        <v>1</v>
      </c>
      <c r="K22" s="4">
        <f t="shared" si="4"/>
        <v>0.24778761061946902</v>
      </c>
      <c r="L22" s="4">
        <f t="shared" si="4"/>
        <v>1</v>
      </c>
      <c r="M22" s="4">
        <f t="shared" si="4"/>
        <v>1</v>
      </c>
      <c r="N22" s="4">
        <f t="shared" si="4"/>
        <v>0</v>
      </c>
    </row>
    <row r="24" spans="5:14" x14ac:dyDescent="0.25">
      <c r="E24" s="50" t="s">
        <v>43</v>
      </c>
      <c r="F24" s="50"/>
      <c r="G24" s="50"/>
      <c r="H24" s="50"/>
      <c r="I24" s="50"/>
      <c r="J24" s="50"/>
      <c r="K24" s="50"/>
    </row>
    <row r="25" spans="5:14" x14ac:dyDescent="0.25">
      <c r="E25" s="4"/>
      <c r="F25" s="4" t="s">
        <v>15</v>
      </c>
      <c r="G25" s="4" t="s">
        <v>16</v>
      </c>
      <c r="H25" s="4" t="s">
        <v>17</v>
      </c>
      <c r="I25" s="4" t="s">
        <v>18</v>
      </c>
      <c r="J25" s="4" t="s">
        <v>19</v>
      </c>
      <c r="K25" s="4" t="s">
        <v>20</v>
      </c>
      <c r="L25" s="4" t="s">
        <v>21</v>
      </c>
      <c r="M25" s="4" t="s">
        <v>22</v>
      </c>
      <c r="N25" s="4" t="s">
        <v>23</v>
      </c>
    </row>
    <row r="26" spans="5:14" x14ac:dyDescent="0.25">
      <c r="E26" s="4" t="s">
        <v>35</v>
      </c>
      <c r="F26" s="4">
        <f>F20*F18</f>
        <v>0</v>
      </c>
      <c r="G26" s="4">
        <f>G20*G18</f>
        <v>1E-3</v>
      </c>
      <c r="H26" s="4">
        <f t="shared" ref="H26:N26" si="5">H20*H18</f>
        <v>0</v>
      </c>
      <c r="I26" s="4">
        <f t="shared" si="5"/>
        <v>0.17899999999999999</v>
      </c>
      <c r="J26" s="4">
        <f t="shared" si="5"/>
        <v>1.423728813559322E-2</v>
      </c>
      <c r="K26" s="4">
        <f t="shared" si="5"/>
        <v>0</v>
      </c>
      <c r="L26" s="4">
        <f t="shared" si="5"/>
        <v>0</v>
      </c>
      <c r="M26" s="4">
        <f t="shared" si="5"/>
        <v>2.4421052631578948E-2</v>
      </c>
      <c r="N26" s="4">
        <f t="shared" si="5"/>
        <v>8.7329999999999991E-2</v>
      </c>
    </row>
    <row r="27" spans="5:14" x14ac:dyDescent="0.25">
      <c r="E27" s="4" t="s">
        <v>36</v>
      </c>
      <c r="F27" s="4">
        <f>F21*F18</f>
        <v>1.262406015037594E-2</v>
      </c>
      <c r="G27" s="4">
        <f t="shared" ref="G27:N27" si="6">G21*G18</f>
        <v>5.0000000000000001E-3</v>
      </c>
      <c r="H27" s="4">
        <f t="shared" si="6"/>
        <v>0.28999999999999998</v>
      </c>
      <c r="I27" s="4">
        <f t="shared" si="6"/>
        <v>0</v>
      </c>
      <c r="J27" s="4">
        <f t="shared" si="6"/>
        <v>0</v>
      </c>
      <c r="K27" s="4">
        <f t="shared" si="6"/>
        <v>0.152</v>
      </c>
      <c r="L27" s="4">
        <f t="shared" si="6"/>
        <v>8.0000000000000002E-3</v>
      </c>
      <c r="M27" s="4">
        <f t="shared" si="6"/>
        <v>0</v>
      </c>
      <c r="N27" s="4">
        <f t="shared" si="6"/>
        <v>0.21299999999999999</v>
      </c>
    </row>
    <row r="28" spans="5:14" x14ac:dyDescent="0.25">
      <c r="E28" s="4" t="s">
        <v>37</v>
      </c>
      <c r="F28" s="4">
        <f>F22*F18</f>
        <v>2.3E-2</v>
      </c>
      <c r="G28" s="4">
        <f t="shared" ref="G28:N28" si="7">G22*G18</f>
        <v>1E-3</v>
      </c>
      <c r="H28" s="4">
        <f t="shared" si="7"/>
        <v>2.4786324786324785E-2</v>
      </c>
      <c r="I28" s="4">
        <f t="shared" si="7"/>
        <v>0.13872499999999999</v>
      </c>
      <c r="J28" s="4">
        <f t="shared" si="7"/>
        <v>0.105</v>
      </c>
      <c r="K28" s="4">
        <f t="shared" si="7"/>
        <v>3.7663716814159288E-2</v>
      </c>
      <c r="L28" s="4">
        <f t="shared" si="7"/>
        <v>8.0000000000000002E-3</v>
      </c>
      <c r="M28" s="4">
        <f t="shared" si="7"/>
        <v>2.9000000000000001E-2</v>
      </c>
      <c r="N28" s="4">
        <f t="shared" si="7"/>
        <v>0</v>
      </c>
    </row>
    <row r="30" spans="5:14" x14ac:dyDescent="0.25">
      <c r="E30" s="50" t="s">
        <v>44</v>
      </c>
      <c r="F30" s="50"/>
      <c r="G30" s="50"/>
      <c r="H30" s="50"/>
      <c r="I30" s="50"/>
      <c r="J30" s="50"/>
    </row>
    <row r="31" spans="5:14" x14ac:dyDescent="0.25">
      <c r="G31" s="15" t="s">
        <v>45</v>
      </c>
      <c r="H31" s="15" t="s">
        <v>46</v>
      </c>
    </row>
    <row r="32" spans="5:14" x14ac:dyDescent="0.25">
      <c r="E32" s="4" t="s">
        <v>35</v>
      </c>
      <c r="G32" s="15">
        <f>SUM(F26:N26)</f>
        <v>0.30598834076717218</v>
      </c>
      <c r="H32" s="15">
        <f>MAX(F26:N26)</f>
        <v>0.17899999999999999</v>
      </c>
    </row>
    <row r="33" spans="5:10" x14ac:dyDescent="0.25">
      <c r="E33" s="4" t="s">
        <v>36</v>
      </c>
      <c r="G33" s="15">
        <f t="shared" ref="G33:G34" si="8">SUM(F27:N27)</f>
        <v>0.68062406015037591</v>
      </c>
      <c r="H33" s="15">
        <f t="shared" ref="H33:H34" si="9">MAX(F27:N27)</f>
        <v>0.28999999999999998</v>
      </c>
    </row>
    <row r="34" spans="5:10" x14ac:dyDescent="0.25">
      <c r="E34" s="4" t="s">
        <v>37</v>
      </c>
      <c r="G34" s="15">
        <f t="shared" si="8"/>
        <v>0.36717504160048409</v>
      </c>
      <c r="H34" s="15">
        <f t="shared" si="9"/>
        <v>0.13872499999999999</v>
      </c>
    </row>
    <row r="35" spans="5:10" x14ac:dyDescent="0.25">
      <c r="F35" s="15" t="s">
        <v>47</v>
      </c>
      <c r="G35" s="15">
        <f>MAX(G32:G34)</f>
        <v>0.68062406015037591</v>
      </c>
      <c r="H35" s="15">
        <f>MAX(H32:H34)</f>
        <v>0.28999999999999998</v>
      </c>
    </row>
    <row r="36" spans="5:10" x14ac:dyDescent="0.25">
      <c r="F36" s="15" t="s">
        <v>48</v>
      </c>
      <c r="G36" s="15">
        <f>MIN(G32:G34)</f>
        <v>0.30598834076717218</v>
      </c>
      <c r="H36" s="15">
        <f>MIN(H32:H34)</f>
        <v>0.13872499999999999</v>
      </c>
    </row>
    <row r="38" spans="5:10" x14ac:dyDescent="0.25">
      <c r="E38" s="50" t="s">
        <v>49</v>
      </c>
      <c r="F38" s="50"/>
      <c r="G38" s="50"/>
      <c r="H38" s="50"/>
      <c r="I38" s="50"/>
      <c r="J38" s="50"/>
    </row>
    <row r="39" spans="5:10" x14ac:dyDescent="0.25">
      <c r="G39" s="15" t="s">
        <v>50</v>
      </c>
      <c r="H39" s="15" t="s">
        <v>51</v>
      </c>
    </row>
    <row r="40" spans="5:10" x14ac:dyDescent="0.25">
      <c r="E40" s="4" t="s">
        <v>35</v>
      </c>
      <c r="G40" s="15">
        <f>(0.5*((G32-$G$36)/($G$35-$G$36))+(0.5*((H32-$H$36)/($H$35-$H$36))))</f>
        <v>0.13311849281110563</v>
      </c>
      <c r="H40" s="15">
        <v>2</v>
      </c>
    </row>
    <row r="41" spans="5:10" x14ac:dyDescent="0.25">
      <c r="E41" s="4" t="s">
        <v>36</v>
      </c>
      <c r="G41" s="15">
        <f>(0.5*((G33-$G$36)/($G$35-$G$36))+(0.5*((H33-$H$36)/($H$35-$H$36))))</f>
        <v>1</v>
      </c>
      <c r="H41" s="15">
        <v>3</v>
      </c>
    </row>
    <row r="42" spans="5:10" x14ac:dyDescent="0.25">
      <c r="E42" s="4" t="s">
        <v>37</v>
      </c>
      <c r="G42" s="15">
        <f t="shared" ref="G42" si="10">(0.5*((G34-$G$36)/($G$35-$G$36))+(0.5*((H34-$H$36)/($H$35-$H$36))))</f>
        <v>8.1661595074341869E-2</v>
      </c>
      <c r="H42" s="15">
        <v>1</v>
      </c>
    </row>
  </sheetData>
  <mergeCells count="3">
    <mergeCell ref="E24:K24"/>
    <mergeCell ref="E30:J30"/>
    <mergeCell ref="E38:J3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AB94-6604-4359-A64A-A1D5EC9267AB}">
  <sheetPr codeName="Sayfa1"/>
  <dimension ref="A1:Q41"/>
  <sheetViews>
    <sheetView zoomScale="115" zoomScaleNormal="115" workbookViewId="0">
      <selection activeCell="N16" sqref="N16"/>
    </sheetView>
  </sheetViews>
  <sheetFormatPr defaultRowHeight="15" x14ac:dyDescent="0.25"/>
  <cols>
    <col min="1" max="1" width="27.5703125" bestFit="1" customWidth="1"/>
  </cols>
  <sheetData>
    <row r="1" spans="1:16" x14ac:dyDescent="0.25">
      <c r="A1" s="45" t="s">
        <v>60</v>
      </c>
    </row>
    <row r="3" spans="1:16" x14ac:dyDescent="0.25">
      <c r="A3" s="52" t="s">
        <v>55</v>
      </c>
      <c r="B3" s="53"/>
      <c r="D3" s="54" t="s">
        <v>54</v>
      </c>
      <c r="E3" s="55"/>
      <c r="F3" s="55"/>
      <c r="G3" s="55"/>
      <c r="H3" s="55"/>
      <c r="I3" s="56"/>
    </row>
    <row r="4" spans="1:16" x14ac:dyDescent="0.25">
      <c r="A4" s="4" t="s">
        <v>9</v>
      </c>
      <c r="B4" s="4" t="s">
        <v>24</v>
      </c>
      <c r="D4" s="4" t="s">
        <v>38</v>
      </c>
      <c r="E4" s="42">
        <f t="shared" ref="E4:M4" ca="1" si="0">RAND()</f>
        <v>0.76731078634135719</v>
      </c>
      <c r="F4" s="43">
        <f t="shared" ca="1" si="0"/>
        <v>0.84552791208464806</v>
      </c>
      <c r="G4" s="43">
        <f t="shared" ca="1" si="0"/>
        <v>0.94915260627250286</v>
      </c>
      <c r="H4" s="43">
        <f t="shared" ca="1" si="0"/>
        <v>0.24131103409923038</v>
      </c>
      <c r="I4" s="43">
        <f t="shared" ca="1" si="0"/>
        <v>0.21011123348033234</v>
      </c>
      <c r="J4" s="43">
        <f t="shared" ca="1" si="0"/>
        <v>0.71418839995552097</v>
      </c>
      <c r="K4" s="43">
        <f t="shared" ca="1" si="0"/>
        <v>0.72830264658922783</v>
      </c>
      <c r="L4" s="43">
        <f t="shared" ca="1" si="0"/>
        <v>0.76005830750038594</v>
      </c>
      <c r="M4" s="44">
        <f t="shared" ca="1" si="0"/>
        <v>0.84307791721224645</v>
      </c>
      <c r="N4" s="57" t="s">
        <v>52</v>
      </c>
      <c r="O4" s="58"/>
      <c r="P4" s="58"/>
    </row>
    <row r="5" spans="1:16" ht="15.75" x14ac:dyDescent="0.25">
      <c r="A5" s="17" t="s">
        <v>0</v>
      </c>
      <c r="B5" s="19" t="s">
        <v>15</v>
      </c>
      <c r="D5" s="4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23</v>
      </c>
    </row>
    <row r="6" spans="1:16" ht="15.75" x14ac:dyDescent="0.25">
      <c r="A6" s="17" t="s">
        <v>1</v>
      </c>
      <c r="B6" s="19" t="s">
        <v>16</v>
      </c>
      <c r="D6" s="4" t="s">
        <v>35</v>
      </c>
      <c r="E6" s="4">
        <v>45</v>
      </c>
      <c r="F6" s="4">
        <v>85</v>
      </c>
      <c r="G6" s="4">
        <v>126</v>
      </c>
      <c r="H6" s="4">
        <v>97</v>
      </c>
      <c r="I6" s="4">
        <v>150</v>
      </c>
      <c r="J6" s="4">
        <v>138</v>
      </c>
      <c r="K6" s="4">
        <v>131</v>
      </c>
      <c r="L6" s="4">
        <v>59</v>
      </c>
      <c r="M6" s="4">
        <v>128</v>
      </c>
    </row>
    <row r="7" spans="1:16" ht="15.75" x14ac:dyDescent="0.25">
      <c r="A7" s="17" t="s">
        <v>2</v>
      </c>
      <c r="B7" s="19" t="s">
        <v>17</v>
      </c>
      <c r="D7" s="4" t="s">
        <v>36</v>
      </c>
      <c r="E7" s="4">
        <v>143</v>
      </c>
      <c r="F7" s="4">
        <v>118</v>
      </c>
      <c r="G7" s="4">
        <v>79</v>
      </c>
      <c r="H7" s="4">
        <v>142</v>
      </c>
      <c r="I7" s="4">
        <v>150</v>
      </c>
      <c r="J7" s="4">
        <v>106</v>
      </c>
      <c r="K7" s="4">
        <v>100</v>
      </c>
      <c r="L7" s="4">
        <v>115</v>
      </c>
      <c r="M7" s="4">
        <v>117</v>
      </c>
    </row>
    <row r="8" spans="1:16" ht="15.75" x14ac:dyDescent="0.25">
      <c r="A8" s="17" t="s">
        <v>3</v>
      </c>
      <c r="B8" s="19" t="s">
        <v>18</v>
      </c>
      <c r="D8" s="4" t="s">
        <v>37</v>
      </c>
      <c r="E8" s="4">
        <v>127</v>
      </c>
      <c r="F8" s="4">
        <v>69</v>
      </c>
      <c r="G8" s="4">
        <v>65</v>
      </c>
      <c r="H8" s="4">
        <v>59</v>
      </c>
      <c r="I8" s="4">
        <v>136</v>
      </c>
      <c r="J8" s="4">
        <v>112</v>
      </c>
      <c r="K8" s="4">
        <v>141</v>
      </c>
      <c r="L8" s="4">
        <v>101</v>
      </c>
      <c r="M8" s="4">
        <v>84</v>
      </c>
    </row>
    <row r="9" spans="1:16" ht="15.75" x14ac:dyDescent="0.25">
      <c r="A9" s="17" t="s">
        <v>4</v>
      </c>
      <c r="B9" s="19" t="s">
        <v>19</v>
      </c>
    </row>
    <row r="10" spans="1:16" ht="15.75" x14ac:dyDescent="0.25">
      <c r="A10" s="17" t="s">
        <v>5</v>
      </c>
      <c r="B10" s="19" t="s">
        <v>20</v>
      </c>
      <c r="D10" s="51" t="s">
        <v>53</v>
      </c>
      <c r="E10" s="51"/>
      <c r="F10" s="51"/>
      <c r="G10" s="51"/>
      <c r="H10" s="51"/>
      <c r="I10" s="51"/>
    </row>
    <row r="11" spans="1:16" ht="15.75" x14ac:dyDescent="0.25">
      <c r="A11" s="17" t="s">
        <v>6</v>
      </c>
      <c r="B11" s="19" t="s">
        <v>21</v>
      </c>
      <c r="D11" s="34"/>
      <c r="E11" s="34" t="s">
        <v>39</v>
      </c>
      <c r="F11" s="34" t="s">
        <v>42</v>
      </c>
      <c r="G11" s="34" t="s">
        <v>42</v>
      </c>
      <c r="H11" s="34" t="s">
        <v>39</v>
      </c>
      <c r="I11" s="34" t="s">
        <v>39</v>
      </c>
      <c r="J11" s="34" t="s">
        <v>39</v>
      </c>
      <c r="K11" s="34" t="s">
        <v>39</v>
      </c>
      <c r="L11" s="34" t="s">
        <v>39</v>
      </c>
      <c r="M11" s="34" t="s">
        <v>39</v>
      </c>
    </row>
    <row r="12" spans="1:16" ht="15.75" x14ac:dyDescent="0.25">
      <c r="A12" s="17" t="s">
        <v>7</v>
      </c>
      <c r="B12" s="19" t="s">
        <v>22</v>
      </c>
      <c r="D12" s="34"/>
      <c r="E12" s="41" t="s">
        <v>15</v>
      </c>
      <c r="F12" s="41" t="s">
        <v>16</v>
      </c>
      <c r="G12" s="41" t="s">
        <v>17</v>
      </c>
      <c r="H12" s="41" t="s">
        <v>18</v>
      </c>
      <c r="I12" s="41" t="s">
        <v>19</v>
      </c>
      <c r="J12" s="41" t="s">
        <v>20</v>
      </c>
      <c r="K12" s="41" t="s">
        <v>21</v>
      </c>
      <c r="L12" s="41" t="s">
        <v>22</v>
      </c>
      <c r="M12" s="41" t="s">
        <v>23</v>
      </c>
      <c r="O12" s="28"/>
    </row>
    <row r="13" spans="1:16" ht="15.75" x14ac:dyDescent="0.25">
      <c r="A13" s="18" t="s">
        <v>8</v>
      </c>
      <c r="B13" s="20" t="s">
        <v>23</v>
      </c>
      <c r="D13" s="4" t="s">
        <v>40</v>
      </c>
      <c r="E13" s="4">
        <v>11</v>
      </c>
      <c r="F13" s="4">
        <v>44</v>
      </c>
      <c r="G13" s="4">
        <v>44</v>
      </c>
      <c r="H13" s="4">
        <v>150</v>
      </c>
      <c r="I13" s="4">
        <v>4</v>
      </c>
      <c r="J13" s="4">
        <v>112</v>
      </c>
      <c r="K13" s="4">
        <v>4</v>
      </c>
      <c r="L13" s="4">
        <v>101</v>
      </c>
      <c r="M13" s="4">
        <v>84</v>
      </c>
      <c r="O13" s="28"/>
    </row>
    <row r="14" spans="1:16" x14ac:dyDescent="0.25">
      <c r="D14" s="4" t="s">
        <v>41</v>
      </c>
      <c r="E14" s="4">
        <v>44</v>
      </c>
      <c r="F14" s="4">
        <v>43</v>
      </c>
      <c r="G14" s="4">
        <v>11</v>
      </c>
      <c r="H14" s="4">
        <v>41</v>
      </c>
      <c r="I14" s="4">
        <v>150</v>
      </c>
      <c r="J14" s="4">
        <v>138</v>
      </c>
      <c r="K14" s="4">
        <v>131</v>
      </c>
      <c r="L14" s="4">
        <v>143</v>
      </c>
      <c r="M14" s="4">
        <v>44</v>
      </c>
      <c r="O14" s="28"/>
    </row>
    <row r="15" spans="1:16" x14ac:dyDescent="0.25">
      <c r="O15" s="28"/>
    </row>
    <row r="16" spans="1:16" x14ac:dyDescent="0.25">
      <c r="D16" s="51" t="s">
        <v>56</v>
      </c>
      <c r="E16" s="51"/>
      <c r="F16" s="51"/>
      <c r="G16" s="51"/>
      <c r="H16" s="51"/>
      <c r="I16" s="51"/>
      <c r="O16" s="28"/>
    </row>
    <row r="17" spans="4:17" x14ac:dyDescent="0.25">
      <c r="D17" s="4" t="s">
        <v>38</v>
      </c>
      <c r="E17" s="42">
        <v>1</v>
      </c>
      <c r="F17" s="43">
        <f t="shared" ref="F17:M17" ca="1" si="1">RAND()</f>
        <v>0.88603298386844076</v>
      </c>
      <c r="G17" s="43">
        <f t="shared" ca="1" si="1"/>
        <v>0.20019983875797953</v>
      </c>
      <c r="H17" s="43">
        <f t="shared" ca="1" si="1"/>
        <v>0.86566984771880817</v>
      </c>
      <c r="I17" s="43">
        <f t="shared" ca="1" si="1"/>
        <v>0.4730573803154382</v>
      </c>
      <c r="J17" s="43">
        <f t="shared" ca="1" si="1"/>
        <v>0.12035932715941888</v>
      </c>
      <c r="K17" s="43">
        <f t="shared" ca="1" si="1"/>
        <v>0.72460682436095358</v>
      </c>
      <c r="L17" s="43">
        <f t="shared" ca="1" si="1"/>
        <v>0.28988849901513425</v>
      </c>
      <c r="M17" s="44">
        <f t="shared" ca="1" si="1"/>
        <v>0.645311094177214</v>
      </c>
      <c r="O17" s="28"/>
    </row>
    <row r="18" spans="4:17" x14ac:dyDescent="0.25">
      <c r="D18" s="4"/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22</v>
      </c>
      <c r="M18" s="4" t="s">
        <v>23</v>
      </c>
    </row>
    <row r="19" spans="4:17" x14ac:dyDescent="0.25">
      <c r="D19" s="4" t="s">
        <v>35</v>
      </c>
      <c r="E19" s="4">
        <f>ABS(E13-E6)/(E13-E14)</f>
        <v>-1.0303030303030303</v>
      </c>
      <c r="F19" s="4">
        <f>ABS((F13-F6)/(F13-F14))</f>
        <v>41</v>
      </c>
      <c r="G19" s="4">
        <f>ABS(G13-G6)/(G13-G14)</f>
        <v>2.4848484848484849</v>
      </c>
      <c r="H19" s="4">
        <f t="shared" ref="H19:M19" si="2">ABS(H13-H6)/(H13-H14)</f>
        <v>0.48623853211009177</v>
      </c>
      <c r="I19" s="4">
        <f t="shared" si="2"/>
        <v>-1</v>
      </c>
      <c r="J19" s="4">
        <f t="shared" si="2"/>
        <v>-1</v>
      </c>
      <c r="K19" s="4">
        <f t="shared" si="2"/>
        <v>-1</v>
      </c>
      <c r="L19" s="4">
        <f t="shared" si="2"/>
        <v>-1</v>
      </c>
      <c r="M19" s="4">
        <f t="shared" si="2"/>
        <v>1.1000000000000001</v>
      </c>
      <c r="O19" s="28"/>
      <c r="P19" s="28"/>
      <c r="Q19" s="28"/>
    </row>
    <row r="20" spans="4:17" x14ac:dyDescent="0.25">
      <c r="D20" s="4" t="s">
        <v>36</v>
      </c>
      <c r="E20" s="4">
        <f>ABS(E13-E7)/(E13-E14)</f>
        <v>-4</v>
      </c>
      <c r="F20" s="4">
        <f t="shared" ref="F20:M20" si="3">ABS(F13-F7)/(F13-F14)</f>
        <v>74</v>
      </c>
      <c r="G20" s="4">
        <f t="shared" si="3"/>
        <v>1.0606060606060606</v>
      </c>
      <c r="H20" s="4">
        <f t="shared" si="3"/>
        <v>7.3394495412844041E-2</v>
      </c>
      <c r="I20" s="4">
        <f t="shared" si="3"/>
        <v>-1</v>
      </c>
      <c r="J20" s="4">
        <f t="shared" si="3"/>
        <v>-0.23076923076923078</v>
      </c>
      <c r="K20" s="4">
        <f t="shared" si="3"/>
        <v>-0.75590551181102361</v>
      </c>
      <c r="L20" s="4">
        <f t="shared" si="3"/>
        <v>-0.33333333333333331</v>
      </c>
      <c r="M20" s="4">
        <f t="shared" si="3"/>
        <v>0.82499999999999996</v>
      </c>
      <c r="O20" s="21"/>
      <c r="P20" s="21"/>
      <c r="Q20" s="28"/>
    </row>
    <row r="21" spans="4:17" x14ac:dyDescent="0.25">
      <c r="D21" s="4" t="s">
        <v>37</v>
      </c>
      <c r="E21" s="4">
        <f>ABS(E13-E8)/(E13-E14)</f>
        <v>-3.5151515151515151</v>
      </c>
      <c r="F21" s="4">
        <f t="shared" ref="F21:M21" si="4">ABS(F13-F8)/(F13-F14)</f>
        <v>25</v>
      </c>
      <c r="G21" s="4">
        <f t="shared" si="4"/>
        <v>0.63636363636363635</v>
      </c>
      <c r="H21" s="4">
        <f t="shared" si="4"/>
        <v>0.83486238532110091</v>
      </c>
      <c r="I21" s="4">
        <f t="shared" si="4"/>
        <v>-0.90410958904109584</v>
      </c>
      <c r="J21" s="4">
        <f t="shared" si="4"/>
        <v>0</v>
      </c>
      <c r="K21" s="4">
        <f t="shared" si="4"/>
        <v>-1.078740157480315</v>
      </c>
      <c r="L21" s="4">
        <f t="shared" si="4"/>
        <v>0</v>
      </c>
      <c r="M21" s="4">
        <f t="shared" si="4"/>
        <v>0</v>
      </c>
      <c r="O21" s="28"/>
      <c r="P21" s="28"/>
      <c r="Q21" s="28"/>
    </row>
    <row r="22" spans="4:17" x14ac:dyDescent="0.25">
      <c r="O22" s="28"/>
      <c r="P22" s="28"/>
      <c r="Q22" s="28"/>
    </row>
    <row r="23" spans="4:17" x14ac:dyDescent="0.25">
      <c r="D23" s="51" t="s">
        <v>58</v>
      </c>
      <c r="E23" s="51"/>
      <c r="F23" s="51"/>
      <c r="G23" s="51"/>
      <c r="H23" s="51"/>
      <c r="I23" s="51"/>
    </row>
    <row r="24" spans="4:17" x14ac:dyDescent="0.25">
      <c r="D24" s="4"/>
      <c r="E24" s="4" t="s">
        <v>15</v>
      </c>
      <c r="F24" s="4" t="s">
        <v>16</v>
      </c>
      <c r="G24" s="4" t="s">
        <v>17</v>
      </c>
      <c r="H24" s="4" t="s">
        <v>18</v>
      </c>
      <c r="I24" s="4" t="s">
        <v>19</v>
      </c>
      <c r="J24" s="4" t="s">
        <v>20</v>
      </c>
      <c r="K24" s="4" t="s">
        <v>21</v>
      </c>
      <c r="L24" s="4" t="s">
        <v>22</v>
      </c>
      <c r="M24" s="4" t="s">
        <v>23</v>
      </c>
    </row>
    <row r="25" spans="4:17" x14ac:dyDescent="0.25">
      <c r="D25" s="4" t="s">
        <v>35</v>
      </c>
      <c r="E25" s="4">
        <f>E19*$E$17</f>
        <v>-1.0303030303030303</v>
      </c>
      <c r="F25" s="4">
        <f t="shared" ref="F25:M25" si="5">F19*$E$17</f>
        <v>41</v>
      </c>
      <c r="G25" s="4">
        <f t="shared" si="5"/>
        <v>2.4848484848484849</v>
      </c>
      <c r="H25" s="4">
        <f t="shared" si="5"/>
        <v>0.48623853211009177</v>
      </c>
      <c r="I25" s="4">
        <f t="shared" si="5"/>
        <v>-1</v>
      </c>
      <c r="J25" s="4">
        <f t="shared" si="5"/>
        <v>-1</v>
      </c>
      <c r="K25" s="4">
        <f t="shared" si="5"/>
        <v>-1</v>
      </c>
      <c r="L25" s="4">
        <f t="shared" si="5"/>
        <v>-1</v>
      </c>
      <c r="M25" s="4">
        <f t="shared" si="5"/>
        <v>1.1000000000000001</v>
      </c>
    </row>
    <row r="26" spans="4:17" x14ac:dyDescent="0.25">
      <c r="D26" s="4" t="s">
        <v>36</v>
      </c>
      <c r="E26" s="4">
        <f>E20*$E$17</f>
        <v>-4</v>
      </c>
      <c r="F26" s="4">
        <f t="shared" ref="F26:M26" si="6">F20*$E$17</f>
        <v>74</v>
      </c>
      <c r="G26" s="4">
        <f t="shared" si="6"/>
        <v>1.0606060606060606</v>
      </c>
      <c r="H26" s="4">
        <f t="shared" si="6"/>
        <v>7.3394495412844041E-2</v>
      </c>
      <c r="I26" s="4">
        <f t="shared" si="6"/>
        <v>-1</v>
      </c>
      <c r="J26" s="4">
        <f t="shared" si="6"/>
        <v>-0.23076923076923078</v>
      </c>
      <c r="K26" s="4">
        <f t="shared" si="6"/>
        <v>-0.75590551181102361</v>
      </c>
      <c r="L26" s="4">
        <f t="shared" si="6"/>
        <v>-0.33333333333333331</v>
      </c>
      <c r="M26" s="4">
        <f t="shared" si="6"/>
        <v>0.82499999999999996</v>
      </c>
    </row>
    <row r="27" spans="4:17" x14ac:dyDescent="0.25">
      <c r="D27" s="4" t="s">
        <v>37</v>
      </c>
      <c r="E27" s="4">
        <f>E21*$E$17</f>
        <v>-3.5151515151515151</v>
      </c>
      <c r="F27" s="4">
        <f t="shared" ref="F27:M27" si="7">F21*$E$17</f>
        <v>25</v>
      </c>
      <c r="G27" s="4">
        <f t="shared" si="7"/>
        <v>0.63636363636363635</v>
      </c>
      <c r="H27" s="4">
        <f t="shared" si="7"/>
        <v>0.83486238532110091</v>
      </c>
      <c r="I27" s="4">
        <f t="shared" si="7"/>
        <v>-0.90410958904109584</v>
      </c>
      <c r="J27" s="4">
        <f t="shared" si="7"/>
        <v>0</v>
      </c>
      <c r="K27" s="4">
        <f t="shared" si="7"/>
        <v>-1.078740157480315</v>
      </c>
      <c r="L27" s="4">
        <f t="shared" si="7"/>
        <v>0</v>
      </c>
      <c r="M27" s="4">
        <f t="shared" si="7"/>
        <v>0</v>
      </c>
    </row>
    <row r="29" spans="4:17" x14ac:dyDescent="0.25">
      <c r="D29" s="51" t="s">
        <v>57</v>
      </c>
      <c r="E29" s="51"/>
      <c r="F29" s="51"/>
      <c r="G29" s="51"/>
      <c r="H29" s="51"/>
      <c r="I29" s="51"/>
    </row>
    <row r="30" spans="4:17" x14ac:dyDescent="0.25">
      <c r="D30" s="32"/>
      <c r="E30" s="35"/>
      <c r="F30" s="35" t="s">
        <v>45</v>
      </c>
      <c r="G30" s="33" t="s">
        <v>46</v>
      </c>
    </row>
    <row r="31" spans="4:17" x14ac:dyDescent="0.25">
      <c r="D31" s="20" t="s">
        <v>35</v>
      </c>
      <c r="E31" s="39"/>
      <c r="F31" s="36">
        <f>SUM(E25:M25)</f>
        <v>40.040783986655548</v>
      </c>
      <c r="G31" s="37">
        <f>MAX(E25:M25)</f>
        <v>41</v>
      </c>
    </row>
    <row r="32" spans="4:17" x14ac:dyDescent="0.25">
      <c r="D32" s="4" t="s">
        <v>36</v>
      </c>
      <c r="E32" s="39"/>
      <c r="F32" s="36">
        <f t="shared" ref="F32:F33" si="8">SUM(E26:M26)</f>
        <v>69.63899248010533</v>
      </c>
      <c r="G32" s="37">
        <f t="shared" ref="G32:G33" si="9">MAX(E26:M26)</f>
        <v>74</v>
      </c>
    </row>
    <row r="33" spans="4:9" x14ac:dyDescent="0.25">
      <c r="D33" s="4" t="s">
        <v>37</v>
      </c>
      <c r="E33" s="39"/>
      <c r="F33" s="36">
        <f t="shared" si="8"/>
        <v>20.973224760011814</v>
      </c>
      <c r="G33" s="37">
        <f t="shared" si="9"/>
        <v>25</v>
      </c>
    </row>
    <row r="34" spans="4:9" x14ac:dyDescent="0.25">
      <c r="D34" s="34"/>
      <c r="E34" s="4" t="s">
        <v>47</v>
      </c>
      <c r="F34" s="36">
        <f>MAX(F31:F33)</f>
        <v>69.63899248010533</v>
      </c>
      <c r="G34" s="36">
        <f>MAX(G31:G33)</f>
        <v>74</v>
      </c>
    </row>
    <row r="35" spans="4:9" x14ac:dyDescent="0.25">
      <c r="D35" s="34"/>
      <c r="E35" s="4" t="s">
        <v>48</v>
      </c>
      <c r="F35" s="38">
        <f>MIN(F31:F33)</f>
        <v>20.973224760011814</v>
      </c>
      <c r="G35" s="38">
        <f>MIN(G31:G33)</f>
        <v>25</v>
      </c>
    </row>
    <row r="37" spans="4:9" x14ac:dyDescent="0.25">
      <c r="D37" s="51" t="s">
        <v>59</v>
      </c>
      <c r="E37" s="51"/>
      <c r="F37" s="51"/>
      <c r="G37" s="51"/>
      <c r="H37" s="51"/>
      <c r="I37" s="51"/>
    </row>
    <row r="38" spans="4:9" x14ac:dyDescent="0.25">
      <c r="D38" s="34"/>
      <c r="E38" s="34"/>
      <c r="F38" s="32" t="s">
        <v>50</v>
      </c>
      <c r="G38" s="33" t="s">
        <v>51</v>
      </c>
    </row>
    <row r="39" spans="4:9" x14ac:dyDescent="0.25">
      <c r="D39" s="4" t="s">
        <v>35</v>
      </c>
      <c r="E39" s="40"/>
      <c r="F39" s="32">
        <f>((0.5*(F31-$F$35)/($F$34-$F$35)+(1-0.5)*(G31-$G$35)/($G$34-$G$35)))</f>
        <v>0.3591685058450228</v>
      </c>
      <c r="G39" s="33"/>
    </row>
    <row r="40" spans="4:9" x14ac:dyDescent="0.25">
      <c r="D40" s="4" t="s">
        <v>36</v>
      </c>
      <c r="E40" s="40"/>
      <c r="F40" s="32">
        <f t="shared" ref="F40:F41" si="10">((0.5*(F32-$F$35)/($F$34-$F$35)+(1-0.5)*(G32-$G$35)/($G$34-$G$35)))</f>
        <v>1</v>
      </c>
      <c r="G40" s="33"/>
    </row>
    <row r="41" spans="4:9" x14ac:dyDescent="0.25">
      <c r="D41" s="4" t="s">
        <v>37</v>
      </c>
      <c r="E41" s="40"/>
      <c r="F41" s="32">
        <f t="shared" si="10"/>
        <v>0</v>
      </c>
      <c r="G41" s="33"/>
    </row>
  </sheetData>
  <sortState xmlns:xlrd2="http://schemas.microsoft.com/office/spreadsheetml/2017/richdata2" ref="G39:G41">
    <sortCondition ref="G39"/>
  </sortState>
  <mergeCells count="8">
    <mergeCell ref="D37:I37"/>
    <mergeCell ref="A3:B3"/>
    <mergeCell ref="D3:I3"/>
    <mergeCell ref="N4:P4"/>
    <mergeCell ref="D10:I10"/>
    <mergeCell ref="D16:I16"/>
    <mergeCell ref="D23:I23"/>
    <mergeCell ref="D29:I29"/>
  </mergeCells>
  <pageMargins left="0.7" right="0.7" top="0.75" bottom="0.75" header="0.3" footer="0.3"/>
  <pageSetup paperSize="9" orientation="portrait" r:id="rId1"/>
  <ignoredErrors>
    <ignoredError sqref="F19" formula="1"/>
  </ignoredErrors>
  <drawing r:id="rId2"/>
  <legacyDrawing r:id="rId3"/>
  <controls>
    <mc:AlternateContent xmlns:mc="http://schemas.openxmlformats.org/markup-compatibility/2006">
      <mc:Choice Requires="x14">
        <control shapeId="2049" r:id="rId4" name="CommandButton1">
          <controlPr defaultSize="0" autoLine="0" r:id="rId5">
            <anchor moveWithCells="1">
              <from>
                <xdr:col>0</xdr:col>
                <xdr:colOff>685800</xdr:colOff>
                <xdr:row>28</xdr:row>
                <xdr:rowOff>161925</xdr:rowOff>
              </from>
              <to>
                <xdr:col>0</xdr:col>
                <xdr:colOff>1819275</xdr:colOff>
                <xdr:row>30</xdr:row>
                <xdr:rowOff>114300</xdr:rowOff>
              </to>
            </anchor>
          </controlPr>
        </control>
      </mc:Choice>
      <mc:Fallback>
        <control shapeId="2049" r:id="rId4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73C7-D4FD-4CBD-B267-A1304B441E22}">
  <sheetPr codeName="Sayfa5"/>
  <dimension ref="A1:O37"/>
  <sheetViews>
    <sheetView zoomScale="115" zoomScaleNormal="115" workbookViewId="0">
      <selection activeCell="D19" sqref="D19:M23"/>
    </sheetView>
  </sheetViews>
  <sheetFormatPr defaultRowHeight="15" x14ac:dyDescent="0.25"/>
  <cols>
    <col min="1" max="1" width="27.5703125" bestFit="1" customWidth="1"/>
  </cols>
  <sheetData>
    <row r="1" spans="1:13" x14ac:dyDescent="0.25">
      <c r="A1" s="46" t="s">
        <v>61</v>
      </c>
    </row>
    <row r="3" spans="1:13" x14ac:dyDescent="0.25">
      <c r="A3" s="52" t="s">
        <v>55</v>
      </c>
      <c r="B3" s="53"/>
      <c r="D3" s="54" t="s">
        <v>54</v>
      </c>
      <c r="E3" s="55"/>
      <c r="F3" s="55"/>
      <c r="G3" s="55"/>
      <c r="H3" s="55"/>
      <c r="I3" s="56"/>
    </row>
    <row r="4" spans="1:13" x14ac:dyDescent="0.25">
      <c r="A4" s="4" t="s">
        <v>9</v>
      </c>
      <c r="B4" s="4" t="s">
        <v>24</v>
      </c>
      <c r="D4" s="4" t="s">
        <v>38</v>
      </c>
      <c r="E4" s="42">
        <f t="shared" ref="E4:M4" ca="1" si="0">RAND()</f>
        <v>0.54933768248829162</v>
      </c>
      <c r="F4" s="43">
        <f t="shared" ca="1" si="0"/>
        <v>0.77358917455227383</v>
      </c>
      <c r="G4" s="43">
        <f t="shared" ca="1" si="0"/>
        <v>0.24833065013250888</v>
      </c>
      <c r="H4" s="43">
        <f t="shared" ca="1" si="0"/>
        <v>0.76675883329051264</v>
      </c>
      <c r="I4" s="43">
        <f t="shared" ca="1" si="0"/>
        <v>0.79676378042112916</v>
      </c>
      <c r="J4" s="43">
        <f t="shared" ca="1" si="0"/>
        <v>0.46260926009806003</v>
      </c>
      <c r="K4" s="43">
        <f t="shared" ca="1" si="0"/>
        <v>0.37558243282155723</v>
      </c>
      <c r="L4" s="43">
        <f t="shared" ca="1" si="0"/>
        <v>0.7712901975699491</v>
      </c>
      <c r="M4" s="44">
        <f t="shared" ca="1" si="0"/>
        <v>0.26054681745232577</v>
      </c>
    </row>
    <row r="5" spans="1:13" ht="15.75" x14ac:dyDescent="0.25">
      <c r="A5" s="17" t="s">
        <v>0</v>
      </c>
      <c r="B5" s="19" t="s">
        <v>15</v>
      </c>
      <c r="D5" s="4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23</v>
      </c>
    </row>
    <row r="6" spans="1:13" ht="15.75" x14ac:dyDescent="0.25">
      <c r="A6" s="17" t="s">
        <v>1</v>
      </c>
      <c r="B6" s="19" t="s">
        <v>16</v>
      </c>
      <c r="D6" s="4" t="s">
        <v>35</v>
      </c>
      <c r="E6" s="4">
        <v>45</v>
      </c>
      <c r="F6" s="4">
        <v>85</v>
      </c>
      <c r="G6" s="4">
        <v>126</v>
      </c>
      <c r="H6" s="4">
        <v>97</v>
      </c>
      <c r="I6" s="4">
        <v>150</v>
      </c>
      <c r="J6" s="4">
        <v>138</v>
      </c>
      <c r="K6" s="4">
        <v>131</v>
      </c>
      <c r="L6" s="4">
        <v>59</v>
      </c>
      <c r="M6" s="4">
        <v>128</v>
      </c>
    </row>
    <row r="7" spans="1:13" ht="15.75" x14ac:dyDescent="0.25">
      <c r="A7" s="17" t="s">
        <v>2</v>
      </c>
      <c r="B7" s="19" t="s">
        <v>17</v>
      </c>
      <c r="D7" s="4" t="s">
        <v>36</v>
      </c>
      <c r="E7" s="4">
        <v>143</v>
      </c>
      <c r="F7" s="4">
        <v>118</v>
      </c>
      <c r="G7" s="4">
        <v>79</v>
      </c>
      <c r="H7" s="4">
        <v>142</v>
      </c>
      <c r="I7" s="4">
        <v>150</v>
      </c>
      <c r="J7" s="4">
        <v>106</v>
      </c>
      <c r="K7" s="4">
        <v>100</v>
      </c>
      <c r="L7" s="4">
        <v>115</v>
      </c>
      <c r="M7" s="4">
        <v>117</v>
      </c>
    </row>
    <row r="8" spans="1:13" ht="15.75" x14ac:dyDescent="0.25">
      <c r="A8" s="17" t="s">
        <v>3</v>
      </c>
      <c r="B8" s="19" t="s">
        <v>18</v>
      </c>
      <c r="D8" s="4" t="s">
        <v>37</v>
      </c>
      <c r="E8" s="4">
        <v>127</v>
      </c>
      <c r="F8" s="4">
        <v>69</v>
      </c>
      <c r="G8" s="4">
        <v>65</v>
      </c>
      <c r="H8" s="4">
        <v>59</v>
      </c>
      <c r="I8" s="4">
        <v>136</v>
      </c>
      <c r="J8" s="4">
        <v>112</v>
      </c>
      <c r="K8" s="4">
        <v>141</v>
      </c>
      <c r="L8" s="4">
        <v>101</v>
      </c>
      <c r="M8" s="4">
        <v>84</v>
      </c>
    </row>
    <row r="9" spans="1:13" ht="15.75" x14ac:dyDescent="0.25">
      <c r="A9" s="17" t="s">
        <v>4</v>
      </c>
      <c r="B9" s="19" t="s">
        <v>19</v>
      </c>
    </row>
    <row r="10" spans="1:13" ht="15.75" x14ac:dyDescent="0.25">
      <c r="A10" s="17" t="s">
        <v>5</v>
      </c>
      <c r="B10" s="19" t="s">
        <v>20</v>
      </c>
    </row>
    <row r="11" spans="1:13" ht="15.75" x14ac:dyDescent="0.25">
      <c r="A11" s="17" t="s">
        <v>6</v>
      </c>
      <c r="B11" s="19" t="s">
        <v>21</v>
      </c>
      <c r="D11" s="51" t="s">
        <v>62</v>
      </c>
      <c r="E11" s="51"/>
      <c r="F11" s="51"/>
      <c r="G11" s="51"/>
      <c r="H11" s="51"/>
      <c r="I11" s="51"/>
    </row>
    <row r="12" spans="1:13" ht="15.75" x14ac:dyDescent="0.25">
      <c r="A12" s="17" t="s">
        <v>7</v>
      </c>
      <c r="B12" s="19" t="s">
        <v>22</v>
      </c>
      <c r="D12" s="4" t="s">
        <v>38</v>
      </c>
      <c r="E12" s="42">
        <f t="shared" ref="E12:M12" ca="1" si="1">RAND()</f>
        <v>0.79970936981980367</v>
      </c>
      <c r="F12" s="43">
        <f t="shared" ca="1" si="1"/>
        <v>0.52005096402198447</v>
      </c>
      <c r="G12" s="43">
        <f t="shared" ca="1" si="1"/>
        <v>0.88226910777503531</v>
      </c>
      <c r="H12" s="43">
        <f t="shared" ca="1" si="1"/>
        <v>0.91489442914520758</v>
      </c>
      <c r="I12" s="43">
        <f t="shared" ca="1" si="1"/>
        <v>0.4094651898688646</v>
      </c>
      <c r="J12" s="43">
        <f t="shared" ca="1" si="1"/>
        <v>0.25102542395704575</v>
      </c>
      <c r="K12" s="43">
        <f t="shared" ca="1" si="1"/>
        <v>3.0053202565015869E-2</v>
      </c>
      <c r="L12" s="43">
        <f t="shared" ca="1" si="1"/>
        <v>0.735375755514177</v>
      </c>
      <c r="M12" s="44">
        <f t="shared" ca="1" si="1"/>
        <v>0.40786083896189285</v>
      </c>
    </row>
    <row r="13" spans="1:13" ht="15.75" x14ac:dyDescent="0.25">
      <c r="A13" s="18" t="s">
        <v>8</v>
      </c>
      <c r="B13" s="20" t="s">
        <v>23</v>
      </c>
      <c r="D13" s="4"/>
      <c r="E13" s="4" t="s">
        <v>15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  <c r="M13" s="4" t="s">
        <v>23</v>
      </c>
    </row>
    <row r="14" spans="1:13" x14ac:dyDescent="0.25">
      <c r="D14" s="4" t="s">
        <v>35</v>
      </c>
      <c r="E14" s="4">
        <f>E6/SQRT($E$6^2+$F$6^2+$G$6^2+$H$6^2+$I$6^2+$J$6^2+$K$6^2+$L$6^2+$M$6^2+$E$7^2+$F$7^2+$G$7^2+$H$7^2+$I$7^2+$J$7^2+$K$7^2+$L$7^2+$M$7^2+$E$8^2+$F$8^2+$G$8^2+$H$8^2+$I$8^2+$J$8^2+$K$8^2+$L$8^2+$M$8^2)</f>
        <v>7.7026455941833771E-2</v>
      </c>
      <c r="F14" s="4">
        <f t="shared" ref="F14:M14" si="2">F6/SQRT($E$6^2+$F$6^2+$G$6^2+$H$6^2+$I$6^2+$J$6^2+$K$6^2+$L$6^2+$M$6^2+$E$7^2+$F$7^2+$G$7^2+$H$7^2+$I$7^2+$J$7^2+$K$7^2+$L$7^2+$M$7^2+$E$8^2+$F$8^2+$G$8^2+$H$8^2+$I$8^2+$J$8^2+$K$8^2+$L$8^2+$M$8^2)</f>
        <v>0.14549441677901934</v>
      </c>
      <c r="G14" s="4">
        <f t="shared" si="2"/>
        <v>0.21567407663713456</v>
      </c>
      <c r="H14" s="4">
        <f t="shared" si="2"/>
        <v>0.16603480503017501</v>
      </c>
      <c r="I14" s="4">
        <f t="shared" si="2"/>
        <v>0.2567548531394459</v>
      </c>
      <c r="J14" s="4">
        <f t="shared" si="2"/>
        <v>0.23621446488829023</v>
      </c>
      <c r="K14" s="4">
        <f t="shared" si="2"/>
        <v>0.22423257174178277</v>
      </c>
      <c r="L14" s="4">
        <f t="shared" si="2"/>
        <v>0.10099024223484872</v>
      </c>
      <c r="M14" s="4">
        <f t="shared" si="2"/>
        <v>0.21909747467899385</v>
      </c>
    </row>
    <row r="15" spans="1:13" x14ac:dyDescent="0.25">
      <c r="D15" s="4" t="s">
        <v>36</v>
      </c>
      <c r="E15" s="4">
        <f>E7/SQRT($E$6^2+$F$6^2+$G$6^2+$H$6^2+$I$6^2+$J$6^2+$K$6^2+$L$6^2+$M$6^2+$E$7^2+$F$7^2+$G$7^2+$H$7^2+$I$7^2+$J$7^2+$K$7^2+$L$7^2+$M$7^2+$E$8^2+$F$8^2+$G$8^2+$H$8^2+$I$8^2+$J$8^2+$K$8^2+$L$8^2+$M$8^2)</f>
        <v>0.24477295999293844</v>
      </c>
      <c r="F15" s="4">
        <f t="shared" ref="F15:M15" si="3">F7/SQRT($E$6^2+$F$6^2+$G$6^2+$H$6^2+$I$6^2+$J$6^2+$K$6^2+$L$6^2+$M$6^2+$E$7^2+$F$7^2+$G$7^2+$H$7^2+$I$7^2+$J$7^2+$K$7^2+$L$7^2+$M$7^2+$E$8^2+$F$8^2+$G$8^2+$H$8^2+$I$8^2+$J$8^2+$K$8^2+$L$8^2+$M$8^2)</f>
        <v>0.20198048446969744</v>
      </c>
      <c r="G15" s="4">
        <f t="shared" si="3"/>
        <v>0.1352242226534415</v>
      </c>
      <c r="H15" s="4">
        <f t="shared" si="3"/>
        <v>0.24306126097200878</v>
      </c>
      <c r="I15" s="4">
        <f t="shared" si="3"/>
        <v>0.2567548531394459</v>
      </c>
      <c r="J15" s="4">
        <f t="shared" si="3"/>
        <v>0.18144009621854176</v>
      </c>
      <c r="K15" s="4">
        <f t="shared" si="3"/>
        <v>0.17116990209296393</v>
      </c>
      <c r="L15" s="4">
        <f t="shared" si="3"/>
        <v>0.19684538740690852</v>
      </c>
      <c r="M15" s="4">
        <f t="shared" si="3"/>
        <v>0.20026878544876781</v>
      </c>
    </row>
    <row r="16" spans="1:13" x14ac:dyDescent="0.25">
      <c r="D16" s="4" t="s">
        <v>37</v>
      </c>
      <c r="E16" s="4">
        <f t="shared" ref="E16:M16" si="4">E8/SQRT($E$6^2+$F$6^2+$G$6^2+$H$6^2+$I$6^2+$J$6^2+$K$6^2+$L$6^2+$M$6^2+$E$7^2+$F$7^2+$G$7^2+$H$7^2+$I$7^2+$J$7^2+$K$7^2+$L$7^2+$M$7^2+$E$8^2+$F$8^2+$G$8^2+$H$8^2+$I$8^2+$J$8^2+$K$8^2+$L$8^2+$M$8^2)</f>
        <v>0.21738577565806419</v>
      </c>
      <c r="F16" s="4">
        <f t="shared" si="4"/>
        <v>0.11810723244414512</v>
      </c>
      <c r="G16" s="4">
        <f t="shared" si="4"/>
        <v>0.11126043636042655</v>
      </c>
      <c r="H16" s="4">
        <f t="shared" si="4"/>
        <v>0.10099024223484872</v>
      </c>
      <c r="I16" s="4">
        <f t="shared" si="4"/>
        <v>0.23279106684643094</v>
      </c>
      <c r="J16" s="4">
        <f t="shared" si="4"/>
        <v>0.1917102903441196</v>
      </c>
      <c r="K16" s="4">
        <f t="shared" si="4"/>
        <v>0.24134956195107915</v>
      </c>
      <c r="L16" s="4">
        <f t="shared" si="4"/>
        <v>0.17288160111389358</v>
      </c>
      <c r="M16" s="4">
        <f t="shared" si="4"/>
        <v>0.14378271775808971</v>
      </c>
    </row>
    <row r="19" spans="4:15" x14ac:dyDescent="0.25">
      <c r="D19" s="51" t="s">
        <v>63</v>
      </c>
      <c r="E19" s="51"/>
      <c r="F19" s="51"/>
      <c r="G19" s="51"/>
      <c r="H19" s="51"/>
      <c r="I19" s="51"/>
    </row>
    <row r="20" spans="4:15" x14ac:dyDescent="0.25">
      <c r="D20" s="4"/>
      <c r="E20" s="4" t="s">
        <v>15</v>
      </c>
      <c r="F20" s="4" t="s">
        <v>16</v>
      </c>
      <c r="G20" s="4" t="s">
        <v>17</v>
      </c>
      <c r="H20" s="4" t="s">
        <v>18</v>
      </c>
      <c r="I20" s="4" t="s">
        <v>19</v>
      </c>
      <c r="J20" s="4" t="s">
        <v>20</v>
      </c>
      <c r="K20" s="4" t="s">
        <v>21</v>
      </c>
      <c r="L20" s="4" t="s">
        <v>22</v>
      </c>
      <c r="M20" s="4" t="s">
        <v>23</v>
      </c>
    </row>
    <row r="21" spans="4:15" x14ac:dyDescent="0.25">
      <c r="D21" s="4" t="s">
        <v>35</v>
      </c>
      <c r="E21" s="4">
        <f ca="1">$E$12*E14</f>
        <v>6.1598778540696758E-2</v>
      </c>
      <c r="F21" s="4">
        <f ca="1">$F$12*F14</f>
        <v>7.5664511705745396E-2</v>
      </c>
      <c r="G21" s="4">
        <f ca="1">$F$12*G14</f>
        <v>0.11216151146969319</v>
      </c>
      <c r="H21" s="4">
        <f ca="1">$F$12*H14</f>
        <v>8.6346560417144752E-2</v>
      </c>
      <c r="I21" s="4">
        <f ca="1">$F$12*I14</f>
        <v>0.13352560889249188</v>
      </c>
      <c r="J21" s="4">
        <f ca="1">$F$12*J14</f>
        <v>0.12284356018109253</v>
      </c>
      <c r="K21" s="4">
        <f ca="1">$F$12*K14</f>
        <v>0.11661236509944292</v>
      </c>
      <c r="L21" s="4">
        <f ca="1">$F$12*L14</f>
        <v>5.2520072831046809E-2</v>
      </c>
      <c r="M21" s="4">
        <f ca="1">$F$12*M14</f>
        <v>0.11394185292159309</v>
      </c>
    </row>
    <row r="22" spans="4:15" x14ac:dyDescent="0.25">
      <c r="D22" s="4" t="s">
        <v>36</v>
      </c>
      <c r="E22" s="4">
        <f ca="1">$E$12*E15</f>
        <v>0.19574722958488081</v>
      </c>
      <c r="F22" s="4">
        <f ca="1">$F$12*F15</f>
        <v>0.10504014566209362</v>
      </c>
      <c r="G22" s="4">
        <f>G1 *G15</f>
        <v>0</v>
      </c>
      <c r="H22" s="4">
        <f t="shared" ref="H22:M23" si="5">H16*$E$17</f>
        <v>0</v>
      </c>
      <c r="I22" s="4">
        <f t="shared" si="5"/>
        <v>0</v>
      </c>
      <c r="J22" s="4">
        <f t="shared" si="5"/>
        <v>0</v>
      </c>
      <c r="K22" s="4">
        <f t="shared" si="5"/>
        <v>0</v>
      </c>
      <c r="L22" s="4">
        <f t="shared" si="5"/>
        <v>0</v>
      </c>
      <c r="M22" s="4">
        <f t="shared" si="5"/>
        <v>0</v>
      </c>
    </row>
    <row r="23" spans="4:15" x14ac:dyDescent="0.25">
      <c r="D23" s="4" t="s">
        <v>37</v>
      </c>
      <c r="E23" s="4">
        <f ca="1">$E$12*E16</f>
        <v>0.17384544165929974</v>
      </c>
      <c r="F23" s="4">
        <f ca="1">$F$12*F16</f>
        <v>6.1421780090546267E-2</v>
      </c>
      <c r="G23" s="4">
        <f ca="1">G12*G16</f>
        <v>9.8161645918374632E-2</v>
      </c>
      <c r="H23" s="4">
        <f t="shared" si="5"/>
        <v>0</v>
      </c>
      <c r="I23" s="4">
        <f t="shared" si="5"/>
        <v>0</v>
      </c>
      <c r="J23" s="4">
        <f t="shared" si="5"/>
        <v>0</v>
      </c>
      <c r="K23" s="4">
        <f t="shared" si="5"/>
        <v>0</v>
      </c>
      <c r="L23" s="4">
        <f t="shared" si="5"/>
        <v>0</v>
      </c>
      <c r="M23" s="4">
        <f t="shared" si="5"/>
        <v>0</v>
      </c>
    </row>
    <row r="26" spans="4:15" x14ac:dyDescent="0.25">
      <c r="D26" s="60" t="s">
        <v>64</v>
      </c>
      <c r="E26" s="61"/>
      <c r="F26" s="61"/>
      <c r="G26" s="61"/>
      <c r="H26" s="61"/>
      <c r="I26" s="62"/>
    </row>
    <row r="27" spans="4:15" x14ac:dyDescent="0.25">
      <c r="D27" s="20"/>
      <c r="E27" s="20" t="s">
        <v>15</v>
      </c>
      <c r="F27" s="20" t="s">
        <v>16</v>
      </c>
      <c r="G27" s="20" t="s">
        <v>17</v>
      </c>
      <c r="H27" s="20" t="s">
        <v>18</v>
      </c>
      <c r="I27" s="20" t="s">
        <v>19</v>
      </c>
      <c r="J27" s="4" t="s">
        <v>20</v>
      </c>
      <c r="K27" s="4" t="s">
        <v>21</v>
      </c>
      <c r="L27" s="4" t="s">
        <v>22</v>
      </c>
      <c r="M27" s="4" t="s">
        <v>23</v>
      </c>
    </row>
    <row r="28" spans="4:15" x14ac:dyDescent="0.25">
      <c r="D28" t="s">
        <v>65</v>
      </c>
      <c r="E28">
        <f ca="1">MIN(E21:E23)</f>
        <v>6.1598778540696758E-2</v>
      </c>
      <c r="F28">
        <f ca="1">MIN(F21:F23)</f>
        <v>6.1421780090546267E-2</v>
      </c>
      <c r="G28">
        <f ca="1">MIN(G21:G23)</f>
        <v>0</v>
      </c>
      <c r="H28">
        <f ca="1">MIN(H21:H23)</f>
        <v>0</v>
      </c>
      <c r="I28">
        <f ca="1">MIN(I21:I23)</f>
        <v>0</v>
      </c>
      <c r="J28">
        <f ca="1">MIN(J21:J23)</f>
        <v>0</v>
      </c>
      <c r="K28">
        <f ca="1">MIN(K21:K23)</f>
        <v>0</v>
      </c>
      <c r="L28">
        <f ca="1">MIN(L21:L23)</f>
        <v>0</v>
      </c>
      <c r="M28">
        <f ca="1">MIN(M21:M23)</f>
        <v>0</v>
      </c>
    </row>
    <row r="31" spans="4:15" x14ac:dyDescent="0.25">
      <c r="D31" s="60" t="s">
        <v>66</v>
      </c>
      <c r="E31" s="61"/>
      <c r="F31" s="61"/>
      <c r="G31" s="61"/>
      <c r="H31" s="61"/>
      <c r="I31" s="62"/>
      <c r="O31" t="s">
        <v>67</v>
      </c>
    </row>
    <row r="32" spans="4:15" x14ac:dyDescent="0.25">
      <c r="D32" s="20" t="s">
        <v>35</v>
      </c>
      <c r="E32" s="20">
        <f ca="1">E21-$E$28</f>
        <v>0</v>
      </c>
      <c r="F32" s="20">
        <f ca="1">F21-$E$28</f>
        <v>1.4065733165048638E-2</v>
      </c>
      <c r="G32" s="20">
        <f t="shared" ref="F32:M32" ca="1" si="6">G21-$E$28</f>
        <v>5.0562732928996434E-2</v>
      </c>
      <c r="H32" s="20">
        <f ca="1">H21-$E$28</f>
        <v>2.4747781876447994E-2</v>
      </c>
      <c r="I32" s="20">
        <f ca="1">I21-$E$28</f>
        <v>7.1926830351795118E-2</v>
      </c>
      <c r="J32" s="4">
        <f ca="1">J21-$E$28</f>
        <v>6.1244781640395776E-2</v>
      </c>
      <c r="K32" s="4">
        <f ca="1">K21-$E$28</f>
        <v>5.5013586558746164E-2</v>
      </c>
      <c r="L32" s="4">
        <f ca="1">L21-$E$28</f>
        <v>-9.0787057096499493E-3</v>
      </c>
      <c r="M32" s="4">
        <f ca="1">M21-$E$28</f>
        <v>5.2343074380896332E-2</v>
      </c>
      <c r="O32" s="59">
        <f ca="1">MAX(E32:M32)</f>
        <v>7.1926830351795118E-2</v>
      </c>
    </row>
    <row r="33" spans="4:15" x14ac:dyDescent="0.25">
      <c r="D33" s="4" t="s">
        <v>36</v>
      </c>
      <c r="E33" s="4">
        <f ca="1">E22-$E$28</f>
        <v>0.13414845104418405</v>
      </c>
      <c r="F33" s="4"/>
      <c r="G33" s="4"/>
      <c r="H33" s="4"/>
      <c r="I33" s="4"/>
      <c r="J33" s="4"/>
      <c r="K33" s="4"/>
      <c r="L33" s="4"/>
      <c r="M33" s="4"/>
      <c r="O33" s="59">
        <f ca="1">MAX(E33:M33)</f>
        <v>0.13414845104418405</v>
      </c>
    </row>
    <row r="34" spans="4:15" x14ac:dyDescent="0.25">
      <c r="D34" s="4" t="s">
        <v>37</v>
      </c>
      <c r="E34" s="4">
        <f ca="1">E23-$E$28</f>
        <v>0.11224666311860299</v>
      </c>
      <c r="F34" s="4"/>
      <c r="G34" s="4"/>
      <c r="H34" s="4"/>
      <c r="I34" s="4"/>
      <c r="J34" s="4"/>
      <c r="K34" s="4"/>
      <c r="L34" s="4"/>
      <c r="M34" s="4"/>
      <c r="O34" s="59">
        <f ca="1">MAX(E34:M34)</f>
        <v>0.11224666311860299</v>
      </c>
    </row>
    <row r="37" spans="4:15" x14ac:dyDescent="0.25">
      <c r="D37" s="60" t="s">
        <v>68</v>
      </c>
      <c r="E37" s="61"/>
      <c r="F37" s="61"/>
      <c r="G37" s="61"/>
      <c r="H37" s="61"/>
      <c r="I37" s="62"/>
    </row>
  </sheetData>
  <mergeCells count="7">
    <mergeCell ref="D31:I31"/>
    <mergeCell ref="D37:I37"/>
    <mergeCell ref="A3:B3"/>
    <mergeCell ref="D3:I3"/>
    <mergeCell ref="D11:I11"/>
    <mergeCell ref="D19:I19"/>
    <mergeCell ref="D26:I26"/>
  </mergeCells>
  <pageMargins left="0.7" right="0.7" top="0.75" bottom="0.75" header="0.3" footer="0.3"/>
  <pageSetup paperSize="9" orientation="portrait" horizontalDpi="200" verticalDpi="200" copies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hESAPLA">
                <anchor moveWithCells="1" sizeWithCells="1">
                  <from>
                    <xdr:col>2</xdr:col>
                    <xdr:colOff>171450</xdr:colOff>
                    <xdr:row>15</xdr:row>
                    <xdr:rowOff>180975</xdr:rowOff>
                  </from>
                  <to>
                    <xdr:col>3</xdr:col>
                    <xdr:colOff>485775</xdr:colOff>
                    <xdr:row>17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067-06A1-4696-8468-4D067F9F9BD0}">
  <dimension ref="A1:M32"/>
  <sheetViews>
    <sheetView tabSelected="1" zoomScale="145" zoomScaleNormal="145" workbookViewId="0">
      <selection activeCell="D33" sqref="D33"/>
    </sheetView>
  </sheetViews>
  <sheetFormatPr defaultRowHeight="15" x14ac:dyDescent="0.25"/>
  <cols>
    <col min="1" max="1" width="26.7109375" bestFit="1" customWidth="1"/>
    <col min="4" max="4" width="10.5703125" bestFit="1" customWidth="1"/>
  </cols>
  <sheetData>
    <row r="1" spans="1:13" x14ac:dyDescent="0.25">
      <c r="A1" s="63" t="s">
        <v>69</v>
      </c>
    </row>
    <row r="3" spans="1:13" x14ac:dyDescent="0.25">
      <c r="A3" s="52" t="s">
        <v>55</v>
      </c>
      <c r="B3" s="53"/>
      <c r="D3" s="54" t="s">
        <v>54</v>
      </c>
      <c r="E3" s="55"/>
      <c r="F3" s="55"/>
      <c r="G3" s="55"/>
      <c r="H3" s="55"/>
      <c r="I3" s="56"/>
    </row>
    <row r="4" spans="1:13" x14ac:dyDescent="0.25">
      <c r="A4" s="4" t="s">
        <v>9</v>
      </c>
      <c r="B4" s="4" t="s">
        <v>24</v>
      </c>
      <c r="D4" s="4" t="s">
        <v>38</v>
      </c>
      <c r="E4" s="42">
        <f t="shared" ref="E4:M4" ca="1" si="0">RAND()</f>
        <v>0.87963227227305696</v>
      </c>
      <c r="F4" s="43">
        <f t="shared" ca="1" si="0"/>
        <v>0.89725526861827787</v>
      </c>
      <c r="G4" s="43">
        <f t="shared" ca="1" si="0"/>
        <v>0.13797734470563539</v>
      </c>
      <c r="H4" s="43">
        <f t="shared" ca="1" si="0"/>
        <v>0.92726870525564908</v>
      </c>
      <c r="I4" s="43">
        <f t="shared" ca="1" si="0"/>
        <v>0.12563939602694751</v>
      </c>
      <c r="J4" s="43">
        <f t="shared" ca="1" si="0"/>
        <v>0.46676840454162305</v>
      </c>
      <c r="K4" s="43">
        <f t="shared" ca="1" si="0"/>
        <v>0.37716197914434857</v>
      </c>
      <c r="L4" s="43">
        <f t="shared" ca="1" si="0"/>
        <v>7.3344534595699118E-2</v>
      </c>
      <c r="M4" s="44">
        <f t="shared" ca="1" si="0"/>
        <v>0.21480615492259425</v>
      </c>
    </row>
    <row r="5" spans="1:13" ht="15.75" x14ac:dyDescent="0.25">
      <c r="A5" s="17" t="s">
        <v>0</v>
      </c>
      <c r="B5" s="19" t="s">
        <v>15</v>
      </c>
      <c r="D5" s="4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23</v>
      </c>
    </row>
    <row r="6" spans="1:13" ht="15.75" x14ac:dyDescent="0.25">
      <c r="A6" s="17" t="s">
        <v>1</v>
      </c>
      <c r="B6" s="19" t="s">
        <v>16</v>
      </c>
      <c r="D6" s="4" t="s">
        <v>35</v>
      </c>
      <c r="E6" s="4">
        <v>45</v>
      </c>
      <c r="F6" s="4">
        <v>85</v>
      </c>
      <c r="G6" s="4">
        <v>126</v>
      </c>
      <c r="H6" s="4">
        <v>97</v>
      </c>
      <c r="I6" s="4">
        <v>150</v>
      </c>
      <c r="J6" s="4">
        <v>138</v>
      </c>
      <c r="K6" s="4">
        <v>131</v>
      </c>
      <c r="L6" s="4">
        <v>59</v>
      </c>
      <c r="M6" s="4">
        <v>128</v>
      </c>
    </row>
    <row r="7" spans="1:13" ht="15.75" x14ac:dyDescent="0.25">
      <c r="A7" s="17" t="s">
        <v>2</v>
      </c>
      <c r="B7" s="19" t="s">
        <v>17</v>
      </c>
      <c r="D7" s="4" t="s">
        <v>36</v>
      </c>
      <c r="E7" s="4">
        <v>143</v>
      </c>
      <c r="F7" s="4">
        <v>118</v>
      </c>
      <c r="G7" s="4">
        <v>79</v>
      </c>
      <c r="H7" s="4">
        <v>142</v>
      </c>
      <c r="I7" s="4">
        <v>150</v>
      </c>
      <c r="J7" s="4">
        <v>106</v>
      </c>
      <c r="K7" s="4">
        <v>100</v>
      </c>
      <c r="L7" s="4">
        <v>115</v>
      </c>
      <c r="M7" s="4">
        <v>117</v>
      </c>
    </row>
    <row r="8" spans="1:13" ht="15.75" x14ac:dyDescent="0.25">
      <c r="A8" s="17" t="s">
        <v>3</v>
      </c>
      <c r="B8" s="19" t="s">
        <v>18</v>
      </c>
      <c r="D8" s="4" t="s">
        <v>37</v>
      </c>
      <c r="E8" s="4">
        <v>127</v>
      </c>
      <c r="F8" s="4">
        <v>69</v>
      </c>
      <c r="G8" s="4">
        <v>65</v>
      </c>
      <c r="H8" s="4">
        <v>59</v>
      </c>
      <c r="I8" s="4">
        <v>136</v>
      </c>
      <c r="J8" s="4">
        <v>112</v>
      </c>
      <c r="K8" s="4">
        <v>141</v>
      </c>
      <c r="L8" s="4">
        <v>101</v>
      </c>
      <c r="M8" s="4">
        <v>84</v>
      </c>
    </row>
    <row r="9" spans="1:13" ht="15.75" x14ac:dyDescent="0.25">
      <c r="A9" s="17" t="s">
        <v>4</v>
      </c>
      <c r="B9" s="19" t="s">
        <v>19</v>
      </c>
    </row>
    <row r="10" spans="1:13" ht="15.75" x14ac:dyDescent="0.25">
      <c r="A10" s="17" t="s">
        <v>5</v>
      </c>
      <c r="B10" s="19" t="s">
        <v>20</v>
      </c>
    </row>
    <row r="11" spans="1:13" ht="15.75" x14ac:dyDescent="0.25">
      <c r="A11" s="17" t="s">
        <v>6</v>
      </c>
      <c r="B11" s="19" t="s">
        <v>21</v>
      </c>
      <c r="D11" s="51" t="s">
        <v>62</v>
      </c>
      <c r="E11" s="51"/>
      <c r="F11" s="51"/>
      <c r="G11" s="51"/>
      <c r="H11" s="51"/>
      <c r="I11" s="51"/>
    </row>
    <row r="12" spans="1:13" ht="15.75" x14ac:dyDescent="0.25">
      <c r="A12" s="17" t="s">
        <v>7</v>
      </c>
      <c r="B12" s="19" t="s">
        <v>22</v>
      </c>
      <c r="D12" s="4" t="s">
        <v>38</v>
      </c>
      <c r="E12" s="42">
        <f t="shared" ref="E12:M12" ca="1" si="1">RAND()</f>
        <v>0.60223605047399253</v>
      </c>
      <c r="F12" s="43">
        <f t="shared" ca="1" si="1"/>
        <v>5.018092605581459E-2</v>
      </c>
      <c r="G12" s="43">
        <f t="shared" ca="1" si="1"/>
        <v>0.82648833265689203</v>
      </c>
      <c r="H12" s="43">
        <f t="shared" ca="1" si="1"/>
        <v>0.43407798392025632</v>
      </c>
      <c r="I12" s="43">
        <f t="shared" ca="1" si="1"/>
        <v>0.55079234231854601</v>
      </c>
      <c r="J12" s="43">
        <f t="shared" ca="1" si="1"/>
        <v>0.6432533394501373</v>
      </c>
      <c r="K12" s="43">
        <f t="shared" ca="1" si="1"/>
        <v>0.11886969161619865</v>
      </c>
      <c r="L12" s="43">
        <f t="shared" ca="1" si="1"/>
        <v>0.26479156267699011</v>
      </c>
      <c r="M12" s="44">
        <f t="shared" ca="1" si="1"/>
        <v>0.88664513834819447</v>
      </c>
    </row>
    <row r="13" spans="1:13" ht="15.75" x14ac:dyDescent="0.25">
      <c r="A13" s="18" t="s">
        <v>8</v>
      </c>
      <c r="B13" s="20" t="s">
        <v>23</v>
      </c>
      <c r="D13" s="4"/>
      <c r="E13" s="4" t="s">
        <v>15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  <c r="M13" s="4" t="s">
        <v>23</v>
      </c>
    </row>
    <row r="14" spans="1:13" x14ac:dyDescent="0.25">
      <c r="D14" s="4" t="s">
        <v>35</v>
      </c>
      <c r="E14" s="4">
        <f>E6/SQRT($E$6^2+$F$6^2+$G$6^2+$H$6^2+$I$6^2+$J$6^2+$K$6^2+$L$6^2+$M$6^2+$E$7^2+$F$7^2+$G$7^2+$H$7^2+$I$7^2+$J$7^2+$K$7^2+$L$7^2+$M$7^2+$E$8^2+$F$8^2+$G$8^2+$H$8^2+$I$8^2+$J$8^2+$K$8^2+$L$8^2+$M$8^2)</f>
        <v>7.7026455941833771E-2</v>
      </c>
      <c r="F14" s="4">
        <f t="shared" ref="F14:M15" si="2">F6/SQRT($E$6^2+$F$6^2+$G$6^2+$H$6^2+$I$6^2+$J$6^2+$K$6^2+$L$6^2+$M$6^2+$E$7^2+$F$7^2+$G$7^2+$H$7^2+$I$7^2+$J$7^2+$K$7^2+$L$7^2+$M$7^2+$E$8^2+$F$8^2+$G$8^2+$H$8^2+$I$8^2+$J$8^2+$K$8^2+$L$8^2+$M$8^2)</f>
        <v>0.14549441677901934</v>
      </c>
      <c r="G14" s="4">
        <f t="shared" si="2"/>
        <v>0.21567407663713456</v>
      </c>
      <c r="H14" s="4">
        <f t="shared" si="2"/>
        <v>0.16603480503017501</v>
      </c>
      <c r="I14" s="4">
        <f t="shared" si="2"/>
        <v>0.2567548531394459</v>
      </c>
      <c r="J14" s="4">
        <f t="shared" si="2"/>
        <v>0.23621446488829023</v>
      </c>
      <c r="K14" s="4">
        <f t="shared" si="2"/>
        <v>0.22423257174178277</v>
      </c>
      <c r="L14" s="4">
        <f t="shared" si="2"/>
        <v>0.10099024223484872</v>
      </c>
      <c r="M14" s="4">
        <f t="shared" si="2"/>
        <v>0.21909747467899385</v>
      </c>
    </row>
    <row r="15" spans="1:13" x14ac:dyDescent="0.25">
      <c r="D15" s="4" t="s">
        <v>36</v>
      </c>
      <c r="E15" s="4">
        <f>E7/SQRT($E$6^2+$F$6^2+$G$6^2+$H$6^2+$I$6^2+$J$6^2+$K$6^2+$L$6^2+$M$6^2+$E$7^2+$F$7^2+$G$7^2+$H$7^2+$I$7^2+$J$7^2+$K$7^2+$L$7^2+$M$7^2+$E$8^2+$F$8^2+$G$8^2+$H$8^2+$I$8^2+$J$8^2+$K$8^2+$L$8^2+$M$8^2)</f>
        <v>0.24477295999293844</v>
      </c>
      <c r="F15" s="4">
        <f t="shared" si="2"/>
        <v>0.20198048446969744</v>
      </c>
      <c r="G15" s="4">
        <f t="shared" si="2"/>
        <v>0.1352242226534415</v>
      </c>
      <c r="H15" s="4">
        <f t="shared" si="2"/>
        <v>0.24306126097200878</v>
      </c>
      <c r="I15" s="4">
        <f t="shared" si="2"/>
        <v>0.2567548531394459</v>
      </c>
      <c r="J15" s="4">
        <f t="shared" si="2"/>
        <v>0.18144009621854176</v>
      </c>
      <c r="K15" s="4">
        <f t="shared" si="2"/>
        <v>0.17116990209296393</v>
      </c>
      <c r="L15" s="4">
        <f t="shared" si="2"/>
        <v>0.19684538740690852</v>
      </c>
      <c r="M15" s="4">
        <f t="shared" si="2"/>
        <v>0.20026878544876781</v>
      </c>
    </row>
    <row r="16" spans="1:13" x14ac:dyDescent="0.25">
      <c r="D16" s="4" t="s">
        <v>37</v>
      </c>
      <c r="E16" s="4">
        <f t="shared" ref="E16:M16" si="3">E8/SQRT($E$6^2+$F$6^2+$G$6^2+$H$6^2+$I$6^2+$J$6^2+$K$6^2+$L$6^2+$M$6^2+$E$7^2+$F$7^2+$G$7^2+$H$7^2+$I$7^2+$J$7^2+$K$7^2+$L$7^2+$M$7^2+$E$8^2+$F$8^2+$G$8^2+$H$8^2+$I$8^2+$J$8^2+$K$8^2+$L$8^2+$M$8^2)</f>
        <v>0.21738577565806419</v>
      </c>
      <c r="F16" s="4">
        <f t="shared" si="3"/>
        <v>0.11810723244414512</v>
      </c>
      <c r="G16" s="4">
        <f t="shared" si="3"/>
        <v>0.11126043636042655</v>
      </c>
      <c r="H16" s="4">
        <f t="shared" si="3"/>
        <v>0.10099024223484872</v>
      </c>
      <c r="I16" s="4">
        <f t="shared" si="3"/>
        <v>0.23279106684643094</v>
      </c>
      <c r="J16" s="4">
        <f t="shared" si="3"/>
        <v>0.1917102903441196</v>
      </c>
      <c r="K16" s="4">
        <f t="shared" si="3"/>
        <v>0.24134956195107915</v>
      </c>
      <c r="L16" s="4">
        <f t="shared" si="3"/>
        <v>0.17288160111389358</v>
      </c>
      <c r="M16" s="4">
        <f t="shared" si="3"/>
        <v>0.14378271775808971</v>
      </c>
    </row>
    <row r="19" spans="4:13" x14ac:dyDescent="0.25">
      <c r="D19" s="51" t="s">
        <v>63</v>
      </c>
      <c r="E19" s="51"/>
      <c r="F19" s="51"/>
      <c r="G19" s="51"/>
      <c r="H19" s="51"/>
      <c r="I19" s="51"/>
    </row>
    <row r="20" spans="4:13" x14ac:dyDescent="0.25">
      <c r="D20" s="4"/>
      <c r="E20" s="4" t="s">
        <v>15</v>
      </c>
      <c r="F20" s="4" t="s">
        <v>16</v>
      </c>
      <c r="G20" s="4" t="s">
        <v>17</v>
      </c>
      <c r="H20" s="4" t="s">
        <v>18</v>
      </c>
      <c r="I20" s="4" t="s">
        <v>19</v>
      </c>
      <c r="J20" s="4" t="s">
        <v>20</v>
      </c>
      <c r="K20" s="4" t="s">
        <v>21</v>
      </c>
      <c r="L20" s="4" t="s">
        <v>22</v>
      </c>
      <c r="M20" s="4" t="s">
        <v>23</v>
      </c>
    </row>
    <row r="21" spans="4:13" x14ac:dyDescent="0.25">
      <c r="D21" s="4" t="s">
        <v>35</v>
      </c>
      <c r="E21" s="4">
        <f ca="1">$E$12*E14</f>
        <v>4.6388108608418965E-2</v>
      </c>
      <c r="F21" s="4">
        <f ca="1">$F$12*F14</f>
        <v>7.3010445699218385E-3</v>
      </c>
      <c r="G21" s="4">
        <f ca="1">$F$12*G14</f>
        <v>1.0822724891884138E-2</v>
      </c>
      <c r="H21" s="4">
        <f ca="1">$F$12*H14</f>
        <v>8.3317802739108042E-3</v>
      </c>
      <c r="I21" s="4">
        <f ca="1">$F$12*I14</f>
        <v>1.288419629986207E-2</v>
      </c>
      <c r="J21" s="4">
        <f ca="1">$F$12*J14</f>
        <v>1.1853460595873104E-2</v>
      </c>
      <c r="K21" s="4">
        <f ca="1">$F$12*K14</f>
        <v>1.1252198101879541E-2</v>
      </c>
      <c r="L21" s="4">
        <f ca="1">$F$12*L14</f>
        <v>5.0677838779457467E-3</v>
      </c>
      <c r="M21" s="4">
        <f ca="1">$F$12*M14</f>
        <v>1.09945141758823E-2</v>
      </c>
    </row>
    <row r="22" spans="4:13" x14ac:dyDescent="0.25">
      <c r="D22" s="4" t="s">
        <v>36</v>
      </c>
      <c r="E22" s="4">
        <f ca="1">$E$12*E15</f>
        <v>0.14741110068897584</v>
      </c>
      <c r="F22" s="4">
        <f ca="1">$F$12*F15</f>
        <v>1.0135567755891493E-2</v>
      </c>
      <c r="G22" s="4">
        <f>G1 *G15</f>
        <v>0</v>
      </c>
      <c r="H22" s="4">
        <f t="shared" ref="H22:M23" si="4">H16*$E$17</f>
        <v>0</v>
      </c>
      <c r="I22" s="4">
        <f t="shared" si="4"/>
        <v>0</v>
      </c>
      <c r="J22" s="4">
        <f t="shared" si="4"/>
        <v>0</v>
      </c>
      <c r="K22" s="4">
        <f t="shared" si="4"/>
        <v>0</v>
      </c>
      <c r="L22" s="4">
        <f t="shared" si="4"/>
        <v>0</v>
      </c>
      <c r="M22" s="4">
        <f t="shared" si="4"/>
        <v>0</v>
      </c>
    </row>
    <row r="23" spans="4:13" x14ac:dyDescent="0.25">
      <c r="D23" s="4" t="s">
        <v>37</v>
      </c>
      <c r="E23" s="4">
        <f ca="1">$E$12*E16</f>
        <v>0.13091755096153795</v>
      </c>
      <c r="F23" s="4">
        <f ca="1">$F$12*F16</f>
        <v>5.926730297936552E-3</v>
      </c>
      <c r="G23" s="4">
        <f ca="1">G12*G16</f>
        <v>9.1955452538207194E-2</v>
      </c>
      <c r="H23" s="4">
        <f t="shared" si="4"/>
        <v>0</v>
      </c>
      <c r="I23" s="4">
        <f t="shared" si="4"/>
        <v>0</v>
      </c>
      <c r="J23" s="4">
        <f t="shared" si="4"/>
        <v>0</v>
      </c>
      <c r="K23" s="4">
        <f t="shared" si="4"/>
        <v>0</v>
      </c>
      <c r="L23" s="4">
        <f t="shared" si="4"/>
        <v>0</v>
      </c>
      <c r="M23" s="4">
        <f t="shared" si="4"/>
        <v>0</v>
      </c>
    </row>
    <row r="26" spans="4:13" x14ac:dyDescent="0.25">
      <c r="D26" s="64" t="s">
        <v>70</v>
      </c>
      <c r="E26" s="65"/>
      <c r="F26" s="65"/>
      <c r="G26" s="65"/>
      <c r="H26" s="65"/>
      <c r="I26" s="66"/>
    </row>
    <row r="27" spans="4:13" x14ac:dyDescent="0.25">
      <c r="D27" t="s">
        <v>71</v>
      </c>
    </row>
    <row r="28" spans="4:13" x14ac:dyDescent="0.25">
      <c r="E28" t="s">
        <v>35</v>
      </c>
      <c r="F28" t="s">
        <v>36</v>
      </c>
      <c r="G28" t="s">
        <v>37</v>
      </c>
    </row>
    <row r="29" spans="4:13" x14ac:dyDescent="0.25">
      <c r="D29" t="s">
        <v>35</v>
      </c>
      <c r="E29" t="s">
        <v>72</v>
      </c>
    </row>
    <row r="30" spans="4:13" x14ac:dyDescent="0.25">
      <c r="D30" t="s">
        <v>36</v>
      </c>
      <c r="F30" t="s">
        <v>72</v>
      </c>
    </row>
    <row r="31" spans="4:13" x14ac:dyDescent="0.25">
      <c r="D31" t="s">
        <v>37</v>
      </c>
    </row>
    <row r="32" spans="4:13" x14ac:dyDescent="0.25">
      <c r="D32" t="s">
        <v>73</v>
      </c>
    </row>
  </sheetData>
  <mergeCells count="5">
    <mergeCell ref="A3:B3"/>
    <mergeCell ref="D3:I3"/>
    <mergeCell ref="D11:I11"/>
    <mergeCell ref="D19:I19"/>
    <mergeCell ref="D26:I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Kriterler&amp;Alternatifler</vt:lpstr>
      <vt:lpstr>AHP</vt:lpstr>
      <vt:lpstr>VIKOR</vt:lpstr>
      <vt:lpstr>Vikor</vt:lpstr>
      <vt:lpstr>Moora</vt:lpstr>
      <vt:lpstr>Electre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simurg</dc:creator>
  <cp:lastModifiedBy>simurg</cp:lastModifiedBy>
  <dcterms:created xsi:type="dcterms:W3CDTF">2020-04-21T07:48:22Z</dcterms:created>
  <dcterms:modified xsi:type="dcterms:W3CDTF">2020-09-08T19:06:56Z</dcterms:modified>
</cp:coreProperties>
</file>